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ortfolio\crm-sales-pipeline-dashboard\docs\"/>
    </mc:Choice>
  </mc:AlternateContent>
  <xr:revisionPtr revIDLastSave="0" documentId="8_{548170B9-415A-4FE8-9706-E697C6879F2E}" xr6:coauthVersionLast="47" xr6:coauthVersionMax="47" xr10:uidLastSave="{00000000-0000-0000-0000-000000000000}"/>
  <bookViews>
    <workbookView xWindow="-110" yWindow="-110" windowWidth="19420" windowHeight="10300" tabRatio="500" firstSheet="1" activeTab="5" xr2:uid="{00000000-000D-0000-FFFF-FFFF00000000}"/>
  </bookViews>
  <sheets>
    <sheet name="README" sheetId="1" r:id="rId1"/>
    <sheet name="Raw_Data" sheetId="2" r:id="rId2"/>
    <sheet name="Cleaned_Data" sheetId="8" r:id="rId3"/>
    <sheet name="EDA_Pipeline" sheetId="9" r:id="rId4"/>
    <sheet name="EDA_Segments" sheetId="10" r:id="rId5"/>
    <sheet name="KPI_Planning" sheetId="6" r:id="rId6"/>
  </sheets>
  <definedNames>
    <definedName name="_xlcn.WorksheetConnection_CRM_Sales_Pipeline_Analysisedit.xlsxCleaned_Data1" hidden="1">Cleaned_Data[]</definedName>
    <definedName name="ExternalData_1" localSheetId="2" hidden="1">'Cleaned_Data'!$A$1:$Q$3001</definedName>
  </definedNames>
  <calcPr calcId="191029" iterateDelta="1E-4"/>
  <pivotCaches>
    <pivotCache cacheId="0" r:id="rId7"/>
    <pivotCache cacheId="1" r:id="rId8"/>
  </pivotCaches>
  <extLst>
    <ext xmlns:x15="http://schemas.microsoft.com/office/spreadsheetml/2010/11/main" uri="{FCE2AD5D-F65C-4FA6-A056-5C36A1767C68}">
      <x15:dataModel>
        <x15:modelTables>
          <x15:modelTable id="Cleaned_Data" name="Cleaned_Data" connection="WorksheetConnection_CRM_Sales_Pipeline_Analysis (edit).xlsx!Cleaned_Data"/>
        </x15:modelTables>
        <x15:extLst>
          <ext xmlns:x16="http://schemas.microsoft.com/office/spreadsheetml/2014/11/main" uri="{9835A34E-60A6-4A7C-AAB8-D5F71C897F49}">
            <x16:modelTimeGroupings>
              <x16:modelTimeGrouping tableName="Cleaned_Data" columnName="Actual Close Date" columnId="Actual Close Date">
                <x16:calculatedTimeColumn columnName="Actual Close Date (Month Index)" columnId="Actual Close Date (Month Index)" contentType="monthsindex" isSelected="1"/>
                <x16:calculatedTimeColumn columnName="Actual Close Date (Month)" columnId="Actual Close Date (Month)" contentType="months" isSelected="1"/>
              </x16:modelTimeGrouping>
            </x16:modelTimeGroupings>
          </ext>
        </x15:extLst>
      </x15:dataModel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0" i="9" l="1"/>
  <c r="D60" i="9" s="1"/>
  <c r="B72" i="9"/>
  <c r="E72" i="9" s="1"/>
  <c r="C72" i="9"/>
  <c r="B73" i="9"/>
  <c r="C73" i="9" s="1"/>
  <c r="L68" i="10"/>
  <c r="H68" i="10"/>
  <c r="G68" i="10"/>
  <c r="I68" i="10" s="1"/>
  <c r="F68" i="10"/>
  <c r="L67" i="10"/>
  <c r="H67" i="10"/>
  <c r="G67" i="10"/>
  <c r="F67" i="10"/>
  <c r="L66" i="10"/>
  <c r="H66" i="10"/>
  <c r="G66" i="10"/>
  <c r="F66" i="10"/>
  <c r="L65" i="10"/>
  <c r="H65" i="10"/>
  <c r="G65" i="10"/>
  <c r="F65" i="10"/>
  <c r="L64" i="10"/>
  <c r="H64" i="10"/>
  <c r="G64" i="10"/>
  <c r="F64" i="10"/>
  <c r="L63" i="10"/>
  <c r="H63" i="10"/>
  <c r="G63" i="10"/>
  <c r="I63" i="10" s="1"/>
  <c r="F63" i="10"/>
  <c r="L62" i="10"/>
  <c r="H62" i="10"/>
  <c r="G62" i="10"/>
  <c r="F62" i="10"/>
  <c r="L61" i="10"/>
  <c r="H61" i="10"/>
  <c r="G61" i="10"/>
  <c r="F61" i="10"/>
  <c r="D51" i="9"/>
  <c r="C51" i="9"/>
  <c r="C54" i="10"/>
  <c r="C53" i="10"/>
  <c r="C52" i="10"/>
  <c r="C51" i="10"/>
  <c r="G47" i="10"/>
  <c r="F47" i="10"/>
  <c r="E47" i="10"/>
  <c r="L47" i="10" s="1"/>
  <c r="D47" i="10"/>
  <c r="C47" i="10"/>
  <c r="L46" i="10"/>
  <c r="G46" i="10"/>
  <c r="F46" i="10"/>
  <c r="E46" i="10"/>
  <c r="D46" i="10"/>
  <c r="C46" i="10"/>
  <c r="G45" i="10"/>
  <c r="F45" i="10"/>
  <c r="E45" i="10"/>
  <c r="L45" i="10" s="1"/>
  <c r="D45" i="10"/>
  <c r="C45" i="10"/>
  <c r="G44" i="10"/>
  <c r="F44" i="10"/>
  <c r="E44" i="10"/>
  <c r="L44" i="10" s="1"/>
  <c r="D44" i="10"/>
  <c r="C44" i="10"/>
  <c r="G43" i="10"/>
  <c r="F43" i="10"/>
  <c r="E43" i="10"/>
  <c r="D43" i="10"/>
  <c r="C43" i="10"/>
  <c r="G39" i="10"/>
  <c r="F39" i="10"/>
  <c r="E39" i="10"/>
  <c r="D39" i="10"/>
  <c r="C39" i="10"/>
  <c r="G38" i="10"/>
  <c r="F38" i="10"/>
  <c r="E38" i="10"/>
  <c r="L38" i="10" s="1"/>
  <c r="D38" i="10"/>
  <c r="C38" i="10"/>
  <c r="G37" i="10"/>
  <c r="F37" i="10"/>
  <c r="E37" i="10"/>
  <c r="D37" i="10"/>
  <c r="C37" i="10"/>
  <c r="G33" i="10"/>
  <c r="F33" i="10"/>
  <c r="E33" i="10"/>
  <c r="D33" i="10"/>
  <c r="C33" i="10"/>
  <c r="G32" i="10"/>
  <c r="F32" i="10"/>
  <c r="E32" i="10"/>
  <c r="L32" i="10" s="1"/>
  <c r="D32" i="10"/>
  <c r="C32" i="10"/>
  <c r="G31" i="10"/>
  <c r="F31" i="10"/>
  <c r="E31" i="10"/>
  <c r="I31" i="10" s="1"/>
  <c r="D31" i="10"/>
  <c r="C31" i="10"/>
  <c r="G30" i="10"/>
  <c r="F30" i="10"/>
  <c r="E30" i="10"/>
  <c r="L30" i="10" s="1"/>
  <c r="D30" i="10"/>
  <c r="C30" i="10"/>
  <c r="G29" i="10"/>
  <c r="F29" i="10"/>
  <c r="E29" i="10"/>
  <c r="L29" i="10" s="1"/>
  <c r="D29" i="10"/>
  <c r="C29" i="10"/>
  <c r="G28" i="10"/>
  <c r="F28" i="10"/>
  <c r="E28" i="10"/>
  <c r="L28" i="10" s="1"/>
  <c r="D28" i="10"/>
  <c r="C28" i="10"/>
  <c r="G27" i="10"/>
  <c r="F27" i="10"/>
  <c r="E27" i="10"/>
  <c r="L27" i="10" s="1"/>
  <c r="D27" i="10"/>
  <c r="C27" i="10"/>
  <c r="G26" i="10"/>
  <c r="F26" i="10"/>
  <c r="E26" i="10"/>
  <c r="L26" i="10" s="1"/>
  <c r="D26" i="10"/>
  <c r="C26" i="10"/>
  <c r="G25" i="10"/>
  <c r="F25" i="10"/>
  <c r="E25" i="10"/>
  <c r="D25" i="10"/>
  <c r="C25" i="10"/>
  <c r="G24" i="10"/>
  <c r="F24" i="10"/>
  <c r="E24" i="10"/>
  <c r="L24" i="10" s="1"/>
  <c r="D24" i="10"/>
  <c r="C24" i="10"/>
  <c r="G23" i="10"/>
  <c r="F23" i="10"/>
  <c r="E23" i="10"/>
  <c r="L23" i="10" s="1"/>
  <c r="D23" i="10"/>
  <c r="C23" i="10"/>
  <c r="G22" i="10"/>
  <c r="F22" i="10"/>
  <c r="E22" i="10"/>
  <c r="D22" i="10"/>
  <c r="C22" i="10"/>
  <c r="G21" i="10"/>
  <c r="F21" i="10"/>
  <c r="E21" i="10"/>
  <c r="L21" i="10" s="1"/>
  <c r="D21" i="10"/>
  <c r="C21" i="10"/>
  <c r="G20" i="10"/>
  <c r="F20" i="10"/>
  <c r="E20" i="10"/>
  <c r="L20" i="10" s="1"/>
  <c r="D20" i="10"/>
  <c r="C20" i="10"/>
  <c r="G16" i="10"/>
  <c r="F16" i="10"/>
  <c r="E16" i="10"/>
  <c r="L16" i="10" s="1"/>
  <c r="D16" i="10"/>
  <c r="C16" i="10"/>
  <c r="G15" i="10"/>
  <c r="F15" i="10"/>
  <c r="E15" i="10"/>
  <c r="D15" i="10"/>
  <c r="C15" i="10"/>
  <c r="G14" i="10"/>
  <c r="F14" i="10"/>
  <c r="E14" i="10"/>
  <c r="L14" i="10" s="1"/>
  <c r="D14" i="10"/>
  <c r="C14" i="10"/>
  <c r="G13" i="10"/>
  <c r="F13" i="10"/>
  <c r="E13" i="10"/>
  <c r="D13" i="10"/>
  <c r="C13" i="10"/>
  <c r="G12" i="10"/>
  <c r="F12" i="10"/>
  <c r="E12" i="10"/>
  <c r="D12" i="10"/>
  <c r="C12" i="10"/>
  <c r="G11" i="10"/>
  <c r="F11" i="10"/>
  <c r="E11" i="10"/>
  <c r="H11" i="10" s="1"/>
  <c r="D11" i="10"/>
  <c r="C11" i="10"/>
  <c r="G10" i="10"/>
  <c r="F10" i="10"/>
  <c r="E10" i="10"/>
  <c r="H10" i="10" s="1"/>
  <c r="D10" i="10"/>
  <c r="C10" i="10"/>
  <c r="G9" i="10"/>
  <c r="F9" i="10"/>
  <c r="E9" i="10"/>
  <c r="D9" i="10"/>
  <c r="C9" i="10"/>
  <c r="G8" i="10"/>
  <c r="F8" i="10"/>
  <c r="E8" i="10"/>
  <c r="L8" i="10" s="1"/>
  <c r="D8" i="10"/>
  <c r="C8" i="10"/>
  <c r="D32" i="9"/>
  <c r="D31" i="9"/>
  <c r="D30" i="9"/>
  <c r="D29" i="9"/>
  <c r="D28" i="9"/>
  <c r="D27" i="9"/>
  <c r="D26" i="9"/>
  <c r="C19" i="9"/>
  <c r="C18" i="9"/>
  <c r="C17" i="9"/>
  <c r="E7" i="6" s="1"/>
  <c r="C16" i="9"/>
  <c r="E6" i="6" s="1"/>
  <c r="C10" i="9"/>
  <c r="C9" i="9"/>
  <c r="C8" i="9"/>
  <c r="C14" i="9" s="1"/>
  <c r="E10" i="6" s="1"/>
  <c r="C7" i="9"/>
  <c r="I9" i="10" l="1"/>
  <c r="D73" i="9"/>
  <c r="D72" i="9"/>
  <c r="E73" i="9"/>
  <c r="B74" i="9"/>
  <c r="C76" i="10"/>
  <c r="H31" i="10"/>
  <c r="I39" i="10"/>
  <c r="I15" i="10"/>
  <c r="I23" i="10"/>
  <c r="H24" i="10"/>
  <c r="K24" i="10" s="1"/>
  <c r="L31" i="10"/>
  <c r="B61" i="9"/>
  <c r="D61" i="9" s="1"/>
  <c r="I25" i="10"/>
  <c r="H47" i="10"/>
  <c r="K47" i="10" s="1"/>
  <c r="I43" i="10"/>
  <c r="H23" i="10"/>
  <c r="K23" i="10" s="1"/>
  <c r="E29" i="9"/>
  <c r="I33" i="10"/>
  <c r="I64" i="10"/>
  <c r="I62" i="10"/>
  <c r="J62" i="10" s="1"/>
  <c r="J24" i="10"/>
  <c r="J64" i="10"/>
  <c r="J68" i="10"/>
  <c r="H30" i="10"/>
  <c r="J30" i="10" s="1"/>
  <c r="J63" i="10"/>
  <c r="H8" i="10"/>
  <c r="I30" i="10"/>
  <c r="I24" i="10"/>
  <c r="H32" i="10"/>
  <c r="K32" i="10" s="1"/>
  <c r="I65" i="10"/>
  <c r="J65" i="10" s="1"/>
  <c r="I8" i="10"/>
  <c r="I16" i="10"/>
  <c r="H37" i="10"/>
  <c r="C60" i="9"/>
  <c r="H22" i="10"/>
  <c r="K22" i="10" s="1"/>
  <c r="C11" i="9"/>
  <c r="C12" i="9" s="1"/>
  <c r="L10" i="10"/>
  <c r="H14" i="10"/>
  <c r="J14" i="10" s="1"/>
  <c r="I37" i="10"/>
  <c r="H39" i="10"/>
  <c r="J39" i="10" s="1"/>
  <c r="I67" i="10"/>
  <c r="H13" i="10"/>
  <c r="L15" i="10"/>
  <c r="H29" i="10"/>
  <c r="J29" i="10" s="1"/>
  <c r="L37" i="10"/>
  <c r="L39" i="10"/>
  <c r="H44" i="10"/>
  <c r="H46" i="10"/>
  <c r="K46" i="10" s="1"/>
  <c r="E32" i="9"/>
  <c r="H9" i="10"/>
  <c r="J9" i="10" s="1"/>
  <c r="I13" i="10"/>
  <c r="L33" i="10"/>
  <c r="H38" i="10"/>
  <c r="J38" i="10" s="1"/>
  <c r="I66" i="10"/>
  <c r="J66" i="10" s="1"/>
  <c r="D33" i="9"/>
  <c r="L9" i="10"/>
  <c r="L11" i="10"/>
  <c r="L13" i="10"/>
  <c r="H15" i="10"/>
  <c r="I22" i="10"/>
  <c r="L25" i="10"/>
  <c r="I61" i="10"/>
  <c r="I10" i="10"/>
  <c r="J15" i="10"/>
  <c r="L22" i="10"/>
  <c r="L43" i="10"/>
  <c r="K31" i="10"/>
  <c r="J31" i="10"/>
  <c r="J33" i="10"/>
  <c r="J10" i="10"/>
  <c r="I14" i="10"/>
  <c r="I29" i="10"/>
  <c r="K30" i="10"/>
  <c r="I38" i="10"/>
  <c r="I47" i="10"/>
  <c r="H28" i="10"/>
  <c r="K28" i="10" s="1"/>
  <c r="I28" i="10"/>
  <c r="I46" i="10"/>
  <c r="J8" i="10"/>
  <c r="K14" i="10"/>
  <c r="H12" i="10"/>
  <c r="H21" i="10"/>
  <c r="H27" i="10"/>
  <c r="H33" i="10"/>
  <c r="H45" i="10"/>
  <c r="I12" i="10"/>
  <c r="I21" i="10"/>
  <c r="I27" i="10"/>
  <c r="I45" i="10"/>
  <c r="H20" i="10"/>
  <c r="H26" i="10"/>
  <c r="J26" i="10" s="1"/>
  <c r="J27" i="10"/>
  <c r="I11" i="10"/>
  <c r="I20" i="10"/>
  <c r="I26" i="10"/>
  <c r="I32" i="10"/>
  <c r="I44" i="10"/>
  <c r="J11" i="10"/>
  <c r="L12" i="10"/>
  <c r="H16" i="10"/>
  <c r="H25" i="10"/>
  <c r="K25" i="10" s="1"/>
  <c r="H43" i="10"/>
  <c r="C13" i="9"/>
  <c r="E8" i="6" s="1"/>
  <c r="E27" i="9"/>
  <c r="E30" i="9"/>
  <c r="C15" i="9"/>
  <c r="E11" i="6" s="1"/>
  <c r="E28" i="9"/>
  <c r="E31" i="9"/>
  <c r="E26" i="9"/>
  <c r="B75" i="9" l="1"/>
  <c r="E74" i="9"/>
  <c r="C74" i="9"/>
  <c r="D74" i="9"/>
  <c r="K62" i="10"/>
  <c r="B62" i="9"/>
  <c r="C61" i="9"/>
  <c r="J47" i="10"/>
  <c r="K38" i="10"/>
  <c r="J23" i="10"/>
  <c r="D53" i="10"/>
  <c r="E9" i="6"/>
  <c r="K39" i="10"/>
  <c r="K68" i="10"/>
  <c r="K63" i="10"/>
  <c r="K64" i="10"/>
  <c r="J22" i="10"/>
  <c r="K8" i="10"/>
  <c r="K11" i="10"/>
  <c r="J13" i="10"/>
  <c r="K13" i="10" s="1"/>
  <c r="K65" i="10"/>
  <c r="J61" i="10"/>
  <c r="K61" i="10" s="1"/>
  <c r="K10" i="10"/>
  <c r="K29" i="10"/>
  <c r="J67" i="10"/>
  <c r="K67" i="10" s="1"/>
  <c r="J46" i="10"/>
  <c r="J37" i="10"/>
  <c r="D51" i="10"/>
  <c r="K15" i="10"/>
  <c r="K9" i="10"/>
  <c r="J28" i="10"/>
  <c r="J32" i="10"/>
  <c r="K66" i="10"/>
  <c r="J44" i="10"/>
  <c r="J25" i="10"/>
  <c r="J43" i="10"/>
  <c r="K43" i="10" s="1"/>
  <c r="D54" i="10"/>
  <c r="J16" i="10"/>
  <c r="K16" i="10" s="1"/>
  <c r="J21" i="10"/>
  <c r="E52" i="10" s="1"/>
  <c r="J12" i="10"/>
  <c r="J45" i="10"/>
  <c r="K45" i="10" s="1"/>
  <c r="K26" i="10"/>
  <c r="K27" i="10"/>
  <c r="D52" i="10"/>
  <c r="K20" i="10"/>
  <c r="F52" i="10"/>
  <c r="J20" i="10"/>
  <c r="K33" i="10"/>
  <c r="C62" i="9" l="1"/>
  <c r="D62" i="9"/>
  <c r="B76" i="9"/>
  <c r="E75" i="9"/>
  <c r="C75" i="9"/>
  <c r="D75" i="9"/>
  <c r="B63" i="9"/>
  <c r="D63" i="9" s="1"/>
  <c r="C77" i="10"/>
  <c r="F54" i="10"/>
  <c r="B64" i="9"/>
  <c r="D64" i="9" s="1"/>
  <c r="C63" i="9"/>
  <c r="E53" i="10"/>
  <c r="F53" i="10"/>
  <c r="K37" i="10"/>
  <c r="K44" i="10"/>
  <c r="E54" i="10"/>
  <c r="E51" i="10"/>
  <c r="F51" i="10"/>
  <c r="G52" i="10"/>
  <c r="K21" i="10"/>
  <c r="C78" i="10" s="1"/>
  <c r="K12" i="10"/>
  <c r="B77" i="9" l="1"/>
  <c r="D76" i="9"/>
  <c r="E76" i="9"/>
  <c r="C76" i="9"/>
  <c r="G53" i="10"/>
  <c r="G54" i="10"/>
  <c r="G51" i="10"/>
  <c r="C64" i="9"/>
  <c r="B78" i="9" l="1"/>
  <c r="D77" i="9"/>
  <c r="E77" i="9"/>
  <c r="C77" i="9"/>
  <c r="B79" i="9" l="1"/>
  <c r="E78" i="9"/>
  <c r="D78" i="9"/>
  <c r="C78" i="9"/>
  <c r="B80" i="9" l="1"/>
  <c r="D79" i="9"/>
  <c r="C79" i="9"/>
  <c r="E79" i="9"/>
  <c r="D65" i="9"/>
  <c r="C80" i="9" l="1"/>
  <c r="C81" i="9" s="1"/>
  <c r="D80" i="9"/>
  <c r="D81" i="9" s="1"/>
  <c r="E80" i="9"/>
  <c r="E81" i="9" s="1"/>
  <c r="C65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A744F-67ED-401B-8792-9E31F69D7730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  <connection id="2" xr16:uid="{364DA3D7-9547-4D4C-8B5C-3AFF0F08C67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EC463D0-F336-4E91-961F-39F6982203A7}" name="WorksheetConnection_CRM_Sales_Pipeline_Analysis (edit).xlsx!Cleaned_Data" type="102" refreshedVersion="8" minRefreshableVersion="5">
    <extLst>
      <ext xmlns:x15="http://schemas.microsoft.com/office/spreadsheetml/2010/11/main" uri="{DE250136-89BD-433C-8126-D09CA5730AF9}">
        <x15:connection id="Cleaned_Data">
          <x15:rangePr sourceName="_xlcn.WorksheetConnection_CRM_Sales_Pipeline_Analysisedit.xlsxCleaned_Data1"/>
        </x15:connection>
      </ext>
    </extLst>
  </connection>
</connections>
</file>

<file path=xl/sharedStrings.xml><?xml version="1.0" encoding="utf-8"?>
<sst xmlns="http://schemas.openxmlformats.org/spreadsheetml/2006/main" count="50023" uniqueCount="3238">
  <si>
    <t>Duplicates</t>
  </si>
  <si>
    <t>Workflow</t>
  </si>
  <si>
    <t>Organization</t>
  </si>
  <si>
    <t>Country</t>
  </si>
  <si>
    <t>Lattitude</t>
  </si>
  <si>
    <t>Longitude</t>
  </si>
  <si>
    <t>Industry</t>
  </si>
  <si>
    <t>Organization size</t>
  </si>
  <si>
    <t>Owner</t>
  </si>
  <si>
    <t>Lead acquisition date</t>
  </si>
  <si>
    <t>Product</t>
  </si>
  <si>
    <t>Status</t>
  </si>
  <si>
    <t>Status sequence</t>
  </si>
  <si>
    <t>Stage</t>
  </si>
  <si>
    <t>Stage sequence</t>
  </si>
  <si>
    <t>Deal Value, $</t>
  </si>
  <si>
    <t>Probability, %</t>
  </si>
  <si>
    <t>Expected close date</t>
  </si>
  <si>
    <t>Actual close date</t>
  </si>
  <si>
    <t>Thoughtblab</t>
  </si>
  <si>
    <t>Netherlands</t>
  </si>
  <si>
    <t>52.370216</t>
  </si>
  <si>
    <t>4.895168</t>
  </si>
  <si>
    <t>Banking and Finance</t>
  </si>
  <si>
    <t>Small (11-200)</t>
  </si>
  <si>
    <t>John Smith</t>
  </si>
  <si>
    <t>SAAS</t>
  </si>
  <si>
    <t>Churned Customer</t>
  </si>
  <si>
    <t>Jaxnation</t>
  </si>
  <si>
    <t>Spain</t>
  </si>
  <si>
    <t>40.416775</t>
  </si>
  <si>
    <t>-3.703790</t>
  </si>
  <si>
    <t>Energy &amp; Utilities</t>
  </si>
  <si>
    <t>Emily Johnson</t>
  </si>
  <si>
    <t>Mybuzz</t>
  </si>
  <si>
    <t>Italy</t>
  </si>
  <si>
    <t>41.902782</t>
  </si>
  <si>
    <t>12.496366</t>
  </si>
  <si>
    <t>Education &amp; Science</t>
  </si>
  <si>
    <t>Michael Brown</t>
  </si>
  <si>
    <t>Kare</t>
  </si>
  <si>
    <t>Germany</t>
  </si>
  <si>
    <t>52.520008</t>
  </si>
  <si>
    <t>13.404954</t>
  </si>
  <si>
    <t>Government Administration Healthcare</t>
  </si>
  <si>
    <t>Skaboo</t>
  </si>
  <si>
    <t>Flashset</t>
  </si>
  <si>
    <t>Transportation &amp; Logistics</t>
  </si>
  <si>
    <t>Laura Thompson</t>
  </si>
  <si>
    <t>Custom solution</t>
  </si>
  <si>
    <t>Yozio</t>
  </si>
  <si>
    <t>Belgium</t>
  </si>
  <si>
    <t>51.260197</t>
  </si>
  <si>
    <t>4.402771</t>
  </si>
  <si>
    <t>IT &amp; IT Services</t>
  </si>
  <si>
    <t>Tanoodle</t>
  </si>
  <si>
    <t>Switzerland</t>
  </si>
  <si>
    <t>46.204391</t>
  </si>
  <si>
    <t>6.143158</t>
  </si>
  <si>
    <t>Jessica Martinez</t>
  </si>
  <si>
    <t>Reilly, Wisozk and Stamm</t>
  </si>
  <si>
    <t>France</t>
  </si>
  <si>
    <t>48.864716</t>
  </si>
  <si>
    <t>2.349014</t>
  </si>
  <si>
    <t>Retail &amp; Distribution</t>
  </si>
  <si>
    <t>O'Conner-Sawayn</t>
  </si>
  <si>
    <t>Services</t>
  </si>
  <si>
    <t>Klocko-Sporer</t>
  </si>
  <si>
    <t>Agriculture &amp; Mining</t>
  </si>
  <si>
    <t>Borer Inc</t>
  </si>
  <si>
    <t>Jacobson, Crist and O'Kon</t>
  </si>
  <si>
    <t>Austria</t>
  </si>
  <si>
    <t>48.210033</t>
  </si>
  <si>
    <t>16.363449</t>
  </si>
  <si>
    <t>Kevin Anderson</t>
  </si>
  <si>
    <t>Hickle Inc</t>
  </si>
  <si>
    <t>Professional Services  &amp; Consulting</t>
  </si>
  <si>
    <t>Zulauf, Osinski and Lakin</t>
  </si>
  <si>
    <t>Portugal</t>
  </si>
  <si>
    <t>38.736946</t>
  </si>
  <si>
    <t>-9.142685</t>
  </si>
  <si>
    <t>Cruickshank, Lubowitz and Marquardt</t>
  </si>
  <si>
    <t>Roberts-Glover</t>
  </si>
  <si>
    <t>Bauch Group</t>
  </si>
  <si>
    <t>Recreation &amp; Sports</t>
  </si>
  <si>
    <t>Sarah Davis</t>
  </si>
  <si>
    <t>Reynolds, Kunze and Christiansen</t>
  </si>
  <si>
    <t>David Wilson</t>
  </si>
  <si>
    <t>Skiles, Koepp and Walter</t>
  </si>
  <si>
    <t>Hermiston and Sons</t>
  </si>
  <si>
    <t>Roberts-Stracke</t>
  </si>
  <si>
    <t>Frami, Gerlach and Sporer</t>
  </si>
  <si>
    <t>Schumm-Block</t>
  </si>
  <si>
    <t>Beahan, Nitzsche and Williamson</t>
  </si>
  <si>
    <t>Bergstrom, Kling and Mayer</t>
  </si>
  <si>
    <t>Stroman, Ritchie and Toy</t>
  </si>
  <si>
    <t>Williamson, Smitham and Muller</t>
  </si>
  <si>
    <t>Kub-Brown</t>
  </si>
  <si>
    <t>Medhurst Group</t>
  </si>
  <si>
    <t>Murray-Lehner</t>
  </si>
  <si>
    <t>Construction &amp; Engineering</t>
  </si>
  <si>
    <t>McLaughlin, Effertz and Swift</t>
  </si>
  <si>
    <t>Shields LLC</t>
  </si>
  <si>
    <t>Telecommunications</t>
  </si>
  <si>
    <t>Koch Group</t>
  </si>
  <si>
    <t>Langosh Group</t>
  </si>
  <si>
    <t>Wiegand, Friesen and Ortiz</t>
  </si>
  <si>
    <t>Ward-Schinner</t>
  </si>
  <si>
    <t>Kub, Hintz and Simonis</t>
  </si>
  <si>
    <t>Greenfelder-Klocko</t>
  </si>
  <si>
    <t>Rice, Walker and Hermiston</t>
  </si>
  <si>
    <t>Frami, Brekke and Crooks</t>
  </si>
  <si>
    <t>Cassin, Windler and Friesen</t>
  </si>
  <si>
    <t>Greenfelder, O'Reilly and Dietrich</t>
  </si>
  <si>
    <t>Kris, Brekke and Gulgowski</t>
  </si>
  <si>
    <t>Adams and Sons</t>
  </si>
  <si>
    <t>Kunze, O'Reilly and Von</t>
  </si>
  <si>
    <t>Rempel and Sons</t>
  </si>
  <si>
    <t>Smitham-Sipes</t>
  </si>
  <si>
    <t>Krajcik-Tromp</t>
  </si>
  <si>
    <t>Manufacturing &amp; Production</t>
  </si>
  <si>
    <t>Gusikowski, Erdman and Ryan</t>
  </si>
  <si>
    <t>Renner, Bashirian and Lind</t>
  </si>
  <si>
    <t>Spencer, Jerde and Green</t>
  </si>
  <si>
    <t>Entertainment &amp; Media &amp; Hospitality</t>
  </si>
  <si>
    <t>Maggio-Reynolds</t>
  </si>
  <si>
    <t>Blognation</t>
  </si>
  <si>
    <t>Micro (1-10)</t>
  </si>
  <si>
    <t>Dablist</t>
  </si>
  <si>
    <t>Meedoo</t>
  </si>
  <si>
    <t>Runte Group</t>
  </si>
  <si>
    <t>VonRueden Inc</t>
  </si>
  <si>
    <t>Treutel-Willms</t>
  </si>
  <si>
    <t>Medhurst, Weber and Waters</t>
  </si>
  <si>
    <t>Hansen LLC</t>
  </si>
  <si>
    <t>Bechtelar-Heidenreich</t>
  </si>
  <si>
    <t>Rosenbaum, Breitenberg and Langworth</t>
  </si>
  <si>
    <t>Kunde Group</t>
  </si>
  <si>
    <t>Abernathy and Sons</t>
  </si>
  <si>
    <t>Erdman, Wilkinson and Stracke</t>
  </si>
  <si>
    <t>Bogisich, Denesik and Crona</t>
  </si>
  <si>
    <t>Davis-Schuppe</t>
  </si>
  <si>
    <t>Huel-Dooley</t>
  </si>
  <si>
    <t>Bergstrom LLC</t>
  </si>
  <si>
    <t>Considine, Collins and Hudson</t>
  </si>
  <si>
    <t>Kunde-Lindgren</t>
  </si>
  <si>
    <t>Crooks Group</t>
  </si>
  <si>
    <t>O'Conner Group</t>
  </si>
  <si>
    <t>Bogan-Goyette</t>
  </si>
  <si>
    <t>Hilll, Runolfsdottir and Barrows</t>
  </si>
  <si>
    <t>Lubowitz, McClure and Hettinger</t>
  </si>
  <si>
    <t>Herman LLC</t>
  </si>
  <si>
    <t>Bednar-Schuppe</t>
  </si>
  <si>
    <t>Reynolds-Olson</t>
  </si>
  <si>
    <t>Jacobi, Johnson and Harris</t>
  </si>
  <si>
    <t>Beatty Group</t>
  </si>
  <si>
    <t>Hettinger, Kuhic and Dooley</t>
  </si>
  <si>
    <t>O'Kon-Fay</t>
  </si>
  <si>
    <t>Leuschke LLC</t>
  </si>
  <si>
    <t>Dooley, Stracke and Wiegand</t>
  </si>
  <si>
    <t>Heathcote-Ryan</t>
  </si>
  <si>
    <t>Leuschke, Mohr and Rolfson</t>
  </si>
  <si>
    <t>Reinger and Sons</t>
  </si>
  <si>
    <t>Klocko Group</t>
  </si>
  <si>
    <t>Koch, Kerluke and Kuphal</t>
  </si>
  <si>
    <t>Wolf Inc</t>
  </si>
  <si>
    <t>Hoeger-Jakubowski</t>
  </si>
  <si>
    <t>Ziemann LLC</t>
  </si>
  <si>
    <t>Flashspan</t>
  </si>
  <si>
    <t>Medium (201-500)</t>
  </si>
  <si>
    <t>Wordpedia</t>
  </si>
  <si>
    <t>Quaxo</t>
  </si>
  <si>
    <t>Skivee</t>
  </si>
  <si>
    <t>BlogXS</t>
  </si>
  <si>
    <t>Buzzster</t>
  </si>
  <si>
    <t>Wyman-Goodwin</t>
  </si>
  <si>
    <t>Cruickshank-Weimann</t>
  </si>
  <si>
    <t>Schaden-Bode</t>
  </si>
  <si>
    <t>Walker LLC</t>
  </si>
  <si>
    <t>Tremblay, Lebsack and Gerhold</t>
  </si>
  <si>
    <t>O'Reilly-Ferry</t>
  </si>
  <si>
    <t>Bartoletti-Aufderhar</t>
  </si>
  <si>
    <t>Kiehn-Kshlerin</t>
  </si>
  <si>
    <t>Haley Group</t>
  </si>
  <si>
    <t>Hegmann, Larkin and Bednar</t>
  </si>
  <si>
    <t>Lynch, Kihn and Bartell</t>
  </si>
  <si>
    <t>Schinner, Bogisich and Batz</t>
  </si>
  <si>
    <t>Grimes and Sons</t>
  </si>
  <si>
    <t>VonRueden, Gerlach and Schiller</t>
  </si>
  <si>
    <t>Heller, Effertz and Tromp</t>
  </si>
  <si>
    <t>Emard-Lind</t>
  </si>
  <si>
    <t>O'Hara-Wyman</t>
  </si>
  <si>
    <t>Tillman-Greenholt</t>
  </si>
  <si>
    <t>Powlowski LLC</t>
  </si>
  <si>
    <t>O'Reilly-Stanton</t>
  </si>
  <si>
    <t>O'Reilly-Bruen</t>
  </si>
  <si>
    <t>Kirlin and Sons</t>
  </si>
  <si>
    <t>MacGyver LLC</t>
  </si>
  <si>
    <t>Lemke-Crooks</t>
  </si>
  <si>
    <t>Hirthe, Grady and Cummings</t>
  </si>
  <si>
    <t>Crooks-Wiza</t>
  </si>
  <si>
    <t>Ortiz, Bashirian and Pfannerstill</t>
  </si>
  <si>
    <t>Orn, Blanda and Oberbrunner</t>
  </si>
  <si>
    <t>Boyle Inc</t>
  </si>
  <si>
    <t>Rodriguez, Little and Jast</t>
  </si>
  <si>
    <t>Bosco LLC</t>
  </si>
  <si>
    <t>Bergnaum LLC</t>
  </si>
  <si>
    <t>Corkery, Block and Frami</t>
  </si>
  <si>
    <t>Auer, Bogisich and Kovacek</t>
  </si>
  <si>
    <t>Jones and Sons</t>
  </si>
  <si>
    <t>Wilderman, Bayer and Hickle</t>
  </si>
  <si>
    <t>Rutherford, Lueilwitz and Frami</t>
  </si>
  <si>
    <t>Lang LLC</t>
  </si>
  <si>
    <t>Auer Group</t>
  </si>
  <si>
    <t>Hilll, Jacobi and Cormier</t>
  </si>
  <si>
    <t>Reinger LLC</t>
  </si>
  <si>
    <t>Heaney, Hickle and Marquardt</t>
  </si>
  <si>
    <t>Hudson-Morar</t>
  </si>
  <si>
    <t>Heller-Hartmann</t>
  </si>
  <si>
    <t>Torphy-Pouros</t>
  </si>
  <si>
    <t>Zulauf-Gutkowski</t>
  </si>
  <si>
    <t>Kunde, O'Keefe and Skiles</t>
  </si>
  <si>
    <t>Raynor Group</t>
  </si>
  <si>
    <t>Konopelski Group</t>
  </si>
  <si>
    <t>Johnson, Sporer and Kertzmann</t>
  </si>
  <si>
    <t>Predovic, Ryan and Wisoky</t>
  </si>
  <si>
    <t>Bernhard-Padberg</t>
  </si>
  <si>
    <t>Kemmer, Crona and Dietrich</t>
  </si>
  <si>
    <t>Bruen and Sons</t>
  </si>
  <si>
    <t>Hickle, Rutherford and Ritchie</t>
  </si>
  <si>
    <t>Hegmann, Jones and Schiller</t>
  </si>
  <si>
    <t>Heidenreich, Bergnaum and Gleason</t>
  </si>
  <si>
    <t>Senger-Deckow</t>
  </si>
  <si>
    <t>Krajcik, Hagenes and Cronin</t>
  </si>
  <si>
    <t>Parisian, Kub and Wilderman</t>
  </si>
  <si>
    <t>Funk-Herman</t>
  </si>
  <si>
    <t>Mraz Group</t>
  </si>
  <si>
    <t>Oberbrunner-Moore</t>
  </si>
  <si>
    <t>McLaughlin-Schmidt</t>
  </si>
  <si>
    <t>Hane, Berge and Gleason</t>
  </si>
  <si>
    <t>Mynte</t>
  </si>
  <si>
    <t>Large (501-1000)</t>
  </si>
  <si>
    <t>Borer, Cremin and Rolfson</t>
  </si>
  <si>
    <t>Hyatt and Sons</t>
  </si>
  <si>
    <t>Hamill-Purdy</t>
  </si>
  <si>
    <t>Wiegand LLC</t>
  </si>
  <si>
    <t>Bogan-Goldner</t>
  </si>
  <si>
    <t>Gabtune</t>
  </si>
  <si>
    <t>Enterprise (1001+)</t>
  </si>
  <si>
    <t>Vandervort, Mosciski and White</t>
  </si>
  <si>
    <t>Labadie-Rath</t>
  </si>
  <si>
    <t>Berge LLC</t>
  </si>
  <si>
    <t>Cole, McKenzie and Lakin</t>
  </si>
  <si>
    <t>Quigley-Monahan</t>
  </si>
  <si>
    <t>Rhycero</t>
  </si>
  <si>
    <t>Customer</t>
  </si>
  <si>
    <t>Quimba</t>
  </si>
  <si>
    <t>Edgeblab</t>
  </si>
  <si>
    <t>Twitternation</t>
  </si>
  <si>
    <t>Hoeger, Flatley and Anderson</t>
  </si>
  <si>
    <t>Hermiston, Ziemann and Howell</t>
  </si>
  <si>
    <t>Monahan, Ondricka and Nienow</t>
  </si>
  <si>
    <t>Kovacek, Hermiston and McCullough</t>
  </si>
  <si>
    <t>Macejkovic LLC</t>
  </si>
  <si>
    <t>Keeling-Sauer</t>
  </si>
  <si>
    <t>Berge Group</t>
  </si>
  <si>
    <t>Jenkins-Turcotte</t>
  </si>
  <si>
    <t>Kutch LLC</t>
  </si>
  <si>
    <t>Durgan-Little</t>
  </si>
  <si>
    <t>Hilpert-Wyman</t>
  </si>
  <si>
    <t>Stiedemann-Roob</t>
  </si>
  <si>
    <t>Reichel, Runolfsdottir and Stoltenberg</t>
  </si>
  <si>
    <t>Terry, Jenkins and Baumbach</t>
  </si>
  <si>
    <t>Runolfsdottir-O'Conner</t>
  </si>
  <si>
    <t>Kutch Group</t>
  </si>
  <si>
    <t>Corwin, Abbott and Robel</t>
  </si>
  <si>
    <t>Ward, Kuhic and Torp</t>
  </si>
  <si>
    <t>Beier-Lang</t>
  </si>
  <si>
    <t>Auer, Hackett and Bruen</t>
  </si>
  <si>
    <t>Buckridge, Brekke and Daniel</t>
  </si>
  <si>
    <t>Fay Inc</t>
  </si>
  <si>
    <t>Braun, Goldner and Durgan</t>
  </si>
  <si>
    <t>Gibson-Hettinger</t>
  </si>
  <si>
    <t>Gutmann, Kunze and Schaden</t>
  </si>
  <si>
    <t>Schamberger-Dicki</t>
  </si>
  <si>
    <t>Harvey Inc</t>
  </si>
  <si>
    <t>Bins, Lakin and Daugherty</t>
  </si>
  <si>
    <t>Reynolds, Bogisich and Block</t>
  </si>
  <si>
    <t>Auer, Schmeler and Morissette</t>
  </si>
  <si>
    <t>Hegmann Group</t>
  </si>
  <si>
    <t>Will-Stamm</t>
  </si>
  <si>
    <t>Goldner-Weimann</t>
  </si>
  <si>
    <t>Hodkiewicz-Howe</t>
  </si>
  <si>
    <t>Keeling Inc</t>
  </si>
  <si>
    <t>Harris Inc</t>
  </si>
  <si>
    <t>Roberts and Sons</t>
  </si>
  <si>
    <t>Hauck-Beahan</t>
  </si>
  <si>
    <t>Ryan, Toy and O'Reilly</t>
  </si>
  <si>
    <t>Orn Inc</t>
  </si>
  <si>
    <t>Kuhlman Inc</t>
  </si>
  <si>
    <t>Von, Becker and Fisher</t>
  </si>
  <si>
    <t>Mertz, Casper and Klein</t>
  </si>
  <si>
    <t>Botsford, King and Steuber</t>
  </si>
  <si>
    <t>Funk-Hane</t>
  </si>
  <si>
    <t>Hartmann-Pollich</t>
  </si>
  <si>
    <t>Frami-Gusikowski</t>
  </si>
  <si>
    <t>Lueilwitz Inc</t>
  </si>
  <si>
    <t>Kreiger-Rice</t>
  </si>
  <si>
    <t>Blick Inc</t>
  </si>
  <si>
    <t>Bauch-Morar</t>
  </si>
  <si>
    <t>Auer, Deckow and Torp</t>
  </si>
  <si>
    <t>Kuvalis-Strosin</t>
  </si>
  <si>
    <t>Hintz-Fadel</t>
  </si>
  <si>
    <t>Kiehn-Bernier</t>
  </si>
  <si>
    <t>Zooxo</t>
  </si>
  <si>
    <t>Jetpulse</t>
  </si>
  <si>
    <t>InnoZ</t>
  </si>
  <si>
    <t>Chatterpoint</t>
  </si>
  <si>
    <t>Trunyx</t>
  </si>
  <si>
    <t>Luettgen, Franecki and Roberts</t>
  </si>
  <si>
    <t>Kilback, Cremin and Bergnaum</t>
  </si>
  <si>
    <t>Toy-O'Hara</t>
  </si>
  <si>
    <t>Lubowitz, Herman and Fisher</t>
  </si>
  <si>
    <t>Schulist, Bailey and Dickens</t>
  </si>
  <si>
    <t>Jakubowski-Purdy</t>
  </si>
  <si>
    <t>Hackett LLC</t>
  </si>
  <si>
    <t>Gottlieb Group</t>
  </si>
  <si>
    <t>Hermiston-Hyatt</t>
  </si>
  <si>
    <t>Goldner LLC</t>
  </si>
  <si>
    <t>Deckow, Dicki and Pagac</t>
  </si>
  <si>
    <t>Kuphal-Wuckert</t>
  </si>
  <si>
    <t>Yundt-McLaughlin</t>
  </si>
  <si>
    <t>D'Amore, Auer and Wilkinson</t>
  </si>
  <si>
    <t>Fahey-Kulas</t>
  </si>
  <si>
    <t>Osinski, Langworth and Auer</t>
  </si>
  <si>
    <t>Hane, Hettinger and Denesik</t>
  </si>
  <si>
    <t>Rohan Inc</t>
  </si>
  <si>
    <t>Koelpin, Bahringer and Beatty</t>
  </si>
  <si>
    <t>Flatley-Metz</t>
  </si>
  <si>
    <t>Reilly-Dicki</t>
  </si>
  <si>
    <t>Pagac, Marvin and Wilkinson</t>
  </si>
  <si>
    <t>Stanton-Adams</t>
  </si>
  <si>
    <t>Ward, Rau and Ledner</t>
  </si>
  <si>
    <t>Thiel-Ullrich</t>
  </si>
  <si>
    <t>Johnson-Macejkovic</t>
  </si>
  <si>
    <t>Koch-Lakin</t>
  </si>
  <si>
    <t>Bauch-Fritsch</t>
  </si>
  <si>
    <t>Kihn, Swaniawski and Lebsack</t>
  </si>
  <si>
    <t>Barrows LLC</t>
  </si>
  <si>
    <t>Langworth, Lemke and Carroll</t>
  </si>
  <si>
    <t>Kilback, Johns and Dicki</t>
  </si>
  <si>
    <t>Labadie, Sawayn and Ruecker</t>
  </si>
  <si>
    <t>Kazio</t>
  </si>
  <si>
    <t>Jayo</t>
  </si>
  <si>
    <t>Feedspan</t>
  </si>
  <si>
    <t>Browsecat</t>
  </si>
  <si>
    <t>Layo</t>
  </si>
  <si>
    <t>Photospace</t>
  </si>
  <si>
    <t>Zoovu</t>
  </si>
  <si>
    <t>Topicblab</t>
  </si>
  <si>
    <t>Kwinu</t>
  </si>
  <si>
    <t>Block Group</t>
  </si>
  <si>
    <t>Cummings-Johnson</t>
  </si>
  <si>
    <t>Bosco, Greenholt and Langworth</t>
  </si>
  <si>
    <t>Lind-Bogisich</t>
  </si>
  <si>
    <t>Luettgen, Kozey and Dach</t>
  </si>
  <si>
    <t>Mante LLC</t>
  </si>
  <si>
    <t>Considine LLC</t>
  </si>
  <si>
    <t>Steuber Group</t>
  </si>
  <si>
    <t>Goyette-Reynolds</t>
  </si>
  <si>
    <t>Lowe and Sons</t>
  </si>
  <si>
    <t>Williamson and Sons</t>
  </si>
  <si>
    <t>Waelchi LLC</t>
  </si>
  <si>
    <t>Ebert, Hegmann and Thiel</t>
  </si>
  <si>
    <t>Wolf, Vandervort and Von</t>
  </si>
  <si>
    <t>Mohr-Gleichner</t>
  </si>
  <si>
    <t>Yost, Terry and Veum</t>
  </si>
  <si>
    <t>Hartmann and Sons</t>
  </si>
  <si>
    <t>Cronin-Walker</t>
  </si>
  <si>
    <t>Bayer-Okuneva</t>
  </si>
  <si>
    <t>Bernhard Inc</t>
  </si>
  <si>
    <t>O'Keefe, Witting and Emard</t>
  </si>
  <si>
    <t>Windler, Bogan and Osinski</t>
  </si>
  <si>
    <t>Champlin, Brown and Miller</t>
  </si>
  <si>
    <t>Kerluke LLC</t>
  </si>
  <si>
    <t>Turner-Tillman</t>
  </si>
  <si>
    <t>Kunde, Kris and Wunsch</t>
  </si>
  <si>
    <t>Hegmann and Sons</t>
  </si>
  <si>
    <t>Strosin LLC</t>
  </si>
  <si>
    <t>Heathcote, Ernser and Smitham</t>
  </si>
  <si>
    <t>Konopelski Inc</t>
  </si>
  <si>
    <t>Kerluke-Kihn</t>
  </si>
  <si>
    <t>Barton and Sons</t>
  </si>
  <si>
    <t>Nader-Rath</t>
  </si>
  <si>
    <t>Hauck-Brekke</t>
  </si>
  <si>
    <t>Kunze-Upton</t>
  </si>
  <si>
    <t>Dare and Sons</t>
  </si>
  <si>
    <t>Welch-Stehr</t>
  </si>
  <si>
    <t>King-Wiza</t>
  </si>
  <si>
    <t>Maggio, Feeney and Koss</t>
  </si>
  <si>
    <t>Upton, Wilderman and Becker</t>
  </si>
  <si>
    <t>Larkin and Sons</t>
  </si>
  <si>
    <t>Johns LLC</t>
  </si>
  <si>
    <t>Hand-Senger</t>
  </si>
  <si>
    <t>Terry, Reinger and Graham</t>
  </si>
  <si>
    <t>Schaefer-Roob</t>
  </si>
  <si>
    <t>Deckow, Jacobs and Koelpin</t>
  </si>
  <si>
    <t>Metz, Kovacek and O'Reilly</t>
  </si>
  <si>
    <t>Brown, Hilll and Kling</t>
  </si>
  <si>
    <t>Bednar, Casper and Spinka</t>
  </si>
  <si>
    <t>Schmeler and Sons</t>
  </si>
  <si>
    <t>Stark, Friesen and Legros</t>
  </si>
  <si>
    <t>Jakubowski, Corwin and Larson</t>
  </si>
  <si>
    <t>Walter-Hagenes</t>
  </si>
  <si>
    <t>Zemlak, Roberts and Dach</t>
  </si>
  <si>
    <t>Wunsch-Gusikowski</t>
  </si>
  <si>
    <t>Rempel, Weber and Keebler</t>
  </si>
  <si>
    <t>Douglas Group</t>
  </si>
  <si>
    <t>Johnson-Schoen</t>
  </si>
  <si>
    <t>Hickle, Nader and Baumbach</t>
  </si>
  <si>
    <t>Romaguera LLC</t>
  </si>
  <si>
    <t>Murray LLC</t>
  </si>
  <si>
    <t>Champlin-Stokes</t>
  </si>
  <si>
    <t>Jaskolski, Hane and Cummerata</t>
  </si>
  <si>
    <t>Jacobs LLC</t>
  </si>
  <si>
    <t>Nitzsche-Cartwright</t>
  </si>
  <si>
    <t>Kanoodle</t>
  </si>
  <si>
    <t>Disqualified</t>
  </si>
  <si>
    <t>Youbridge</t>
  </si>
  <si>
    <t>Jabbercube</t>
  </si>
  <si>
    <t>Dabfeed</t>
  </si>
  <si>
    <t>Skiba</t>
  </si>
  <si>
    <t>Voonyx</t>
  </si>
  <si>
    <t>Harber and Sons</t>
  </si>
  <si>
    <t>Gorczany-Hayes</t>
  </si>
  <si>
    <t>Ritchie Inc</t>
  </si>
  <si>
    <t>Strosin-Romaguera</t>
  </si>
  <si>
    <t>Wyman-Homenick</t>
  </si>
  <si>
    <t>Koelpin, Gulgowski and Boyle</t>
  </si>
  <si>
    <t>Daniel, Kshlerin and VonRueden</t>
  </si>
  <si>
    <t>Macejkovic Group</t>
  </si>
  <si>
    <t>Volkman and Sons</t>
  </si>
  <si>
    <t>Russel Group</t>
  </si>
  <si>
    <t>Romaguera, Fadel and Jast</t>
  </si>
  <si>
    <t>Kris, Bode and Fisher</t>
  </si>
  <si>
    <t>Sawayn, Hansen and Marquardt</t>
  </si>
  <si>
    <t>Kutch, Batz and McGlynn</t>
  </si>
  <si>
    <t>Mohr-Bogisich</t>
  </si>
  <si>
    <t>Christiansen Inc</t>
  </si>
  <si>
    <t>Adams-Koch</t>
  </si>
  <si>
    <t>Ebert-Howe</t>
  </si>
  <si>
    <t>Collins Group</t>
  </si>
  <si>
    <t>Russel, Beahan and Hoppe</t>
  </si>
  <si>
    <t>Jast, Upton and Bosco</t>
  </si>
  <si>
    <t>Schimmel-Doyle</t>
  </si>
  <si>
    <t>Schneider-Lesch</t>
  </si>
  <si>
    <t>Harris-Boyle</t>
  </si>
  <si>
    <t>Wehner, Botsford and Brown</t>
  </si>
  <si>
    <t>Wilkinson-Jast</t>
  </si>
  <si>
    <t>Littel-Cummerata</t>
  </si>
  <si>
    <t>Weber, Morissette and Douglas</t>
  </si>
  <si>
    <t>Ondricka, Will and Goldner</t>
  </si>
  <si>
    <t>Tromp-Walter</t>
  </si>
  <si>
    <t>Schumm-Dickens</t>
  </si>
  <si>
    <t>Hessel-Grant</t>
  </si>
  <si>
    <t>Mayer, Cruickshank and Spencer</t>
  </si>
  <si>
    <t>O'Reilly, Hane and Toy</t>
  </si>
  <si>
    <t>Upton, Pacocha and Keeling</t>
  </si>
  <si>
    <t>Leffler, Daniel and Runolfsdottir</t>
  </si>
  <si>
    <t>Nienow Inc</t>
  </si>
  <si>
    <t>Ernser-Franecki</t>
  </si>
  <si>
    <t>Stroman Inc</t>
  </si>
  <si>
    <t>Cartwright, Medhurst and Harris</t>
  </si>
  <si>
    <t>Torp and Sons</t>
  </si>
  <si>
    <t>Russel, Upton and Kuhn</t>
  </si>
  <si>
    <t>Huels, Gottlieb and Hoppe</t>
  </si>
  <si>
    <t>Podcat</t>
  </si>
  <si>
    <t>Bubblemix</t>
  </si>
  <si>
    <t>Aibox</t>
  </si>
  <si>
    <t>Topdrive</t>
  </si>
  <si>
    <t>Shuffledrive</t>
  </si>
  <si>
    <t>Abatz</t>
  </si>
  <si>
    <t>Demivee</t>
  </si>
  <si>
    <t>Oyoloo</t>
  </si>
  <si>
    <t>Reichel, Hamill and Hand</t>
  </si>
  <si>
    <t>Johns-Blanda</t>
  </si>
  <si>
    <t>Carroll-Collier</t>
  </si>
  <si>
    <t>McKenzie and Sons</t>
  </si>
  <si>
    <t>Abbott-Schumm</t>
  </si>
  <si>
    <t>Watsica LLC</t>
  </si>
  <si>
    <t>Bradtke, Kuhic and Wiza</t>
  </si>
  <si>
    <t>Kilback LLC</t>
  </si>
  <si>
    <t>Treutel, Tillman and Wuckert</t>
  </si>
  <si>
    <t>Erdman, Ward and Aufderhar</t>
  </si>
  <si>
    <t>Smith LLC</t>
  </si>
  <si>
    <t>O'Kon-Watsica</t>
  </si>
  <si>
    <t>Beer-Carter</t>
  </si>
  <si>
    <t>Hilll Inc</t>
  </si>
  <si>
    <t>Maggio LLC</t>
  </si>
  <si>
    <t>Connelly-Thompson</t>
  </si>
  <si>
    <t>Lind, Mueller and O'Conner</t>
  </si>
  <si>
    <t>Torphy and Sons</t>
  </si>
  <si>
    <t>Williamson-Nicolas</t>
  </si>
  <si>
    <t>Howe and Sons</t>
  </si>
  <si>
    <t>Wisoky and Sons</t>
  </si>
  <si>
    <t>Johnston, Ankunding and Raynor</t>
  </si>
  <si>
    <t>Daniel-Hackett</t>
  </si>
  <si>
    <t>Wilkinson-Wolff</t>
  </si>
  <si>
    <t>Cummerata, Tillman and Konopelski</t>
  </si>
  <si>
    <t>Pfeffer, Terry and Kiehn</t>
  </si>
  <si>
    <t>Cremin Inc</t>
  </si>
  <si>
    <t>Hauck, Hermiston and Hodkiewicz</t>
  </si>
  <si>
    <t>Wyman Group</t>
  </si>
  <si>
    <t>Marvin, Maggio and Herman</t>
  </si>
  <si>
    <t>Aufderhar-Daugherty</t>
  </si>
  <si>
    <t>Brown-Erdman</t>
  </si>
  <si>
    <t>Kub and Sons</t>
  </si>
  <si>
    <t>Towne, Jacobs and Runte</t>
  </si>
  <si>
    <t>Jatri</t>
  </si>
  <si>
    <t>Yodo</t>
  </si>
  <si>
    <t>Skalith</t>
  </si>
  <si>
    <t>Vinder</t>
  </si>
  <si>
    <t>Photojam</t>
  </si>
  <si>
    <t>Voonix</t>
  </si>
  <si>
    <t>Dynabox</t>
  </si>
  <si>
    <t>Riffpath</t>
  </si>
  <si>
    <t>Tambee</t>
  </si>
  <si>
    <t>Feedmix</t>
  </si>
  <si>
    <t>Babbleset</t>
  </si>
  <si>
    <t>Flashdog</t>
  </si>
  <si>
    <t>Myworks</t>
  </si>
  <si>
    <t>Feedfire</t>
  </si>
  <si>
    <t>Cogilith</t>
  </si>
  <si>
    <t>Vinte</t>
  </si>
  <si>
    <t>Flashpoint</t>
  </si>
  <si>
    <t>Meembee</t>
  </si>
  <si>
    <t>Brightdog</t>
  </si>
  <si>
    <t>Edgepulse</t>
  </si>
  <si>
    <t>Wunsch Inc</t>
  </si>
  <si>
    <t>Wisoky-Schneider</t>
  </si>
  <si>
    <t>Gutmann-Williamson</t>
  </si>
  <si>
    <t>Breitenberg Inc</t>
  </si>
  <si>
    <t>Koelpin and Sons</t>
  </si>
  <si>
    <t>Bernhard, Lindgren and Harvey</t>
  </si>
  <si>
    <t>Stoltenberg-Weimann</t>
  </si>
  <si>
    <t>Wilderman-Romaguera</t>
  </si>
  <si>
    <t>Luettgen-Gorczany</t>
  </si>
  <si>
    <t>Gleason Group</t>
  </si>
  <si>
    <t>Yost-Stiedemann</t>
  </si>
  <si>
    <t>Pagac LLC</t>
  </si>
  <si>
    <t>Turcotte-Abshire</t>
  </si>
  <si>
    <t>Goodwin-Bernier</t>
  </si>
  <si>
    <t>Shields and Sons</t>
  </si>
  <si>
    <t>Gulgowski Group</t>
  </si>
  <si>
    <t>Paucek-Hodkiewicz</t>
  </si>
  <si>
    <t>Kreiger Inc</t>
  </si>
  <si>
    <t>Schinner Group</t>
  </si>
  <si>
    <t>Haag Inc</t>
  </si>
  <si>
    <t>Ratke, Runolfsson and Pollich</t>
  </si>
  <si>
    <t>Hodkiewicz, Stanton and Howell</t>
  </si>
  <si>
    <t>Koepp, Walsh and Kovacek</t>
  </si>
  <si>
    <t>McLaughlin-Baumbach</t>
  </si>
  <si>
    <t>Koepp, Kihn and Yost</t>
  </si>
  <si>
    <t>Aufderhar-Donnelly</t>
  </si>
  <si>
    <t>Cassin LLC</t>
  </si>
  <si>
    <t>Hoppe-Price</t>
  </si>
  <si>
    <t>Stracke-West</t>
  </si>
  <si>
    <t>Hessel-Miller</t>
  </si>
  <si>
    <t>Murazik-Towne</t>
  </si>
  <si>
    <t>Prohaska, Hahn and Klocko</t>
  </si>
  <si>
    <t>Schaefer, Feest and Watsica</t>
  </si>
  <si>
    <t>Lind and Sons</t>
  </si>
  <si>
    <t>Swaniawski-Quigley</t>
  </si>
  <si>
    <t>Effertz-Pfannerstill</t>
  </si>
  <si>
    <t>Becker LLC</t>
  </si>
  <si>
    <t>Thompson-Schaefer</t>
  </si>
  <si>
    <t>Jones LLC</t>
  </si>
  <si>
    <t>Spencer-Beahan</t>
  </si>
  <si>
    <t>Hessel-Conn</t>
  </si>
  <si>
    <t>Skiles, Sawayn and Bradtke</t>
  </si>
  <si>
    <t>Okuneva, Dooley and Schaden</t>
  </si>
  <si>
    <t>Kub, Aufderhar and Ward</t>
  </si>
  <si>
    <t>Orn-Kassulke</t>
  </si>
  <si>
    <t>Mills, Ortiz and McGlynn</t>
  </si>
  <si>
    <t>Gleason-Price</t>
  </si>
  <si>
    <t>Schaden and Sons</t>
  </si>
  <si>
    <t>Von and Sons</t>
  </si>
  <si>
    <t>Bartell-Kirlin</t>
  </si>
  <si>
    <t>Gutkowski-Baumbach</t>
  </si>
  <si>
    <t>Osinski, Wisoky and Schimmel</t>
  </si>
  <si>
    <t>Schneider-Schuppe</t>
  </si>
  <si>
    <t>Crist, Okuneva and Veum</t>
  </si>
  <si>
    <t>Rosenbaum-Upton</t>
  </si>
  <si>
    <t>Wolf Group</t>
  </si>
  <si>
    <t>Nolan, D'Amore and Wyman</t>
  </si>
  <si>
    <t>Kunde, Reinger and Jerde</t>
  </si>
  <si>
    <t>Edgeclub</t>
  </si>
  <si>
    <t>Schmidt-Beier</t>
  </si>
  <si>
    <t>Smitham and Sons</t>
  </si>
  <si>
    <t>Spencer, Langworth and Hackett</t>
  </si>
  <si>
    <t>Lebsack LLC</t>
  </si>
  <si>
    <t>Muller Inc</t>
  </si>
  <si>
    <t>Oberbrunner-Metz</t>
  </si>
  <si>
    <t>Schamberger-Rutherford</t>
  </si>
  <si>
    <t>Trilia</t>
  </si>
  <si>
    <t>New</t>
  </si>
  <si>
    <t>Yotz</t>
  </si>
  <si>
    <t>Teklist</t>
  </si>
  <si>
    <t>Tagopia</t>
  </si>
  <si>
    <t>Skyvu</t>
  </si>
  <si>
    <t>Divanoodle</t>
  </si>
  <si>
    <t>Meeveo</t>
  </si>
  <si>
    <t>Avamm</t>
  </si>
  <si>
    <t>Edgetag</t>
  </si>
  <si>
    <t>Photolist</t>
  </si>
  <si>
    <t>Tavu</t>
  </si>
  <si>
    <t>Jetwire</t>
  </si>
  <si>
    <t>Ntag</t>
  </si>
  <si>
    <t>Twinte</t>
  </si>
  <si>
    <t>Livepath</t>
  </si>
  <si>
    <t>Meetz</t>
  </si>
  <si>
    <t>Gigaclub</t>
  </si>
  <si>
    <t>Yadel</t>
  </si>
  <si>
    <t>Eabox</t>
  </si>
  <si>
    <t>Dabjam</t>
  </si>
  <si>
    <t>Blogpad</t>
  </si>
  <si>
    <t>Topiczoom</t>
  </si>
  <si>
    <t>Rhyloo</t>
  </si>
  <si>
    <t>Mydo</t>
  </si>
  <si>
    <t>Thoughtstorm</t>
  </si>
  <si>
    <t>Topicware</t>
  </si>
  <si>
    <t>Tekfly</t>
  </si>
  <si>
    <t>Wikivu</t>
  </si>
  <si>
    <t>Schroeder, Reichert and Hettinger</t>
  </si>
  <si>
    <t>Gorczany, Kuphal and Mayert</t>
  </si>
  <si>
    <t>Dietrich, Boehm and Corkery</t>
  </si>
  <si>
    <t>Murphy, Schuster and Kub</t>
  </si>
  <si>
    <t>Pouros-Schneider</t>
  </si>
  <si>
    <t>Crist, Price and Johns</t>
  </si>
  <si>
    <t>Littel LLC</t>
  </si>
  <si>
    <t>Wisozk-Thompson</t>
  </si>
  <si>
    <t>D'Amore Group</t>
  </si>
  <si>
    <t>Mitchell Group</t>
  </si>
  <si>
    <t>Lowe-Grimes</t>
  </si>
  <si>
    <t>O'Reilly, Harvey and Cassin</t>
  </si>
  <si>
    <t>Hilll, Reynolds and Stamm</t>
  </si>
  <si>
    <t>Schinner, Turcotte and Borer</t>
  </si>
  <si>
    <t>Bahringer Inc</t>
  </si>
  <si>
    <t>Green-Kunze</t>
  </si>
  <si>
    <t>Huels, Cruickshank and Hayes</t>
  </si>
  <si>
    <t>Reynolds-Wiza</t>
  </si>
  <si>
    <t>McGlynn Group</t>
  </si>
  <si>
    <t>Gorczany-Legros</t>
  </si>
  <si>
    <t>Gulgowski, Kub and Miller</t>
  </si>
  <si>
    <t>Metz, Kub and Fahey</t>
  </si>
  <si>
    <t>Abshire LLC</t>
  </si>
  <si>
    <t>Lockman-Littel</t>
  </si>
  <si>
    <t>Bradtke Inc</t>
  </si>
  <si>
    <t>Cartwright-Orn</t>
  </si>
  <si>
    <t>Littel-Hilpert</t>
  </si>
  <si>
    <t>Franecki LLC</t>
  </si>
  <si>
    <t>Mayert-Renner</t>
  </si>
  <si>
    <t>Emmerich-Padberg</t>
  </si>
  <si>
    <t>Grimes-Marvin</t>
  </si>
  <si>
    <t>Maggio, Wilderman and Mueller</t>
  </si>
  <si>
    <t>Toy, Gottlieb and Veum</t>
  </si>
  <si>
    <t>Hoeger, Hyatt and Glover</t>
  </si>
  <si>
    <t>Ferry, Denesik and Satterfield</t>
  </si>
  <si>
    <t>Bruen, Quigley and Kling</t>
  </si>
  <si>
    <t>Gibson and Sons</t>
  </si>
  <si>
    <t>Little and Sons</t>
  </si>
  <si>
    <t>O'Conner, Stracke and White</t>
  </si>
  <si>
    <t>Smitham LLC</t>
  </si>
  <si>
    <t>Dickinson, Jacobi and McKenzie</t>
  </si>
  <si>
    <t>Feest-Schoen</t>
  </si>
  <si>
    <t>Hane, Kassulke and Hermiston</t>
  </si>
  <si>
    <t>Lesch, Hauck and Bogan</t>
  </si>
  <si>
    <t>Johnson-McDermott</t>
  </si>
  <si>
    <t>Dare, Lesch and Gorczany</t>
  </si>
  <si>
    <t>Reilly Inc</t>
  </si>
  <si>
    <t>Hyatt Group</t>
  </si>
  <si>
    <t>Waters Inc</t>
  </si>
  <si>
    <t>Balistreri-Berge</t>
  </si>
  <si>
    <t>Champlin, Altenwerth and Reichel</t>
  </si>
  <si>
    <t>Johnston-Bahringer</t>
  </si>
  <si>
    <t>Rath and Sons</t>
  </si>
  <si>
    <t>Langosh-Oberbrunner</t>
  </si>
  <si>
    <t>Dickinson LLC</t>
  </si>
  <si>
    <t>Heathcote, Barrows and Doyle</t>
  </si>
  <si>
    <t>Cummerata, Wyman and Conn</t>
  </si>
  <si>
    <t>O'Reilly, Torphy and Jakubowski</t>
  </si>
  <si>
    <t>Boyer LLC</t>
  </si>
  <si>
    <t>Bradtke, Predovic and Monahan</t>
  </si>
  <si>
    <t>Schuppe Inc</t>
  </si>
  <si>
    <t>Hand-Heller</t>
  </si>
  <si>
    <t>Prohaska-Jenkins</t>
  </si>
  <si>
    <t>Johnston, Hettinger and Luettgen</t>
  </si>
  <si>
    <t>Rodriguez, Miller and Bradtke</t>
  </si>
  <si>
    <t>Batz, Schamberger and Feeney</t>
  </si>
  <si>
    <t>Ortiz-Christiansen</t>
  </si>
  <si>
    <t>Toy-Friesen</t>
  </si>
  <si>
    <t>Sawayn and Sons</t>
  </si>
  <si>
    <t>Turcotte-Hand</t>
  </si>
  <si>
    <t>Bayer Group</t>
  </si>
  <si>
    <t>Leffler-Okuneva</t>
  </si>
  <si>
    <t>Little, Deckow and Kunde</t>
  </si>
  <si>
    <t>Ortiz, Cartwright and Leffler</t>
  </si>
  <si>
    <t>Bernier and Sons</t>
  </si>
  <si>
    <t>Rempel-Towne</t>
  </si>
  <si>
    <t>Sauer-Heaney</t>
  </si>
  <si>
    <t>Funk and Sons</t>
  </si>
  <si>
    <t>Cruickshank, Cormier and Willms</t>
  </si>
  <si>
    <t>Roberts, Boehm and Swift</t>
  </si>
  <si>
    <t>Gerlach, Kiehn and Weber</t>
  </si>
  <si>
    <t>Sawayn, Sanford and Skiles</t>
  </si>
  <si>
    <t>Harris, Schmidt and Kautzer</t>
  </si>
  <si>
    <t>Stamm-Rath</t>
  </si>
  <si>
    <t>Hamill, Koepp and Quigley</t>
  </si>
  <si>
    <t>Hodkiewicz-Powlowski</t>
  </si>
  <si>
    <t>Moore Group</t>
  </si>
  <si>
    <t>Schumm-Auer</t>
  </si>
  <si>
    <t>Ward, Daugherty and Homenick</t>
  </si>
  <si>
    <t>Pollich, Robel and Friesen</t>
  </si>
  <si>
    <t>Weimann, Pacocha and McCullough</t>
  </si>
  <si>
    <t>Champlin, Borer and Purdy</t>
  </si>
  <si>
    <t>Erdman, Medhurst and Rowe</t>
  </si>
  <si>
    <t>Gutmann-Hoppe</t>
  </si>
  <si>
    <t>Lakin-Bradtke</t>
  </si>
  <si>
    <t>Ziemann, Bergstrom and Harber</t>
  </si>
  <si>
    <t>Mitchell-Hauck</t>
  </si>
  <si>
    <t>Labadie-Keeling</t>
  </si>
  <si>
    <t>Borer Group</t>
  </si>
  <si>
    <t>Goldner, Grant and Krajcik</t>
  </si>
  <si>
    <t>Schinner and Sons</t>
  </si>
  <si>
    <t>Kihn Inc</t>
  </si>
  <si>
    <t>Abbott-Wisoky</t>
  </si>
  <si>
    <t>Strosin, Bahringer and Reilly</t>
  </si>
  <si>
    <t>McKenzie, Jerde and Altenwerth</t>
  </si>
  <si>
    <t>Runolfsdottir, Mills and Jacobi</t>
  </si>
  <si>
    <t>Tremblay, Thompson and Robel</t>
  </si>
  <si>
    <t>Rutherford LLC</t>
  </si>
  <si>
    <t>Rice-Bayer</t>
  </si>
  <si>
    <t>Blanda, Gibson and Mills</t>
  </si>
  <si>
    <t>Deckow, Dickens and Koss</t>
  </si>
  <si>
    <t>Sporer-Beer</t>
  </si>
  <si>
    <t>Hudson Group</t>
  </si>
  <si>
    <t>Gutmann-Friesen</t>
  </si>
  <si>
    <t>Schmidt, Konopelski and Larson</t>
  </si>
  <si>
    <t>O'Connell Group</t>
  </si>
  <si>
    <t>Willms-Hagenes</t>
  </si>
  <si>
    <t>Metz-Kuvalis</t>
  </si>
  <si>
    <t>Jakubowski Group</t>
  </si>
  <si>
    <t>Volkman Inc</t>
  </si>
  <si>
    <t>Haley, Ritchie and Anderson</t>
  </si>
  <si>
    <t>Hoeger Inc</t>
  </si>
  <si>
    <t>Monahan-Quitzon</t>
  </si>
  <si>
    <t>Crona, Keeling and Daniel</t>
  </si>
  <si>
    <t>Bergnaum, Hyatt and Purdy</t>
  </si>
  <si>
    <t>Schiller-Stehr</t>
  </si>
  <si>
    <t>Kuhlman Group</t>
  </si>
  <si>
    <t>Bogan Inc</t>
  </si>
  <si>
    <t>Yundt Inc</t>
  </si>
  <si>
    <t>Sawayn-Bogan</t>
  </si>
  <si>
    <t>Spinka, Johns and Tromp</t>
  </si>
  <si>
    <t>Zieme-Cronin</t>
  </si>
  <si>
    <t>Gleichner-Kohler</t>
  </si>
  <si>
    <t>Morar-Goyette</t>
  </si>
  <si>
    <t>Howell and Sons</t>
  </si>
  <si>
    <t>Metz LLC</t>
  </si>
  <si>
    <t>Schamberger Group</t>
  </si>
  <si>
    <t>Dickinson, King and Jenkins</t>
  </si>
  <si>
    <t>Jakubowski LLC</t>
  </si>
  <si>
    <t>King-Rohan</t>
  </si>
  <si>
    <t>Rowe and Sons</t>
  </si>
  <si>
    <t>Barrows Group</t>
  </si>
  <si>
    <t>Kertzmann-Kris</t>
  </si>
  <si>
    <t>Hettinger, Trantow and Altenwerth</t>
  </si>
  <si>
    <t>Doyle, Krajcik and Wintheiser</t>
  </si>
  <si>
    <t>Koss-Mertz</t>
  </si>
  <si>
    <t>Shanahan-Hodkiewicz</t>
  </si>
  <si>
    <t>Kunde and Sons</t>
  </si>
  <si>
    <t>Kassulke, McClure and Greenfelder</t>
  </si>
  <si>
    <t>Konopelski and Sons</t>
  </si>
  <si>
    <t>Thoughtbeat</t>
  </si>
  <si>
    <t>Pixope</t>
  </si>
  <si>
    <t>Leexo</t>
  </si>
  <si>
    <t>Divavu</t>
  </si>
  <si>
    <t>Zava</t>
  </si>
  <si>
    <t>Lajo</t>
  </si>
  <si>
    <t>Ainyx</t>
  </si>
  <si>
    <t>Gigazoom</t>
  </si>
  <si>
    <t>Trilith</t>
  </si>
  <si>
    <t>Eazzy</t>
  </si>
  <si>
    <t>Pixoboo</t>
  </si>
  <si>
    <t>Muxo</t>
  </si>
  <si>
    <t>Koss, Walter and Murray</t>
  </si>
  <si>
    <t>Goyette, Gottlieb and Cummings</t>
  </si>
  <si>
    <t>Buckridge, Schinner and Walker</t>
  </si>
  <si>
    <t>Reichel-Kutch</t>
  </si>
  <si>
    <t>Schoen-Waelchi</t>
  </si>
  <si>
    <t>Stracke, Hodkiewicz and Leuschke</t>
  </si>
  <si>
    <t>Mohr, Adams and Emmerich</t>
  </si>
  <si>
    <t>Turner Inc</t>
  </si>
  <si>
    <t>Blick, Kessler and Gislason</t>
  </si>
  <si>
    <t>Koss-Maggio</t>
  </si>
  <si>
    <t>Predovic and Sons</t>
  </si>
  <si>
    <t>Pacocha, Wuckert and Kerluke</t>
  </si>
  <si>
    <t>Macejkovic-Legros</t>
  </si>
  <si>
    <t>Harber-Murray</t>
  </si>
  <si>
    <t>Krajcik, Hammes and Feil</t>
  </si>
  <si>
    <t>Kshlerin Group</t>
  </si>
  <si>
    <t>Balistreri-Kub</t>
  </si>
  <si>
    <t>Rippin-Franecki</t>
  </si>
  <si>
    <t>Wehner, Kshlerin and King</t>
  </si>
  <si>
    <t>Predovic LLC</t>
  </si>
  <si>
    <t>Dare Inc</t>
  </si>
  <si>
    <t>Roob-DuBuque</t>
  </si>
  <si>
    <t>Smitham, Stamm and Howe</t>
  </si>
  <si>
    <t>Ward-Cruickshank</t>
  </si>
  <si>
    <t>Strosin-Runte</t>
  </si>
  <si>
    <t>Zulauf-Schmidt</t>
  </si>
  <si>
    <t>Leffler-Hirthe</t>
  </si>
  <si>
    <t>McLaughlin LLC</t>
  </si>
  <si>
    <t>Sanford-Doyle</t>
  </si>
  <si>
    <t>Deckow and Sons</t>
  </si>
  <si>
    <t>Price Inc</t>
  </si>
  <si>
    <t>Hammes, Romaguera and Emmerich</t>
  </si>
  <si>
    <t>Schinner, Mraz and Friesen</t>
  </si>
  <si>
    <t>Morissette, Heathcote and Bayer</t>
  </si>
  <si>
    <t>Kirlin LLC</t>
  </si>
  <si>
    <t>Fritsch-Anderson</t>
  </si>
  <si>
    <t>Hegmann, Vandervort and Grimes</t>
  </si>
  <si>
    <t>Nicolas LLC</t>
  </si>
  <si>
    <t>Green-Wuckert</t>
  </si>
  <si>
    <t>Walsh, Walter and Kuhic</t>
  </si>
  <si>
    <t>Hauck Inc</t>
  </si>
  <si>
    <t>Keeling-Gerhold</t>
  </si>
  <si>
    <t>Bailey and Sons</t>
  </si>
  <si>
    <t>Thompson-Schuster</t>
  </si>
  <si>
    <t>Bechtelar, Bechtelar and Kub</t>
  </si>
  <si>
    <t>Krajcik and Sons</t>
  </si>
  <si>
    <t>Macejkovic, Goodwin and Towne</t>
  </si>
  <si>
    <t>O'Reilly LLC</t>
  </si>
  <si>
    <t>Kiehn Group</t>
  </si>
  <si>
    <t>Williamson-O'Conner</t>
  </si>
  <si>
    <t>Runolfsdottir-Huels</t>
  </si>
  <si>
    <t>Walter Group</t>
  </si>
  <si>
    <t>Oberbrunner LLC</t>
  </si>
  <si>
    <t>Howell, Kozey and Pfannerstill</t>
  </si>
  <si>
    <t>Jacobson LLC</t>
  </si>
  <si>
    <t>Grant Inc</t>
  </si>
  <si>
    <t>Davis, Yundt and Cartwright</t>
  </si>
  <si>
    <t>Schuster, Altenwerth and Hettinger</t>
  </si>
  <si>
    <t>Wuckert-Mayert</t>
  </si>
  <si>
    <t>Heller, Cassin and Douglas</t>
  </si>
  <si>
    <t>Schroeder, Jacobson and Gottlieb</t>
  </si>
  <si>
    <t>Klocko-Effertz</t>
  </si>
  <si>
    <t>Rohan, Lueilwitz and Barrows</t>
  </si>
  <si>
    <t>Kunde Inc</t>
  </si>
  <si>
    <t>DuBuque, Smith and Price</t>
  </si>
  <si>
    <t>Jerde LLC</t>
  </si>
  <si>
    <t>O'Reilly-Kling</t>
  </si>
  <si>
    <t>Gutkowski, Cassin and Conn</t>
  </si>
  <si>
    <t>Gusikowski-Murray</t>
  </si>
  <si>
    <t>Haag-Murazik</t>
  </si>
  <si>
    <t>Doyle-Shields</t>
  </si>
  <si>
    <t>Windler, Gutmann and Von</t>
  </si>
  <si>
    <t>Larkin, Nikolaus and Zboncak</t>
  </si>
  <si>
    <t>O'Keefe-Simonis</t>
  </si>
  <si>
    <t>Torphy LLC</t>
  </si>
  <si>
    <t>Wolff, Stehr and Gutmann</t>
  </si>
  <si>
    <t>Murphy, Pfeffer and Hodkiewicz</t>
  </si>
  <si>
    <t>Moore-Bailey</t>
  </si>
  <si>
    <t>Dach, Gottlieb and Denesik</t>
  </si>
  <si>
    <t>Sipes, Weimann and Veum</t>
  </si>
  <si>
    <t>Dooley Inc</t>
  </si>
  <si>
    <t>Beier Inc</t>
  </si>
  <si>
    <t>Schumm, Leuschke and Pfeffer</t>
  </si>
  <si>
    <t>Huels, Rippin and MacGyver</t>
  </si>
  <si>
    <t>Konopelski-Fritsch</t>
  </si>
  <si>
    <t>Fisher, Ebert and Rodriguez</t>
  </si>
  <si>
    <t>Schoen and Sons</t>
  </si>
  <si>
    <t>Osinski-Jones</t>
  </si>
  <si>
    <t>Pfannerstill, Bernhard and Schuster</t>
  </si>
  <si>
    <t>Kozey and Sons</t>
  </si>
  <si>
    <t>Stiedemann, Cruickshank and Wintheiser</t>
  </si>
  <si>
    <t>Smitham, Fadel and Wisoky</t>
  </si>
  <si>
    <t>Schuppe-Hauck</t>
  </si>
  <si>
    <t>Leenti</t>
  </si>
  <si>
    <t>Centidel</t>
  </si>
  <si>
    <t>Yabox</t>
  </si>
  <si>
    <t>Brainsphere</t>
  </si>
  <si>
    <t>Voolia</t>
  </si>
  <si>
    <t>Yodoo</t>
  </si>
  <si>
    <t>Lazz</t>
  </si>
  <si>
    <t>Centizu</t>
  </si>
  <si>
    <t>Skinix</t>
  </si>
  <si>
    <t>Photobug</t>
  </si>
  <si>
    <t>Zoombeat</t>
  </si>
  <si>
    <t>Buzzbean</t>
  </si>
  <si>
    <t>Trupe</t>
  </si>
  <si>
    <t>Shuffletag</t>
  </si>
  <si>
    <t>Skibox</t>
  </si>
  <si>
    <t>Riffwire</t>
  </si>
  <si>
    <t>Tagpad</t>
  </si>
  <si>
    <t>Browsezoom</t>
  </si>
  <si>
    <t>Shufflebeat</t>
  </si>
  <si>
    <t>Skinte</t>
  </si>
  <si>
    <t>Innotype</t>
  </si>
  <si>
    <t>Twitterwire</t>
  </si>
  <si>
    <t>Block and Sons</t>
  </si>
  <si>
    <t>Ernser-Rolfson</t>
  </si>
  <si>
    <t>Leannon Inc</t>
  </si>
  <si>
    <t>Bins LLC</t>
  </si>
  <si>
    <t>Farrell Group</t>
  </si>
  <si>
    <t>Jacobs-Rice</t>
  </si>
  <si>
    <t>Rosenbaum Inc</t>
  </si>
  <si>
    <t>Schoen-Kovacek</t>
  </si>
  <si>
    <t>Fritsch, Kemmer and Littel</t>
  </si>
  <si>
    <t>Crona, Morissette and Pouros</t>
  </si>
  <si>
    <t>Bayer, Altenwerth and Kozey</t>
  </si>
  <si>
    <t>Langworth Inc</t>
  </si>
  <si>
    <t>Schroeder, Stiedemann and Frami</t>
  </si>
  <si>
    <t>Predovic Group</t>
  </si>
  <si>
    <t>Lockman, Rath and Lynch</t>
  </si>
  <si>
    <t>Waters-Swift</t>
  </si>
  <si>
    <t>Wisoky, Collins and Kling</t>
  </si>
  <si>
    <t>Koch and Sons</t>
  </si>
  <si>
    <t>Swaniawski-Schneider</t>
  </si>
  <si>
    <t>Jaskolski, Auer and Morissette</t>
  </si>
  <si>
    <t>Sauer Inc</t>
  </si>
  <si>
    <t>Osinski-Schultz</t>
  </si>
  <si>
    <t>Pouros-Gottlieb</t>
  </si>
  <si>
    <t>Lueilwitz and Sons</t>
  </si>
  <si>
    <t>Kirlin Inc</t>
  </si>
  <si>
    <t>Stokes-Gulgowski</t>
  </si>
  <si>
    <t>Heller-Streich</t>
  </si>
  <si>
    <t>Pollich, Cole and Morar</t>
  </si>
  <si>
    <t>Cummings, Mosciski and Bayer</t>
  </si>
  <si>
    <t>Fay LLC</t>
  </si>
  <si>
    <t>Kassulke Inc</t>
  </si>
  <si>
    <t>Osinski Group</t>
  </si>
  <si>
    <t>Blanda, Schuster and Schulist</t>
  </si>
  <si>
    <t>Reinger-Rutherford</t>
  </si>
  <si>
    <t>Hintz-Franecki</t>
  </si>
  <si>
    <t>Emmerich, Hammes and Jacobs</t>
  </si>
  <si>
    <t>Blick Group</t>
  </si>
  <si>
    <t>Rutherford, Christiansen and Marquardt</t>
  </si>
  <si>
    <t>Littel-Ritchie</t>
  </si>
  <si>
    <t>Carroll, Boehm and Zemlak</t>
  </si>
  <si>
    <t>Lockman and Sons</t>
  </si>
  <si>
    <t>Dickinson, Hessel and Luettgen</t>
  </si>
  <si>
    <t>Macejkovic Inc</t>
  </si>
  <si>
    <t>Botsford-Reichel</t>
  </si>
  <si>
    <t>Schumm, Quigley and Goldner</t>
  </si>
  <si>
    <t>Hahn Group</t>
  </si>
  <si>
    <t>Crooks and Sons</t>
  </si>
  <si>
    <t>Wehner and Sons</t>
  </si>
  <si>
    <t>Botsford, Ebert and Keebler</t>
  </si>
  <si>
    <t>Runte and Sons</t>
  </si>
  <si>
    <t>Dach Group</t>
  </si>
  <si>
    <t>Ernser-Ebert</t>
  </si>
  <si>
    <t>Koss Group</t>
  </si>
  <si>
    <t>Von, Torp and Deckow</t>
  </si>
  <si>
    <t>Morar, Runolfsdottir and Kris</t>
  </si>
  <si>
    <t>Fahey, Paucek and Barrows</t>
  </si>
  <si>
    <t>Stanton-Quitzon</t>
  </si>
  <si>
    <t>Fay, Stroman and O'Keefe</t>
  </si>
  <si>
    <t>Morar, Nolan and Hoeger</t>
  </si>
  <si>
    <t>Herzog Group</t>
  </si>
  <si>
    <t>Kreiger and Sons</t>
  </si>
  <si>
    <t>Walsh-Weber</t>
  </si>
  <si>
    <t>Heaney-Schneider</t>
  </si>
  <si>
    <t>Bernhard-McCullough</t>
  </si>
  <si>
    <t>Weissnat-D'Amore</t>
  </si>
  <si>
    <t>Bruen, Daugherty and Strosin</t>
  </si>
  <si>
    <t>Bailey, Heaney and Champlin</t>
  </si>
  <si>
    <t>Bartoletti and Sons</t>
  </si>
  <si>
    <t>Green-Leuschke</t>
  </si>
  <si>
    <t>Pouros LLC</t>
  </si>
  <si>
    <t>Rau-Erdman</t>
  </si>
  <si>
    <t>Gutkowski-Williamson</t>
  </si>
  <si>
    <t>Daugherty, Torphy and Goldner</t>
  </si>
  <si>
    <t>Hoppe LLC</t>
  </si>
  <si>
    <t>McLaughlin-Glover</t>
  </si>
  <si>
    <t>Graham LLC</t>
  </si>
  <si>
    <t>Davis, Herzog and Hudson</t>
  </si>
  <si>
    <t>Gleichner-Kuhic</t>
  </si>
  <si>
    <t>Miller-Dibbert</t>
  </si>
  <si>
    <t>Hane, Wolf and Gleichner</t>
  </si>
  <si>
    <t>Bauch-Strosin</t>
  </si>
  <si>
    <t>Walter, Sporer and Fisher</t>
  </si>
  <si>
    <t>Parker, Terry and Upton</t>
  </si>
  <si>
    <t>Leannon-Crooks</t>
  </si>
  <si>
    <t>McCullough-West</t>
  </si>
  <si>
    <t>Doyle, Moore and Streich</t>
  </si>
  <si>
    <t>Champlin, Murphy and Kassulke</t>
  </si>
  <si>
    <t>McClure Inc</t>
  </si>
  <si>
    <t>Ruecker and Sons</t>
  </si>
  <si>
    <t>Kris-Ankunding</t>
  </si>
  <si>
    <t>Weimann Inc</t>
  </si>
  <si>
    <t>Auer Inc</t>
  </si>
  <si>
    <t>Dare, Feest and Rosenbaum</t>
  </si>
  <si>
    <t>Kshlerin, Ledner and Flatley</t>
  </si>
  <si>
    <t>Price-Breitenberg</t>
  </si>
  <si>
    <t>Grant, Hayes and Jast</t>
  </si>
  <si>
    <t>Donnelly, Hettinger and Pacocha</t>
  </si>
  <si>
    <t>Goodwin Group</t>
  </si>
  <si>
    <t>Murphy, Hahn and Heaney</t>
  </si>
  <si>
    <t>Rippin Group</t>
  </si>
  <si>
    <t>Renner and Sons</t>
  </si>
  <si>
    <t>Bogan, Walsh and Powlowski</t>
  </si>
  <si>
    <t>Bins Inc</t>
  </si>
  <si>
    <t>Watsica, Spencer and Carter</t>
  </si>
  <si>
    <t>Kohler and Sons</t>
  </si>
  <si>
    <t>Walter, Schowalter and Denesik</t>
  </si>
  <si>
    <t>Schmitt and Sons</t>
  </si>
  <si>
    <t>Erdman and Sons</t>
  </si>
  <si>
    <t>MacGyver, Halvorson and Dietrich</t>
  </si>
  <si>
    <t>Stark-Gislason</t>
  </si>
  <si>
    <t>Prosacco-Kub</t>
  </si>
  <si>
    <t>Green-Kuhlman</t>
  </si>
  <si>
    <t>Runolfsson-Konopelski</t>
  </si>
  <si>
    <t>Witting-Harvey</t>
  </si>
  <si>
    <t>Kozey LLC</t>
  </si>
  <si>
    <t>Kunde, Trantow and Smitham</t>
  </si>
  <si>
    <t>Hills LLC</t>
  </si>
  <si>
    <t>Frami, Homenick and Okuneva</t>
  </si>
  <si>
    <t>Lind Inc</t>
  </si>
  <si>
    <t>O'Conner Inc</t>
  </si>
  <si>
    <t>Ondricka-Leuschke</t>
  </si>
  <si>
    <t>Leuschke, Will and Wuckert</t>
  </si>
  <si>
    <t>Bartell LLC</t>
  </si>
  <si>
    <t>Paucek, Borer and Dooley</t>
  </si>
  <si>
    <t>Gislason LLC</t>
  </si>
  <si>
    <t>Wilderman-Waters</t>
  </si>
  <si>
    <t>Shields, Beatty and DuBuque</t>
  </si>
  <si>
    <t>Hand-Lindgren</t>
  </si>
  <si>
    <t>Nikolaus, Koelpin and Kilback</t>
  </si>
  <si>
    <t>Hessel, Ullrich and O'Keefe</t>
  </si>
  <si>
    <t>Auer, Reichert and Conn</t>
  </si>
  <si>
    <t>Klocko, Brekke and O'Connell</t>
  </si>
  <si>
    <t>Mueller-Doyle</t>
  </si>
  <si>
    <t>Hauck-McDermott</t>
  </si>
  <si>
    <t>Bahringer-Rohan</t>
  </si>
  <si>
    <t>O'Hara-Russel</t>
  </si>
  <si>
    <t>MacGyver, Morar and Bosco</t>
  </si>
  <si>
    <t>Rice-Steuber</t>
  </si>
  <si>
    <t>Wisoky, Vandervort and Beahan</t>
  </si>
  <si>
    <t>Reynolds, Parisian and Steuber</t>
  </si>
  <si>
    <t>Smith Group</t>
  </si>
  <si>
    <t>Swaniawski Inc</t>
  </si>
  <si>
    <t>VonRueden, Hodkiewicz and Schmeler</t>
  </si>
  <si>
    <t>Dare LLC</t>
  </si>
  <si>
    <t>Hand Group</t>
  </si>
  <si>
    <t>Simonis, Adams and Homenick</t>
  </si>
  <si>
    <t>Greenfelder, Miller and Sauer</t>
  </si>
  <si>
    <t>Deckow, Wunsch and Gerlach</t>
  </si>
  <si>
    <t>McDermott LLC</t>
  </si>
  <si>
    <t>VonRueden-Borer</t>
  </si>
  <si>
    <t>Maggio-Skiles</t>
  </si>
  <si>
    <t>Littel-Rau</t>
  </si>
  <si>
    <t>Bartoletti, Morar and Senger</t>
  </si>
  <si>
    <t>Schimmel-Rath</t>
  </si>
  <si>
    <t>Abbott, Skiles and Hermiston</t>
  </si>
  <si>
    <t>Feil, Hayes and Johnston</t>
  </si>
  <si>
    <t>Macejkovic-Nitzsche</t>
  </si>
  <si>
    <t>Funk, Collier and Kilback</t>
  </si>
  <si>
    <t>Hagenes-Price</t>
  </si>
  <si>
    <t>Parisian, Wyman and Wolf</t>
  </si>
  <si>
    <t>Roberts, Dietrich and Lind</t>
  </si>
  <si>
    <t>West Group</t>
  </si>
  <si>
    <t>Collins, Luettgen and Dooley</t>
  </si>
  <si>
    <t>Hansen, Halvorson and Cremin</t>
  </si>
  <si>
    <t>Brekke, Stark and Cummings</t>
  </si>
  <si>
    <t>Lakin-Glover</t>
  </si>
  <si>
    <t>Wehner-Littel</t>
  </si>
  <si>
    <t>Franecki-Green</t>
  </si>
  <si>
    <t>Anderson-Senger</t>
  </si>
  <si>
    <t>Leannon and Sons</t>
  </si>
  <si>
    <t>Bernhard, Lockman and Nolan</t>
  </si>
  <si>
    <t>Goyette, Corwin and Jast</t>
  </si>
  <si>
    <t>Kuvalis and Sons</t>
  </si>
  <si>
    <t>Emard-Hand</t>
  </si>
  <si>
    <t>Pagac, Lindgren and Kling</t>
  </si>
  <si>
    <t>Denesik Group</t>
  </si>
  <si>
    <t>Weber, Harvey and Hilpert</t>
  </si>
  <si>
    <t>Hahn-Tillman</t>
  </si>
  <si>
    <t>Rippin LLC</t>
  </si>
  <si>
    <t>Stark LLC</t>
  </si>
  <si>
    <t>Monahan-Hilpert</t>
  </si>
  <si>
    <t>Midel</t>
  </si>
  <si>
    <t>Davis LLC</t>
  </si>
  <si>
    <t>Quitzon, Windler and Labadie</t>
  </si>
  <si>
    <t>Mueller, Runolfsson and Jacobson</t>
  </si>
  <si>
    <t>Sipes and Sons</t>
  </si>
  <si>
    <t>Romaguera-Douglas</t>
  </si>
  <si>
    <t>Koepp Inc</t>
  </si>
  <si>
    <t>Farrell LLC</t>
  </si>
  <si>
    <t>Ankunding LLC</t>
  </si>
  <si>
    <t>Wuckert, Swift and Becker</t>
  </si>
  <si>
    <t>Yakidoo</t>
  </si>
  <si>
    <t>Meemm</t>
  </si>
  <si>
    <t>Rhybox</t>
  </si>
  <si>
    <t>Gleason LLC</t>
  </si>
  <si>
    <t>Wolf-Wolff</t>
  </si>
  <si>
    <t>Armstrong LLC</t>
  </si>
  <si>
    <t>Hauck-Erdman</t>
  </si>
  <si>
    <t>Murphy, Mohr and Hermiston</t>
  </si>
  <si>
    <t>Schmitt-Stoltenberg</t>
  </si>
  <si>
    <t>Rutherford-Bins</t>
  </si>
  <si>
    <t>Bradtke, Johnston and Shanahan</t>
  </si>
  <si>
    <t>Schinner-Dickinson</t>
  </si>
  <si>
    <t>Jast-Legros</t>
  </si>
  <si>
    <t>Schumm-Kihn</t>
  </si>
  <si>
    <t>Lemke LLC</t>
  </si>
  <si>
    <t>Johnston, Ritchie and Mitchell</t>
  </si>
  <si>
    <t>Harris and Sons</t>
  </si>
  <si>
    <t>Flipopia</t>
  </si>
  <si>
    <t>Opportunity</t>
  </si>
  <si>
    <t>Initial contact</t>
  </si>
  <si>
    <t>Abata</t>
  </si>
  <si>
    <t>Ntags</t>
  </si>
  <si>
    <t>Skippad</t>
  </si>
  <si>
    <t>Aivee</t>
  </si>
  <si>
    <t>Youspan</t>
  </si>
  <si>
    <t>Realfire</t>
  </si>
  <si>
    <t>Quinu</t>
  </si>
  <si>
    <t>Devpulse</t>
  </si>
  <si>
    <t>Skiptube</t>
  </si>
  <si>
    <t>Skyndu</t>
  </si>
  <si>
    <t>Steuber-Lowe</t>
  </si>
  <si>
    <t>Towne, Daugherty and Bogan</t>
  </si>
  <si>
    <t>Bradtke Group</t>
  </si>
  <si>
    <t>Bahringer, Durgan and Pfannerstill</t>
  </si>
  <si>
    <t>Kshlerin, Schneider and Boyer</t>
  </si>
  <si>
    <t>Ondricka, Windler and Jacobs</t>
  </si>
  <si>
    <t>Simonis Group</t>
  </si>
  <si>
    <t>Wolf, Dibbert and Kuhic</t>
  </si>
  <si>
    <t>Douglas-Zemlak</t>
  </si>
  <si>
    <t>Kshlerin, Huel and Ratke</t>
  </si>
  <si>
    <t>Hintz, Schinner and Kshlerin</t>
  </si>
  <si>
    <t>Kuhn LLC</t>
  </si>
  <si>
    <t>McKenzie, Reichel and Champlin</t>
  </si>
  <si>
    <t>Kiehn-Windler</t>
  </si>
  <si>
    <t>Leffler, Ebert and Wilkinson</t>
  </si>
  <si>
    <t>Heidenreich, Langosh and Conn</t>
  </si>
  <si>
    <t>Balistreri-Turcotte</t>
  </si>
  <si>
    <t>Spinka, Jacobi and Hickle</t>
  </si>
  <si>
    <t>Satterfield and Sons</t>
  </si>
  <si>
    <t>Block-Kozey</t>
  </si>
  <si>
    <t>Oberbrunner-Oberbrunner</t>
  </si>
  <si>
    <t>Ruecker LLC</t>
  </si>
  <si>
    <t>Hessel and Sons</t>
  </si>
  <si>
    <t>Morissette and Sons</t>
  </si>
  <si>
    <t>Schoen-O'Conner</t>
  </si>
  <si>
    <t>Spinka-Carroll</t>
  </si>
  <si>
    <t>Robel-Huels</t>
  </si>
  <si>
    <t>Dicki and Sons</t>
  </si>
  <si>
    <t>Predovic-Mueller</t>
  </si>
  <si>
    <t>Koss, McLaughlin and Moen</t>
  </si>
  <si>
    <t>Gorczany, Buckridge and Robel</t>
  </si>
  <si>
    <t>Howell-Lubowitz</t>
  </si>
  <si>
    <t>Mills Inc</t>
  </si>
  <si>
    <t>Kerluke Group</t>
  </si>
  <si>
    <t>Fadel-Gorczany</t>
  </si>
  <si>
    <t>Dooley, Roob and Quitzon</t>
  </si>
  <si>
    <t>Pacocha-Gislason</t>
  </si>
  <si>
    <t>Hickle-Champlin</t>
  </si>
  <si>
    <t>Little LLC</t>
  </si>
  <si>
    <t>Jerde and Sons</t>
  </si>
  <si>
    <t>Cole, Morissette and Gorczany</t>
  </si>
  <si>
    <t>Schuster-Yost</t>
  </si>
  <si>
    <t>Thompson-Daniel</t>
  </si>
  <si>
    <t>Wuckert Group</t>
  </si>
  <si>
    <t>Hauck-Mayer</t>
  </si>
  <si>
    <t>Rau Group</t>
  </si>
  <si>
    <t>Kreiger-Rodriguez</t>
  </si>
  <si>
    <t>Schuster-Schiller</t>
  </si>
  <si>
    <t>Casper Group</t>
  </si>
  <si>
    <t>Cole and Sons</t>
  </si>
  <si>
    <t>Bosco-Boyer</t>
  </si>
  <si>
    <t>Gulgowski-Volkman</t>
  </si>
  <si>
    <t>Gulgowski, Funk and Schultz</t>
  </si>
  <si>
    <t>Watsica-Wisoky</t>
  </si>
  <si>
    <t>Erdman-Breitenberg</t>
  </si>
  <si>
    <t>Kshlerin and Sons</t>
  </si>
  <si>
    <t>Schaden LLC</t>
  </si>
  <si>
    <t>Funk, Mosciski and Doyle</t>
  </si>
  <si>
    <t>Haag and Sons</t>
  </si>
  <si>
    <t>Davis Group</t>
  </si>
  <si>
    <t>Denesik, Lynch and Deckow</t>
  </si>
  <si>
    <t>Schiller, Fahey and Ferry</t>
  </si>
  <si>
    <t>Wiza, Sporer and Rempel</t>
  </si>
  <si>
    <t>Feeney Inc</t>
  </si>
  <si>
    <t>Reynolds, Larson and Marquardt</t>
  </si>
  <si>
    <t>Medhurst, Moen and Olson</t>
  </si>
  <si>
    <t>Weissnat, Schaden and Runolfsson</t>
  </si>
  <si>
    <t>Streich, Mann and Mante</t>
  </si>
  <si>
    <t>Zulauf-Kassulke</t>
  </si>
  <si>
    <t>Kilback-Swaniawski</t>
  </si>
  <si>
    <t>Cronin, Schneider and Cormier</t>
  </si>
  <si>
    <t>Lindgren LLC</t>
  </si>
  <si>
    <t>Schinner, Rice and Mills</t>
  </si>
  <si>
    <t>Bailey-Morissette</t>
  </si>
  <si>
    <t>Corwin, Borer and Hoppe</t>
  </si>
  <si>
    <t>Kassulke-Kertzmann</t>
  </si>
  <si>
    <t>Stark-Farrell</t>
  </si>
  <si>
    <t>Larkin, Gleichner and Lockman</t>
  </si>
  <si>
    <t>Casper, Block and Harvey</t>
  </si>
  <si>
    <t>Bins, Stamm and Reichert</t>
  </si>
  <si>
    <t>Kutch, Pfeffer and Mosciski</t>
  </si>
  <si>
    <t>Kshlerin, Walter and Kuhic</t>
  </si>
  <si>
    <t>Aufderhar, Smitham and Schmitt</t>
  </si>
  <si>
    <t>Gulgowski, Grady and Koss</t>
  </si>
  <si>
    <t>Kwilith</t>
  </si>
  <si>
    <t>Jaxspan</t>
  </si>
  <si>
    <t>Quatz</t>
  </si>
  <si>
    <t>Dabshots</t>
  </si>
  <si>
    <t>Npath</t>
  </si>
  <si>
    <t>Tagfeed</t>
  </si>
  <si>
    <t>Lakin and Sons</t>
  </si>
  <si>
    <t>Sporer, Kovacek and Pacocha</t>
  </si>
  <si>
    <t>Wyman-Fadel</t>
  </si>
  <si>
    <t>Skiles, Conn and Stark</t>
  </si>
  <si>
    <t>Bartoletti, Kunze and Koelpin</t>
  </si>
  <si>
    <t>Lockman-Moore</t>
  </si>
  <si>
    <t>Jerde-Donnelly</t>
  </si>
  <si>
    <t>Walker, Connelly and Thiel</t>
  </si>
  <si>
    <t>Mitchell and Sons</t>
  </si>
  <si>
    <t>Tillman, Kautzer and Heidenreich</t>
  </si>
  <si>
    <t>Gorczany, Witting and Ritchie</t>
  </si>
  <si>
    <t>Kreiger, Homenick and Baumbach</t>
  </si>
  <si>
    <t>Nitzsche Group</t>
  </si>
  <si>
    <t>Toy, Schneider and Ullrich</t>
  </si>
  <si>
    <t>Zboncak Group</t>
  </si>
  <si>
    <t>DuBuque Inc</t>
  </si>
  <si>
    <t>Kiehn-Jerde</t>
  </si>
  <si>
    <t>Halvorson-Casper</t>
  </si>
  <si>
    <t>Harvey, Powlowski and Jast</t>
  </si>
  <si>
    <t>Gusikowski Inc</t>
  </si>
  <si>
    <t>Little-Feest</t>
  </si>
  <si>
    <t>Cummings Group</t>
  </si>
  <si>
    <t>Hintz-Bins</t>
  </si>
  <si>
    <t>Schinner, Trantow and Brown</t>
  </si>
  <si>
    <t>Moen, Murazik and Pacocha</t>
  </si>
  <si>
    <t>Mann, Konopelski and Turner</t>
  </si>
  <si>
    <t>Vandervort, Walker and Von</t>
  </si>
  <si>
    <t>Hansen-Deckow</t>
  </si>
  <si>
    <t>Hauck-Larson</t>
  </si>
  <si>
    <t>Zboncak LLC</t>
  </si>
  <si>
    <t>Ratke, Hudson and Champlin</t>
  </si>
  <si>
    <t>Satterfield-Wilderman</t>
  </si>
  <si>
    <t>Greenfelder, Maggio and Ullrich</t>
  </si>
  <si>
    <t>Steuber-Legros</t>
  </si>
  <si>
    <t>Dicki Inc</t>
  </si>
  <si>
    <t>Beatty-Gutmann</t>
  </si>
  <si>
    <t>Schiller, Haley and Denesik</t>
  </si>
  <si>
    <t>Koepp-O'Conner</t>
  </si>
  <si>
    <t>Yundt-Quigley</t>
  </si>
  <si>
    <t>Gulgowski and Sons</t>
  </si>
  <si>
    <t>Gerlach-Cummings</t>
  </si>
  <si>
    <t>West and Sons</t>
  </si>
  <si>
    <t>O'Reilly-Goodwin</t>
  </si>
  <si>
    <t>Powlowski, DuBuque and Hauck</t>
  </si>
  <si>
    <t>Keebler Inc</t>
  </si>
  <si>
    <t>Purdy-Hansen</t>
  </si>
  <si>
    <t>Strosin Group</t>
  </si>
  <si>
    <t>Breitenberg, McKenzie and Langworth</t>
  </si>
  <si>
    <t>Kulas, Treutel and Glover</t>
  </si>
  <si>
    <t>Abernathy, Rolfson and Kuphal</t>
  </si>
  <si>
    <t>Corwin, Murray and Altenwerth</t>
  </si>
  <si>
    <t>Schoen, Conn and Prohaska</t>
  </si>
  <si>
    <t>Wunsch, Will and Rice</t>
  </si>
  <si>
    <t>Hoeger, Herman and Paucek</t>
  </si>
  <si>
    <t>Fliptune</t>
  </si>
  <si>
    <t>Plajo</t>
  </si>
  <si>
    <t>Aimbu</t>
  </si>
  <si>
    <t>Brightbean</t>
  </si>
  <si>
    <t>Wordware</t>
  </si>
  <si>
    <t>Cogidoo</t>
  </si>
  <si>
    <t>Feedbug</t>
  </si>
  <si>
    <t>Dabvine</t>
  </si>
  <si>
    <t>Zoonder</t>
  </si>
  <si>
    <t>Skimia</t>
  </si>
  <si>
    <t>Camimbo</t>
  </si>
  <si>
    <t>Blogspan</t>
  </si>
  <si>
    <t>Babbleblab</t>
  </si>
  <si>
    <t>Divape</t>
  </si>
  <si>
    <t>Roodel</t>
  </si>
  <si>
    <t>Yambee</t>
  </si>
  <si>
    <t>Hills Group</t>
  </si>
  <si>
    <t>Wilkinson LLC</t>
  </si>
  <si>
    <t>Denesik, Bednar and Jakubowski</t>
  </si>
  <si>
    <t>O'Kon, Cruickshank and Krajcik</t>
  </si>
  <si>
    <t>Crona-Grady</t>
  </si>
  <si>
    <t>Tillman-Kovacek</t>
  </si>
  <si>
    <t>Romaguera Inc</t>
  </si>
  <si>
    <t>Stamm LLC</t>
  </si>
  <si>
    <t>Hamill-Ryan</t>
  </si>
  <si>
    <t>Reichert-Volkman</t>
  </si>
  <si>
    <t>Schmeler, Mayer and O'Connell</t>
  </si>
  <si>
    <t>Bode-Hessel</t>
  </si>
  <si>
    <t>Streich LLC</t>
  </si>
  <si>
    <t>Welch Inc</t>
  </si>
  <si>
    <t>Mosciski-Kovacek</t>
  </si>
  <si>
    <t>Aufderhar, Mraz and Braun</t>
  </si>
  <si>
    <t>Hoppe-Runte</t>
  </si>
  <si>
    <t>Kunze-Nitzsche</t>
  </si>
  <si>
    <t>Bahringer-MacGyver</t>
  </si>
  <si>
    <t>Erdman-Rippin</t>
  </si>
  <si>
    <t>Skiles Group</t>
  </si>
  <si>
    <t>Hills, Turcotte and Wolff</t>
  </si>
  <si>
    <t>Schowalter-Emard</t>
  </si>
  <si>
    <t>Kessler Inc</t>
  </si>
  <si>
    <t>Durgan, Shanahan and Lindgren</t>
  </si>
  <si>
    <t>Kertzmann, Keeling and Harris</t>
  </si>
  <si>
    <t>Brakus Inc</t>
  </si>
  <si>
    <t>Pfannerstill-Thiel</t>
  </si>
  <si>
    <t>Predovic, Tremblay and Huels</t>
  </si>
  <si>
    <t>Will-Cremin</t>
  </si>
  <si>
    <t>Schmidt Inc</t>
  </si>
  <si>
    <t>Waters and Sons</t>
  </si>
  <si>
    <t>Baumbach-Stiedemann</t>
  </si>
  <si>
    <t>Sauer, Bartell and Friesen</t>
  </si>
  <si>
    <t>Tromp Group</t>
  </si>
  <si>
    <t>Harber, Lynch and Kassulke</t>
  </si>
  <si>
    <t>Beer LLC</t>
  </si>
  <si>
    <t>Casper LLC</t>
  </si>
  <si>
    <t>Feeney-Smith</t>
  </si>
  <si>
    <t>Hand, Beer and Feest</t>
  </si>
  <si>
    <t>Schneider Inc</t>
  </si>
  <si>
    <t>Jast and Sons</t>
  </si>
  <si>
    <t>Lehner, Ledner and Strosin</t>
  </si>
  <si>
    <t>Strosin, Ebert and Hessel</t>
  </si>
  <si>
    <t>Rath, Gleason and Shanahan</t>
  </si>
  <si>
    <t>Cormier-Baumbach</t>
  </si>
  <si>
    <t>Langworth, Herzog and Veum</t>
  </si>
  <si>
    <t>Botsford-Ruecker</t>
  </si>
  <si>
    <t>Bernier, D'Amore and Quitzon</t>
  </si>
  <si>
    <t>Gleichner-Crist</t>
  </si>
  <si>
    <t>Bosco-Kemmer</t>
  </si>
  <si>
    <t>Pacocha-Powlowski</t>
  </si>
  <si>
    <t>Smith Inc</t>
  </si>
  <si>
    <t>Stark Inc</t>
  </si>
  <si>
    <t>Bailey-VonRueden</t>
  </si>
  <si>
    <t>Rogahn-Cummerata</t>
  </si>
  <si>
    <t>Cole LLC</t>
  </si>
  <si>
    <t>Kling LLC</t>
  </si>
  <si>
    <t>Murray-Rice</t>
  </si>
  <si>
    <t>Cummerata and Sons</t>
  </si>
  <si>
    <t>Hayes Inc</t>
  </si>
  <si>
    <t>Pouros Group</t>
  </si>
  <si>
    <t>Howe-Pfeffer</t>
  </si>
  <si>
    <t>Lind, Swaniawski and Spinka</t>
  </si>
  <si>
    <t>Bechtelar and Sons</t>
  </si>
  <si>
    <t>Marquardt-Crooks</t>
  </si>
  <si>
    <t>Rice LLC</t>
  </si>
  <si>
    <t>Fahey Group</t>
  </si>
  <si>
    <t>Crona-Beer</t>
  </si>
  <si>
    <t>Runte-Baumbach</t>
  </si>
  <si>
    <t>Nitzsche, O'Reilly and White</t>
  </si>
  <si>
    <t>Rippin, Brakus and Cole</t>
  </si>
  <si>
    <t>Beahan-Jenkins</t>
  </si>
  <si>
    <t>Balistreri, Corkery and Mertz</t>
  </si>
  <si>
    <t>Willms-Farrell</t>
  </si>
  <si>
    <t>O'Reilly, Dach and Simonis</t>
  </si>
  <si>
    <t>Kunde-Lockman</t>
  </si>
  <si>
    <t>Legros-Auer</t>
  </si>
  <si>
    <t>Orn LLC</t>
  </si>
  <si>
    <t>Turcotte-VonRueden</t>
  </si>
  <si>
    <t>Vandervort Inc</t>
  </si>
  <si>
    <t>Schaden, Dicki and Kiehn</t>
  </si>
  <si>
    <t>Bosco Group</t>
  </si>
  <si>
    <t>Rosenbaum Group</t>
  </si>
  <si>
    <t>Auer-Bradtke</t>
  </si>
  <si>
    <t>Armstrong, Hermann and Sawayn</t>
  </si>
  <si>
    <t>Feeney LLC</t>
  </si>
  <si>
    <t>Marquardt, Denesik and Schmeler</t>
  </si>
  <si>
    <t>Bernier, Herman and Schulist</t>
  </si>
  <si>
    <t>Boyer and Sons</t>
  </si>
  <si>
    <t>Ratke Inc</t>
  </si>
  <si>
    <t>Padberg, Koepp and Walsh</t>
  </si>
  <si>
    <t>Monahan, Dooley and Jast</t>
  </si>
  <si>
    <t>Lehner, Jacobi and Koepp</t>
  </si>
  <si>
    <t>Ondricka-Jerde</t>
  </si>
  <si>
    <t>Gerhold, Fahey and Schowalter</t>
  </si>
  <si>
    <t>Harvey-Gottlieb</t>
  </si>
  <si>
    <t>Botsford, Hudson and Becker</t>
  </si>
  <si>
    <t>Bogan Group</t>
  </si>
  <si>
    <t>Morissette Group</t>
  </si>
  <si>
    <t>Huels-Hyatt</t>
  </si>
  <si>
    <t>Price-Pagac</t>
  </si>
  <si>
    <t>Harris-Lindgren</t>
  </si>
  <si>
    <t>Schimmel-Langosh</t>
  </si>
  <si>
    <t>Bosco, Hills and Reinger</t>
  </si>
  <si>
    <t>Crooks, Herzog and Leannon</t>
  </si>
  <si>
    <t>Greenholt, Gorczany and Osinski</t>
  </si>
  <si>
    <t>Dach-Shields</t>
  </si>
  <si>
    <t>Blanda-Bednar</t>
  </si>
  <si>
    <t>Bergnaum, Johnson and Grimes</t>
  </si>
  <si>
    <t>Lesch LLC</t>
  </si>
  <si>
    <t>Reichert LLC</t>
  </si>
  <si>
    <t>Breitenberg-Huel</t>
  </si>
  <si>
    <t>O'Conner-Braun</t>
  </si>
  <si>
    <t>Shanahan, Senger and Rogahn</t>
  </si>
  <si>
    <t>Aimbo</t>
  </si>
  <si>
    <t>Skajo</t>
  </si>
  <si>
    <t>Yodel</t>
  </si>
  <si>
    <t>Greenfelder-Johns</t>
  </si>
  <si>
    <t>Mosciski, Hansen and Ruecker</t>
  </si>
  <si>
    <t>Balistreri LLC</t>
  </si>
  <si>
    <t>Barrows, Jacobs and O'Hara</t>
  </si>
  <si>
    <t>Schaefer-Lockman</t>
  </si>
  <si>
    <t>Barrows-Waelchi</t>
  </si>
  <si>
    <t>Walsh Inc</t>
  </si>
  <si>
    <t>Trantow Group</t>
  </si>
  <si>
    <t>Murphy, Hudson and Considine</t>
  </si>
  <si>
    <t>Tagchat</t>
  </si>
  <si>
    <t>Lost</t>
  </si>
  <si>
    <t>Yata</t>
  </si>
  <si>
    <t>Cogibox</t>
  </si>
  <si>
    <t>Skynoodle</t>
  </si>
  <si>
    <t>Heidenreich, Stehr and Johnston</t>
  </si>
  <si>
    <t>Schultz-Kirlin</t>
  </si>
  <si>
    <t>Blick-Schamberger</t>
  </si>
  <si>
    <t>White-Donnelly</t>
  </si>
  <si>
    <t>Wuckert and Sons</t>
  </si>
  <si>
    <t>Batz, Fay and Murray</t>
  </si>
  <si>
    <t>Harvey-Reichel</t>
  </si>
  <si>
    <t>Hilpert and Sons</t>
  </si>
  <si>
    <t>Stanton and Sons</t>
  </si>
  <si>
    <t>Dare, Kassulke and Nicolas</t>
  </si>
  <si>
    <t>O'Connell, Harber and Koelpin</t>
  </si>
  <si>
    <t>Schmidt-Hettinger</t>
  </si>
  <si>
    <t>Abernathy-Kohler</t>
  </si>
  <si>
    <t>Kessler-Hirthe</t>
  </si>
  <si>
    <t>Schowalter-Jacobs</t>
  </si>
  <si>
    <t>Parker LLC</t>
  </si>
  <si>
    <t>Youtags</t>
  </si>
  <si>
    <t>Lemke-Roberts</t>
  </si>
  <si>
    <t>Smith, Stiedemann and Rowe</t>
  </si>
  <si>
    <t>Bogisich, Kuvalis and Herman</t>
  </si>
  <si>
    <t>Okuneva-Schumm</t>
  </si>
  <si>
    <t>Nader-Ortiz</t>
  </si>
  <si>
    <t>Goyette LLC</t>
  </si>
  <si>
    <t>Treutel and Sons</t>
  </si>
  <si>
    <t>Murphy Group</t>
  </si>
  <si>
    <t>Hamill Group</t>
  </si>
  <si>
    <t>Keeling-Lang</t>
  </si>
  <si>
    <t>MacGyver, Ondricka and McLaughlin</t>
  </si>
  <si>
    <t>Linklinks</t>
  </si>
  <si>
    <t>Larson and Sons</t>
  </si>
  <si>
    <t>Bradtke-Stehr</t>
  </si>
  <si>
    <t>Bartoletti LLC</t>
  </si>
  <si>
    <t>Halvorson-Corkery</t>
  </si>
  <si>
    <t>Reynolds, Gottlieb and Prohaska</t>
  </si>
  <si>
    <t>Rempel, Senger and Schimmel</t>
  </si>
  <si>
    <t>Kunde, Harris and Bernier</t>
  </si>
  <si>
    <t>D'Amore-Pacocha</t>
  </si>
  <si>
    <t>Mante-Toy</t>
  </si>
  <si>
    <t>Smith-Parisian</t>
  </si>
  <si>
    <t>Wuckert LLC</t>
  </si>
  <si>
    <t>Murray Inc</t>
  </si>
  <si>
    <t>Treutel, Balistreri and Brakus</t>
  </si>
  <si>
    <t>Paucek LLC</t>
  </si>
  <si>
    <t>Flatley Inc</t>
  </si>
  <si>
    <t>Huel LLC</t>
  </si>
  <si>
    <t>Strosin-Feeney</t>
  </si>
  <si>
    <t>Lesch-Sporer</t>
  </si>
  <si>
    <t>Steuber-Gibson</t>
  </si>
  <si>
    <t>Grady Inc</t>
  </si>
  <si>
    <t>Jast, Hirthe and Murphy</t>
  </si>
  <si>
    <t>Kulas-Barrows</t>
  </si>
  <si>
    <t>Quitzon Inc</t>
  </si>
  <si>
    <t>Haley, Boyer and Prohaska</t>
  </si>
  <si>
    <t>Ernser-Schulist</t>
  </si>
  <si>
    <t>Considine Inc</t>
  </si>
  <si>
    <t>Moen-Beer</t>
  </si>
  <si>
    <t>Abernathy, Ward and Boyle</t>
  </si>
  <si>
    <t>Realbridge</t>
  </si>
  <si>
    <t>Nurturing</t>
  </si>
  <si>
    <t>Blogtag</t>
  </si>
  <si>
    <t>Yacero</t>
  </si>
  <si>
    <t>Viva</t>
  </si>
  <si>
    <t>Jaxworks</t>
  </si>
  <si>
    <t>Kwideo</t>
  </si>
  <si>
    <t>Geba</t>
  </si>
  <si>
    <t>Gigashots</t>
  </si>
  <si>
    <t>Reilly-Bahringer</t>
  </si>
  <si>
    <t>Runolfsson-Rogahn</t>
  </si>
  <si>
    <t>Purdy LLC</t>
  </si>
  <si>
    <t>Terry, Corwin and Harris</t>
  </si>
  <si>
    <t>Stokes LLC</t>
  </si>
  <si>
    <t>Graham, Bergnaum and Kreiger</t>
  </si>
  <si>
    <t>Wuckert-Yost</t>
  </si>
  <si>
    <t>Schoen, Rohan and Mosciski</t>
  </si>
  <si>
    <t>Morar-Heathcote</t>
  </si>
  <si>
    <t>Larkin, Doyle and Corwin</t>
  </si>
  <si>
    <t>Gerhold-Nicolas</t>
  </si>
  <si>
    <t>Hoeger, Kreiger and Deckow</t>
  </si>
  <si>
    <t>O'Reilly-Kerluke</t>
  </si>
  <si>
    <t>Labadie LLC</t>
  </si>
  <si>
    <t>Brown Group</t>
  </si>
  <si>
    <t>Stoltenberg-Kuhn</t>
  </si>
  <si>
    <t>Huels-Reichert</t>
  </si>
  <si>
    <t>Bailey-O'Conner</t>
  </si>
  <si>
    <t>Hudson, Spencer and Bahringer</t>
  </si>
  <si>
    <t>Howell, McCullough and Wuckert</t>
  </si>
  <si>
    <t>Crona, Bashirian and Armstrong</t>
  </si>
  <si>
    <t>Veum, Steuber and Blick</t>
  </si>
  <si>
    <t>Torp-Krajcik</t>
  </si>
  <si>
    <t>Dach LLC</t>
  </si>
  <si>
    <t>Carter-Blick</t>
  </si>
  <si>
    <t>Klocko-Lindgren</t>
  </si>
  <si>
    <t>Koepp, Bosco and Hodkiewicz</t>
  </si>
  <si>
    <t>Ratke and Sons</t>
  </si>
  <si>
    <t>Hudson, Bergnaum and Gerlach</t>
  </si>
  <si>
    <t>Lynch-Gulgowski</t>
  </si>
  <si>
    <t>Ryan Group</t>
  </si>
  <si>
    <t>Barton, Schumm and Wilderman</t>
  </si>
  <si>
    <t>Williamson, Gottlieb and Kuphal</t>
  </si>
  <si>
    <t>Larkin, Kshlerin and Moore</t>
  </si>
  <si>
    <t>Kautzer and Sons</t>
  </si>
  <si>
    <t>Jaskolski, Krajcik and Bergnaum</t>
  </si>
  <si>
    <t>Kutch Inc</t>
  </si>
  <si>
    <t>Becker Inc</t>
  </si>
  <si>
    <t>Mills, Schuppe and Stracke</t>
  </si>
  <si>
    <t>McGlynn-Friesen</t>
  </si>
  <si>
    <t>Stoltenberg-Koepp</t>
  </si>
  <si>
    <t>Emmerich, Schinner and McKenzie</t>
  </si>
  <si>
    <t>Stoltenberg, Hoppe and Funk</t>
  </si>
  <si>
    <t>Schowalter and Sons</t>
  </si>
  <si>
    <t>Lakin-Ondricka</t>
  </si>
  <si>
    <t>Kunde, Smitham and Hills</t>
  </si>
  <si>
    <t>Kilback-Blick</t>
  </si>
  <si>
    <t>Ledner LLC</t>
  </si>
  <si>
    <t>Reichel and Sons</t>
  </si>
  <si>
    <t>Mills-Donnelly</t>
  </si>
  <si>
    <t>Shanahan Inc</t>
  </si>
  <si>
    <t>West-Wyman</t>
  </si>
  <si>
    <t>Wunsch LLC</t>
  </si>
  <si>
    <t>Ritchie, Rutherford and Blick</t>
  </si>
  <si>
    <t>Ratke-Zulauf</t>
  </si>
  <si>
    <t>Hodkiewicz-Wunsch</t>
  </si>
  <si>
    <t>Zulauf Group</t>
  </si>
  <si>
    <t>Powlowski, Weissnat and Pollich</t>
  </si>
  <si>
    <t>Swift-Wolf</t>
  </si>
  <si>
    <t>Paucek, Sanford and Feil</t>
  </si>
  <si>
    <t>Quigley, Volkman and Kihn</t>
  </si>
  <si>
    <t>Kerluke and Sons</t>
  </si>
  <si>
    <t>Carroll and Sons</t>
  </si>
  <si>
    <t>Jerde, Torphy and Hirthe</t>
  </si>
  <si>
    <t>Hermann-Kreiger</t>
  </si>
  <si>
    <t>Camido</t>
  </si>
  <si>
    <t>Eamia</t>
  </si>
  <si>
    <t>Centimia</t>
  </si>
  <si>
    <t>Browsetype</t>
  </si>
  <si>
    <t>Babbleopia</t>
  </si>
  <si>
    <t>Yakitri</t>
  </si>
  <si>
    <t>Linkbuzz</t>
  </si>
  <si>
    <t>Oozz</t>
  </si>
  <si>
    <t>Blogtags</t>
  </si>
  <si>
    <t>Senger and Sons</t>
  </si>
  <si>
    <t>Windler-Gutmann</t>
  </si>
  <si>
    <t>Mueller-Conroy</t>
  </si>
  <si>
    <t>Kohler, Konopelski and Runolfsdottir</t>
  </si>
  <si>
    <t>Schuster, Beahan and Nolan</t>
  </si>
  <si>
    <t>Donnelly, Jacobi and Gutmann</t>
  </si>
  <si>
    <t>Considine-Boyer</t>
  </si>
  <si>
    <t>Pfeffer LLC</t>
  </si>
  <si>
    <t>Nader, McClure and Reynolds</t>
  </si>
  <si>
    <t>Kohler-Kuhlman</t>
  </si>
  <si>
    <t>Krajcik-Schroeder</t>
  </si>
  <si>
    <t>Dietrich and Sons</t>
  </si>
  <si>
    <t>Stracke-Fritsch</t>
  </si>
  <si>
    <t>Berge-Mills</t>
  </si>
  <si>
    <t>Barrows and Sons</t>
  </si>
  <si>
    <t>Rice-Bins</t>
  </si>
  <si>
    <t>Heathcote, Lemke and Abbott</t>
  </si>
  <si>
    <t>Borer-Leannon</t>
  </si>
  <si>
    <t>King, Lockman and Hansen</t>
  </si>
  <si>
    <t>Funk-Stehr</t>
  </si>
  <si>
    <t>Dooley, Jast and Lindgren</t>
  </si>
  <si>
    <t>Shanahan and Sons</t>
  </si>
  <si>
    <t>Heller Inc</t>
  </si>
  <si>
    <t>Treutel, Grant and Mayert</t>
  </si>
  <si>
    <t>Batz and Sons</t>
  </si>
  <si>
    <t>Bergnaum, Heidenreich and Shields</t>
  </si>
  <si>
    <t>Thompson Inc</t>
  </si>
  <si>
    <t>Bashirian Group</t>
  </si>
  <si>
    <t>Hamill-Funk</t>
  </si>
  <si>
    <t>Senger-Kunze</t>
  </si>
  <si>
    <t>Quitzon, Lindgren and Ruecker</t>
  </si>
  <si>
    <t>Maggio, Heidenreich and Wolf</t>
  </si>
  <si>
    <t>Bechtelar Inc</t>
  </si>
  <si>
    <t>Wyman, Crona and Little</t>
  </si>
  <si>
    <t>Lindgren-Hoeger</t>
  </si>
  <si>
    <t>Thiel-Abbott</t>
  </si>
  <si>
    <t>Gulgowski, Schumm and Johnston</t>
  </si>
  <si>
    <t>Halvorson, O'Hara and Johnson</t>
  </si>
  <si>
    <t>Rau-Hammes</t>
  </si>
  <si>
    <t>Denesik-Heaney</t>
  </si>
  <si>
    <t>Smith-Murphy</t>
  </si>
  <si>
    <t>Pagac, Barrows and Keeling</t>
  </si>
  <si>
    <t>Grant-Hahn</t>
  </si>
  <si>
    <t>Rooxo</t>
  </si>
  <si>
    <t>Kimia</t>
  </si>
  <si>
    <t>Yoveo</t>
  </si>
  <si>
    <t>Oyoba</t>
  </si>
  <si>
    <t>Oloo</t>
  </si>
  <si>
    <t>Eadel</t>
  </si>
  <si>
    <t>Oyondu</t>
  </si>
  <si>
    <t>Realpoint</t>
  </si>
  <si>
    <t>Trudeo</t>
  </si>
  <si>
    <t>Realbuzz</t>
  </si>
  <si>
    <t>Vimbo</t>
  </si>
  <si>
    <t>Rhynoodle</t>
  </si>
  <si>
    <t>Green, Block and Mayer</t>
  </si>
  <si>
    <t>Morissette LLC</t>
  </si>
  <si>
    <t>Stoltenberg, Labadie and Spencer</t>
  </si>
  <si>
    <t>Ondricka, Lubowitz and O'Connell</t>
  </si>
  <si>
    <t>Dickinson and Sons</t>
  </si>
  <si>
    <t>Waelchi Group</t>
  </si>
  <si>
    <t>Stanton-Mayert</t>
  </si>
  <si>
    <t>Rath-Harvey</t>
  </si>
  <si>
    <t>Zboncak-Lebsack</t>
  </si>
  <si>
    <t>Franecki, Rath and Roob</t>
  </si>
  <si>
    <t>Koch-Harvey</t>
  </si>
  <si>
    <t>Ankunding-Pfeffer</t>
  </si>
  <si>
    <t>Johnson-Funk</t>
  </si>
  <si>
    <t>Rodriguez, Rippin and Dooley</t>
  </si>
  <si>
    <t>Larson, Carter and Bins</t>
  </si>
  <si>
    <t>Jenkins Group</t>
  </si>
  <si>
    <t>Bahringer, Crist and Reynolds</t>
  </si>
  <si>
    <t>Ledner Group</t>
  </si>
  <si>
    <t>Bode-Schiller</t>
  </si>
  <si>
    <t>Kessler, Mitchell and Torp</t>
  </si>
  <si>
    <t>Powlowski and Sons</t>
  </si>
  <si>
    <t>Davis Inc</t>
  </si>
  <si>
    <t>Kuhic, Fadel and Herman</t>
  </si>
  <si>
    <t>Ward, Heathcote and Mante</t>
  </si>
  <si>
    <t>Schaefer-Stroman</t>
  </si>
  <si>
    <t>Williamson, Thiel and Ratke</t>
  </si>
  <si>
    <t>Grimes, Murray and Pfannerstill</t>
  </si>
  <si>
    <t>Bruen, Morar and McLaughlin</t>
  </si>
  <si>
    <t>Sporer-Wolff</t>
  </si>
  <si>
    <t>Upton, Mosciski and Hane</t>
  </si>
  <si>
    <t>Schulist LLC</t>
  </si>
  <si>
    <t>Cummings, Green and Ritchie</t>
  </si>
  <si>
    <t>Raynor-Graham</t>
  </si>
  <si>
    <t>Durgan, Raynor and Leuschke</t>
  </si>
  <si>
    <t>Rogahn-Ratke</t>
  </si>
  <si>
    <t>Nikolaus-Kirlin</t>
  </si>
  <si>
    <t>Becker, Kris and Medhurst</t>
  </si>
  <si>
    <t>Schmitt-Block</t>
  </si>
  <si>
    <t>Pfeffer-Cronin</t>
  </si>
  <si>
    <t>Wunsch, Reilly and Blick</t>
  </si>
  <si>
    <t>Daniel-Murphy</t>
  </si>
  <si>
    <t>Klein, Gislason and O'Reilly</t>
  </si>
  <si>
    <t>Kiehn, Frami and Lehner</t>
  </si>
  <si>
    <t>Shields Group</t>
  </si>
  <si>
    <t>Metz-Heller</t>
  </si>
  <si>
    <t>Kling Group</t>
  </si>
  <si>
    <t>Mann-Heathcote</t>
  </si>
  <si>
    <t>Durgan-Haag</t>
  </si>
  <si>
    <t>Ortiz-Greenfelder</t>
  </si>
  <si>
    <t>Labadie-Moore</t>
  </si>
  <si>
    <t>Kertzmann Inc</t>
  </si>
  <si>
    <t>Langosh, Bruen and Koelpin</t>
  </si>
  <si>
    <t>Olson Inc</t>
  </si>
  <si>
    <t>McKenzie-Farrell</t>
  </si>
  <si>
    <t>Osinski, Blick and Morar</t>
  </si>
  <si>
    <t>Schultz-Flatley</t>
  </si>
  <si>
    <t>Doyle-Haley</t>
  </si>
  <si>
    <t>Miller Inc</t>
  </si>
  <si>
    <t>Stokes, Harris and Douglas</t>
  </si>
  <si>
    <t>Schoen, Hermann and Bechtelar</t>
  </si>
  <si>
    <t>Deckow, Runolfsdottir and Schuppe</t>
  </si>
  <si>
    <t>Lehner, Larson and Roberts</t>
  </si>
  <si>
    <t>Dickinson Inc</t>
  </si>
  <si>
    <t>Cormier Group</t>
  </si>
  <si>
    <t>Donnelly Inc</t>
  </si>
  <si>
    <t>Mante-Hermann</t>
  </si>
  <si>
    <t>Pollich, Simonis and Kerluke</t>
  </si>
  <si>
    <t>Leannon, Breitenberg and Crist</t>
  </si>
  <si>
    <t>Mueller-Glover</t>
  </si>
  <si>
    <t>Towne, Mills and Kuhlman</t>
  </si>
  <si>
    <t>Durgan Group</t>
  </si>
  <si>
    <t>Wehner LLC</t>
  </si>
  <si>
    <t>Crooks, Corwin and Stoltenberg</t>
  </si>
  <si>
    <t>Flatley-Hansen</t>
  </si>
  <si>
    <t>Herman, Hansen and Kerluke</t>
  </si>
  <si>
    <t>Mraz, Murazik and Kling</t>
  </si>
  <si>
    <t>Balistreri, Roberts and Gottlieb</t>
  </si>
  <si>
    <t>Armstrong, Schaefer and Upton</t>
  </si>
  <si>
    <t>Ryan LLC</t>
  </si>
  <si>
    <t>Bode-Kautzer</t>
  </si>
  <si>
    <t>Bauch, Hamill and Johns</t>
  </si>
  <si>
    <t>Schultz Group</t>
  </si>
  <si>
    <t>Robel and Sons</t>
  </si>
  <si>
    <t>Flipbug</t>
  </si>
  <si>
    <t>Opened</t>
  </si>
  <si>
    <t>Hane-Heller</t>
  </si>
  <si>
    <t>Fisher, Jones and Cummerata</t>
  </si>
  <si>
    <t>Orn and Sons</t>
  </si>
  <si>
    <t>O'Connell Inc</t>
  </si>
  <si>
    <t>Ferry Inc</t>
  </si>
  <si>
    <t>Dibbert-Fahey</t>
  </si>
  <si>
    <t>Sipes-Kautzer</t>
  </si>
  <si>
    <t>Harris-Yost</t>
  </si>
  <si>
    <t>Schinner-Daugherty</t>
  </si>
  <si>
    <t>Barrows, Kihn and Bergnaum</t>
  </si>
  <si>
    <t>Schultz, Lind and Jenkins</t>
  </si>
  <si>
    <t>Kohler-Boyle</t>
  </si>
  <si>
    <t>Kirlin-Wilderman</t>
  </si>
  <si>
    <t>O'Hara-Kihn</t>
  </si>
  <si>
    <t>Hirthe, Runolfsson and Farrell</t>
  </si>
  <si>
    <t>Towne, Mohr and Emard</t>
  </si>
  <si>
    <t>Wilkinson Inc</t>
  </si>
  <si>
    <t>Goldner, Stracke and Ryan</t>
  </si>
  <si>
    <t>Olson, Runte and Ferry</t>
  </si>
  <si>
    <t>Pacocha-O'Hara</t>
  </si>
  <si>
    <t>Spinka, Parisian and Daniel</t>
  </si>
  <si>
    <t>Bergstrom, Dibbert and Witting</t>
  </si>
  <si>
    <t>Bergstrom-Farrell</t>
  </si>
  <si>
    <t>Kayveo</t>
  </si>
  <si>
    <t>Ziemann-Labadie</t>
  </si>
  <si>
    <t>VonRueden-Mosciski</t>
  </si>
  <si>
    <t>Roberts, Schaefer and Ortiz</t>
  </si>
  <si>
    <t>Hane, Harber and McClure</t>
  </si>
  <si>
    <t>Haag, Ziemann and Greenfelder</t>
  </si>
  <si>
    <t>Senger-Quigley</t>
  </si>
  <si>
    <t>Carroll-Fahey</t>
  </si>
  <si>
    <t>Schneider Group</t>
  </si>
  <si>
    <t>Mertz, Hodkiewicz and Howell</t>
  </si>
  <si>
    <t>Cartwright and Sons</t>
  </si>
  <si>
    <t>Sauer, Kozey and Mohr</t>
  </si>
  <si>
    <t>Yundt-Denesik</t>
  </si>
  <si>
    <t>Graham, Moen and Mosciski</t>
  </si>
  <si>
    <t>Adams Inc</t>
  </si>
  <si>
    <t>Tillman, Kessler and Bechtelar</t>
  </si>
  <si>
    <t>King-Weissnat</t>
  </si>
  <si>
    <t>Bluezoom</t>
  </si>
  <si>
    <t>Thoughtworks</t>
  </si>
  <si>
    <t>Skipstorm</t>
  </si>
  <si>
    <t>Snaptags</t>
  </si>
  <si>
    <t>Photofeed</t>
  </si>
  <si>
    <t>Larkin-Glover</t>
  </si>
  <si>
    <t>Conroy-Keeling</t>
  </si>
  <si>
    <t>Ratke-Abshire</t>
  </si>
  <si>
    <t>Quigley and Sons</t>
  </si>
  <si>
    <t>O'Keefe and Sons</t>
  </si>
  <si>
    <t>Rogahn, Nolan and Bernhard</t>
  </si>
  <si>
    <t>Braun, Swaniawski and Harris</t>
  </si>
  <si>
    <t>Cartwright-Hodkiewicz</t>
  </si>
  <si>
    <t>Goyette Inc</t>
  </si>
  <si>
    <t>Halvorson, Walker and White</t>
  </si>
  <si>
    <t>McGlynn-Watsica</t>
  </si>
  <si>
    <t>Kertzmann Group</t>
  </si>
  <si>
    <t>Kirlin, Bruen and Legros</t>
  </si>
  <si>
    <t>Okuneva-Gislason</t>
  </si>
  <si>
    <t>Stanton, Mayer and Sauer</t>
  </si>
  <si>
    <t>Pagac-Farrell</t>
  </si>
  <si>
    <t>Trantow, O'Keefe and Hyatt</t>
  </si>
  <si>
    <t>Thiel LLC</t>
  </si>
  <si>
    <t>Corkery-Little</t>
  </si>
  <si>
    <t>Youopia</t>
  </si>
  <si>
    <t>Proposal sent</t>
  </si>
  <si>
    <t>Wikizz</t>
  </si>
  <si>
    <t>Feednation</t>
  </si>
  <si>
    <t>Fiveclub</t>
  </si>
  <si>
    <t>Cassin-Schmeler</t>
  </si>
  <si>
    <t>Murazik, Konopelski and McLaughlin</t>
  </si>
  <si>
    <t>Dibbert, Jacobi and Rippin</t>
  </si>
  <si>
    <t>Wilderman, Nicolas and Sanford</t>
  </si>
  <si>
    <t>Maggio, Sanford and Rodriguez</t>
  </si>
  <si>
    <t>Feil, O'Keefe and Skiles</t>
  </si>
  <si>
    <t>Kutch-Weimann</t>
  </si>
  <si>
    <t>Braun, Stroman and Terry</t>
  </si>
  <si>
    <t>Farrell Inc</t>
  </si>
  <si>
    <t>Stark, Lueilwitz and Boyle</t>
  </si>
  <si>
    <t>Wilderman-Kunze</t>
  </si>
  <si>
    <t>Rowe-Volkman</t>
  </si>
  <si>
    <t>Towne-Mayer</t>
  </si>
  <si>
    <t>Franecki, Torphy and Hayes</t>
  </si>
  <si>
    <t>O'Conner-Gibson</t>
  </si>
  <si>
    <t>Adams-Casper</t>
  </si>
  <si>
    <t>Crist LLC</t>
  </si>
  <si>
    <t>Schmeler-Bayer</t>
  </si>
  <si>
    <t>Ferry-Weber</t>
  </si>
  <si>
    <t>Weber Group</t>
  </si>
  <si>
    <t>McKenzie Inc</t>
  </si>
  <si>
    <t>Hermiston Inc</t>
  </si>
  <si>
    <t>Jones Group</t>
  </si>
  <si>
    <t>Bernhard, Stokes and Carroll</t>
  </si>
  <si>
    <t>O'Connell-Deckow</t>
  </si>
  <si>
    <t>Monahan-Turner</t>
  </si>
  <si>
    <t>Oberbrunner, Hintz and Frami</t>
  </si>
  <si>
    <t>Rogahn, Rice and Christiansen</t>
  </si>
  <si>
    <t>Carter, Bayer and Okuneva</t>
  </si>
  <si>
    <t>King-Simonis</t>
  </si>
  <si>
    <t>Quitzon-Ruecker</t>
  </si>
  <si>
    <t>Turner-Leuschke</t>
  </si>
  <si>
    <t>Jazzy</t>
  </si>
  <si>
    <t>Trudoo</t>
  </si>
  <si>
    <t>Devify</t>
  </si>
  <si>
    <t>Zooveo</t>
  </si>
  <si>
    <t>Yamia</t>
  </si>
  <si>
    <t>Buzzdog</t>
  </si>
  <si>
    <t>Stamm, Weissnat and Collier</t>
  </si>
  <si>
    <t>Barton, Hodkiewicz and Hickle</t>
  </si>
  <si>
    <t>Jones, Stark and MacGyver</t>
  </si>
  <si>
    <t>Walsh and Sons</t>
  </si>
  <si>
    <t>Kulas, Cummings and Bechtelar</t>
  </si>
  <si>
    <t>Hessel-McClure</t>
  </si>
  <si>
    <t>Pagac and Sons</t>
  </si>
  <si>
    <t>White, Murazik and Larkin</t>
  </si>
  <si>
    <t>Pfeffer-Prohaska</t>
  </si>
  <si>
    <t>Hyatt, Hudson and Predovic</t>
  </si>
  <si>
    <t>Maggio, Bartoletti and Hoppe</t>
  </si>
  <si>
    <t>Schimmel, Denesik and Schmeler</t>
  </si>
  <si>
    <t>Schmitt-Bradtke</t>
  </si>
  <si>
    <t>Wilkinson, Balistreri and Beier</t>
  </si>
  <si>
    <t>Leannon-Romaguera</t>
  </si>
  <si>
    <t>Jakubowski, Effertz and Lemke</t>
  </si>
  <si>
    <t>Hirthe, Fisher and Dooley</t>
  </si>
  <si>
    <t>Tremblay Inc</t>
  </si>
  <si>
    <t>Mertz, Adams and Bradtke</t>
  </si>
  <si>
    <t>Hermiston LLC</t>
  </si>
  <si>
    <t>Mayer Group</t>
  </si>
  <si>
    <t>Wolf-Deckow</t>
  </si>
  <si>
    <t>Franecki, Grant and Prosacco</t>
  </si>
  <si>
    <t>Batz-Russel</t>
  </si>
  <si>
    <t>Russel-Stiedemann</t>
  </si>
  <si>
    <t>Zemlak, O'Reilly and Schowalter</t>
  </si>
  <si>
    <t>Douglas-Wiza</t>
  </si>
  <si>
    <t>Heidenreich, Murazik and Walsh</t>
  </si>
  <si>
    <t>Konopelski, McDermott and Wunsch</t>
  </si>
  <si>
    <t>Greenholt, Kirlin and Torphy</t>
  </si>
  <si>
    <t>Skipfire</t>
  </si>
  <si>
    <t>Buzzshare</t>
  </si>
  <si>
    <t>Photobean</t>
  </si>
  <si>
    <t>Agimba</t>
  </si>
  <si>
    <t>Twitterbridge</t>
  </si>
  <si>
    <t>Quamba</t>
  </si>
  <si>
    <t>Topiclounge</t>
  </si>
  <si>
    <t>Meezzy</t>
  </si>
  <si>
    <t>Nicolas, Champlin and Dietrich</t>
  </si>
  <si>
    <t>Shanahan, Gislason and Vandervort</t>
  </si>
  <si>
    <t>Bogan, Weimann and Rath</t>
  </si>
  <si>
    <t>Kemmer, O'Hara and DuBuque</t>
  </si>
  <si>
    <t>Kerluke-McKenzie</t>
  </si>
  <si>
    <t>Green, Kuhn and O'Connell</t>
  </si>
  <si>
    <t>Conroy-Bartoletti</t>
  </si>
  <si>
    <t>Schamberger LLC</t>
  </si>
  <si>
    <t>Renner Inc</t>
  </si>
  <si>
    <t>McKenzie, Reynolds and Hane</t>
  </si>
  <si>
    <t>Schmidt, Hahn and Frami</t>
  </si>
  <si>
    <t>Adams Group</t>
  </si>
  <si>
    <t>Beier, Wolf and Schuster</t>
  </si>
  <si>
    <t>Flatley Group</t>
  </si>
  <si>
    <t>Barton Inc</t>
  </si>
  <si>
    <t>Skiles, Deckow and Hintz</t>
  </si>
  <si>
    <t>Upton-Parisian</t>
  </si>
  <si>
    <t>Quigley-Kling</t>
  </si>
  <si>
    <t>Reilly and Sons</t>
  </si>
  <si>
    <t>Kassulke-Keebler</t>
  </si>
  <si>
    <t>Morar-Berge</t>
  </si>
  <si>
    <t>Emard Group</t>
  </si>
  <si>
    <t>Nolan Group</t>
  </si>
  <si>
    <t>Stroman, Wehner and Stamm</t>
  </si>
  <si>
    <t>Doyle, Osinski and Gleichner</t>
  </si>
  <si>
    <t>Nader, Steuber and Kulas</t>
  </si>
  <si>
    <t>Schmidt-Kunze</t>
  </si>
  <si>
    <t>MacGyver, Moore and Smith</t>
  </si>
  <si>
    <t>Quigley Group</t>
  </si>
  <si>
    <t>Lockman Inc</t>
  </si>
  <si>
    <t>Schmidt, Skiles and Dare</t>
  </si>
  <si>
    <t>Von LLC</t>
  </si>
  <si>
    <t>Ruecker Inc</t>
  </si>
  <si>
    <t>Heaney, Fadel and Wiegand</t>
  </si>
  <si>
    <t>Kohler, Dietrich and Bosco</t>
  </si>
  <si>
    <t>Stoltenberg-Fahey</t>
  </si>
  <si>
    <t>Ledner-Lindgren</t>
  </si>
  <si>
    <t>Olson LLC</t>
  </si>
  <si>
    <t>Wunsch, Hegmann and Bradtke</t>
  </si>
  <si>
    <t>Bernier, Stamm and Lemke</t>
  </si>
  <si>
    <t>Mitchell-Veum</t>
  </si>
  <si>
    <t>Hayes, Christiansen and Bahringer</t>
  </si>
  <si>
    <t>Lang and Sons</t>
  </si>
  <si>
    <t>Mills-Ziemann</t>
  </si>
  <si>
    <t>Hoppe, Becker and Jacobs</t>
  </si>
  <si>
    <t>Christiansen-Bechtelar</t>
  </si>
  <si>
    <t>Bartoletti Group</t>
  </si>
  <si>
    <t>Rippin and Sons</t>
  </si>
  <si>
    <t>Sauer-Huels</t>
  </si>
  <si>
    <t>Kerluke-Schuster</t>
  </si>
  <si>
    <t>King-McKenzie</t>
  </si>
  <si>
    <t>Langosh-Stark</t>
  </si>
  <si>
    <t>Kreiger Group</t>
  </si>
  <si>
    <t>Livetube</t>
  </si>
  <si>
    <t>Rowe-Jacobs</t>
  </si>
  <si>
    <t>Donnelly-Kunze</t>
  </si>
  <si>
    <t>Batz-Gleichner</t>
  </si>
  <si>
    <t>Borer-Aufderhar</t>
  </si>
  <si>
    <t>Hirthe, Parisian and Pouros</t>
  </si>
  <si>
    <t>Murphy Inc</t>
  </si>
  <si>
    <t>Jabberstorm</t>
  </si>
  <si>
    <t>Won</t>
  </si>
  <si>
    <t>Thoughtsphere</t>
  </si>
  <si>
    <t>Fivebridge</t>
  </si>
  <si>
    <t>Dabtype</t>
  </si>
  <si>
    <t>Corkery LLC</t>
  </si>
  <si>
    <t>Ledner, Koelpin and Rath</t>
  </si>
  <si>
    <t>Walter LLC</t>
  </si>
  <si>
    <t>Runolfsdottir-Kulas</t>
  </si>
  <si>
    <t>Senger LLC</t>
  </si>
  <si>
    <t>Legros-DuBuque</t>
  </si>
  <si>
    <t>Mertz Group</t>
  </si>
  <si>
    <t>Harber Inc</t>
  </si>
  <si>
    <t>Borer, Durgan and Weber</t>
  </si>
  <si>
    <t>Davis-Waelchi</t>
  </si>
  <si>
    <t>Hessel, Zboncak and Rath</t>
  </si>
  <si>
    <t>Harvey Group</t>
  </si>
  <si>
    <t>Stoltenberg, Gulgowski and Murazik</t>
  </si>
  <si>
    <t>Hickle LLC</t>
  </si>
  <si>
    <t>Miller-Goyette</t>
  </si>
  <si>
    <t>Ankunding, Mayer and Sanford</t>
  </si>
  <si>
    <t>Anderson Inc</t>
  </si>
  <si>
    <t>Sanford, Koch and Kulas</t>
  </si>
  <si>
    <t>Champlin LLC</t>
  </si>
  <si>
    <t>Beer, Toy and Reichert</t>
  </si>
  <si>
    <t>Langworth-Conn</t>
  </si>
  <si>
    <t>Ankunding, Kozey and Hauck</t>
  </si>
  <si>
    <t>Kuhic, Abernathy and Ward</t>
  </si>
  <si>
    <t>Monahan-Reinger</t>
  </si>
  <si>
    <t>Kilback, Klein and Lemke</t>
  </si>
  <si>
    <t>Huel Inc</t>
  </si>
  <si>
    <t>Reinger, Price and Zemlak</t>
  </si>
  <si>
    <t>Rogahn Group</t>
  </si>
  <si>
    <t>Jacobson-Bogan</t>
  </si>
  <si>
    <t>Kreiger-Stroman</t>
  </si>
  <si>
    <t>Wilderman, Kulas and Emard</t>
  </si>
  <si>
    <t>Mohr, Feil and Fisher</t>
  </si>
  <si>
    <t>Hagenes, Schuppe and Homenick</t>
  </si>
  <si>
    <t>Senger Inc</t>
  </si>
  <si>
    <t>Bernier-Denesik</t>
  </si>
  <si>
    <t>Bergnaum Group</t>
  </si>
  <si>
    <t>Johnson-Zieme</t>
  </si>
  <si>
    <t>Lesch-Ryan</t>
  </si>
  <si>
    <t>Rutherford-Doyle</t>
  </si>
  <si>
    <t>Swaniawski and Sons</t>
  </si>
  <si>
    <t>Auer-Donnelly</t>
  </si>
  <si>
    <t>Lockman, Kris and Hansen</t>
  </si>
  <si>
    <t>Cronin-Dare</t>
  </si>
  <si>
    <t>Effertz, Kuhlman and Koch</t>
  </si>
  <si>
    <t>Simonis-Beahan</t>
  </si>
  <si>
    <t>Crona-Smitham</t>
  </si>
  <si>
    <t>Eimbee</t>
  </si>
  <si>
    <t>Jaloo</t>
  </si>
  <si>
    <t>Fivespan</t>
  </si>
  <si>
    <t>Digitube</t>
  </si>
  <si>
    <t>Wisozk, Hickle and Olson</t>
  </si>
  <si>
    <t>Donnelly-Bergnaum</t>
  </si>
  <si>
    <t>Jacobs-Cruickshank</t>
  </si>
  <si>
    <t>Walter-Altenwerth</t>
  </si>
  <si>
    <t>Schinner-Leannon</t>
  </si>
  <si>
    <t>Torp-Goldner</t>
  </si>
  <si>
    <t>Dooley-Feest</t>
  </si>
  <si>
    <t>Ondricka-Beer</t>
  </si>
  <si>
    <t>Hansen Group</t>
  </si>
  <si>
    <t>Kris, Hartmann and Mraz</t>
  </si>
  <si>
    <t>Klein LLC</t>
  </si>
  <si>
    <t>Simonis and Sons</t>
  </si>
  <si>
    <t>Schinner-Paucek</t>
  </si>
  <si>
    <t>Hirthe, Keebler and Beahan</t>
  </si>
  <si>
    <t>Koch-Swaniawski</t>
  </si>
  <si>
    <t>Abbott, Greenholt and Schimmel</t>
  </si>
  <si>
    <t>Shields-Corkery</t>
  </si>
  <si>
    <t>Terry, Miller and Daugherty</t>
  </si>
  <si>
    <t>Kshlerin, Monahan and Jerde</t>
  </si>
  <si>
    <t>Heaney, Mayer and Tromp</t>
  </si>
  <si>
    <t>Becker-Mann</t>
  </si>
  <si>
    <t>Ziemann-Becker</t>
  </si>
  <si>
    <t>Klocko, Sanford and Mertz</t>
  </si>
  <si>
    <t>Hand, Gutmann and Ruecker</t>
  </si>
  <si>
    <t>Balistreri Inc</t>
  </si>
  <si>
    <t>Medhurst-Wintheiser</t>
  </si>
  <si>
    <t>Braun, Schamberger and McKenzie</t>
  </si>
  <si>
    <t>Gutkowski Inc</t>
  </si>
  <si>
    <t>Wunsch Group</t>
  </si>
  <si>
    <t>Twitterworks</t>
  </si>
  <si>
    <t>Qualified</t>
  </si>
  <si>
    <t>Demizz</t>
  </si>
  <si>
    <t>Voomm</t>
  </si>
  <si>
    <t>Zazio</t>
  </si>
  <si>
    <t>Bubblebox</t>
  </si>
  <si>
    <t>Chatterbridge</t>
  </si>
  <si>
    <t>Linkbridge</t>
  </si>
  <si>
    <t>DabZ</t>
  </si>
  <si>
    <t>Gabvine</t>
  </si>
  <si>
    <t>Voolith</t>
  </si>
  <si>
    <t>Eire</t>
  </si>
  <si>
    <t>Devpoint</t>
  </si>
  <si>
    <t>Twimbo</t>
  </si>
  <si>
    <t>Youfeed</t>
  </si>
  <si>
    <t>Realcube</t>
  </si>
  <si>
    <t>Mycat</t>
  </si>
  <si>
    <t>Innojam</t>
  </si>
  <si>
    <t>Twinder</t>
  </si>
  <si>
    <t>Reallinks</t>
  </si>
  <si>
    <t>Einti</t>
  </si>
  <si>
    <t>Meevee</t>
  </si>
  <si>
    <t>Zoomcast</t>
  </si>
  <si>
    <t>Demimbu</t>
  </si>
  <si>
    <t>Vipe</t>
  </si>
  <si>
    <t>Twitterbeat</t>
  </si>
  <si>
    <t>Topicshots</t>
  </si>
  <si>
    <t>Quire</t>
  </si>
  <si>
    <t>Emmerich and Sons</t>
  </si>
  <si>
    <t>McKenzie LLC</t>
  </si>
  <si>
    <t>Lueilwitz-Cole</t>
  </si>
  <si>
    <t>Casper-Flatley</t>
  </si>
  <si>
    <t>Paucek, Pouros and Wunsch</t>
  </si>
  <si>
    <t>Crona Inc</t>
  </si>
  <si>
    <t>Waters LLC</t>
  </si>
  <si>
    <t>Wyman-Jast</t>
  </si>
  <si>
    <t>Kuhic-Parker</t>
  </si>
  <si>
    <t>Swaniawski-McCullough</t>
  </si>
  <si>
    <t>DuBuque-Hartmann</t>
  </si>
  <si>
    <t>Spencer-Bauch</t>
  </si>
  <si>
    <t>Hand-Bernhard</t>
  </si>
  <si>
    <t>McLaughlin Group</t>
  </si>
  <si>
    <t>Mertz-Dare</t>
  </si>
  <si>
    <t>Simonis, Wyman and Connelly</t>
  </si>
  <si>
    <t>Turner LLC</t>
  </si>
  <si>
    <t>Herzog-Kub</t>
  </si>
  <si>
    <t>Kris Inc</t>
  </si>
  <si>
    <t>Thompson and Sons</t>
  </si>
  <si>
    <t>Morar-Johns</t>
  </si>
  <si>
    <t>Hessel Inc</t>
  </si>
  <si>
    <t>Wiegand-Braun</t>
  </si>
  <si>
    <t>VonRueden, Kreiger and McGlynn</t>
  </si>
  <si>
    <t>Schmitt-Vandervort</t>
  </si>
  <si>
    <t>Nicolas and Sons</t>
  </si>
  <si>
    <t>Stanton, Stracke and Hegmann</t>
  </si>
  <si>
    <t>Kuvalis, McClure and Leannon</t>
  </si>
  <si>
    <t>Berge, Tremblay and Langworth</t>
  </si>
  <si>
    <t>Schiller Group</t>
  </si>
  <si>
    <t>Considine Group</t>
  </si>
  <si>
    <t>Hammes Group</t>
  </si>
  <si>
    <t>O'Reilly-Ruecker</t>
  </si>
  <si>
    <t>Kreiger, Pfannerstill and Spencer</t>
  </si>
  <si>
    <t>Schoen, Langworth and Howe</t>
  </si>
  <si>
    <t>Hartmann Group</t>
  </si>
  <si>
    <t>Swaniawski, Stokes and Beatty</t>
  </si>
  <si>
    <t>Rohan, Bogisich and Herman</t>
  </si>
  <si>
    <t>Toy LLC</t>
  </si>
  <si>
    <t>Raynor, Hand and Grady</t>
  </si>
  <si>
    <t>Corwin-Nolan</t>
  </si>
  <si>
    <t>Green-Jenkins</t>
  </si>
  <si>
    <t>Bogan, Schmeler and Schimmel</t>
  </si>
  <si>
    <t>Mitchell Inc</t>
  </si>
  <si>
    <t>Reichel, Spencer and Rau</t>
  </si>
  <si>
    <t>Feeney, Schneider and Boyle</t>
  </si>
  <si>
    <t>Sipes Group</t>
  </si>
  <si>
    <t>Kunze and Sons</t>
  </si>
  <si>
    <t>Schaden-Rau</t>
  </si>
  <si>
    <t>Jenkins and Sons</t>
  </si>
  <si>
    <t>Dibbert, Parisian and Stiedemann</t>
  </si>
  <si>
    <t>Daniel and Sons</t>
  </si>
  <si>
    <t>Ullrich-Runte</t>
  </si>
  <si>
    <t>Gorczany LLC</t>
  </si>
  <si>
    <t>Mayert-Heller</t>
  </si>
  <si>
    <t>Schoen-Gutmann</t>
  </si>
  <si>
    <t>Langosh-Kunde</t>
  </si>
  <si>
    <t>Harvey and Sons</t>
  </si>
  <si>
    <t>Shanahan-Emard</t>
  </si>
  <si>
    <t>Goldner-Carter</t>
  </si>
  <si>
    <t>McClure and Sons</t>
  </si>
  <si>
    <t>Nicolas Group</t>
  </si>
  <si>
    <t>Stanton, Gislason and Mosciski</t>
  </si>
  <si>
    <t>Ward-DuBuque</t>
  </si>
  <si>
    <t>Willms Group</t>
  </si>
  <si>
    <t>Towne, Koss and Romaguera</t>
  </si>
  <si>
    <t>Treutel, Carter and Daniel</t>
  </si>
  <si>
    <t>Brekke LLC</t>
  </si>
  <si>
    <t>Franecki and Sons</t>
  </si>
  <si>
    <t>Ondricka-Heller</t>
  </si>
  <si>
    <t>Heidenreich, Hirthe and Kohler</t>
  </si>
  <si>
    <t>Donnelly-O'Keefe</t>
  </si>
  <si>
    <t>Johnston LLC</t>
  </si>
  <si>
    <t>Runolfsdottir Inc</t>
  </si>
  <si>
    <t>Glover Inc</t>
  </si>
  <si>
    <t>Swaniawski-DuBuque</t>
  </si>
  <si>
    <t>Schneider, Lowe and O'Kon</t>
  </si>
  <si>
    <t>Bergstrom and Sons</t>
  </si>
  <si>
    <t>Lueilwitz, Rodriguez and Wiegand</t>
  </si>
  <si>
    <t>Nitzsche, Howe and Anderson</t>
  </si>
  <si>
    <t>Durgan, McLaughlin and Will</t>
  </si>
  <si>
    <t>Terry, Mayer and Wehner</t>
  </si>
  <si>
    <t>Metz, Heaney and Hand</t>
  </si>
  <si>
    <t>Wilderman Group</t>
  </si>
  <si>
    <t>MacGyver, McGlynn and Buckridge</t>
  </si>
  <si>
    <t>Veum-Friesen</t>
  </si>
  <si>
    <t>Dibbert, Hayes and Doyle</t>
  </si>
  <si>
    <t>Bechtelar LLC</t>
  </si>
  <si>
    <t>Crist, Cole and Hegmann</t>
  </si>
  <si>
    <t>Kihn, Gusikowski and Kris</t>
  </si>
  <si>
    <t>Farrell and Sons</t>
  </si>
  <si>
    <t>Cummings-Williamson</t>
  </si>
  <si>
    <t>Ritchie LLC</t>
  </si>
  <si>
    <t>Ritchie-Luettgen</t>
  </si>
  <si>
    <t>Davis-Keebler</t>
  </si>
  <si>
    <t>Tremblay-Will</t>
  </si>
  <si>
    <t>Runte-O'Connell</t>
  </si>
  <si>
    <t>Ziemann Group</t>
  </si>
  <si>
    <t>Pacocha Group</t>
  </si>
  <si>
    <t>Runte-Feeney</t>
  </si>
  <si>
    <t>Zemlak-Brekke</t>
  </si>
  <si>
    <t>Conn LLC</t>
  </si>
  <si>
    <t>Gibson-Ullrich</t>
  </si>
  <si>
    <t>Parker, Spencer and O'Conner</t>
  </si>
  <si>
    <t>Maggio-Lehner</t>
  </si>
  <si>
    <t>Yost-Ratke</t>
  </si>
  <si>
    <t>McGlynn-Nitzsche</t>
  </si>
  <si>
    <t>Schuster-Pfeffer</t>
  </si>
  <si>
    <t>Hagenes, Schinner and Leannon</t>
  </si>
  <si>
    <t>Fahey-Kozey</t>
  </si>
  <si>
    <t>Harber LLC</t>
  </si>
  <si>
    <t>Wunsch, Spencer and Baumbach</t>
  </si>
  <si>
    <t>Lindgren Group</t>
  </si>
  <si>
    <t>Moore, Emard and Larkin</t>
  </si>
  <si>
    <t>Bahringer LLC</t>
  </si>
  <si>
    <t>Koepp, Zemlak and Ortiz</t>
  </si>
  <si>
    <t>Jacobson Group</t>
  </si>
  <si>
    <t>Fritsch-Greenfelder</t>
  </si>
  <si>
    <t>Balistreri, Mosciski and Emmerich</t>
  </si>
  <si>
    <t>Schumm and Sons</t>
  </si>
  <si>
    <t>O'Keefe LLC</t>
  </si>
  <si>
    <t>Reinger, Wiegand and O'Reilly</t>
  </si>
  <si>
    <t>McDermott-Jenkins</t>
  </si>
  <si>
    <t>Trantow LLC</t>
  </si>
  <si>
    <t>Gutmann and Sons</t>
  </si>
  <si>
    <t>Goyette, D'Amore and Murphy</t>
  </si>
  <si>
    <t>Beier Group</t>
  </si>
  <si>
    <t>McGlynn-Shanahan</t>
  </si>
  <si>
    <t>Kuvalis-Casper</t>
  </si>
  <si>
    <t>Hintz LLC</t>
  </si>
  <si>
    <t>Boehm-Yundt</t>
  </si>
  <si>
    <t>Borer, Cassin and Fahey</t>
  </si>
  <si>
    <t>Pfannerstill, Turcotte and Stokes</t>
  </si>
  <si>
    <t>Rogahn-Ward</t>
  </si>
  <si>
    <t>Gutmann LLC</t>
  </si>
  <si>
    <t>Morar, Lueilwitz and Brekke</t>
  </si>
  <si>
    <t>Green Inc</t>
  </si>
  <si>
    <t>Beer-Schowalter</t>
  </si>
  <si>
    <t>Swift LLC</t>
  </si>
  <si>
    <t>Heathcote, Price and Morar</t>
  </si>
  <si>
    <t>Mayert, Dicki and Boehm</t>
  </si>
  <si>
    <t>Kassulke-Kunde</t>
  </si>
  <si>
    <t>Bauch and Sons</t>
  </si>
  <si>
    <t>Mayert-Gleason</t>
  </si>
  <si>
    <t>Sporer-Hermann</t>
  </si>
  <si>
    <t>Zoomzone</t>
  </si>
  <si>
    <t>Talane</t>
  </si>
  <si>
    <t>Realmix</t>
  </si>
  <si>
    <t>Riffpedia</t>
  </si>
  <si>
    <t>Devshare</t>
  </si>
  <si>
    <t>Livefish</t>
  </si>
  <si>
    <t>Jamia</t>
  </si>
  <si>
    <t>Gigabox</t>
  </si>
  <si>
    <t>Eare</t>
  </si>
  <si>
    <t>Linktype</t>
  </si>
  <si>
    <t>Thoughtmix</t>
  </si>
  <si>
    <t>Wolf-Dooley</t>
  </si>
  <si>
    <t>Jacobs, Abernathy and Bernier</t>
  </si>
  <si>
    <t>Renner LLC</t>
  </si>
  <si>
    <t>Connelly-Jaskolski</t>
  </si>
  <si>
    <t>Dooley LLC</t>
  </si>
  <si>
    <t>Rempel Inc</t>
  </si>
  <si>
    <t>Schaden Group</t>
  </si>
  <si>
    <t>Dickens-Franecki</t>
  </si>
  <si>
    <t>Champlin, Hamill and Olson</t>
  </si>
  <si>
    <t>Kirlin-Volkman</t>
  </si>
  <si>
    <t>Grant LLC</t>
  </si>
  <si>
    <t>Hamill, Gleason and Padberg</t>
  </si>
  <si>
    <t>Bauch-Wintheiser</t>
  </si>
  <si>
    <t>Torp-Rohan</t>
  </si>
  <si>
    <t>Vandervort-Barton</t>
  </si>
  <si>
    <t>Corwin Group</t>
  </si>
  <si>
    <t>Tillman-Herman</t>
  </si>
  <si>
    <t>Nader, Kozey and Sawayn</t>
  </si>
  <si>
    <t>Kohler-Rice</t>
  </si>
  <si>
    <t>Oberbrunner Group</t>
  </si>
  <si>
    <t>Parisian-Schoen</t>
  </si>
  <si>
    <t>Orn, Bogan and Schowalter</t>
  </si>
  <si>
    <t>Pfannerstill, Cummings and Cormier</t>
  </si>
  <si>
    <t>Yost-Larkin</t>
  </si>
  <si>
    <t>Von-O'Hara</t>
  </si>
  <si>
    <t>Pollich LLC</t>
  </si>
  <si>
    <t>Murazik Group</t>
  </si>
  <si>
    <t>Hettinger-Cummings</t>
  </si>
  <si>
    <t>Wilkinson, Dickens and Mills</t>
  </si>
  <si>
    <t>Schmitt Inc</t>
  </si>
  <si>
    <t>Rogahn, Gusikowski and Lehner</t>
  </si>
  <si>
    <t>Schaden-Davis</t>
  </si>
  <si>
    <t>Pagac, Crona and Dare</t>
  </si>
  <si>
    <t>Macejkovic, Kemmer and Sawayn</t>
  </si>
  <si>
    <t>Luettgen Group</t>
  </si>
  <si>
    <t>Fisher Inc</t>
  </si>
  <si>
    <t>Greenholt and Sons</t>
  </si>
  <si>
    <t>McDermott Inc</t>
  </si>
  <si>
    <t>Collins, Bruen and Hahn</t>
  </si>
  <si>
    <t>Beier LLC</t>
  </si>
  <si>
    <t>Mraz-Smitham</t>
  </si>
  <si>
    <t>Jacobs and Sons</t>
  </si>
  <si>
    <t>Sanford and Sons</t>
  </si>
  <si>
    <t>Gislason Group</t>
  </si>
  <si>
    <t>Littel, Leuschke and Bernier</t>
  </si>
  <si>
    <t>Collier Inc</t>
  </si>
  <si>
    <t>Towne Group</t>
  </si>
  <si>
    <t>Kris and Sons</t>
  </si>
  <si>
    <t>Wolf-Boyle</t>
  </si>
  <si>
    <t>Schuppe-Roberts</t>
  </si>
  <si>
    <t>Morar-Towne</t>
  </si>
  <si>
    <t>Kris LLC</t>
  </si>
  <si>
    <t>McGlynn, VonRueden and Stanton</t>
  </si>
  <si>
    <t>Witting LLC</t>
  </si>
  <si>
    <t>Stehr-Schultz</t>
  </si>
  <si>
    <t>Hartmann-Upton</t>
  </si>
  <si>
    <t>Orn, Langosh and Adams</t>
  </si>
  <si>
    <t>Graham-Lueilwitz</t>
  </si>
  <si>
    <t>Morissette-Witting</t>
  </si>
  <si>
    <t>Christiansen, Ondricka and Cummings</t>
  </si>
  <si>
    <t>Dicki Group</t>
  </si>
  <si>
    <t>Pouros-Ferry</t>
  </si>
  <si>
    <t>Gutkowski, Dibbert and Brekke</t>
  </si>
  <si>
    <t>Ratke, Considine and Dicki</t>
  </si>
  <si>
    <t>Schamberger, Wolff and Strosin</t>
  </si>
  <si>
    <t>Jacobson, White and Murray</t>
  </si>
  <si>
    <t>Carroll-Kulas</t>
  </si>
  <si>
    <t>Kuhic-Lebsack</t>
  </si>
  <si>
    <t>Hilpert, Robel and Conn</t>
  </si>
  <si>
    <t>Windler-Vandervort</t>
  </si>
  <si>
    <t>Champlin, Mueller and Nader</t>
  </si>
  <si>
    <t>Feest-Flatley</t>
  </si>
  <si>
    <t>Kozey, Wiegand and Balistreri</t>
  </si>
  <si>
    <t>Cartwright, Deckow and Hettinger</t>
  </si>
  <si>
    <t>Funk, Orn and Ziemann</t>
  </si>
  <si>
    <t>Lind, Kris and Dach</t>
  </si>
  <si>
    <t>Von Inc</t>
  </si>
  <si>
    <t>Kuhic, Kiehn and Satterfield</t>
  </si>
  <si>
    <t>Ratke, Schowalter and Hilpert</t>
  </si>
  <si>
    <t>Lakin, Langworth and Kozey</t>
  </si>
  <si>
    <t>Ankunding, Nienow and Larson</t>
  </si>
  <si>
    <t>Parisian, Breitenberg and Prohaska</t>
  </si>
  <si>
    <t>Stoltenberg and Sons</t>
  </si>
  <si>
    <t>Haag-Fisher</t>
  </si>
  <si>
    <t>Ledner-Kessler</t>
  </si>
  <si>
    <t>Hodkiewicz-Greenfelder</t>
  </si>
  <si>
    <t>Bode, Ritchie and Koss</t>
  </si>
  <si>
    <t>Yundt, Stokes and Effertz</t>
  </si>
  <si>
    <t>Mills, Hilll and Strosin</t>
  </si>
  <si>
    <t>Rodriguez-Cummings</t>
  </si>
  <si>
    <t>Spencer LLC</t>
  </si>
  <si>
    <t>Mayert-Reinger</t>
  </si>
  <si>
    <t>Hand, Strosin and Toy</t>
  </si>
  <si>
    <t>Hegmann, Bergnaum and White</t>
  </si>
  <si>
    <t>Heathcote, Thiel and Aufderhar</t>
  </si>
  <si>
    <t>White-Davis</t>
  </si>
  <si>
    <t>Nader-Stroman</t>
  </si>
  <si>
    <t>Crooks-Schimmel</t>
  </si>
  <si>
    <t>Stroman-Yundt</t>
  </si>
  <si>
    <t>Reinger, Marquardt and Durgan</t>
  </si>
  <si>
    <t>Hermann and Sons</t>
  </si>
  <si>
    <t>Robel Inc</t>
  </si>
  <si>
    <t>Hilll-Skiles</t>
  </si>
  <si>
    <t>Pagac, Huel and Emmerich</t>
  </si>
  <si>
    <t>Klein, Wintheiser and Macejkovic</t>
  </si>
  <si>
    <t>Swift, Kunze and Schumm</t>
  </si>
  <si>
    <t>Lubowitz, Padberg and Romaguera</t>
  </si>
  <si>
    <t>Flatley-Huels</t>
  </si>
  <si>
    <t>McDermott, Balistreri and Effertz</t>
  </si>
  <si>
    <t>Wordify</t>
  </si>
  <si>
    <t>Fivechat</t>
  </si>
  <si>
    <t>Dazzlesphere</t>
  </si>
  <si>
    <t>Meejo</t>
  </si>
  <si>
    <t>Ozu</t>
  </si>
  <si>
    <t>Voonte</t>
  </si>
  <si>
    <t>Jabbersphere</t>
  </si>
  <si>
    <t>Gabcube</t>
  </si>
  <si>
    <t>Zoombox</t>
  </si>
  <si>
    <t>Oyope</t>
  </si>
  <si>
    <t>Topicstorm</t>
  </si>
  <si>
    <t>Vidoo</t>
  </si>
  <si>
    <t>Gabtype</t>
  </si>
  <si>
    <t>Skyba</t>
  </si>
  <si>
    <t>Dynava</t>
  </si>
  <si>
    <t>Oyoyo</t>
  </si>
  <si>
    <t>Roombo</t>
  </si>
  <si>
    <t>Jabberbean</t>
  </si>
  <si>
    <t>Yakijo</t>
  </si>
  <si>
    <t>Mudo</t>
  </si>
  <si>
    <t>Avavee</t>
  </si>
  <si>
    <t>Zoomdog</t>
  </si>
  <si>
    <t>Latz</t>
  </si>
  <si>
    <t>Voonder</t>
  </si>
  <si>
    <t>Heller-Sanford</t>
  </si>
  <si>
    <t>Aufderhar, Crona and Wilkinson</t>
  </si>
  <si>
    <t>Smitham, Russel and O'Connell</t>
  </si>
  <si>
    <t>Boehm, Rosenbaum and Beahan</t>
  </si>
  <si>
    <t>Parisian, MacGyver and Moen</t>
  </si>
  <si>
    <t>Reichert-Howe</t>
  </si>
  <si>
    <t>Beahan Group</t>
  </si>
  <si>
    <t>Fahey-Pouros</t>
  </si>
  <si>
    <t>Zemlak, O'Hara and Wilderman</t>
  </si>
  <si>
    <t>Rempel, King and Wehner</t>
  </si>
  <si>
    <t>Schmidt Group</t>
  </si>
  <si>
    <t>Gottlieb, Jakubowski and Rowe</t>
  </si>
  <si>
    <t>Wilkinson and Sons</t>
  </si>
  <si>
    <t>Ankunding, Casper and Leuschke</t>
  </si>
  <si>
    <t>Kulas Inc</t>
  </si>
  <si>
    <t>Olson-Lakin</t>
  </si>
  <si>
    <t>Cartwright, Bosco and Schuppe</t>
  </si>
  <si>
    <t>VonRueden, Murray and Mosciski</t>
  </si>
  <si>
    <t>Kiehn Inc</t>
  </si>
  <si>
    <t>Daugherty, Keeling and Leannon</t>
  </si>
  <si>
    <t>Brakus, Huel and Hamill</t>
  </si>
  <si>
    <t>Legros-Effertz</t>
  </si>
  <si>
    <t>Lueilwitz-Spencer</t>
  </si>
  <si>
    <t>Waters, Gislason and Auer</t>
  </si>
  <si>
    <t>Schamberger, Runte and Lehner</t>
  </si>
  <si>
    <t>Carter-Sanford</t>
  </si>
  <si>
    <t>Mann-Braun</t>
  </si>
  <si>
    <t>Terry, Cole and Zemlak</t>
  </si>
  <si>
    <t>Christiansen-Hartmann</t>
  </si>
  <si>
    <t>Mraz, Bernier and Satterfield</t>
  </si>
  <si>
    <t>Nader, Bednar and Macejkovic</t>
  </si>
  <si>
    <t>Schimmel-Denesik</t>
  </si>
  <si>
    <t>Cummings, Weimann and Zulauf</t>
  </si>
  <si>
    <t>Aufderhar Inc</t>
  </si>
  <si>
    <t>Watsica-Pollich</t>
  </si>
  <si>
    <t>Hilll-Stehr</t>
  </si>
  <si>
    <t>Dooley Group</t>
  </si>
  <si>
    <t>Lebsack-Carroll</t>
  </si>
  <si>
    <t>Tremblay and Sons</t>
  </si>
  <si>
    <t>Wiegand-Schroeder</t>
  </si>
  <si>
    <t>Reynolds Inc</t>
  </si>
  <si>
    <t>Huel-Smitham</t>
  </si>
  <si>
    <t>Cassin Group</t>
  </si>
  <si>
    <t>Effertz, Stark and DuBuque</t>
  </si>
  <si>
    <t>Harris-Lockman</t>
  </si>
  <si>
    <t>Klocko, Herzog and Ruecker</t>
  </si>
  <si>
    <t>Gibson Inc</t>
  </si>
  <si>
    <t>Dickinson-Murphy</t>
  </si>
  <si>
    <t>Bernier-Beatty</t>
  </si>
  <si>
    <t>Daugherty LLC</t>
  </si>
  <si>
    <t>Ziemann-Kessler</t>
  </si>
  <si>
    <t>Schumm, Crona and Auer</t>
  </si>
  <si>
    <t>Crooks-Green</t>
  </si>
  <si>
    <t>Pacocha-Bartell</t>
  </si>
  <si>
    <t>Thompson-Osinski</t>
  </si>
  <si>
    <t>Little-Runte</t>
  </si>
  <si>
    <t>Weissnat, Stamm and Marquardt</t>
  </si>
  <si>
    <t>Kuphal Inc</t>
  </si>
  <si>
    <t>Jaskolski-Welch</t>
  </si>
  <si>
    <t>Shanahan, O'Keefe and Lemke</t>
  </si>
  <si>
    <t>Heller-Morissette</t>
  </si>
  <si>
    <t>Goldner Inc</t>
  </si>
  <si>
    <t>Hyatt-Pouros</t>
  </si>
  <si>
    <t>Kshlerin, Jacobson and Funk</t>
  </si>
  <si>
    <t>Heidenreich, MacGyver and Greenholt</t>
  </si>
  <si>
    <t>Blanda, Champlin and Rempel</t>
  </si>
  <si>
    <t>Funk Inc</t>
  </si>
  <si>
    <t>Wehner-Dach</t>
  </si>
  <si>
    <t>VonRueden LLC</t>
  </si>
  <si>
    <t>Connelly and Sons</t>
  </si>
  <si>
    <t>McKenzie-Spinka</t>
  </si>
  <si>
    <t>Tillman, Hand and Lesch</t>
  </si>
  <si>
    <t>Von-Ritchie</t>
  </si>
  <si>
    <t>Batz LLC</t>
  </si>
  <si>
    <t>Reilly LLC</t>
  </si>
  <si>
    <t>Kirlin-Bartell</t>
  </si>
  <si>
    <t>Buckridge-Hickle</t>
  </si>
  <si>
    <t>Daugherty Inc</t>
  </si>
  <si>
    <t>Gusikowski, Lakin and Rice</t>
  </si>
  <si>
    <t>Orn-Crist</t>
  </si>
  <si>
    <t>Metz Inc</t>
  </si>
  <si>
    <t>Hermann Group</t>
  </si>
  <si>
    <t>Flatley, Lemke and Grady</t>
  </si>
  <si>
    <t>Terry, Gleichner and Stehr</t>
  </si>
  <si>
    <t>Barton, Altenwerth and Bailey</t>
  </si>
  <si>
    <t>Kautzer Group</t>
  </si>
  <si>
    <t>Turcotte, Anderson and Cormier</t>
  </si>
  <si>
    <t>Kuphal, Schmeler and Christiansen</t>
  </si>
  <si>
    <t>Kuvalis Group</t>
  </si>
  <si>
    <t>Hilpert-Auer</t>
  </si>
  <si>
    <t>Smitham Group</t>
  </si>
  <si>
    <t>Stokes and Sons</t>
  </si>
  <si>
    <t>Mills Group</t>
  </si>
  <si>
    <t>Considine, Treutel and Koss</t>
  </si>
  <si>
    <t>Senger, Goldner and Simonis</t>
  </si>
  <si>
    <t>Grant, Blanda and Block</t>
  </si>
  <si>
    <t>Herzog LLC</t>
  </si>
  <si>
    <t>Spinka, Kozey and Shanahan</t>
  </si>
  <si>
    <t>Osinski-Dicki</t>
  </si>
  <si>
    <t>Crona, Aufderhar and Satterfield</t>
  </si>
  <si>
    <t>Monahan-Cummings</t>
  </si>
  <si>
    <t>Corkery-Steuber</t>
  </si>
  <si>
    <t>Bergnaum, Koch and Rutherford</t>
  </si>
  <si>
    <t>Herman, Doyle and Hilpert</t>
  </si>
  <si>
    <t>D'Amore, Marvin and Jacobs</t>
  </si>
  <si>
    <t>Upton-Abshire</t>
  </si>
  <si>
    <t>Cormier-Schulist</t>
  </si>
  <si>
    <t>Schowalter LLC</t>
  </si>
  <si>
    <t>Runolfsson-Hudson</t>
  </si>
  <si>
    <t>Hudson-Hahn</t>
  </si>
  <si>
    <t>Leannon, Yost and Nitzsche</t>
  </si>
  <si>
    <t>Denesik, Swaniawski and Schulist</t>
  </si>
  <si>
    <t>Price, Haley and Satterfield</t>
  </si>
  <si>
    <t>Witting Group</t>
  </si>
  <si>
    <t>Funk-Kuphal</t>
  </si>
  <si>
    <t>Collier, Rempel and Kertzmann</t>
  </si>
  <si>
    <t>Lang-Halvorson</t>
  </si>
  <si>
    <t>Kovacek-Quigley</t>
  </si>
  <si>
    <t>Howell-Weimann</t>
  </si>
  <si>
    <t>Beatty-Marvin</t>
  </si>
  <si>
    <t>Miller LLC</t>
  </si>
  <si>
    <t>Mosciski-Buckridge</t>
  </si>
  <si>
    <t>Harber-Ebert</t>
  </si>
  <si>
    <t>Mann, Bogan and Reilly</t>
  </si>
  <si>
    <t>Aufderhar, Metz and Casper</t>
  </si>
  <si>
    <t>Reichert, Gislason and Koepp</t>
  </si>
  <si>
    <t>Carroll-Bogisich</t>
  </si>
  <si>
    <t>Batz, Wisozk and Hamill</t>
  </si>
  <si>
    <t>Leuschke, Beer and White</t>
  </si>
  <si>
    <t>Kutch-Cronin</t>
  </si>
  <si>
    <t>Parisian, Volkman and Gerhold</t>
  </si>
  <si>
    <t>Stanton, Smith and Bernhard</t>
  </si>
  <si>
    <t>Ryan-Schimmel</t>
  </si>
  <si>
    <t>Cronin Group</t>
  </si>
  <si>
    <t>Kautzer, Hodkiewicz and Bode</t>
  </si>
  <si>
    <t>Labadie Inc</t>
  </si>
  <si>
    <t>Mertz-Koelpin</t>
  </si>
  <si>
    <t>Dietrich, Stehr and Herman</t>
  </si>
  <si>
    <t>Prohaska, Christiansen and Yost</t>
  </si>
  <si>
    <t>Walker Group</t>
  </si>
  <si>
    <t>Monahan, Pfannerstill and Lindgren</t>
  </si>
  <si>
    <t>Boehm Inc</t>
  </si>
  <si>
    <t>Bins-Hodkiewicz</t>
  </si>
  <si>
    <t>O'Reilly-Heller</t>
  </si>
  <si>
    <t>Baumbach and Sons</t>
  </si>
  <si>
    <t>Brekke Inc</t>
  </si>
  <si>
    <t>Bauch, Fadel and Reichert</t>
  </si>
  <si>
    <t>Wolf, Halvorson and Koepp</t>
  </si>
  <si>
    <t>Boehm, Satterfield and Quigley</t>
  </si>
  <si>
    <t>Marquardt-Bergnaum</t>
  </si>
  <si>
    <t>Bashirian, Wiegand and Jerde</t>
  </si>
  <si>
    <t>Beatty, Baumbach and Lubowitz</t>
  </si>
  <si>
    <t>Pouros, Boyle and Ullrich</t>
  </si>
  <si>
    <t>Brakus-Metz</t>
  </si>
  <si>
    <t>Dibbert Group</t>
  </si>
  <si>
    <t>Weimann-Will</t>
  </si>
  <si>
    <t>Weimann-Dibbert</t>
  </si>
  <si>
    <t>Hettinger-Gleason</t>
  </si>
  <si>
    <t>Ritchie and Sons</t>
  </si>
  <si>
    <t>Mann, Erdman and O'Keefe</t>
  </si>
  <si>
    <t>Herzog, Legros and Wuckert</t>
  </si>
  <si>
    <t>Schuster, Spencer and Gerhold</t>
  </si>
  <si>
    <t>Hodkiewicz, Toy and Konopelski</t>
  </si>
  <si>
    <t>Larkin-Little</t>
  </si>
  <si>
    <t>Schmidt LLC</t>
  </si>
  <si>
    <t>Murray-Watsica</t>
  </si>
  <si>
    <t>Boyer Group</t>
  </si>
  <si>
    <t>Stroman, Block and Koepp</t>
  </si>
  <si>
    <t>Johnson and Sons</t>
  </si>
  <si>
    <t>Mueller-Conn</t>
  </si>
  <si>
    <t>Balistreri-Schultz</t>
  </si>
  <si>
    <t>Cruickshank Group</t>
  </si>
  <si>
    <t>Homenick Group</t>
  </si>
  <si>
    <t>Muller LLC</t>
  </si>
  <si>
    <t>Schuster LLC</t>
  </si>
  <si>
    <t>Dare, Tillman and Becker</t>
  </si>
  <si>
    <t>Nolan, Maggio and Hoeger</t>
  </si>
  <si>
    <t>Hermiston-Bergstrom</t>
  </si>
  <si>
    <t>Bradtke and Sons</t>
  </si>
  <si>
    <t>Cruickshank and Sons</t>
  </si>
  <si>
    <t>Wolff Inc</t>
  </si>
  <si>
    <t>Lockman-O'Connell</t>
  </si>
  <si>
    <t>Stehr-Maggio</t>
  </si>
  <si>
    <t>Schaefer-O'Keefe</t>
  </si>
  <si>
    <t>Rempel-Greenfelder</t>
  </si>
  <si>
    <t>Berge Inc</t>
  </si>
  <si>
    <t>Powlowski-Simonis</t>
  </si>
  <si>
    <t>Prohaska-Kuvalis</t>
  </si>
  <si>
    <t>Brakus-Simonis</t>
  </si>
  <si>
    <t>Tillman, VonRueden and Ondricka</t>
  </si>
  <si>
    <t>Batz Inc</t>
  </si>
  <si>
    <t>Medhurst and Sons</t>
  </si>
  <si>
    <t>Schoen Inc</t>
  </si>
  <si>
    <t>Toy-Grady</t>
  </si>
  <si>
    <t>Keeling and Sons</t>
  </si>
  <si>
    <t>Gusikowski and Sons</t>
  </si>
  <si>
    <t>Bahringer, Jerde and Dibbert</t>
  </si>
  <si>
    <t>Murray-Koepp</t>
  </si>
  <si>
    <t>Erdman-Beahan</t>
  </si>
  <si>
    <t>Hayes LLC</t>
  </si>
  <si>
    <t>Kutch, Bauch and Heathcote</t>
  </si>
  <si>
    <t>Heathcote-Hettinger</t>
  </si>
  <si>
    <t>Powlowski-Kuhlman</t>
  </si>
  <si>
    <t>Wyman, Becker and Mueller</t>
  </si>
  <si>
    <t>Rosenbaum-Conn</t>
  </si>
  <si>
    <t>Rolfson-Kub</t>
  </si>
  <si>
    <t>Fahey-Zulauf</t>
  </si>
  <si>
    <t>Brakus Group</t>
  </si>
  <si>
    <t>Fay, Barrows and Walter</t>
  </si>
  <si>
    <t>Jerde Group</t>
  </si>
  <si>
    <t>Quigley LLC</t>
  </si>
  <si>
    <t>Daugherty, Bednar and Ebert</t>
  </si>
  <si>
    <t>Ondricka and Sons</t>
  </si>
  <si>
    <t>Towne-Kuhlman</t>
  </si>
  <si>
    <t>Feest-Beahan</t>
  </si>
  <si>
    <t>Roob and Sons</t>
  </si>
  <si>
    <t>Monahan Group</t>
  </si>
  <si>
    <t>Will Inc</t>
  </si>
  <si>
    <t>Balistreri, Keeling and Prohaska</t>
  </si>
  <si>
    <t>Thiel-Wilderman</t>
  </si>
  <si>
    <t>Gleason Inc</t>
  </si>
  <si>
    <t>Bailey, Wehner and Schimmel</t>
  </si>
  <si>
    <t>Zulauf-Kemmer</t>
  </si>
  <si>
    <t>Torphy-Weissnat</t>
  </si>
  <si>
    <t>Wyman-Luettgen</t>
  </si>
  <si>
    <t>Kihn, Corkery and Dach</t>
  </si>
  <si>
    <t>Braun LLC</t>
  </si>
  <si>
    <t>Bailey, Ratke and Miller</t>
  </si>
  <si>
    <t>Becker-Heaney</t>
  </si>
  <si>
    <t>O'Hara, Stark and Kunde</t>
  </si>
  <si>
    <t>Twimm</t>
  </si>
  <si>
    <t>Bubbletube</t>
  </si>
  <si>
    <t>O'Conner, Bradtke and Hilll</t>
  </si>
  <si>
    <t>Dietrich-Murphy</t>
  </si>
  <si>
    <t>Price, Huels and Olson</t>
  </si>
  <si>
    <t>Rolfson Inc</t>
  </si>
  <si>
    <t>Sipes, Pollich and Hilll</t>
  </si>
  <si>
    <t>Rempel-Brekke</t>
  </si>
  <si>
    <t>Osinski-Wilderman</t>
  </si>
  <si>
    <t>McDermott-Mayer</t>
  </si>
  <si>
    <t>Ailane</t>
  </si>
  <si>
    <t>Gabspot</t>
  </si>
  <si>
    <t>Abernathy-Collins</t>
  </si>
  <si>
    <t>Reynolds and Sons</t>
  </si>
  <si>
    <t>Klein Inc</t>
  </si>
  <si>
    <t>Pollich, Dietrich and Becker</t>
  </si>
  <si>
    <t>Farrell-Rippin</t>
  </si>
  <si>
    <t>Funk, Conroy and Hudson</t>
  </si>
  <si>
    <t>Tillman and Sons</t>
  </si>
  <si>
    <t>Mills-Graham</t>
  </si>
  <si>
    <t>D'Amore, Kihn and Pfeffer</t>
  </si>
  <si>
    <t>Twitterlist</t>
  </si>
  <si>
    <t>Sales Accepted</t>
  </si>
  <si>
    <t>Rhynyx</t>
  </si>
  <si>
    <t>Gevee</t>
  </si>
  <si>
    <t>Jaxbean</t>
  </si>
  <si>
    <t>Fanoodle</t>
  </si>
  <si>
    <t>Browseblab</t>
  </si>
  <si>
    <t>Browsedrive</t>
  </si>
  <si>
    <t>Shufflester</t>
  </si>
  <si>
    <t>Katz</t>
  </si>
  <si>
    <t>Flipstorm</t>
  </si>
  <si>
    <t>Zoonoodle</t>
  </si>
  <si>
    <t>JumpXS</t>
  </si>
  <si>
    <t>Edgeify</t>
  </si>
  <si>
    <t>Kwimbee</t>
  </si>
  <si>
    <t>Rhyzio</t>
  </si>
  <si>
    <t>Wordtune</t>
  </si>
  <si>
    <t>Skyble</t>
  </si>
  <si>
    <t>Oba</t>
  </si>
  <si>
    <t>Devbug</t>
  </si>
  <si>
    <t>McCullough-Hammes</t>
  </si>
  <si>
    <t>Botsford LLC</t>
  </si>
  <si>
    <t>Bauch-Schmitt</t>
  </si>
  <si>
    <t>Koepp-Hand</t>
  </si>
  <si>
    <t>Konopelski, Feest and Fisher</t>
  </si>
  <si>
    <t>Goyette-Green</t>
  </si>
  <si>
    <t>McCullough Inc</t>
  </si>
  <si>
    <t>Botsford Group</t>
  </si>
  <si>
    <t>Hand-Fisher</t>
  </si>
  <si>
    <t>Bins, Dooley and Kirlin</t>
  </si>
  <si>
    <t>Yost Group</t>
  </si>
  <si>
    <t>MacGyver, Kautzer and Stamm</t>
  </si>
  <si>
    <t>Mills, Heller and Herzog</t>
  </si>
  <si>
    <t>Kuhlman, Friesen and Emmerich</t>
  </si>
  <si>
    <t>Fritsch-Kertzmann</t>
  </si>
  <si>
    <t>Padberg LLC</t>
  </si>
  <si>
    <t>Rath, Hand and Ryan</t>
  </si>
  <si>
    <t>Weber LLC</t>
  </si>
  <si>
    <t>Weissnat-Mitchell</t>
  </si>
  <si>
    <t>Ruecker Group</t>
  </si>
  <si>
    <t>Kessler and Sons</t>
  </si>
  <si>
    <t>Gutkowski and Sons</t>
  </si>
  <si>
    <t>Fritsch-Bradtke</t>
  </si>
  <si>
    <t>Leannon-Ledner</t>
  </si>
  <si>
    <t>Rogahn, O'Reilly and McDermott</t>
  </si>
  <si>
    <t>Swift, Franecki and Orn</t>
  </si>
  <si>
    <t>Sipes, Schimmel and Torp</t>
  </si>
  <si>
    <t>Torphy-Medhurst</t>
  </si>
  <si>
    <t>Muller-Muller</t>
  </si>
  <si>
    <t>Hegmann-Daniel</t>
  </si>
  <si>
    <t>Gusikowski LLC</t>
  </si>
  <si>
    <t>Konopelski, Littel and Romaguera</t>
  </si>
  <si>
    <t>Dibbert LLC</t>
  </si>
  <si>
    <t>Wuckert, Kiehn and Weissnat</t>
  </si>
  <si>
    <t>Nikolaus, Veum and Beahan</t>
  </si>
  <si>
    <t>Bergstrom-Barrows</t>
  </si>
  <si>
    <t>Spinka-White</t>
  </si>
  <si>
    <t>Wintheiser Group</t>
  </si>
  <si>
    <t>Hauck, Wiza and Mitchell</t>
  </si>
  <si>
    <t>Nolan, Abernathy and Fay</t>
  </si>
  <si>
    <t>Brekke, Jacobi and Crist</t>
  </si>
  <si>
    <t>Steuber, Schuster and Rutherford</t>
  </si>
  <si>
    <t>Luettgen Inc</t>
  </si>
  <si>
    <t>Donnelly and Sons</t>
  </si>
  <si>
    <t>Kshlerin-Jones</t>
  </si>
  <si>
    <t>Howell, Hickle and Jacobs</t>
  </si>
  <si>
    <t>Auer-Corwin</t>
  </si>
  <si>
    <t>Johnson, Wehner and Boyle</t>
  </si>
  <si>
    <t>Lebsack-Schmidt</t>
  </si>
  <si>
    <t>Hudson LLC</t>
  </si>
  <si>
    <t>Corkery, Wiegand and Ullrich</t>
  </si>
  <si>
    <t>Langworth and Sons</t>
  </si>
  <si>
    <t>Wilderman and Sons</t>
  </si>
  <si>
    <t>Muller-Kohler</t>
  </si>
  <si>
    <t>Leuschke-Zboncak</t>
  </si>
  <si>
    <t>Walter and Sons</t>
  </si>
  <si>
    <t>Terry and Sons</t>
  </si>
  <si>
    <t>Monahan Inc</t>
  </si>
  <si>
    <t>Mayer Inc</t>
  </si>
  <si>
    <t>Hirthe LLC</t>
  </si>
  <si>
    <t>Steuber, Frami and Witting</t>
  </si>
  <si>
    <t>Abbott-Dibbert</t>
  </si>
  <si>
    <t>Lindgren-McDermott</t>
  </si>
  <si>
    <t>Kreiger-Dooley</t>
  </si>
  <si>
    <t>Prohaska and Sons</t>
  </si>
  <si>
    <t>Kessler-Fisher</t>
  </si>
  <si>
    <t>Howell Inc</t>
  </si>
  <si>
    <t>Jaskolski, Rippin and Pfannerstill</t>
  </si>
  <si>
    <t>Mertz-Grimes</t>
  </si>
  <si>
    <t>Heller and Sons</t>
  </si>
  <si>
    <t>Rau and Sons</t>
  </si>
  <si>
    <t>Koepp-Abbott</t>
  </si>
  <si>
    <t>Ward, Koepp and Thiel</t>
  </si>
  <si>
    <t>Conroy Group</t>
  </si>
  <si>
    <t>Baumbach Inc</t>
  </si>
  <si>
    <t>Kirlin Group</t>
  </si>
  <si>
    <t>Grant, Kihn and Volkman</t>
  </si>
  <si>
    <t>Rodriguez-Leannon</t>
  </si>
  <si>
    <t>Jacobs-Dickinson</t>
  </si>
  <si>
    <t>Durgan and Sons</t>
  </si>
  <si>
    <t>Bechtelar-Price</t>
  </si>
  <si>
    <t>Spencer, Walter and Wolf</t>
  </si>
  <si>
    <t>Herman-Graham</t>
  </si>
  <si>
    <t>Kulas-Cummings</t>
  </si>
  <si>
    <t>Towne LLC</t>
  </si>
  <si>
    <t>Stark, Beahan and Frami</t>
  </si>
  <si>
    <t>Hackett, Breitenberg and Feil</t>
  </si>
  <si>
    <t>Moore, Bergstrom and Greenholt</t>
  </si>
  <si>
    <t>Bartoletti-Sawayn</t>
  </si>
  <si>
    <t>Shields, Veum and Legros</t>
  </si>
  <si>
    <t>Kautzer-Shanahan</t>
  </si>
  <si>
    <t>Walter, Roberts and Grant</t>
  </si>
  <si>
    <t>Ferry, Kassulke and Abshire</t>
  </si>
  <si>
    <t>Douglas Inc</t>
  </si>
  <si>
    <t>Nitzsche Inc</t>
  </si>
  <si>
    <t>Schroeder-Boyle</t>
  </si>
  <si>
    <t>Torp-Bernhard</t>
  </si>
  <si>
    <t>Medhurst-Marvin</t>
  </si>
  <si>
    <t>Barrows-Abbott</t>
  </si>
  <si>
    <t>Hermann LLC</t>
  </si>
  <si>
    <t>Kautzer, Bahringer and Littel</t>
  </si>
  <si>
    <t>Weber and Sons</t>
  </si>
  <si>
    <t>Pfannerstill, Denesik and Rodriguez</t>
  </si>
  <si>
    <t>Kirlin-Rodriguez</t>
  </si>
  <si>
    <t>Mante-Towne</t>
  </si>
  <si>
    <t>Rau, Veum and Purdy</t>
  </si>
  <si>
    <t>Hyatt-Dare</t>
  </si>
  <si>
    <t>Leuschke, Wuckert and Yundt</t>
  </si>
  <si>
    <t>Mayer, Ryan and Satterfield</t>
  </si>
  <si>
    <t>Mann-Moore</t>
  </si>
  <si>
    <t>Ebert, Schinner and Haag</t>
  </si>
  <si>
    <t>Hegmann-Kris</t>
  </si>
  <si>
    <t>Williamson, Williamson and Walker</t>
  </si>
  <si>
    <t>Runolfsson, Schinner and Beier</t>
  </si>
  <si>
    <t>Schamberger, Hartmann and Jones</t>
  </si>
  <si>
    <t>Marvin, Gutkowski and Anderson</t>
  </si>
  <si>
    <t>Kutch, Dickinson and Ullrich</t>
  </si>
  <si>
    <t>Wolf LLC</t>
  </si>
  <si>
    <t>Quitzon, O'Conner and Erdman</t>
  </si>
  <si>
    <t>Tremblay, Jacobson and Hackett</t>
  </si>
  <si>
    <t>Bauch-Kovacek</t>
  </si>
  <si>
    <t>Marvin, Hills and Hirthe</t>
  </si>
  <si>
    <t>Leannon, Schowalter and Waters</t>
  </si>
  <si>
    <t>Kemmer and Sons</t>
  </si>
  <si>
    <t>Dickens, Lubowitz and Emard</t>
  </si>
  <si>
    <t>Emard and Sons</t>
  </si>
  <si>
    <t>Lind Group</t>
  </si>
  <si>
    <t>Wolff Group</t>
  </si>
  <si>
    <t>Rogahn-Rodriguez</t>
  </si>
  <si>
    <t>Ratke, Bogan and Kautzer</t>
  </si>
  <si>
    <t>Greenholt-Kiehn</t>
  </si>
  <si>
    <t>Hayes and Sons</t>
  </si>
  <si>
    <t>Bernhard, Auer and Pollich</t>
  </si>
  <si>
    <t>Champlin-Christiansen</t>
  </si>
  <si>
    <t>Tillman Group</t>
  </si>
  <si>
    <t>Rutherford-Botsford</t>
  </si>
  <si>
    <t>Monahan, Witting and Schaden</t>
  </si>
  <si>
    <t>Feedfish</t>
  </si>
  <si>
    <t>Oodoo</t>
  </si>
  <si>
    <t>Realblab</t>
  </si>
  <si>
    <t>Babblestorm</t>
  </si>
  <si>
    <t>Nlounge</t>
  </si>
  <si>
    <t>Fatz</t>
  </si>
  <si>
    <t>Pixonyx</t>
  </si>
  <si>
    <t>Avaveo</t>
  </si>
  <si>
    <t>Skilith</t>
  </si>
  <si>
    <t>Brainlounge</t>
  </si>
  <si>
    <t>Wikido</t>
  </si>
  <si>
    <t>Brainverse</t>
  </si>
  <si>
    <t>O'Conner-Zboncak</t>
  </si>
  <si>
    <t>Goldner Group</t>
  </si>
  <si>
    <t>Pfannerstill, VonRueden and Greenfelder</t>
  </si>
  <si>
    <t>Padberg, Ferry and Abshire</t>
  </si>
  <si>
    <t>Effertz-Wehner</t>
  </si>
  <si>
    <t>Ebert-Cummerata</t>
  </si>
  <si>
    <t>Nolan-DuBuque</t>
  </si>
  <si>
    <t>Franecki-Baumbach</t>
  </si>
  <si>
    <t>Cremin Group</t>
  </si>
  <si>
    <t>Friesen, Jacobson and Lockman</t>
  </si>
  <si>
    <t>West, Rodriguez and Larson</t>
  </si>
  <si>
    <t>Douglas-Purdy</t>
  </si>
  <si>
    <t>Wilkinson Group</t>
  </si>
  <si>
    <t>Greenholt LLC</t>
  </si>
  <si>
    <t>Torp, Nitzsche and Nicolas</t>
  </si>
  <si>
    <t>Lindgren-Kuphal</t>
  </si>
  <si>
    <t>Becker-Legros</t>
  </si>
  <si>
    <t>Auer-Kub</t>
  </si>
  <si>
    <t>Abshire-Turcotte</t>
  </si>
  <si>
    <t>Haag LLC</t>
  </si>
  <si>
    <t>Kunde, Jast and Medhurst</t>
  </si>
  <si>
    <t>Wiegand-Shanahan</t>
  </si>
  <si>
    <t>Kris-Haley</t>
  </si>
  <si>
    <t>McCullough, Wehner and Mitchell</t>
  </si>
  <si>
    <t>Bernier Group</t>
  </si>
  <si>
    <t>Schroeder-Cartwright</t>
  </si>
  <si>
    <t>Deckow Inc</t>
  </si>
  <si>
    <t>Hintz and Sons</t>
  </si>
  <si>
    <t>Rolfson-Nicolas</t>
  </si>
  <si>
    <t>Hahn-Mraz</t>
  </si>
  <si>
    <t>Parisian Group</t>
  </si>
  <si>
    <t>Mann-Balistreri</t>
  </si>
  <si>
    <t>Becker, Wolff and Legros</t>
  </si>
  <si>
    <t>Sporer-Harber</t>
  </si>
  <si>
    <t>Hickle, Witting and Langworth</t>
  </si>
  <si>
    <t>Wilkinson, Ebert and Toy</t>
  </si>
  <si>
    <t>Marquardt-Steuber</t>
  </si>
  <si>
    <t>Deckow-Beatty</t>
  </si>
  <si>
    <t>Dicki, Ferry and Dare</t>
  </si>
  <si>
    <t>Schmidt and Sons</t>
  </si>
  <si>
    <t>Greenfelder and Sons</t>
  </si>
  <si>
    <t>McKenzie, Kovacek and Reichel</t>
  </si>
  <si>
    <t>Greenfelder Inc</t>
  </si>
  <si>
    <t>Goyette and Sons</t>
  </si>
  <si>
    <t>Pacocha and Sons</t>
  </si>
  <si>
    <t>Wiza Group</t>
  </si>
  <si>
    <t>Murray-Ullrich</t>
  </si>
  <si>
    <t>Ward LLC</t>
  </si>
  <si>
    <t>Ferry-Bernier</t>
  </si>
  <si>
    <t>Glover and Sons</t>
  </si>
  <si>
    <t>Brakus, Reichel and Funk</t>
  </si>
  <si>
    <t>Huels and Sons</t>
  </si>
  <si>
    <t>Schuppe-Funk</t>
  </si>
  <si>
    <t>Buckridge, Lakin and Nader</t>
  </si>
  <si>
    <t>Ryan, Schneider and Medhurst</t>
  </si>
  <si>
    <t>Braun-Zieme</t>
  </si>
  <si>
    <t>Legros-Pacocha</t>
  </si>
  <si>
    <t>Block, Tromp and Johnston</t>
  </si>
  <si>
    <t>Johnson, Kiehn and Walsh</t>
  </si>
  <si>
    <t>Smith and Sons</t>
  </si>
  <si>
    <t>Spencer-Jacobs</t>
  </si>
  <si>
    <t>Wolf, Kozey and Olson</t>
  </si>
  <si>
    <t>Runolfsdottir and Sons</t>
  </si>
  <si>
    <t>Orn-Green</t>
  </si>
  <si>
    <t>Braun-Denesik</t>
  </si>
  <si>
    <t>Tromp-Jacobs</t>
  </si>
  <si>
    <t>Morar-Lebsack</t>
  </si>
  <si>
    <t>Gislason, Dare and Yundt</t>
  </si>
  <si>
    <t>Lehner, Jacobson and Brakus</t>
  </si>
  <si>
    <t>Homenick, Barton and Mayert</t>
  </si>
  <si>
    <t>VonRueden, Hayes and Conn</t>
  </si>
  <si>
    <t>Nitzsche-Reichel</t>
  </si>
  <si>
    <t>Mosciski, Wisozk and Hamill</t>
  </si>
  <si>
    <t>Buckridge-Langosh</t>
  </si>
  <si>
    <t>Hessel, Ward and Bernhard</t>
  </si>
  <si>
    <t>Huels, Kutch and Gorczany</t>
  </si>
  <si>
    <t>Stehr LLC</t>
  </si>
  <si>
    <t>Casper-Bahringer</t>
  </si>
  <si>
    <t>DuBuque, Cormier and Reichel</t>
  </si>
  <si>
    <t>Welch LLC</t>
  </si>
  <si>
    <t>Keeling, Miller and Rolfson</t>
  </si>
  <si>
    <t>Smith, Daniel and Bruen</t>
  </si>
  <si>
    <t>Windler Group</t>
  </si>
  <si>
    <t>Moore Inc</t>
  </si>
  <si>
    <t>Herzog-Jacobi</t>
  </si>
  <si>
    <t>Murazik, Johnson and Roob</t>
  </si>
  <si>
    <t>Koss, Reilly and Monahan</t>
  </si>
  <si>
    <t>Douglas, Kulas and Roberts</t>
  </si>
  <si>
    <t>Jacobs, Fay and Konopelski</t>
  </si>
  <si>
    <t>Dooley-Walker</t>
  </si>
  <si>
    <t>Connelly, Tillman and Smith</t>
  </si>
  <si>
    <t>Emard-Hartmann</t>
  </si>
  <si>
    <t>Schaden-Bauch</t>
  </si>
  <si>
    <t>Hartmann LLC</t>
  </si>
  <si>
    <t>Wehner-Kuphal</t>
  </si>
  <si>
    <t>Mydeo</t>
  </si>
  <si>
    <t>Tazzy</t>
  </si>
  <si>
    <t>Roomm</t>
  </si>
  <si>
    <t>Plambee</t>
  </si>
  <si>
    <t>Agivu</t>
  </si>
  <si>
    <t>Browsebug</t>
  </si>
  <si>
    <t>Fadeo</t>
  </si>
  <si>
    <t>Bluejam</t>
  </si>
  <si>
    <t>Kazu</t>
  </si>
  <si>
    <t>Eayo</t>
  </si>
  <si>
    <t>LiveZ</t>
  </si>
  <si>
    <t>Brainbox</t>
  </si>
  <si>
    <t>Mymm</t>
  </si>
  <si>
    <t>Oyonder</t>
  </si>
  <si>
    <t>Skinder</t>
  </si>
  <si>
    <t>Minyx</t>
  </si>
  <si>
    <t>Ooba</t>
  </si>
  <si>
    <t>Zoomlounge</t>
  </si>
  <si>
    <t>Tazz</t>
  </si>
  <si>
    <t>Dynazzy</t>
  </si>
  <si>
    <t>Wikibox</t>
  </si>
  <si>
    <t>Tagcat</t>
  </si>
  <si>
    <t>Quimm</t>
  </si>
  <si>
    <t>Mita</t>
  </si>
  <si>
    <t>Devcast</t>
  </si>
  <si>
    <t>Yombu</t>
  </si>
  <si>
    <t>Janyx</t>
  </si>
  <si>
    <t>Avamba</t>
  </si>
  <si>
    <t>Eidel</t>
  </si>
  <si>
    <t>Zoozzy</t>
  </si>
  <si>
    <t>Omba</t>
  </si>
  <si>
    <t>Thoughtbridge</t>
  </si>
  <si>
    <t>Skidoo</t>
  </si>
  <si>
    <t>Tagtune</t>
  </si>
  <si>
    <t>Edgewire</t>
  </si>
  <si>
    <t>Kamba</t>
  </si>
  <si>
    <t>Vitz</t>
  </si>
  <si>
    <t>Twiyo</t>
  </si>
  <si>
    <t>Lazzy</t>
  </si>
  <si>
    <t>Miboo</t>
  </si>
  <si>
    <t>Jabbertype</t>
  </si>
  <si>
    <t>Izio</t>
  </si>
  <si>
    <t>Stamm, Hintz and Smith</t>
  </si>
  <si>
    <t>Armstrong, Murphy and Mosciski</t>
  </si>
  <si>
    <t>Kshlerin Inc</t>
  </si>
  <si>
    <t>Cartwright-O'Reilly</t>
  </si>
  <si>
    <t>Koss, Buckridge and Ritchie</t>
  </si>
  <si>
    <t>Konopelski, Lebsack and Breitenberg</t>
  </si>
  <si>
    <t>Stokes Inc</t>
  </si>
  <si>
    <t>Schinner LLC</t>
  </si>
  <si>
    <t>Kovacek Inc</t>
  </si>
  <si>
    <t>Nienow, Kris and Lehner</t>
  </si>
  <si>
    <t>Larson, Rutherford and Boyer</t>
  </si>
  <si>
    <t>McCullough-Wuckert</t>
  </si>
  <si>
    <t>Cruickshank Inc</t>
  </si>
  <si>
    <t>Wolf, Lakin and Hodkiewicz</t>
  </si>
  <si>
    <t>Okuneva and Sons</t>
  </si>
  <si>
    <t>Schneider LLC</t>
  </si>
  <si>
    <t>Weimann and Sons</t>
  </si>
  <si>
    <t>Bins, Jaskolski and Dach</t>
  </si>
  <si>
    <t>Hodkiewicz, Corwin and West</t>
  </si>
  <si>
    <t>Rodriguez-Howell</t>
  </si>
  <si>
    <t>Auer, Spencer and Schumm</t>
  </si>
  <si>
    <t>Daniel, Torp and Homenick</t>
  </si>
  <si>
    <t>Wiegand, Kassulke and McClure</t>
  </si>
  <si>
    <t>Bode, Streich and Howe</t>
  </si>
  <si>
    <t>Buckridge LLC</t>
  </si>
  <si>
    <t>Romaguera-Legros</t>
  </si>
  <si>
    <t>Walter, Nader and Wintheiser</t>
  </si>
  <si>
    <t>Ankunding-Harber</t>
  </si>
  <si>
    <t>Funk, Rath and Gottlieb</t>
  </si>
  <si>
    <t>Cassin-Schamberger</t>
  </si>
  <si>
    <t>Bradtke, Ebert and Greenfelder</t>
  </si>
  <si>
    <t>McCullough-Abshire</t>
  </si>
  <si>
    <t>Shanahan-Erdman</t>
  </si>
  <si>
    <t>Upton LLC</t>
  </si>
  <si>
    <t>Metz, Anderson and McCullough</t>
  </si>
  <si>
    <t>Lakin, Bosco and Von</t>
  </si>
  <si>
    <t>Halvorson, Schaefer and D'Amore</t>
  </si>
  <si>
    <t>Hettinger and Sons</t>
  </si>
  <si>
    <t>Baumbach LLC</t>
  </si>
  <si>
    <t>Effertz-Jaskolski</t>
  </si>
  <si>
    <t>Jerde Inc</t>
  </si>
  <si>
    <t>Schoen-Kessler</t>
  </si>
  <si>
    <t>Flatley, Kiehn and Blanda</t>
  </si>
  <si>
    <t>Dicki-Yundt</t>
  </si>
  <si>
    <t>Kilback Group</t>
  </si>
  <si>
    <t>Ferry LLC</t>
  </si>
  <si>
    <t>Cormier, Moore and Bogisich</t>
  </si>
  <si>
    <t>Effertz LLC</t>
  </si>
  <si>
    <t>Conroy and Sons</t>
  </si>
  <si>
    <t>Emmerich-Heathcote</t>
  </si>
  <si>
    <t>Harris LLC</t>
  </si>
  <si>
    <t>Yost-Kessler</t>
  </si>
  <si>
    <t>Orn, Schmeler and Legros</t>
  </si>
  <si>
    <t>Olson, Wilderman and Dach</t>
  </si>
  <si>
    <t>Kulas, Halvorson and O'Reilly</t>
  </si>
  <si>
    <t>Dibbert, Kuhn and Kling</t>
  </si>
  <si>
    <t>Cronin LLC</t>
  </si>
  <si>
    <t>Dooley, Schiller and Leuschke</t>
  </si>
  <si>
    <t>Rempel-Ferry</t>
  </si>
  <si>
    <t>Simonis, Lemke and Kutch</t>
  </si>
  <si>
    <t>Auer-Dooley</t>
  </si>
  <si>
    <t>Koch Inc</t>
  </si>
  <si>
    <t>Kozey, Hills and Steuber</t>
  </si>
  <si>
    <t>Windler and Sons</t>
  </si>
  <si>
    <t>Abshire and Sons</t>
  </si>
  <si>
    <t>Ward, Marks and Rolfson</t>
  </si>
  <si>
    <t>Emmerich, Veum and Gutkowski</t>
  </si>
  <si>
    <t>Wilderman LLC</t>
  </si>
  <si>
    <t>Dooley, Cummings and Schowalter</t>
  </si>
  <si>
    <t>Miller and Sons</t>
  </si>
  <si>
    <t>Wolff, Greenfelder and Graham</t>
  </si>
  <si>
    <t>Cronin, Herman and Heathcote</t>
  </si>
  <si>
    <t>Rosenbaum LLC</t>
  </si>
  <si>
    <t>Hudson Inc</t>
  </si>
  <si>
    <t>Erdman, Rowe and Adams</t>
  </si>
  <si>
    <t>Langosh-Borer</t>
  </si>
  <si>
    <t>Schiller-Mitchell</t>
  </si>
  <si>
    <t>Heller, Prohaska and Wolff</t>
  </si>
  <si>
    <t>Murray and Sons</t>
  </si>
  <si>
    <t>Stark, Sporer and Jenkins</t>
  </si>
  <si>
    <t>Brakus-Kub</t>
  </si>
  <si>
    <t>Reichel-Wilkinson</t>
  </si>
  <si>
    <t>Wisozk Inc</t>
  </si>
  <si>
    <t>Tromp and Sons</t>
  </si>
  <si>
    <t>Raynor and Sons</t>
  </si>
  <si>
    <t>Olson, Hamill and Jast</t>
  </si>
  <si>
    <t>Kirlin, Kemmer and Hegmann</t>
  </si>
  <si>
    <t>Schowalter, Carroll and Harris</t>
  </si>
  <si>
    <t>Rowe Inc</t>
  </si>
  <si>
    <t>Schinner-Ullrich</t>
  </si>
  <si>
    <t>Torphy, Deckow and Tremblay</t>
  </si>
  <si>
    <t>Kuphal Group</t>
  </si>
  <si>
    <t>Breitenberg Group</t>
  </si>
  <si>
    <t>Von, Predovic and McLaughlin</t>
  </si>
  <si>
    <t>Walsh-McLaughlin</t>
  </si>
  <si>
    <t>Cassin, McClure and Torp</t>
  </si>
  <si>
    <t>Schneider-Stracke</t>
  </si>
  <si>
    <t>Welch, Rowe and Harber</t>
  </si>
  <si>
    <t>Hammes, Rohan and Leannon</t>
  </si>
  <si>
    <t>Kris, Farrell and Auer</t>
  </si>
  <si>
    <t>Littel-Wehner</t>
  </si>
  <si>
    <t>Hettinger, D'Amore and Gislason</t>
  </si>
  <si>
    <t>Lesch and Sons</t>
  </si>
  <si>
    <t>Emard Inc</t>
  </si>
  <si>
    <t>Deckow-Vandervort</t>
  </si>
  <si>
    <t>Hartmann-Ferry</t>
  </si>
  <si>
    <t>Metz-Kilback</t>
  </si>
  <si>
    <t>Ledner-Wilkinson</t>
  </si>
  <si>
    <t>Keeling-Bogan</t>
  </si>
  <si>
    <t>Mante, Witting and Hoppe</t>
  </si>
  <si>
    <t>Krajcik-Boehm</t>
  </si>
  <si>
    <t>Koepp-Stanton</t>
  </si>
  <si>
    <t>Reynolds-Weissnat</t>
  </si>
  <si>
    <t>Bins-Barrows</t>
  </si>
  <si>
    <t>Hamill, Herman and Schamberger</t>
  </si>
  <si>
    <t>Sawayn-Kuhic</t>
  </si>
  <si>
    <t>Considine-Kris</t>
  </si>
  <si>
    <t>Nolan Inc</t>
  </si>
  <si>
    <t>Kuhn Group</t>
  </si>
  <si>
    <t>Greenholt Inc</t>
  </si>
  <si>
    <t>Schowalter-Bartoletti</t>
  </si>
  <si>
    <t>Satterfield-Jast</t>
  </si>
  <si>
    <t>Beer-Lueilwitz</t>
  </si>
  <si>
    <t>Stark and Sons</t>
  </si>
  <si>
    <t>Hoppe, Larson and Rolfson</t>
  </si>
  <si>
    <t>Jakubowski, Carroll and Jacobi</t>
  </si>
  <si>
    <t>Ferry and Sons</t>
  </si>
  <si>
    <t>Muller, Ullrich and Auer</t>
  </si>
  <si>
    <t>Terry-Mayer</t>
  </si>
  <si>
    <t>Nitzsche, Maggio and Leuschke</t>
  </si>
  <si>
    <t>Luettgen-Jaskolski</t>
  </si>
  <si>
    <t>Hegmann, Schulist and Bogisich</t>
  </si>
  <si>
    <t>Cruickshank-Treutel</t>
  </si>
  <si>
    <t>Legros-O'Connell</t>
  </si>
  <si>
    <t>Christiansen-Lakin</t>
  </si>
  <si>
    <t>Ernser Group</t>
  </si>
  <si>
    <t>Beahan LLC</t>
  </si>
  <si>
    <t>Hermiston, Funk and Anderson</t>
  </si>
  <si>
    <t>Hermiston, Sanford and Kassulke</t>
  </si>
  <si>
    <t>Shields Inc</t>
  </si>
  <si>
    <t>Turcotte, Feil and Ziemann</t>
  </si>
  <si>
    <t>Blick-Kreiger</t>
  </si>
  <si>
    <t>Friesen, Schmitt and Mante</t>
  </si>
  <si>
    <t>Beahan-Larson</t>
  </si>
  <si>
    <t>Wolff, Wolf and Kub</t>
  </si>
  <si>
    <t>Denesik, Hessel and Bechtelar</t>
  </si>
  <si>
    <t>Feil-Dickinson</t>
  </si>
  <si>
    <t>Wunsch-Hagenes</t>
  </si>
  <si>
    <t>Tromp-Labadie</t>
  </si>
  <si>
    <t>Beahan, Moen and Franecki</t>
  </si>
  <si>
    <t>Ziemann-Waelchi</t>
  </si>
  <si>
    <t>Weber, Watsica and MacGyver</t>
  </si>
  <si>
    <t>DuBuque-Olson</t>
  </si>
  <si>
    <t>Donnelly LLC</t>
  </si>
  <si>
    <t>Hintz, Brakus and Paucek</t>
  </si>
  <si>
    <t>Bruen, Bednar and Hoppe</t>
  </si>
  <si>
    <t>Zulauf Inc</t>
  </si>
  <si>
    <t>Funk, Hoppe and Breitenberg</t>
  </si>
  <si>
    <t>McKenzie-Tromp</t>
  </si>
  <si>
    <t>Keebler and Sons</t>
  </si>
  <si>
    <t>Conn, Doyle and Goodwin</t>
  </si>
  <si>
    <t>Fadel and Sons</t>
  </si>
  <si>
    <t>Dibbert, Green and Gleichner</t>
  </si>
  <si>
    <t>Vandervort LLC</t>
  </si>
  <si>
    <t>Buckridge-Hayes</t>
  </si>
  <si>
    <t>Steuber LLC</t>
  </si>
  <si>
    <t>Macejkovic and Sons</t>
  </si>
  <si>
    <t>Spencer and Sons</t>
  </si>
  <si>
    <t>Wisozk Group</t>
  </si>
  <si>
    <t>Bashirian, Greenholt and Koch</t>
  </si>
  <si>
    <t>Denesik, Rippin and Anderson</t>
  </si>
  <si>
    <t>Mueller-Tromp</t>
  </si>
  <si>
    <t>Dare, Witting and Goyette</t>
  </si>
  <si>
    <t>Mitchell, Jaskolski and Haley</t>
  </si>
  <si>
    <t>Reichert-Schneider</t>
  </si>
  <si>
    <t>Watsica Inc</t>
  </si>
  <si>
    <t>Olson-Brown</t>
  </si>
  <si>
    <t>Altenwerth LLC</t>
  </si>
  <si>
    <t>Grimes-Stehr</t>
  </si>
  <si>
    <t>Kub-Goyette</t>
  </si>
  <si>
    <t>Waelchi, Gutkowski and Ondricka</t>
  </si>
  <si>
    <t>Grimes, Beier and Hickle</t>
  </si>
  <si>
    <t>Hudson, Bins and Feeney</t>
  </si>
  <si>
    <t>Kreiger, Dooley and Bradtke</t>
  </si>
  <si>
    <t>Kessler-Mohr</t>
  </si>
  <si>
    <t>Ward, Grimes and Fay</t>
  </si>
  <si>
    <t>Kling, Crooks and Wisozk</t>
  </si>
  <si>
    <t>Feil LLC</t>
  </si>
  <si>
    <t>Hansen-Erdman</t>
  </si>
  <si>
    <t>Russel, Rice and Emard</t>
  </si>
  <si>
    <t>Goldner, Muller and Waelchi</t>
  </si>
  <si>
    <t>Kuhlman, Romaguera and Goldner</t>
  </si>
  <si>
    <t>Torp-Bogan</t>
  </si>
  <si>
    <t>Beier, Dare and Feest</t>
  </si>
  <si>
    <t>Mohr LLC</t>
  </si>
  <si>
    <t>Fritsch-Strosin</t>
  </si>
  <si>
    <t>Harris-Labadie</t>
  </si>
  <si>
    <t>Schuppe LLC</t>
  </si>
  <si>
    <t>Howell, Jacobson and Hammes</t>
  </si>
  <si>
    <t>Schneider-Doyle</t>
  </si>
  <si>
    <t>Zulauf LLC</t>
  </si>
  <si>
    <t>Kaymbo</t>
  </si>
  <si>
    <t>Tromp, Stoltenberg and Hartmann</t>
  </si>
  <si>
    <t>Lemke Group</t>
  </si>
  <si>
    <t>Emmerich Inc</t>
  </si>
  <si>
    <t>Howe-Mayer</t>
  </si>
  <si>
    <t>Rosenbaum and Sons</t>
  </si>
  <si>
    <t>Johnson-Smith</t>
  </si>
  <si>
    <t>Legros, Simonis and Spinka</t>
  </si>
  <si>
    <t>Bergnaum, Smitham and Hintz</t>
  </si>
  <si>
    <t>Jakubowski, Okuneva and Erdman</t>
  </si>
  <si>
    <t>Lemke Inc</t>
  </si>
  <si>
    <t>Macejkovic-Senger</t>
  </si>
  <si>
    <t>Halvorson, Torp and Swift</t>
  </si>
  <si>
    <t>Simonis Inc</t>
  </si>
  <si>
    <t>Hand, Armstrong and Cremin</t>
  </si>
  <si>
    <t>Carroll, Feest and Kozey</t>
  </si>
  <si>
    <t>Sanford, Haley and Botsford</t>
  </si>
  <si>
    <t>Aufderhar LLC</t>
  </si>
  <si>
    <t>Kreiger-Gleason</t>
  </si>
  <si>
    <t>Rempel-Pagac</t>
  </si>
  <si>
    <t>Bailey, Boehm and Johnston</t>
  </si>
  <si>
    <t>Lang-Mraz</t>
  </si>
  <si>
    <t>Latitude</t>
  </si>
  <si>
    <t>Organization Size</t>
  </si>
  <si>
    <t>Lead Acquisition Date</t>
  </si>
  <si>
    <t>Status Sequence</t>
  </si>
  <si>
    <t>Stage Sequence</t>
  </si>
  <si>
    <t>Deal Value</t>
  </si>
  <si>
    <t>Probability</t>
  </si>
  <si>
    <t>Expected Close Date</t>
  </si>
  <si>
    <t>Actual Close Date</t>
  </si>
  <si>
    <t>Banking &amp; Finance</t>
  </si>
  <si>
    <t>Government Administration &amp; Healthcare</t>
  </si>
  <si>
    <t>Professional Services &amp; Consulting</t>
  </si>
  <si>
    <t>Seq</t>
  </si>
  <si>
    <t>Total</t>
  </si>
  <si>
    <t>KPI</t>
  </si>
  <si>
    <t>Value</t>
  </si>
  <si>
    <t>Churn Rate</t>
  </si>
  <si>
    <t>Month</t>
  </si>
  <si>
    <t>Realized Revenue</t>
  </si>
  <si>
    <t>Conversion Rate</t>
  </si>
  <si>
    <t>Win Rate</t>
  </si>
  <si>
    <t>#</t>
  </si>
  <si>
    <t>Disqualification Rate</t>
  </si>
  <si>
    <t>—</t>
  </si>
  <si>
    <t>Open Pipeline Value</t>
  </si>
  <si>
    <t>(Customer + Churned Customer) / Total Leads — a lead that converted then churned still converted.</t>
  </si>
  <si>
    <t>Disqualified / Total Leads. Separate from Win Rate because it reflects lead qualification, not sales execution.</t>
  </si>
  <si>
    <t>Churned Customer / (Customer + Churned Customer) — attrition inside the converted base only.</t>
  </si>
  <si>
    <t>EDA — Pipeline flow</t>
  </si>
  <si>
    <t>1 · Baseline</t>
  </si>
  <si>
    <t>Metric</t>
  </si>
  <si>
    <t>Total leads</t>
  </si>
  <si>
    <t>Converted leads</t>
  </si>
  <si>
    <t>Customer + Churned Customer</t>
  </si>
  <si>
    <t>Won (stage)</t>
  </si>
  <si>
    <t>Decided deals (n)</t>
  </si>
  <si>
    <t>Win Rate — benchmark</t>
  </si>
  <si>
    <t>Benchmark for every segment comparison on EDA_Segments</t>
  </si>
  <si>
    <t>Measured inside the converted base only</t>
  </si>
  <si>
    <t>Open pipeline value</t>
  </si>
  <si>
    <t>Excludes Disqualified, Lost and anything already closed</t>
  </si>
  <si>
    <t>Realized revenue</t>
  </si>
  <si>
    <t>Still-active customers only; churned value shows up in Churn Rate</t>
  </si>
  <si>
    <t>Avg deal value</t>
  </si>
  <si>
    <t>Median deal value</t>
  </si>
  <si>
    <t>Right-skewed — quote the median, not the mean</t>
  </si>
  <si>
    <t>Min decided deals (n)</t>
  </si>
  <si>
    <t>Leads</t>
  </si>
  <si>
    <t>% of total</t>
  </si>
  <si>
    <t>3 · Open-stage backlog</t>
  </si>
  <si>
    <t>EDA — Segment performance</t>
  </si>
  <si>
    <t>1 · Country</t>
  </si>
  <si>
    <t>Segment</t>
  </si>
  <si>
    <t>Open pipeline</t>
  </si>
  <si>
    <t>Converted</t>
  </si>
  <si>
    <t>n</t>
  </si>
  <si>
    <t>Conv. rate</t>
  </si>
  <si>
    <t>Win rate</t>
  </si>
  <si>
    <t>Δ vs bench</t>
  </si>
  <si>
    <t>Churn rate</t>
  </si>
  <si>
    <t>2 · Industry</t>
  </si>
  <si>
    <t>3 · Product</t>
  </si>
  <si>
    <t>4 · Organization size</t>
  </si>
  <si>
    <t>5 · Which dimension the segment scatter should default to</t>
  </si>
  <si>
    <t>Dimension</t>
  </si>
  <si>
    <t>Levels</t>
  </si>
  <si>
    <t>Levels at n≥30</t>
  </si>
  <si>
    <t>Min win rate</t>
  </si>
  <si>
    <t>Max win rate</t>
  </si>
  <si>
    <t>Spread</t>
  </si>
  <si>
    <t>Grand Total</t>
  </si>
  <si>
    <t>% of open</t>
  </si>
  <si>
    <t>Largest open stage</t>
  </si>
  <si>
    <t>4 · Monthly flow</t>
  </si>
  <si>
    <t>Leads acquired</t>
  </si>
  <si>
    <t>Leads closed</t>
  </si>
  <si>
    <t>Closed deal value</t>
  </si>
  <si>
    <t>Total deal value</t>
  </si>
  <si>
    <t>Disq. rate</t>
  </si>
  <si>
    <t>6 · Owner performance</t>
  </si>
  <si>
    <t>7 · Attention flags</t>
  </si>
  <si>
    <t>Panel group</t>
  </si>
  <si>
    <t>Card text</t>
  </si>
  <si>
    <t>Pipeline</t>
  </si>
  <si>
    <t>Sales</t>
  </si>
  <si>
    <t>Market</t>
  </si>
  <si>
    <t>Dataset</t>
  </si>
  <si>
    <t>Rows / columns</t>
  </si>
  <si>
    <t>3,000 / 17</t>
  </si>
  <si>
    <t>Lead acquisition</t>
  </si>
  <si>
    <t>Jan – May 2024 (all 3,000 rows)</t>
  </si>
  <si>
    <t>Actual close</t>
  </si>
  <si>
    <t>Jan – Sep 2024 (348 rows — only Customer / Churned Customer ever close)</t>
  </si>
  <si>
    <t>Expected close</t>
  </si>
  <si>
    <t>Jan 2024 – May 2025 (forecast field, not an actual)</t>
  </si>
  <si>
    <t>Structural nulls</t>
  </si>
  <si>
    <t>Stage 2,133 (71.1%) · Actual Close Date 2,652 (88.4%) — left blank, not imputed</t>
  </si>
  <si>
    <t>Cleaning (Power Query)</t>
  </si>
  <si>
    <t>• Latitude / Longitude converted from text to decimal; 'Lattitude' header typo corrected</t>
  </si>
  <si>
    <t>• Text columns trimmed, non-printable characters removed</t>
  </si>
  <si>
    <t>• 3 Industry labels fixed — typo, missing '&amp;', double space</t>
  </si>
  <si>
    <t>• Probability rescaled from 0–100 to 0–1</t>
  </si>
  <si>
    <t>• 2 fully blank trailing columns dropped</t>
  </si>
  <si>
    <t>Business rules</t>
  </si>
  <si>
    <t>• Churn Rate = Churned / (Customer + Churned) — attrition inside the converted base only.</t>
  </si>
  <si>
    <t>Known limits</t>
  </si>
  <si>
    <t>• Point-in-time CRM snapshot, not an event log — stage duration, transition velocity and cohort conversion cannot be measured.</t>
  </si>
  <si>
    <t>• Probability is flat across every Status (43–48%) and Stage (42–46%), so Expected Revenue resolves to Open Pipeline × 0.45 and carries no independent signal.</t>
  </si>
  <si>
    <t>Raw_Data  →  Power Query  →  Cleaned_Data  →  EDA_Pipeline  →  EDA_Segments  →  KPI_Planning  →  Power BI</t>
  </si>
  <si>
    <t>KPI planning</t>
  </si>
  <si>
    <t>Business definition</t>
  </si>
  <si>
    <t>Excel check</t>
  </si>
  <si>
    <t>Power BI measure</t>
  </si>
  <si>
    <t>Deal Value of leads still open. Excludes Disqualified, Lost, and anything already converted.</t>
  </si>
  <si>
    <t>[Open Pipeline Value]</t>
  </si>
  <si>
    <t>Deal Value of leads that converted and are still customers. Value lost to churn is reported by Churn Rate.</t>
  </si>
  <si>
    <t>[Realized Revenue]</t>
  </si>
  <si>
    <t>[Conversion Rate] = DIVIDE([Converted Leads],[Total Leads])</t>
  </si>
  <si>
    <t>(Converted + Won) / (Converted + Won + Lost). Compared across segments only at n ≥ 30.</t>
  </si>
  <si>
    <t>[Win Rate] — use [Win Rate (reliable)] wherever segments are ranked</t>
  </si>
  <si>
    <t>[Churn Rate]</t>
  </si>
  <si>
    <t>[Disqualification Rate]</t>
  </si>
  <si>
    <t>CRM Sales Pipeline — Analysis Working Paper</t>
  </si>
  <si>
    <t>Supporting analysis for the Power BI executive dashboard designed for Sales Managers.</t>
  </si>
  <si>
    <t>• No duplicates removed and no values imputed — structural nulls remain blank by design.</t>
  </si>
  <si>
    <t>• Stage is populated only when Status = Opportunity (validated: 0 rule violations).</t>
  </si>
  <si>
    <t>• Converted customers include both Customer and Churned Customer statuses. A customer who later churns is still counted as a successful conversion before entering churn.</t>
  </si>
  <si>
    <t>• Win Rate = (Customer + Churned Customer + Won) ÷ (Customer + Churned Customer + Won + Lost). Disqualified leads are excluded because they represent qualification outcomes rather than sales execution.</t>
  </si>
  <si>
    <t>• Benchmark comparisons are limited to segments with at least 30 decided deals to reduce sampling noise.</t>
  </si>
  <si>
    <t>• Lead acquisition ends in May 2024 while closed outcomes extend to September 2024. Trend visuals should therefore be interpreted within the available observation window.</t>
  </si>
  <si>
    <t>Exploratory analysis of the cleaned CRM dataset, providing the quantitative foundation for dashboard design and KPI definition.</t>
  </si>
  <si>
    <t>Win Rate measures sales execution after an opportunity reaches a final outcome. Open opportunities are excluded from the denominator.</t>
  </si>
  <si>
    <t xml:space="preserve">of all open opportunities </t>
  </si>
  <si>
    <t xml:space="preserve">Sample size behind every Win Rate </t>
  </si>
  <si>
    <t>2 · Status distribution</t>
  </si>
  <si>
    <t>This distribution reflects the current CRM snapshot rather than progression through the sales pipeline. Opportunity is the dominant active status (28.9%), while only 11.6% of records have reached a converted outcome (Customer or Churned Customer).</t>
  </si>
  <si>
    <t>4.1 Lead Acquisition Trend</t>
  </si>
  <si>
    <t>4.2 Deal Closure Trend</t>
  </si>
  <si>
    <t>Lead acquisition remains relatively stable across Jan–May 2024. March contributes the largest share of open pipeline value among leads still active at the snapshot date.</t>
  </si>
  <si>
    <t>Deal closures peak during May–June 2024 before tapering off. Closed Deal Value exceeds Realized Revenue because it includes customers who later churned.</t>
  </si>
  <si>
    <t>Lead acquisition and deal closure are analyzed separately because they use different business dates (Lead Acquisition Date vs. Actual Close Date).</t>
  </si>
  <si>
    <t>Win Rate is evaluated against the overall benchmark (87.6%). Benchmark deviation is reported only for segments with at least 30 decided deals to reduce volatility from small samples.</t>
  </si>
  <si>
    <t>Conversion, Win Rate and Churn Rate are calculated with worksheet formulas because they depend on business rules rather than simple aggregation.</t>
  </si>
  <si>
    <t>Industry shows the largest spread in Win Rate among reliable segments, indicating greater performance variation than the other dimensions. This makes Industry the most informative default view for segment comparison.</t>
  </si>
  <si>
    <t>Owner performance is evaluated using both volume metrics and outcome metrics to distinguish workload from sales effectiveness.</t>
  </si>
  <si>
    <t>Owner performance varies substantially, with Win Rate ranging from 73.3% to 92.1%. Lower-performing owners also tend to exhibit higher Disqualification Rates, suggesting differences in both lead qualification and sales execution.</t>
  </si>
  <si>
    <t>These summary statements capture the highest-priority operational issues identified during EDA and are intended to appear in the dashboard's Attention Panel.</t>
  </si>
  <si>
    <t>Market monitoring focuses on Industry because it exhibits the largest reliable variation in Win Rate, making it the strongest indicator of segment performance.</t>
  </si>
  <si>
    <t>Current values are validated against the cleaned dataset to ensure consistency before implementation in Power BI. Throughout this project, a lead is treated as converted once it reaches Customer or Churned Customer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</si>
</sst>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:mm:ss"/>
    <numFmt numFmtId="165" formatCode="0.0%"/>
    <numFmt numFmtId="166" formatCode="&quot;$&quot;#,##0"/>
    <numFmt numFmtId="167" formatCode="\+0.0%;\-0.0%"/>
    <numFmt numFmtId="168" formatCode="0.0&quot; pp&quot;"/>
    <numFmt numFmtId="169" formatCode="mmm\ yyyy"/>
  </numFmts>
  <fonts count="14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charset val="1"/>
    </font>
    <font>
      <b/>
      <sz val="14"/>
      <color rgb="FF1F4E78"/>
      <name val="Calibri"/>
      <family val="2"/>
    </font>
    <font>
      <i/>
      <sz val="9"/>
      <color rgb="FF595959"/>
      <name val="Calibri"/>
      <family val="2"/>
    </font>
    <font>
      <b/>
      <sz val="11"/>
      <color rgb="FF1F4E78"/>
      <name val="Calibri"/>
      <family val="2"/>
    </font>
    <font>
      <b/>
      <sz val="10"/>
      <color theme="1"/>
      <name val="Calibri"/>
      <family val="2"/>
    </font>
    <font>
      <sz val="9"/>
      <color rgb="FF595959"/>
      <name val="Calibri"/>
      <family val="2"/>
    </font>
    <font>
      <sz val="10"/>
      <color rgb="FF0000FF"/>
      <name val="Calibri"/>
      <family val="2"/>
      <charset val="1"/>
    </font>
    <font>
      <sz val="10"/>
      <color theme="1"/>
      <name val="Calibri"/>
      <family val="2"/>
    </font>
    <font>
      <b/>
      <i/>
      <sz val="11"/>
      <color rgb="FF1F4E78"/>
      <name val="Calibri"/>
      <family val="2"/>
    </font>
    <font>
      <i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78"/>
        <bgColor rgb="FF80808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4" fontId="0" fillId="0" borderId="0" xfId="0" applyNumberFormat="1"/>
    <xf numFmtId="16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9" fillId="0" borderId="0" xfId="0" applyFont="1"/>
    <xf numFmtId="3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4" fillId="0" borderId="1" xfId="0" applyFont="1" applyBorder="1"/>
    <xf numFmtId="3" fontId="10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11" fillId="0" borderId="0" xfId="0" applyFont="1"/>
    <xf numFmtId="1" fontId="11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8" fillId="0" borderId="1" xfId="0" applyFont="1" applyBorder="1"/>
    <xf numFmtId="3" fontId="8" fillId="0" borderId="1" xfId="0" applyNumberFormat="1" applyFont="1" applyBorder="1" applyAlignment="1">
      <alignment horizontal="right"/>
    </xf>
    <xf numFmtId="0" fontId="11" fillId="0" borderId="1" xfId="0" applyFont="1" applyBorder="1"/>
    <xf numFmtId="167" fontId="4" fillId="0" borderId="0" xfId="0" applyNumberFormat="1" applyFont="1" applyAlignment="1">
      <alignment horizontal="right"/>
    </xf>
    <xf numFmtId="3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0" borderId="1" xfId="0" applyNumberFormat="1" applyFont="1" applyBorder="1" applyAlignment="1">
      <alignment horizontal="right"/>
    </xf>
    <xf numFmtId="0" fontId="0" fillId="0" borderId="0" xfId="0" pivotButton="1"/>
    <xf numFmtId="3" fontId="0" fillId="0" borderId="0" xfId="0" applyNumberFormat="1"/>
    <xf numFmtId="165" fontId="8" fillId="0" borderId="0" xfId="0" applyNumberFormat="1" applyFont="1"/>
    <xf numFmtId="169" fontId="11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right"/>
    </xf>
    <xf numFmtId="166" fontId="8" fillId="0" borderId="1" xfId="0" applyNumberFormat="1" applyFont="1" applyBorder="1" applyAlignment="1">
      <alignment horizontal="right"/>
    </xf>
    <xf numFmtId="166" fontId="0" fillId="0" borderId="0" xfId="0" applyNumberFormat="1"/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horizontal="right" vertical="top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quotePrefix="1" applyFont="1" applyAlignment="1">
      <alignment vertical="top" wrapText="1"/>
    </xf>
    <xf numFmtId="0" fontId="3" fillId="4" borderId="0" xfId="0" applyFont="1" applyFill="1" applyBorder="1" applyAlignment="1">
      <alignment horizontal="center" vertical="center"/>
    </xf>
    <xf numFmtId="3" fontId="11" fillId="4" borderId="0" xfId="0" applyNumberFormat="1" applyFont="1" applyFill="1" applyBorder="1" applyAlignment="1">
      <alignment horizontal="right"/>
    </xf>
    <xf numFmtId="165" fontId="11" fillId="4" borderId="0" xfId="0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0" fontId="7" fillId="0" borderId="0" xfId="0" applyFont="1" applyBorder="1"/>
    <xf numFmtId="0" fontId="12" fillId="0" borderId="0" xfId="0" applyFont="1"/>
    <xf numFmtId="0" fontId="8" fillId="0" borderId="0" xfId="0" applyFont="1" applyBorder="1"/>
    <xf numFmtId="3" fontId="8" fillId="0" borderId="0" xfId="0" applyNumberFormat="1" applyFont="1" applyBorder="1" applyAlignment="1">
      <alignment horizontal="right"/>
    </xf>
    <xf numFmtId="0" fontId="1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3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808080"/>
          <bgColor rgb="FF1F4E7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003366"/>
      <rgbColor rgb="FF7F7F7F"/>
      <rgbColor rgb="FF003300"/>
      <rgbColor rgb="FF1F1F1F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95959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baseline="0">
              <a:solidFill>
                <a:schemeClr val="tx1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v>Lead Count</c:v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EDA_Pipeline!$B$26:$B$32</c:f>
              <c:strCache>
                <c:ptCount val="7"/>
                <c:pt idx="0">
                  <c:v>New</c:v>
                </c:pt>
                <c:pt idx="1">
                  <c:v>Qualified</c:v>
                </c:pt>
                <c:pt idx="2">
                  <c:v>Sales Accepted</c:v>
                </c:pt>
                <c:pt idx="3">
                  <c:v>Opportunity</c:v>
                </c:pt>
                <c:pt idx="4">
                  <c:v>Customer</c:v>
                </c:pt>
                <c:pt idx="5">
                  <c:v>Churned Customer</c:v>
                </c:pt>
                <c:pt idx="6">
                  <c:v>Disqualified</c:v>
                </c:pt>
              </c:strCache>
            </c:strRef>
          </c:cat>
          <c:val>
            <c:numRef>
              <c:f>EDA_Pipeline!$D$26:$D$32</c:f>
              <c:numCache>
                <c:formatCode>#,##0</c:formatCode>
                <c:ptCount val="7"/>
                <c:pt idx="0">
                  <c:v>513</c:v>
                </c:pt>
                <c:pt idx="1">
                  <c:v>567</c:v>
                </c:pt>
                <c:pt idx="2">
                  <c:v>528</c:v>
                </c:pt>
                <c:pt idx="3">
                  <c:v>867</c:v>
                </c:pt>
                <c:pt idx="4">
                  <c:v>171</c:v>
                </c:pt>
                <c:pt idx="5">
                  <c:v>177</c:v>
                </c:pt>
                <c:pt idx="6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A-4E99-BB91-DA004E0C2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48113992"/>
        <c:axId val="4481150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Leads reached</c:v>
                </c:tx>
                <c:spPr>
                  <a:solidFill>
                    <a:schemeClr val="accent1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Calibri"/>
                          <a:ea typeface="Calibri"/>
                          <a:cs typeface="Calibri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EDA_Pipeline!$B$26:$B$32</c15:sqref>
                        </c15:formulaRef>
                      </c:ext>
                    </c:extLst>
                    <c:strCache>
                      <c:ptCount val="7"/>
                      <c:pt idx="0">
                        <c:v>New</c:v>
                      </c:pt>
                      <c:pt idx="1">
                        <c:v>Qualified</c:v>
                      </c:pt>
                      <c:pt idx="2">
                        <c:v>Sales Accepted</c:v>
                      </c:pt>
                      <c:pt idx="3">
                        <c:v>Opportunity</c:v>
                      </c:pt>
                      <c:pt idx="4">
                        <c:v>Customer</c:v>
                      </c:pt>
                      <c:pt idx="5">
                        <c:v>Churned Customer</c:v>
                      </c:pt>
                      <c:pt idx="6">
                        <c:v>Disqualified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EDA_Pipeline!$F$26:$F$31</c15:sqref>
                        </c15:formulaRef>
                      </c:ext>
                    </c:extLst>
                    <c:numCache>
                      <c:formatCode>#,##0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D88-407C-8E2D-36A85BA804CA}"/>
                  </c:ext>
                </c:extLst>
              </c15:ser>
            </c15:filteredBarSeries>
          </c:ext>
        </c:extLst>
      </c:barChart>
      <c:catAx>
        <c:axId val="44811399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115072"/>
        <c:crosses val="autoZero"/>
        <c:auto val="1"/>
        <c:lblAlgn val="ctr"/>
        <c:lblOffset val="100"/>
        <c:noMultiLvlLbl val="0"/>
      </c:catAx>
      <c:valAx>
        <c:axId val="448115072"/>
        <c:scaling>
          <c:orientation val="minMax"/>
        </c:scaling>
        <c:delete val="1"/>
        <c:axPos val="t"/>
        <c:majorGridlines>
          <c:spPr>
            <a:ln w="9525" cap="flat" cmpd="sng" algn="ctr">
              <a:prstDash val="solid"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4481139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Lead</a:t>
            </a:r>
            <a:r>
              <a:rPr lang="en-US" baseline="0"/>
              <a:t> </a:t>
            </a:r>
            <a:r>
              <a:rPr lang="en-US"/>
              <a:t>closings by month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8701058919359218E-2"/>
          <c:y val="0.16716400669965154"/>
          <c:w val="0.81873581319576427"/>
          <c:h val="0.61242823864620832"/>
        </c:manualLayout>
      </c:layout>
      <c:barChart>
        <c:barDir val="col"/>
        <c:grouping val="clustered"/>
        <c:varyColors val="0"/>
        <c:ser>
          <c:idx val="1"/>
          <c:order val="1"/>
          <c:tx>
            <c:v>Leads closed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numRef>
              <c:f>EDA_Pipeline!$B$72:$B$80</c:f>
              <c:numCache>
                <c:formatCode>mmm\ yyyy</c:formatCode>
                <c:ptCount val="9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</c:numCache>
            </c:numRef>
          </c:cat>
          <c:val>
            <c:numRef>
              <c:f>EDA_Pipeline!$C$72:$C$80</c:f>
              <c:numCache>
                <c:formatCode>#,##0</c:formatCode>
                <c:ptCount val="9"/>
                <c:pt idx="0">
                  <c:v>5</c:v>
                </c:pt>
                <c:pt idx="1">
                  <c:v>31</c:v>
                </c:pt>
                <c:pt idx="2">
                  <c:v>51</c:v>
                </c:pt>
                <c:pt idx="3">
                  <c:v>56</c:v>
                </c:pt>
                <c:pt idx="4">
                  <c:v>65</c:v>
                </c:pt>
                <c:pt idx="5">
                  <c:v>64</c:v>
                </c:pt>
                <c:pt idx="6">
                  <c:v>41</c:v>
                </c:pt>
                <c:pt idx="7">
                  <c:v>29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F-48CF-9C04-6015FAC0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165560"/>
        <c:axId val="4601652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Leads acquired</c:v>
                </c:tx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EDA_Pipeline!$B$72:$B$80</c15:sqref>
                        </c15:formulaRef>
                      </c:ext>
                    </c:extLst>
                    <c:numCache>
                      <c:formatCode>mmm\ yyyy</c:formatCode>
                      <c:ptCount val="9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  <c:pt idx="3">
                        <c:v>45383</c:v>
                      </c:pt>
                      <c:pt idx="4">
                        <c:v>45413</c:v>
                      </c:pt>
                      <c:pt idx="5">
                        <c:v>45444</c:v>
                      </c:pt>
                      <c:pt idx="6">
                        <c:v>45474</c:v>
                      </c:pt>
                      <c:pt idx="7">
                        <c:v>45505</c:v>
                      </c:pt>
                      <c:pt idx="8">
                        <c:v>45536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EDA_Pipeline!$C$60:$C$64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608</c:v>
                      </c:pt>
                      <c:pt idx="1">
                        <c:v>538</c:v>
                      </c:pt>
                      <c:pt idx="2">
                        <c:v>647</c:v>
                      </c:pt>
                      <c:pt idx="3">
                        <c:v>596</c:v>
                      </c:pt>
                      <c:pt idx="4">
                        <c:v>611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6AF-48CF-9C04-6015FAC0C66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v>Closed deal value</c:v>
          </c:tx>
          <c:spPr>
            <a:ln w="28575">
              <a:solidFill>
                <a:srgbClr val="C55A11"/>
              </a:solidFill>
            </a:ln>
          </c:spPr>
          <c:marker>
            <c:symbol val="none"/>
          </c:marker>
          <c:cat>
            <c:numRef>
              <c:f>EDA_Pipeline!$B$60:$B$64</c:f>
              <c:numCache>
                <c:formatCode>mmm\ yyyy</c:formatCode>
                <c:ptCount val="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</c:numCache>
            </c:numRef>
          </c:cat>
          <c:val>
            <c:numRef>
              <c:f>EDA_Pipeline!$D$72:$D$80</c:f>
              <c:numCache>
                <c:formatCode>"$"#,##0</c:formatCode>
                <c:ptCount val="9"/>
                <c:pt idx="0">
                  <c:v>8597</c:v>
                </c:pt>
                <c:pt idx="1">
                  <c:v>78760</c:v>
                </c:pt>
                <c:pt idx="2">
                  <c:v>141673</c:v>
                </c:pt>
                <c:pt idx="3">
                  <c:v>162713</c:v>
                </c:pt>
                <c:pt idx="4">
                  <c:v>176504</c:v>
                </c:pt>
                <c:pt idx="5">
                  <c:v>182403</c:v>
                </c:pt>
                <c:pt idx="6">
                  <c:v>108050</c:v>
                </c:pt>
                <c:pt idx="7">
                  <c:v>51862</c:v>
                </c:pt>
                <c:pt idx="8">
                  <c:v>20713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AF-48CF-9C04-6015FAC0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834912"/>
        <c:axId val="602905976"/>
      </c:lineChart>
      <c:dateAx>
        <c:axId val="46016556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crossAx val="460165200"/>
        <c:crosses val="autoZero"/>
        <c:auto val="1"/>
        <c:lblOffset val="100"/>
        <c:baseTimeUnit val="months"/>
      </c:dateAx>
      <c:valAx>
        <c:axId val="4601652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460165560"/>
        <c:crosses val="autoZero"/>
        <c:crossBetween val="between"/>
      </c:valAx>
      <c:valAx>
        <c:axId val="602905976"/>
        <c:scaling>
          <c:orientation val="minMax"/>
        </c:scaling>
        <c:delete val="0"/>
        <c:axPos val="r"/>
        <c:numFmt formatCode="&quot;$&quot;#,##0,&quot;k&quot;" sourceLinked="0"/>
        <c:majorTickMark val="out"/>
        <c:minorTickMark val="none"/>
        <c:tickLblPos val="nextTo"/>
        <c:crossAx val="452834912"/>
        <c:crosses val="max"/>
        <c:crossBetween val="between"/>
      </c:valAx>
      <c:dateAx>
        <c:axId val="452834912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602905976"/>
        <c:crosses val="autoZero"/>
        <c:auto val="1"/>
        <c:lblOffset val="100"/>
        <c:baseTimeUnit val="months"/>
      </c:date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9525">
      <a:noFill/>
    </a:ln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r>
              <a:rPr lang="en-US" b="1"/>
              <a:t>Lead</a:t>
            </a:r>
            <a:r>
              <a:rPr lang="en-US" b="1" baseline="0"/>
              <a:t> inflow</a:t>
            </a:r>
            <a:r>
              <a:rPr lang="en-US" b="1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701058919359218E-2"/>
          <c:y val="0.16716400669965154"/>
          <c:w val="0.81873581319576427"/>
          <c:h val="0.61242823864620832"/>
        </c:manualLayout>
      </c:layout>
      <c:barChart>
        <c:barDir val="col"/>
        <c:grouping val="clustered"/>
        <c:varyColors val="0"/>
        <c:ser>
          <c:idx val="0"/>
          <c:order val="0"/>
          <c:tx>
            <c:v>Leads acquired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EDA_Pipeline!$B$60:$B$64</c:f>
              <c:numCache>
                <c:formatCode>mmm\ yyyy</c:formatCode>
                <c:ptCount val="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</c:numCache>
            </c:numRef>
          </c:cat>
          <c:val>
            <c:numRef>
              <c:f>EDA_Pipeline!$C$60:$C$64</c:f>
              <c:numCache>
                <c:formatCode>#,##0</c:formatCode>
                <c:ptCount val="5"/>
                <c:pt idx="0">
                  <c:v>608</c:v>
                </c:pt>
                <c:pt idx="1">
                  <c:v>538</c:v>
                </c:pt>
                <c:pt idx="2">
                  <c:v>647</c:v>
                </c:pt>
                <c:pt idx="3">
                  <c:v>596</c:v>
                </c:pt>
                <c:pt idx="4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D-481F-BEEA-7CBCEBECB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165560"/>
        <c:axId val="4601652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Leads closed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EDA_Pipeline!$B$60:$B$64</c15:sqref>
                        </c15:formulaRef>
                      </c:ext>
                    </c:extLst>
                    <c:numCache>
                      <c:formatCode>mmm\ yyyy</c:formatCode>
                      <c:ptCount val="5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  <c:pt idx="3">
                        <c:v>45383</c:v>
                      </c:pt>
                      <c:pt idx="4">
                        <c:v>45413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EDA_Pipeline!$C$72:$C$80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>
                        <c:v>5</c:v>
                      </c:pt>
                      <c:pt idx="1">
                        <c:v>31</c:v>
                      </c:pt>
                      <c:pt idx="2">
                        <c:v>51</c:v>
                      </c:pt>
                      <c:pt idx="3">
                        <c:v>56</c:v>
                      </c:pt>
                      <c:pt idx="4">
                        <c:v>65</c:v>
                      </c:pt>
                      <c:pt idx="5">
                        <c:v>64</c:v>
                      </c:pt>
                      <c:pt idx="6">
                        <c:v>41</c:v>
                      </c:pt>
                      <c:pt idx="7">
                        <c:v>29</c:v>
                      </c:pt>
                      <c:pt idx="8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B2D-481F-BEEA-7CBCEBECBA2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Closed deal value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EDA_Pipeline!$B$60:$B$64</c15:sqref>
                        </c15:formulaRef>
                      </c:ext>
                    </c:extLst>
                    <c:numCache>
                      <c:formatCode>mmm\ yyyy</c:formatCode>
                      <c:ptCount val="5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  <c:pt idx="3">
                        <c:v>45383</c:v>
                      </c:pt>
                      <c:pt idx="4">
                        <c:v>45413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EDA_Pipeline!$D$72:$D$80</c15:sqref>
                        </c15:formulaRef>
                      </c:ext>
                    </c:extLst>
                    <c:numCache>
                      <c:formatCode>"$"#,##0</c:formatCode>
                      <c:ptCount val="9"/>
                      <c:pt idx="0">
                        <c:v>8597</c:v>
                      </c:pt>
                      <c:pt idx="1">
                        <c:v>78760</c:v>
                      </c:pt>
                      <c:pt idx="2">
                        <c:v>141673</c:v>
                      </c:pt>
                      <c:pt idx="3">
                        <c:v>162713</c:v>
                      </c:pt>
                      <c:pt idx="4">
                        <c:v>176504</c:v>
                      </c:pt>
                      <c:pt idx="5">
                        <c:v>182403</c:v>
                      </c:pt>
                      <c:pt idx="6">
                        <c:v>108050</c:v>
                      </c:pt>
                      <c:pt idx="7">
                        <c:v>51862</c:v>
                      </c:pt>
                      <c:pt idx="8">
                        <c:v>20713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B2D-481F-BEEA-7CBCEBECBA2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EDA_Pipeline!$D$59</c:f>
              <c:strCache>
                <c:ptCount val="1"/>
                <c:pt idx="0">
                  <c:v>Open pipeline 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EDA_Pipeline!$B$60:$B$64</c:f>
              <c:numCache>
                <c:formatCode>mmm\ yyyy</c:formatCode>
                <c:ptCount val="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</c:numCache>
            </c:numRef>
          </c:cat>
          <c:val>
            <c:numRef>
              <c:f>EDA_Pipeline!$D$60:$D$64</c:f>
              <c:numCache>
                <c:formatCode>"$"#,##0</c:formatCode>
                <c:ptCount val="5"/>
                <c:pt idx="0">
                  <c:v>1264046</c:v>
                </c:pt>
                <c:pt idx="1">
                  <c:v>1115574</c:v>
                </c:pt>
                <c:pt idx="2">
                  <c:v>1567726</c:v>
                </c:pt>
                <c:pt idx="3">
                  <c:v>1287206</c:v>
                </c:pt>
                <c:pt idx="4">
                  <c:v>1394857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2D-481F-BEEA-7CBCEBECB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533872"/>
        <c:axId val="459000344"/>
      </c:lineChart>
      <c:dateAx>
        <c:axId val="46016556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165200"/>
        <c:crosses val="autoZero"/>
        <c:auto val="1"/>
        <c:lblOffset val="100"/>
        <c:baseTimeUnit val="months"/>
      </c:dateAx>
      <c:valAx>
        <c:axId val="46016520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165560"/>
        <c:crosses val="autoZero"/>
        <c:crossBetween val="between"/>
      </c:valAx>
      <c:valAx>
        <c:axId val="459000344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533872"/>
        <c:crosses val="max"/>
        <c:crossBetween val="between"/>
      </c:valAx>
      <c:dateAx>
        <c:axId val="457533872"/>
        <c:scaling>
          <c:orientation val="minMax"/>
        </c:scaling>
        <c:delete val="1"/>
        <c:axPos val="t"/>
        <c:numFmt formatCode="mmm\ yyyy" sourceLinked="1"/>
        <c:majorTickMark val="out"/>
        <c:minorTickMark val="none"/>
        <c:tickLblPos val="nextTo"/>
        <c:crossAx val="459000344"/>
        <c:crosses val="max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Lead volume vs open pipeline value by country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Leads</c:v>
          </c:tx>
          <c:invertIfNegative val="0"/>
          <c:cat>
            <c:strRef>
              <c:f>EDA_Segments!$B$8:$B$16</c:f>
              <c:strCache>
                <c:ptCount val="9"/>
                <c:pt idx="0">
                  <c:v>Italy</c:v>
                </c:pt>
                <c:pt idx="1">
                  <c:v>France</c:v>
                </c:pt>
                <c:pt idx="2">
                  <c:v>Germany</c:v>
                </c:pt>
                <c:pt idx="3">
                  <c:v>Switzerland</c:v>
                </c:pt>
                <c:pt idx="4">
                  <c:v>Portugal</c:v>
                </c:pt>
                <c:pt idx="5">
                  <c:v>Belgium</c:v>
                </c:pt>
                <c:pt idx="6">
                  <c:v>Austria</c:v>
                </c:pt>
                <c:pt idx="7">
                  <c:v>Spain</c:v>
                </c:pt>
                <c:pt idx="8">
                  <c:v>Netherlands</c:v>
                </c:pt>
              </c:strCache>
            </c:strRef>
          </c:cat>
          <c:val>
            <c:numRef>
              <c:f>EDA_Segments!$C$8:$C$16</c:f>
              <c:numCache>
                <c:formatCode>#,##0</c:formatCode>
                <c:ptCount val="9"/>
                <c:pt idx="0">
                  <c:v>620</c:v>
                </c:pt>
                <c:pt idx="1">
                  <c:v>422</c:v>
                </c:pt>
                <c:pt idx="2">
                  <c:v>420</c:v>
                </c:pt>
                <c:pt idx="3">
                  <c:v>392</c:v>
                </c:pt>
                <c:pt idx="4">
                  <c:v>371</c:v>
                </c:pt>
                <c:pt idx="5">
                  <c:v>207</c:v>
                </c:pt>
                <c:pt idx="6">
                  <c:v>199</c:v>
                </c:pt>
                <c:pt idx="7">
                  <c:v>189</c:v>
                </c:pt>
                <c:pt idx="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8-41A3-B86E-3703705BA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905616"/>
        <c:axId val="602904896"/>
      </c:barChart>
      <c:lineChart>
        <c:grouping val="standard"/>
        <c:varyColors val="0"/>
        <c:ser>
          <c:idx val="1"/>
          <c:order val="1"/>
          <c:tx>
            <c:v>Open pipeline value</c:v>
          </c:tx>
          <c:spPr>
            <a:ln w="28575">
              <a:solidFill>
                <a:srgbClr val="C55A11"/>
              </a:solidFill>
            </a:ln>
          </c:spPr>
          <c:marker>
            <c:symbol val="circle"/>
            <c:size val="5"/>
            <c:spPr>
              <a:solidFill>
                <a:srgbClr val="C55A11"/>
              </a:solidFill>
              <a:ln w="28575">
                <a:solidFill>
                  <a:srgbClr val="C55A11"/>
                </a:solidFill>
                <a:prstDash val="solid"/>
              </a:ln>
            </c:spPr>
          </c:marker>
          <c:cat>
            <c:strRef>
              <c:f>EDA_Segments!$B$8:$B$16</c:f>
              <c:strCache>
                <c:ptCount val="9"/>
                <c:pt idx="0">
                  <c:v>Italy</c:v>
                </c:pt>
                <c:pt idx="1">
                  <c:v>France</c:v>
                </c:pt>
                <c:pt idx="2">
                  <c:v>Germany</c:v>
                </c:pt>
                <c:pt idx="3">
                  <c:v>Switzerland</c:v>
                </c:pt>
                <c:pt idx="4">
                  <c:v>Portugal</c:v>
                </c:pt>
                <c:pt idx="5">
                  <c:v>Belgium</c:v>
                </c:pt>
                <c:pt idx="6">
                  <c:v>Austria</c:v>
                </c:pt>
                <c:pt idx="7">
                  <c:v>Spain</c:v>
                </c:pt>
                <c:pt idx="8">
                  <c:v>Netherlands</c:v>
                </c:pt>
              </c:strCache>
            </c:strRef>
          </c:cat>
          <c:val>
            <c:numRef>
              <c:f>EDA_Segments!$D$8:$D$16</c:f>
              <c:numCache>
                <c:formatCode>"$"#,##0</c:formatCode>
                <c:ptCount val="9"/>
                <c:pt idx="0">
                  <c:v>1342848</c:v>
                </c:pt>
                <c:pt idx="1">
                  <c:v>1001594</c:v>
                </c:pt>
                <c:pt idx="2">
                  <c:v>1020372</c:v>
                </c:pt>
                <c:pt idx="3">
                  <c:v>824885</c:v>
                </c:pt>
                <c:pt idx="4">
                  <c:v>748391</c:v>
                </c:pt>
                <c:pt idx="5">
                  <c:v>434511</c:v>
                </c:pt>
                <c:pt idx="6">
                  <c:v>390796</c:v>
                </c:pt>
                <c:pt idx="7">
                  <c:v>444761</c:v>
                </c:pt>
                <c:pt idx="8">
                  <c:v>421251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8-41A3-B86E-3703705BA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424312"/>
        <c:axId val="459426112"/>
      </c:lineChart>
      <c:catAx>
        <c:axId val="60290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2700000" vert="horz"/>
          <a:lstStyle/>
          <a:p>
            <a:pPr>
              <a:defRPr sz="800"/>
            </a:pPr>
            <a:endParaRPr lang="en-US"/>
          </a:p>
        </c:txPr>
        <c:crossAx val="602904896"/>
        <c:crosses val="autoZero"/>
        <c:auto val="1"/>
        <c:lblAlgn val="ctr"/>
        <c:lblOffset val="100"/>
        <c:noMultiLvlLbl val="0"/>
      </c:catAx>
      <c:valAx>
        <c:axId val="6029048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602905616"/>
        <c:crosses val="autoZero"/>
        <c:crossBetween val="between"/>
      </c:valAx>
      <c:valAx>
        <c:axId val="459426112"/>
        <c:scaling>
          <c:orientation val="minMax"/>
        </c:scaling>
        <c:delete val="0"/>
        <c:axPos val="r"/>
        <c:numFmt formatCode="&quot;$&quot;#,##0,&quot;k&quot;" sourceLinked="0"/>
        <c:majorTickMark val="out"/>
        <c:minorTickMark val="none"/>
        <c:tickLblPos val="nextTo"/>
        <c:crossAx val="459424312"/>
        <c:crosses val="max"/>
        <c:crossBetween val="between"/>
      </c:valAx>
      <c:catAx>
        <c:axId val="459424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9426112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9525">
      <a:noFill/>
    </a:ln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Industry — conversion vs churn (bubble = leads)</a:t>
            </a:r>
          </a:p>
        </c:rich>
      </c:tx>
      <c:overlay val="0"/>
    </c:title>
    <c:autoTitleDeleted val="0"/>
    <c:plotArea>
      <c:layout/>
      <c:bubbleChart>
        <c:varyColors val="0"/>
        <c:ser>
          <c:idx val="0"/>
          <c:order val="0"/>
          <c:tx>
            <c:v>Industry</c:v>
          </c:tx>
          <c:invertIfNegative val="0"/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Agriculture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53B-44DF-BC36-B72284C2AA8F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Banking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53B-44DF-BC36-B72284C2AA8F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Construction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53B-44DF-BC36-B72284C2AA8F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Education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53B-44DF-BC36-B72284C2AA8F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Energy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53B-44DF-BC36-B72284C2AA8F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Entertainment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53B-44DF-BC36-B72284C2AA8F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Government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53B-44DF-BC36-B72284C2AA8F}"/>
                </c:ext>
              </c:extLst>
            </c:dLbl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IT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53B-44DF-BC36-B72284C2AA8F}"/>
                </c:ext>
              </c:extLst>
            </c:dLbl>
            <c:dLbl>
              <c:idx val="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Manufacturing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53B-44DF-BC36-B72284C2AA8F}"/>
                </c:ext>
              </c:extLst>
            </c:dLbl>
            <c:dLbl>
              <c:idx val="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Professional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53B-44DF-BC36-B72284C2AA8F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Recreation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53B-44DF-BC36-B72284C2AA8F}"/>
                </c:ext>
              </c:extLst>
            </c:dLbl>
            <c:dLbl>
              <c:idx val="1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Retail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53B-44DF-BC36-B72284C2AA8F}"/>
                </c:ext>
              </c:extLst>
            </c:dLbl>
            <c:dLbl>
              <c:idx val="1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Telecom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53B-44DF-BC36-B72284C2AA8F}"/>
                </c:ext>
              </c:extLst>
            </c:dLbl>
            <c:dLbl>
              <c:idx val="1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>
                        <a:solidFill>
                          <a:srgbClr val="595959"/>
                        </a:solidFill>
                      </a:defRPr>
                    </a:pPr>
                    <a:r>
                      <a:rPr lang="en-US"/>
                      <a:t>Transportation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53B-44DF-BC36-B72284C2AA8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EDA_Segments!$I$20:$I$33</c:f>
              <c:numCache>
                <c:formatCode>0.0%</c:formatCode>
                <c:ptCount val="14"/>
                <c:pt idx="0">
                  <c:v>0.13432835820895522</c:v>
                </c:pt>
                <c:pt idx="1">
                  <c:v>0.11633663366336634</c:v>
                </c:pt>
                <c:pt idx="2">
                  <c:v>0.1</c:v>
                </c:pt>
                <c:pt idx="3">
                  <c:v>0.14285714285714285</c:v>
                </c:pt>
                <c:pt idx="4">
                  <c:v>7.874015748031496E-2</c:v>
                </c:pt>
                <c:pt idx="5">
                  <c:v>9.8360655737704916E-2</c:v>
                </c:pt>
                <c:pt idx="6">
                  <c:v>0.12648221343873517</c:v>
                </c:pt>
                <c:pt idx="7">
                  <c:v>0.10594315245478036</c:v>
                </c:pt>
                <c:pt idx="8">
                  <c:v>0.12213740458015267</c:v>
                </c:pt>
                <c:pt idx="9">
                  <c:v>0.125</c:v>
                </c:pt>
                <c:pt idx="10">
                  <c:v>6.6115702479338845E-2</c:v>
                </c:pt>
                <c:pt idx="11">
                  <c:v>0.125</c:v>
                </c:pt>
                <c:pt idx="12">
                  <c:v>0.10778443113772455</c:v>
                </c:pt>
                <c:pt idx="13">
                  <c:v>0.12878787878787878</c:v>
                </c:pt>
              </c:numCache>
            </c:numRef>
          </c:xVal>
          <c:yVal>
            <c:numRef>
              <c:f>EDA_Segments!$L$20:$L$33</c:f>
              <c:numCache>
                <c:formatCode>0.0%</c:formatCode>
                <c:ptCount val="14"/>
                <c:pt idx="0">
                  <c:v>0.61111111111111116</c:v>
                </c:pt>
                <c:pt idx="1">
                  <c:v>0.55319148936170215</c:v>
                </c:pt>
                <c:pt idx="2">
                  <c:v>0.63636363636363635</c:v>
                </c:pt>
                <c:pt idx="3">
                  <c:v>0.7</c:v>
                </c:pt>
                <c:pt idx="4">
                  <c:v>0.6</c:v>
                </c:pt>
                <c:pt idx="5">
                  <c:v>0.25</c:v>
                </c:pt>
                <c:pt idx="6">
                  <c:v>0.59375</c:v>
                </c:pt>
                <c:pt idx="7">
                  <c:v>0.43902439024390244</c:v>
                </c:pt>
                <c:pt idx="8">
                  <c:v>0.25</c:v>
                </c:pt>
                <c:pt idx="9">
                  <c:v>0.44827586206896552</c:v>
                </c:pt>
                <c:pt idx="10">
                  <c:v>0.5</c:v>
                </c:pt>
                <c:pt idx="11">
                  <c:v>0.5</c:v>
                </c:pt>
                <c:pt idx="12">
                  <c:v>0.61111111111111116</c:v>
                </c:pt>
                <c:pt idx="13">
                  <c:v>0.47058823529411764</c:v>
                </c:pt>
              </c:numCache>
            </c:numRef>
          </c:yVal>
          <c:bubbleSize>
            <c:numRef>
              <c:f>EDA_Segments!$C$20:$C$33</c:f>
              <c:numCache>
                <c:formatCode>#,##0</c:formatCode>
                <c:ptCount val="14"/>
                <c:pt idx="0">
                  <c:v>134</c:v>
                </c:pt>
                <c:pt idx="1">
                  <c:v>404</c:v>
                </c:pt>
                <c:pt idx="2">
                  <c:v>110</c:v>
                </c:pt>
                <c:pt idx="3">
                  <c:v>140</c:v>
                </c:pt>
                <c:pt idx="4">
                  <c:v>127</c:v>
                </c:pt>
                <c:pt idx="5">
                  <c:v>122</c:v>
                </c:pt>
                <c:pt idx="6">
                  <c:v>253</c:v>
                </c:pt>
                <c:pt idx="7">
                  <c:v>387</c:v>
                </c:pt>
                <c:pt idx="8">
                  <c:v>131</c:v>
                </c:pt>
                <c:pt idx="9">
                  <c:v>232</c:v>
                </c:pt>
                <c:pt idx="10">
                  <c:v>121</c:v>
                </c:pt>
                <c:pt idx="11">
                  <c:v>144</c:v>
                </c:pt>
                <c:pt idx="12">
                  <c:v>167</c:v>
                </c:pt>
                <c:pt idx="13">
                  <c:v>528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53B-44DF-BC36-B72284C2A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5"/>
        <c:showNegBubbles val="0"/>
        <c:axId val="676131376"/>
        <c:axId val="676135336"/>
      </c:bubbleChart>
      <c:valAx>
        <c:axId val="67613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Conversion rate</a:t>
                </a:r>
              </a:p>
            </c:rich>
          </c:tx>
          <c:overlay val="0"/>
        </c:title>
        <c:numFmt formatCode="0.0%" sourceLinked="0"/>
        <c:majorTickMark val="out"/>
        <c:minorTickMark val="none"/>
        <c:tickLblPos val="nextTo"/>
        <c:crossAx val="676135336"/>
        <c:crosses val="autoZero"/>
        <c:crossBetween val="midCat"/>
      </c:valAx>
      <c:valAx>
        <c:axId val="676135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6761313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9525">
      <a:noFill/>
    </a:ln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Owner Win Rate vs team benchmark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Δ vs benchmark</c:v>
          </c:tx>
          <c:spPr>
            <a:solidFill>
              <a:srgbClr val="1F4E78"/>
            </a:solidFill>
          </c:spPr>
          <c:invertIfNegative val="0"/>
          <c:cat>
            <c:strRef>
              <c:f>EDA_Segments!$B$61:$B$68</c:f>
              <c:strCache>
                <c:ptCount val="8"/>
                <c:pt idx="0">
                  <c:v>David Wilson</c:v>
                </c:pt>
                <c:pt idx="1">
                  <c:v>Emily Johnson</c:v>
                </c:pt>
                <c:pt idx="2">
                  <c:v>Jessica Martinez</c:v>
                </c:pt>
                <c:pt idx="3">
                  <c:v>John Smith</c:v>
                </c:pt>
                <c:pt idx="4">
                  <c:v>Kevin Anderson</c:v>
                </c:pt>
                <c:pt idx="5">
                  <c:v>Laura Thompson</c:v>
                </c:pt>
                <c:pt idx="6">
                  <c:v>Michael Brown</c:v>
                </c:pt>
                <c:pt idx="7">
                  <c:v>Sarah Davis</c:v>
                </c:pt>
              </c:strCache>
            </c:strRef>
          </c:cat>
          <c:val>
            <c:numRef>
              <c:f>EDA_Segments!$K$61:$K$68</c:f>
              <c:numCache>
                <c:formatCode>\+0.0%;\-0.0%</c:formatCode>
                <c:ptCount val="8"/>
                <c:pt idx="0">
                  <c:v>-0.14268292682926831</c:v>
                </c:pt>
                <c:pt idx="1">
                  <c:v>1.0347376201034764E-2</c:v>
                </c:pt>
                <c:pt idx="2">
                  <c:v>2.3983739837398432E-2</c:v>
                </c:pt>
                <c:pt idx="3">
                  <c:v>-2.495243037536754E-2</c:v>
                </c:pt>
                <c:pt idx="4">
                  <c:v>2.8745644599303177E-2</c:v>
                </c:pt>
                <c:pt idx="5">
                  <c:v>9.0681676047532633E-4</c:v>
                </c:pt>
                <c:pt idx="6">
                  <c:v>5.2694971394162682E-4</c:v>
                </c:pt>
                <c:pt idx="7">
                  <c:v>4.5036371416345755E-2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2-4433-8EF6-25EA9DEF0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46574528"/>
        <c:axId val="446574888"/>
      </c:barChart>
      <c:catAx>
        <c:axId val="446574528"/>
        <c:scaling>
          <c:orientation val="minMax"/>
        </c:scaling>
        <c:delete val="0"/>
        <c:axPos val="l"/>
        <c:numFmt formatCode="\+0.0%;\-0.0%" sourceLinked="0"/>
        <c:majorTickMark val="out"/>
        <c:minorTickMark val="none"/>
        <c:tickLblPos val="low"/>
        <c:crossAx val="446574888"/>
        <c:crosses val="autoZero"/>
        <c:auto val="1"/>
        <c:lblAlgn val="ctr"/>
        <c:lblOffset val="100"/>
        <c:noMultiLvlLbl val="0"/>
      </c:catAx>
      <c:valAx>
        <c:axId val="446574888"/>
        <c:scaling>
          <c:orientation val="minMax"/>
        </c:scaling>
        <c:delete val="0"/>
        <c:axPos val="b"/>
        <c:majorGridlines/>
        <c:numFmt formatCode="\+0.0%;\-0.0%" sourceLinked="1"/>
        <c:majorTickMark val="out"/>
        <c:minorTickMark val="none"/>
        <c:tickLblPos val="nextTo"/>
        <c:crossAx val="4465745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9525">
      <a:noFill/>
    </a:ln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603250</xdr:colOff>
      <xdr:row>22</xdr:row>
      <xdr:rowOff>101600</xdr:rowOff>
    </xdr:from>
    <xdr:to>
      <xdr:col>16</xdr:col>
      <xdr:colOff>209550</xdr:colOff>
      <xdr:row>36</xdr:row>
      <xdr:rowOff>44450</xdr:rowOff>
    </xdr:to>
    <xdr:graphicFrame macro="">
      <xdr:nvGraphicFramePr>
        <xdr:cNvPr id="2" name="chFunnel">
          <a:extLst>
            <a:ext uri="{FF2B5EF4-FFF2-40B4-BE49-F238E27FC236}">
              <a16:creationId xmlns:a16="http://schemas.microsoft.com/office/drawing/2014/main" id="{5442853D-A365-F749-0C09-F79DC8F78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609600</xdr:colOff>
      <xdr:row>71</xdr:row>
      <xdr:rowOff>69850</xdr:rowOff>
    </xdr:from>
    <xdr:to>
      <xdr:col>17</xdr:col>
      <xdr:colOff>298450</xdr:colOff>
      <xdr:row>83</xdr:row>
      <xdr:rowOff>76200</xdr:rowOff>
    </xdr:to>
    <xdr:graphicFrame macro="">
      <xdr:nvGraphicFramePr>
        <xdr:cNvPr id="3" name="chMonthly">
          <a:extLst>
            <a:ext uri="{FF2B5EF4-FFF2-40B4-BE49-F238E27FC236}">
              <a16:creationId xmlns:a16="http://schemas.microsoft.com/office/drawing/2014/main" id="{2BEF99F3-018B-C3CE-0EF7-08964D6A6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</xdr:colOff>
      <xdr:row>55</xdr:row>
      <xdr:rowOff>95250</xdr:rowOff>
    </xdr:from>
    <xdr:to>
      <xdr:col>15</xdr:col>
      <xdr:colOff>488950</xdr:colOff>
      <xdr:row>67</xdr:row>
      <xdr:rowOff>127000</xdr:rowOff>
    </xdr:to>
    <xdr:graphicFrame macro="">
      <xdr:nvGraphicFramePr>
        <xdr:cNvPr id="4" name="chMonthly">
          <a:extLst>
            <a:ext uri="{FF2B5EF4-FFF2-40B4-BE49-F238E27FC236}">
              <a16:creationId xmlns:a16="http://schemas.microsoft.com/office/drawing/2014/main" id="{AF5AA68E-09A1-4766-A921-44E1D0887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279400</xdr:colOff>
      <xdr:row>6</xdr:row>
      <xdr:rowOff>114300</xdr:rowOff>
    </xdr:from>
    <xdr:to>
      <xdr:col>22</xdr:col>
      <xdr:colOff>171450</xdr:colOff>
      <xdr:row>20</xdr:row>
      <xdr:rowOff>38100</xdr:rowOff>
    </xdr:to>
    <xdr:graphicFrame macro="">
      <xdr:nvGraphicFramePr>
        <xdr:cNvPr id="2" name="chCountry">
          <a:extLst>
            <a:ext uri="{FF2B5EF4-FFF2-40B4-BE49-F238E27FC236}">
              <a16:creationId xmlns:a16="http://schemas.microsoft.com/office/drawing/2014/main" id="{D81E704F-A8D4-DC5D-5999-8836AE66E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527050</xdr:colOff>
      <xdr:row>24</xdr:row>
      <xdr:rowOff>50800</xdr:rowOff>
    </xdr:from>
    <xdr:to>
      <xdr:col>22</xdr:col>
      <xdr:colOff>76200</xdr:colOff>
      <xdr:row>41</xdr:row>
      <xdr:rowOff>0</xdr:rowOff>
    </xdr:to>
    <xdr:graphicFrame macro="">
      <xdr:nvGraphicFramePr>
        <xdr:cNvPr id="3" name="chIndustry">
          <a:extLst>
            <a:ext uri="{FF2B5EF4-FFF2-40B4-BE49-F238E27FC236}">
              <a16:creationId xmlns:a16="http://schemas.microsoft.com/office/drawing/2014/main" id="{D6B317D9-CBB1-AE18-5E30-58D348AC1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234950</xdr:colOff>
      <xdr:row>58</xdr:row>
      <xdr:rowOff>6350</xdr:rowOff>
    </xdr:from>
    <xdr:to>
      <xdr:col>23</xdr:col>
      <xdr:colOff>558800</xdr:colOff>
      <xdr:row>73</xdr:row>
      <xdr:rowOff>63500</xdr:rowOff>
    </xdr:to>
    <xdr:graphicFrame macro="">
      <xdr:nvGraphicFramePr>
        <xdr:cNvPr id="4" name="chOwner">
          <a:extLst>
            <a:ext uri="{FF2B5EF4-FFF2-40B4-BE49-F238E27FC236}">
              <a16:creationId xmlns:a16="http://schemas.microsoft.com/office/drawing/2014/main" id="{F4DFEDE4-3C48-9AF2-1EBF-8777DF597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38.625492013889" createdVersion="8" refreshedVersion="8" minRefreshableVersion="3" recordCount="3000" xr:uid="{57065664-BF2B-4AE3-836C-BAE79D159B3E}">
  <cacheSource type="worksheet">
    <worksheetSource name="Cleaned_Data"/>
  </cacheSource>
  <cacheFields count="17">
    <cacheField name="Organization" numFmtId="0">
      <sharedItems/>
    </cacheField>
    <cacheField name="Country" numFmtId="0">
      <sharedItems/>
    </cacheField>
    <cacheField name="Latitude" numFmtId="0">
      <sharedItems containsSemiMixedTypes="0" containsString="0" containsNumber="1" minValue="38.736946000000003" maxValue="52.520007999999997"/>
    </cacheField>
    <cacheField name="Longitude" numFmtId="0">
      <sharedItems containsSemiMixedTypes="0" containsString="0" containsNumber="1" minValue="-9.1426850000000002" maxValue="16.363448999999999"/>
    </cacheField>
    <cacheField name="Industry" numFmtId="0">
      <sharedItems/>
    </cacheField>
    <cacheField name="Organization Size" numFmtId="0">
      <sharedItems/>
    </cacheField>
    <cacheField name="Owner" numFmtId="0">
      <sharedItems/>
    </cacheField>
    <cacheField name="Lead Acquisition Date" numFmtId="14">
      <sharedItems containsSemiMixedTypes="0" containsNonDate="0" containsDate="1" containsString="0" minDate="2024-01-02T00:00:00" maxDate="2024-06-01T00:00:00"/>
    </cacheField>
    <cacheField name="Product" numFmtId="0">
      <sharedItems/>
    </cacheField>
    <cacheField name="Status" numFmtId="0">
      <sharedItems count="7">
        <s v="Churned Customer"/>
        <s v="Customer"/>
        <s v="Disqualified"/>
        <s v="New"/>
        <s v="Opportunity"/>
        <s v="Qualified"/>
        <s v="Sales Accepted"/>
      </sharedItems>
    </cacheField>
    <cacheField name="Status Sequence" numFmtId="0">
      <sharedItems containsSemiMixedTypes="0" containsString="0" containsNumber="1" containsInteger="1" minValue="1" maxValue="7"/>
    </cacheField>
    <cacheField name="Stage" numFmtId="0">
      <sharedItems containsBlank="1" count="7">
        <m/>
        <s v="Initial contact"/>
        <s v="Lost"/>
        <s v="Nurturing"/>
        <s v="Opened"/>
        <s v="Proposal sent"/>
        <s v="Won"/>
      </sharedItems>
    </cacheField>
    <cacheField name="Stage Sequence" numFmtId="0">
      <sharedItems containsString="0" containsBlank="1" containsNumber="1" containsInteger="1" minValue="1" maxValue="6"/>
    </cacheField>
    <cacheField name="Deal Value" numFmtId="0">
      <sharedItems containsSemiMixedTypes="0" containsString="0" containsNumber="1" containsInteger="1" minValue="200" maxValue="19997"/>
    </cacheField>
    <cacheField name="Probability" numFmtId="0">
      <sharedItems containsSemiMixedTypes="0" containsString="0" containsNumber="1" minValue="0.1" maxValue="1"/>
    </cacheField>
    <cacheField name="Expected Close Date" numFmtId="14">
      <sharedItems containsSemiMixedTypes="0" containsNonDate="0" containsDate="1" containsString="0" minDate="2024-01-26T00:00:00" maxDate="2025-05-28T00:00:00"/>
    </cacheField>
    <cacheField name="Actual Close Date" numFmtId="14">
      <sharedItems containsNonDate="0" containsDate="1" containsString="0" containsBlank="1" minDate="2024-01-10T00:00:00" maxDate="2024-09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38.62552523148" createdVersion="8" refreshedVersion="8" minRefreshableVersion="3" recordCount="3000" xr:uid="{A2ED43BF-AF77-427E-95B6-88D7AAC33129}">
  <cacheSource type="worksheet">
    <worksheetSource name="Cleaned_Data"/>
  </cacheSource>
  <cacheFields count="17">
    <cacheField name="Organization" numFmtId="0">
      <sharedItems/>
    </cacheField>
    <cacheField name="Country" numFmtId="0">
      <sharedItems/>
    </cacheField>
    <cacheField name="Latitude" numFmtId="0">
      <sharedItems containsSemiMixedTypes="0" containsString="0" containsNumber="1" minValue="38.736946000000003" maxValue="52.520007999999997"/>
    </cacheField>
    <cacheField name="Longitude" numFmtId="0">
      <sharedItems containsSemiMixedTypes="0" containsString="0" containsNumber="1" minValue="-9.1426850000000002" maxValue="16.363448999999999"/>
    </cacheField>
    <cacheField name="Industry" numFmtId="0">
      <sharedItems/>
    </cacheField>
    <cacheField name="Organization Size" numFmtId="0">
      <sharedItems/>
    </cacheField>
    <cacheField name="Owner" numFmtId="0">
      <sharedItems count="8">
        <s v="John Smith"/>
        <s v="Emily Johnson"/>
        <s v="Michael Brown"/>
        <s v="Laura Thompson"/>
        <s v="Jessica Martinez"/>
        <s v="Kevin Anderson"/>
        <s v="Sarah Davis"/>
        <s v="David Wilson"/>
      </sharedItems>
    </cacheField>
    <cacheField name="Lead Acquisition Date" numFmtId="14">
      <sharedItems containsSemiMixedTypes="0" containsNonDate="0" containsDate="1" containsString="0" minDate="2024-01-02T00:00:00" maxDate="2024-06-01T00:00:00"/>
    </cacheField>
    <cacheField name="Product" numFmtId="0">
      <sharedItems/>
    </cacheField>
    <cacheField name="Status" numFmtId="0">
      <sharedItems/>
    </cacheField>
    <cacheField name="Status Sequence" numFmtId="0">
      <sharedItems containsSemiMixedTypes="0" containsString="0" containsNumber="1" containsInteger="1" minValue="1" maxValue="7"/>
    </cacheField>
    <cacheField name="Stage" numFmtId="0">
      <sharedItems containsBlank="1"/>
    </cacheField>
    <cacheField name="Stage Sequence" numFmtId="0">
      <sharedItems containsString="0" containsBlank="1" containsNumber="1" containsInteger="1" minValue="1" maxValue="6"/>
    </cacheField>
    <cacheField name="Deal Value" numFmtId="0">
      <sharedItems containsSemiMixedTypes="0" containsString="0" containsNumber="1" containsInteger="1" minValue="200" maxValue="19997"/>
    </cacheField>
    <cacheField name="Probability" numFmtId="0">
      <sharedItems containsSemiMixedTypes="0" containsString="0" containsNumber="1" minValue="0.1" maxValue="1"/>
    </cacheField>
    <cacheField name="Expected Close Date" numFmtId="14">
      <sharedItems containsSemiMixedTypes="0" containsNonDate="0" containsDate="1" containsString="0" minDate="2024-01-26T00:00:00" maxDate="2025-05-28T00:00:00"/>
    </cacheField>
    <cacheField name="Actual Close Date" numFmtId="14">
      <sharedItems containsNonDate="0" containsDate="1" containsString="0" containsBlank="1" minDate="2024-01-10T00:00:00" maxDate="2024-09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Thoughtblab"/>
    <s v="Netherlands"/>
    <n v="52.370215999999999"/>
    <n v="4.895168"/>
    <s v="Banking &amp; Finance"/>
    <s v="Small (11-200)"/>
    <s v="John Smith"/>
    <d v="2024-04-20T00:00:00"/>
    <s v="SAAS"/>
    <x v="0"/>
    <n v="7"/>
    <x v="0"/>
    <m/>
    <n v="833"/>
    <n v="0.9"/>
    <d v="2024-08-07T00:00:00"/>
    <d v="2024-06-27T00:00:00"/>
  </r>
  <r>
    <s v="Jaxnation"/>
    <s v="Spain"/>
    <n v="40.416775000000001"/>
    <n v="-3.7037900000000001"/>
    <s v="Energy &amp; Utilities"/>
    <s v="Small (11-200)"/>
    <s v="Emily Johnson"/>
    <d v="2024-05-28T00:00:00"/>
    <s v="SAAS"/>
    <x v="0"/>
    <n v="7"/>
    <x v="0"/>
    <m/>
    <n v="1623"/>
    <n v="0.3"/>
    <d v="2024-10-25T00:00:00"/>
    <d v="2024-09-11T00:00:00"/>
  </r>
  <r>
    <s v="Mybuzz"/>
    <s v="Italy"/>
    <n v="41.902782000000002"/>
    <n v="12.496366"/>
    <s v="Education &amp; Science"/>
    <s v="Small (11-200)"/>
    <s v="Michael Brown"/>
    <d v="2024-03-17T00:00:00"/>
    <s v="SAAS"/>
    <x v="0"/>
    <n v="7"/>
    <x v="0"/>
    <m/>
    <n v="1928"/>
    <n v="0.2"/>
    <d v="2025-03-17T00:00:00"/>
    <d v="2024-05-11T00:00:00"/>
  </r>
  <r>
    <s v="Kare"/>
    <s v="Germany"/>
    <n v="52.520007999999997"/>
    <n v="13.404954"/>
    <s v="Government Administration &amp; Healthcare"/>
    <s v="Small (11-200)"/>
    <s v="Michael Brown"/>
    <d v="2024-01-18T00:00:00"/>
    <s v="SAAS"/>
    <x v="0"/>
    <n v="7"/>
    <x v="0"/>
    <m/>
    <n v="303"/>
    <n v="0.5"/>
    <d v="2024-08-07T00:00:00"/>
    <d v="2024-05-06T00:00:00"/>
  </r>
  <r>
    <s v="Skaboo"/>
    <s v="Germany"/>
    <n v="52.520007999999997"/>
    <n v="13.404954"/>
    <s v="Energy &amp; Utilities"/>
    <s v="Small (11-200)"/>
    <s v="Michael Brown"/>
    <d v="2024-04-06T00:00:00"/>
    <s v="SAAS"/>
    <x v="0"/>
    <n v="7"/>
    <x v="0"/>
    <m/>
    <n v="1911"/>
    <n v="0.3"/>
    <d v="2024-10-11T00:00:00"/>
    <d v="2024-07-25T00:00:00"/>
  </r>
  <r>
    <s v="Flashset"/>
    <s v="Germany"/>
    <n v="52.520007999999997"/>
    <n v="13.404954"/>
    <s v="Transportation &amp; Logistics"/>
    <s v="Small (11-200)"/>
    <s v="Laura Thompson"/>
    <d v="2024-02-21T00:00:00"/>
    <s v="Custom solution"/>
    <x v="0"/>
    <n v="7"/>
    <x v="0"/>
    <m/>
    <n v="455"/>
    <n v="0.2"/>
    <d v="2024-09-23T00:00:00"/>
    <d v="2024-05-11T00:00:00"/>
  </r>
  <r>
    <s v="Yozio"/>
    <s v="Belgium"/>
    <n v="51.260196999999998"/>
    <n v="4.4027710000000004"/>
    <s v="IT &amp; IT Services"/>
    <s v="Small (11-200)"/>
    <s v="Laura Thompson"/>
    <d v="2024-02-13T00:00:00"/>
    <s v="SAAS"/>
    <x v="0"/>
    <n v="7"/>
    <x v="0"/>
    <m/>
    <n v="351"/>
    <n v="0.3"/>
    <d v="2024-03-18T00:00:00"/>
    <d v="2024-04-17T00:00:00"/>
  </r>
  <r>
    <s v="Tanoodle"/>
    <s v="Switzerland"/>
    <n v="46.204391000000001"/>
    <n v="6.1431579999999997"/>
    <s v="IT &amp; IT Services"/>
    <s v="Small (11-200)"/>
    <s v="Jessica Martinez"/>
    <d v="2024-01-15T00:00:00"/>
    <s v="Custom solution"/>
    <x v="0"/>
    <n v="7"/>
    <x v="0"/>
    <m/>
    <n v="230"/>
    <n v="0.7"/>
    <d v="2024-05-17T00:00:00"/>
    <d v="2024-05-11T00:00:00"/>
  </r>
  <r>
    <s v="Reilly, Wisozk and Stamm"/>
    <s v="France"/>
    <n v="48.864716000000001"/>
    <n v="2.3490139999999999"/>
    <s v="Retail &amp; Distribution"/>
    <s v="Small (11-200)"/>
    <s v="Michael Brown"/>
    <d v="2024-03-09T00:00:00"/>
    <s v="SAAS"/>
    <x v="0"/>
    <n v="7"/>
    <x v="0"/>
    <m/>
    <n v="1697"/>
    <n v="0.8"/>
    <d v="2024-07-25T00:00:00"/>
    <d v="2024-06-30T00:00:00"/>
  </r>
  <r>
    <s v="O'Conner-Sawayn"/>
    <s v="Switzerland"/>
    <n v="46.204391000000001"/>
    <n v="6.1431579999999997"/>
    <s v="Transportation &amp; Logistics"/>
    <s v="Small (11-200)"/>
    <s v="Laura Thompson"/>
    <d v="2024-04-01T00:00:00"/>
    <s v="Services"/>
    <x v="0"/>
    <n v="7"/>
    <x v="0"/>
    <m/>
    <n v="320"/>
    <n v="0.6"/>
    <d v="2024-05-24T00:00:00"/>
    <d v="2024-07-01T00:00:00"/>
  </r>
  <r>
    <s v="Klocko-Sporer"/>
    <s v="Germany"/>
    <n v="52.520007999999997"/>
    <n v="13.404954"/>
    <s v="Agriculture &amp; Mining"/>
    <s v="Small (11-200)"/>
    <s v="Emily Johnson"/>
    <d v="2024-02-12T00:00:00"/>
    <s v="Custom solution"/>
    <x v="0"/>
    <n v="7"/>
    <x v="0"/>
    <m/>
    <n v="721"/>
    <n v="0.2"/>
    <d v="2025-01-10T00:00:00"/>
    <d v="2024-03-31T00:00:00"/>
  </r>
  <r>
    <s v="Borer Inc"/>
    <s v="Italy"/>
    <n v="41.902782000000002"/>
    <n v="12.496366"/>
    <s v="Transportation &amp; Logistics"/>
    <s v="Small (11-200)"/>
    <s v="Michael Brown"/>
    <d v="2024-02-29T00:00:00"/>
    <s v="Services"/>
    <x v="0"/>
    <n v="7"/>
    <x v="0"/>
    <m/>
    <n v="768"/>
    <n v="0.8"/>
    <d v="2024-08-18T00:00:00"/>
    <d v="2024-06-15T00:00:00"/>
  </r>
  <r>
    <s v="Jacobson, Crist and O'Kon"/>
    <s v="Austria"/>
    <n v="48.210033000000003"/>
    <n v="16.363448999999999"/>
    <s v="Government Administration &amp; Healthcare"/>
    <s v="Small (11-200)"/>
    <s v="Kevin Anderson"/>
    <d v="2024-04-11T00:00:00"/>
    <s v="SAAS"/>
    <x v="0"/>
    <n v="7"/>
    <x v="0"/>
    <m/>
    <n v="741"/>
    <n v="0.4"/>
    <d v="2024-09-19T00:00:00"/>
    <d v="2024-05-13T00:00:00"/>
  </r>
  <r>
    <s v="Hickle Inc"/>
    <s v="France"/>
    <n v="48.864716000000001"/>
    <n v="2.3490139999999999"/>
    <s v="Professional Services &amp; Consulting"/>
    <s v="Small (11-200)"/>
    <s v="Laura Thompson"/>
    <d v="2024-01-23T00:00:00"/>
    <s v="SAAS"/>
    <x v="0"/>
    <n v="7"/>
    <x v="0"/>
    <m/>
    <n v="668"/>
    <n v="0.7"/>
    <d v="2024-10-24T00:00:00"/>
    <d v="2024-04-19T00:00:00"/>
  </r>
  <r>
    <s v="Zulauf, Osinski and Lakin"/>
    <s v="Portugal"/>
    <n v="38.736946000000003"/>
    <n v="-9.1426850000000002"/>
    <s v="Banking &amp; Finance"/>
    <s v="Small (11-200)"/>
    <s v="Jessica Martinez"/>
    <d v="2024-03-10T00:00:00"/>
    <s v="Custom solution"/>
    <x v="0"/>
    <n v="7"/>
    <x v="0"/>
    <m/>
    <n v="406"/>
    <n v="0.3"/>
    <d v="2024-05-24T00:00:00"/>
    <d v="2024-05-06T00:00:00"/>
  </r>
  <r>
    <s v="Cruickshank, Lubowitz and Marquardt"/>
    <s v="Portugal"/>
    <n v="38.736946000000003"/>
    <n v="-9.1426850000000002"/>
    <s v="IT &amp; IT Services"/>
    <s v="Small (11-200)"/>
    <s v="Laura Thompson"/>
    <d v="2024-04-12T00:00:00"/>
    <s v="Services"/>
    <x v="0"/>
    <n v="7"/>
    <x v="0"/>
    <m/>
    <n v="1686"/>
    <n v="0.4"/>
    <d v="2024-05-06T00:00:00"/>
    <d v="2024-04-25T00:00:00"/>
  </r>
  <r>
    <s v="Roberts-Glover"/>
    <s v="Portugal"/>
    <n v="38.736946000000003"/>
    <n v="-9.1426850000000002"/>
    <s v="Professional Services &amp; Consulting"/>
    <s v="Small (11-200)"/>
    <s v="Michael Brown"/>
    <d v="2024-03-15T00:00:00"/>
    <s v="Services"/>
    <x v="0"/>
    <n v="7"/>
    <x v="0"/>
    <m/>
    <n v="317"/>
    <n v="0.4"/>
    <d v="2024-09-15T00:00:00"/>
    <d v="2024-07-13T00:00:00"/>
  </r>
  <r>
    <s v="Bauch Group"/>
    <s v="Netherlands"/>
    <n v="52.370215999999999"/>
    <n v="4.895168"/>
    <s v="Recreation &amp; Sports"/>
    <s v="Small (11-200)"/>
    <s v="Sarah Davis"/>
    <d v="2024-01-17T00:00:00"/>
    <s v="SAAS"/>
    <x v="0"/>
    <n v="7"/>
    <x v="0"/>
    <m/>
    <n v="1813"/>
    <n v="0.4"/>
    <d v="2024-03-28T00:00:00"/>
    <d v="2024-01-24T00:00:00"/>
  </r>
  <r>
    <s v="Reynolds, Kunze and Christiansen"/>
    <s v="Italy"/>
    <n v="41.902782000000002"/>
    <n v="12.496366"/>
    <s v="Professional Services &amp; Consulting"/>
    <s v="Small (11-200)"/>
    <s v="David Wilson"/>
    <d v="2024-01-24T00:00:00"/>
    <s v="Services"/>
    <x v="0"/>
    <n v="7"/>
    <x v="0"/>
    <m/>
    <n v="1515"/>
    <n v="0.4"/>
    <d v="2024-10-22T00:00:00"/>
    <d v="2024-02-03T00:00:00"/>
  </r>
  <r>
    <s v="Skiles, Koepp and Walter"/>
    <s v="Belgium"/>
    <n v="51.260196999999998"/>
    <n v="4.4027710000000004"/>
    <s v="Transportation &amp; Logistics"/>
    <s v="Small (11-200)"/>
    <s v="Jessica Martinez"/>
    <d v="2024-04-19T00:00:00"/>
    <s v="SAAS"/>
    <x v="0"/>
    <n v="7"/>
    <x v="0"/>
    <m/>
    <n v="1569"/>
    <n v="0.5"/>
    <d v="2024-11-05T00:00:00"/>
    <d v="2024-05-21T00:00:00"/>
  </r>
  <r>
    <s v="Hermiston and Sons"/>
    <s v="Germany"/>
    <n v="52.520007999999997"/>
    <n v="13.404954"/>
    <s v="Agriculture &amp; Mining"/>
    <s v="Small (11-200)"/>
    <s v="Sarah Davis"/>
    <d v="2024-05-06T00:00:00"/>
    <s v="Custom solution"/>
    <x v="0"/>
    <n v="7"/>
    <x v="0"/>
    <m/>
    <n v="405"/>
    <n v="0.4"/>
    <d v="2025-04-09T00:00:00"/>
    <d v="2024-06-07T00:00:00"/>
  </r>
  <r>
    <s v="Roberts-Stracke"/>
    <s v="Italy"/>
    <n v="41.902782000000002"/>
    <n v="12.496366"/>
    <s v="Professional Services &amp; Consulting"/>
    <s v="Small (11-200)"/>
    <s v="Laura Thompson"/>
    <d v="2024-05-30T00:00:00"/>
    <s v="SAAS"/>
    <x v="0"/>
    <n v="7"/>
    <x v="0"/>
    <m/>
    <n v="1456"/>
    <n v="0.6"/>
    <d v="2024-08-03T00:00:00"/>
    <d v="2024-06-06T00:00:00"/>
  </r>
  <r>
    <s v="Frami, Gerlach and Sporer"/>
    <s v="France"/>
    <n v="48.864716000000001"/>
    <n v="2.3490139999999999"/>
    <s v="Professional Services &amp; Consulting"/>
    <s v="Small (11-200)"/>
    <s v="David Wilson"/>
    <d v="2024-05-07T00:00:00"/>
    <s v="Services"/>
    <x v="0"/>
    <n v="7"/>
    <x v="0"/>
    <m/>
    <n v="217"/>
    <n v="0.9"/>
    <d v="2024-08-04T00:00:00"/>
    <d v="2024-08-22T00:00:00"/>
  </r>
  <r>
    <s v="Schumm-Block"/>
    <s v="Netherlands"/>
    <n v="52.370215999999999"/>
    <n v="4.895168"/>
    <s v="Banking &amp; Finance"/>
    <s v="Small (11-200)"/>
    <s v="Laura Thompson"/>
    <d v="2024-02-28T00:00:00"/>
    <s v="Services"/>
    <x v="0"/>
    <n v="7"/>
    <x v="0"/>
    <m/>
    <n v="426"/>
    <n v="0.4"/>
    <d v="2024-12-17T00:00:00"/>
    <d v="2024-04-10T00:00:00"/>
  </r>
  <r>
    <s v="Beahan, Nitzsche and Williamson"/>
    <s v="Italy"/>
    <n v="41.902782000000002"/>
    <n v="12.496366"/>
    <s v="Banking &amp; Finance"/>
    <s v="Small (11-200)"/>
    <s v="Sarah Davis"/>
    <d v="2024-04-25T00:00:00"/>
    <s v="SAAS"/>
    <x v="0"/>
    <n v="7"/>
    <x v="0"/>
    <m/>
    <n v="1846"/>
    <n v="0.6"/>
    <d v="2025-04-19T00:00:00"/>
    <d v="2024-07-31T00:00:00"/>
  </r>
  <r>
    <s v="Bergstrom, Kling and Mayer"/>
    <s v="Italy"/>
    <n v="41.902782000000002"/>
    <n v="12.496366"/>
    <s v="Retail &amp; Distribution"/>
    <s v="Small (11-200)"/>
    <s v="Michael Brown"/>
    <d v="2024-04-19T00:00:00"/>
    <s v="SAAS"/>
    <x v="0"/>
    <n v="7"/>
    <x v="0"/>
    <m/>
    <n v="1515"/>
    <n v="0.4"/>
    <d v="2025-01-25T00:00:00"/>
    <d v="2024-07-12T00:00:00"/>
  </r>
  <r>
    <s v="Stroman, Ritchie and Toy"/>
    <s v="Italy"/>
    <n v="41.902782000000002"/>
    <n v="12.496366"/>
    <s v="Professional Services &amp; Consulting"/>
    <s v="Small (11-200)"/>
    <s v="Sarah Davis"/>
    <d v="2024-02-21T00:00:00"/>
    <s v="Services"/>
    <x v="0"/>
    <n v="7"/>
    <x v="0"/>
    <m/>
    <n v="1007"/>
    <n v="0.2"/>
    <d v="2024-10-06T00:00:00"/>
    <d v="2024-04-01T00:00:00"/>
  </r>
  <r>
    <s v="Williamson, Smitham and Muller"/>
    <s v="Switzerland"/>
    <n v="46.204391000000001"/>
    <n v="6.1431579999999997"/>
    <s v="Education &amp; Science"/>
    <s v="Small (11-200)"/>
    <s v="Kevin Anderson"/>
    <d v="2024-05-03T00:00:00"/>
    <s v="Services"/>
    <x v="0"/>
    <n v="7"/>
    <x v="0"/>
    <m/>
    <n v="1895"/>
    <n v="0.8"/>
    <d v="2025-02-20T00:00:00"/>
    <d v="2024-05-14T00:00:00"/>
  </r>
  <r>
    <s v="Kub-Brown"/>
    <s v="France"/>
    <n v="48.864716000000001"/>
    <n v="2.3490139999999999"/>
    <s v="Government Administration &amp; Healthcare"/>
    <s v="Small (11-200)"/>
    <s v="Jessica Martinez"/>
    <d v="2024-03-27T00:00:00"/>
    <s v="Services"/>
    <x v="0"/>
    <n v="7"/>
    <x v="0"/>
    <m/>
    <n v="748"/>
    <n v="0.5"/>
    <d v="2024-08-30T00:00:00"/>
    <d v="2024-07-16T00:00:00"/>
  </r>
  <r>
    <s v="Medhurst Group"/>
    <s v="Italy"/>
    <n v="41.902782000000002"/>
    <n v="12.496366"/>
    <s v="Professional Services &amp; Consulting"/>
    <s v="Small (11-200)"/>
    <s v="Michael Brown"/>
    <d v="2024-01-05T00:00:00"/>
    <s v="SAAS"/>
    <x v="0"/>
    <n v="7"/>
    <x v="0"/>
    <m/>
    <n v="726"/>
    <n v="0.1"/>
    <d v="2024-06-13T00:00:00"/>
    <d v="2024-03-20T00:00:00"/>
  </r>
  <r>
    <s v="Murray-Lehner"/>
    <s v="Switzerland"/>
    <n v="46.204391000000001"/>
    <n v="6.1431579999999997"/>
    <s v="Construction &amp; Engineering"/>
    <s v="Small (11-200)"/>
    <s v="Laura Thompson"/>
    <d v="2024-02-12T00:00:00"/>
    <s v="SAAS"/>
    <x v="0"/>
    <n v="7"/>
    <x v="0"/>
    <m/>
    <n v="634"/>
    <n v="0.6"/>
    <d v="2024-03-30T00:00:00"/>
    <d v="2024-02-27T00:00:00"/>
  </r>
  <r>
    <s v="McLaughlin, Effertz and Swift"/>
    <s v="Italy"/>
    <n v="41.902782000000002"/>
    <n v="12.496366"/>
    <s v="Transportation &amp; Logistics"/>
    <s v="Small (11-200)"/>
    <s v="Laura Thompson"/>
    <d v="2024-02-19T00:00:00"/>
    <s v="Custom solution"/>
    <x v="0"/>
    <n v="7"/>
    <x v="0"/>
    <m/>
    <n v="586"/>
    <n v="0.6"/>
    <d v="2024-11-01T00:00:00"/>
    <d v="2024-06-13T00:00:00"/>
  </r>
  <r>
    <s v="Shields LLC"/>
    <s v="Italy"/>
    <n v="41.902782000000002"/>
    <n v="12.496366"/>
    <s v="Telecommunications"/>
    <s v="Small (11-200)"/>
    <s v="Sarah Davis"/>
    <d v="2024-05-13T00:00:00"/>
    <s v="Services"/>
    <x v="0"/>
    <n v="7"/>
    <x v="0"/>
    <m/>
    <n v="1936"/>
    <n v="0.2"/>
    <d v="2024-12-17T00:00:00"/>
    <d v="2024-08-22T00:00:00"/>
  </r>
  <r>
    <s v="Koch Group"/>
    <s v="Germany"/>
    <n v="52.520007999999997"/>
    <n v="13.404954"/>
    <s v="Government Administration &amp; Healthcare"/>
    <s v="Small (11-200)"/>
    <s v="Michael Brown"/>
    <d v="2024-03-21T00:00:00"/>
    <s v="Custom solution"/>
    <x v="0"/>
    <n v="7"/>
    <x v="0"/>
    <m/>
    <n v="1620"/>
    <n v="0.4"/>
    <d v="2024-08-24T00:00:00"/>
    <d v="2024-05-13T00:00:00"/>
  </r>
  <r>
    <s v="Langosh Group"/>
    <s v="Belgium"/>
    <n v="51.260196999999998"/>
    <n v="4.4027710000000004"/>
    <s v="Transportation &amp; Logistics"/>
    <s v="Small (11-200)"/>
    <s v="Kevin Anderson"/>
    <d v="2024-02-04T00:00:00"/>
    <s v="SAAS"/>
    <x v="0"/>
    <n v="7"/>
    <x v="0"/>
    <m/>
    <n v="287"/>
    <n v="0.1"/>
    <d v="2024-12-05T00:00:00"/>
    <d v="2024-02-14T00:00:00"/>
  </r>
  <r>
    <s v="Wiegand, Friesen and Ortiz"/>
    <s v="Austria"/>
    <n v="48.210033000000003"/>
    <n v="16.363448999999999"/>
    <s v="Banking &amp; Finance"/>
    <s v="Small (11-200)"/>
    <s v="Jessica Martinez"/>
    <d v="2024-05-15T00:00:00"/>
    <s v="Custom solution"/>
    <x v="0"/>
    <n v="7"/>
    <x v="0"/>
    <m/>
    <n v="1828"/>
    <n v="0.5"/>
    <d v="2024-10-07T00:00:00"/>
    <d v="2024-08-29T00:00:00"/>
  </r>
  <r>
    <s v="Ward-Schinner"/>
    <s v="Italy"/>
    <n v="41.902782000000002"/>
    <n v="12.496366"/>
    <s v="Recreation &amp; Sports"/>
    <s v="Small (11-200)"/>
    <s v="Laura Thompson"/>
    <d v="2024-02-15T00:00:00"/>
    <s v="SAAS"/>
    <x v="0"/>
    <n v="7"/>
    <x v="0"/>
    <m/>
    <n v="453"/>
    <n v="0.4"/>
    <d v="2024-12-03T00:00:00"/>
    <d v="2024-04-26T00:00:00"/>
  </r>
  <r>
    <s v="Kub, Hintz and Simonis"/>
    <s v="France"/>
    <n v="48.864716000000001"/>
    <n v="2.3490139999999999"/>
    <s v="Education &amp; Science"/>
    <s v="Small (11-200)"/>
    <s v="Laura Thompson"/>
    <d v="2024-03-30T00:00:00"/>
    <s v="Services"/>
    <x v="0"/>
    <n v="7"/>
    <x v="0"/>
    <m/>
    <n v="835"/>
    <n v="0.7"/>
    <d v="2024-08-14T00:00:00"/>
    <d v="2024-05-23T00:00:00"/>
  </r>
  <r>
    <s v="Greenfelder-Klocko"/>
    <s v="Switzerland"/>
    <n v="46.204391000000001"/>
    <n v="6.1431579999999997"/>
    <s v="Transportation &amp; Logistics"/>
    <s v="Small (11-200)"/>
    <s v="Jessica Martinez"/>
    <d v="2024-02-27T00:00:00"/>
    <s v="SAAS"/>
    <x v="0"/>
    <n v="7"/>
    <x v="0"/>
    <m/>
    <n v="1924"/>
    <n v="0.3"/>
    <d v="2024-03-19T00:00:00"/>
    <d v="2024-06-18T00:00:00"/>
  </r>
  <r>
    <s v="Rice, Walker and Hermiston"/>
    <s v="Italy"/>
    <n v="41.902782000000002"/>
    <n v="12.496366"/>
    <s v="Banking &amp; Finance"/>
    <s v="Small (11-200)"/>
    <s v="Emily Johnson"/>
    <d v="2024-01-17T00:00:00"/>
    <s v="SAAS"/>
    <x v="0"/>
    <n v="7"/>
    <x v="0"/>
    <m/>
    <n v="1020"/>
    <n v="0.2"/>
    <d v="2024-05-31T00:00:00"/>
    <d v="2024-03-26T00:00:00"/>
  </r>
  <r>
    <s v="Frami, Brekke and Crooks"/>
    <s v="Austria"/>
    <n v="48.210033000000003"/>
    <n v="16.363448999999999"/>
    <s v="Energy &amp; Utilities"/>
    <s v="Small (11-200)"/>
    <s v="David Wilson"/>
    <d v="2024-04-30T00:00:00"/>
    <s v="SAAS"/>
    <x v="0"/>
    <n v="7"/>
    <x v="0"/>
    <m/>
    <n v="543"/>
    <n v="0.3"/>
    <d v="2024-06-21T00:00:00"/>
    <d v="2024-07-12T00:00:00"/>
  </r>
  <r>
    <s v="Cassin, Windler and Friesen"/>
    <s v="Switzerland"/>
    <n v="46.204391000000001"/>
    <n v="6.1431579999999997"/>
    <s v="Construction &amp; Engineering"/>
    <s v="Small (11-200)"/>
    <s v="Laura Thompson"/>
    <d v="2024-03-28T00:00:00"/>
    <s v="SAAS"/>
    <x v="0"/>
    <n v="7"/>
    <x v="0"/>
    <m/>
    <n v="1984"/>
    <n v="0.2"/>
    <d v="2024-12-31T00:00:00"/>
    <d v="2024-05-29T00:00:00"/>
  </r>
  <r>
    <s v="Greenfelder, O'Reilly and Dietrich"/>
    <s v="Portugal"/>
    <n v="38.736946000000003"/>
    <n v="-9.1426850000000002"/>
    <s v="Banking &amp; Finance"/>
    <s v="Small (11-200)"/>
    <s v="Emily Johnson"/>
    <d v="2024-01-19T00:00:00"/>
    <s v="SAAS"/>
    <x v="0"/>
    <n v="7"/>
    <x v="0"/>
    <m/>
    <n v="349"/>
    <n v="0.5"/>
    <d v="2024-04-22T00:00:00"/>
    <d v="2024-02-07T00:00:00"/>
  </r>
  <r>
    <s v="Kris, Brekke and Gulgowski"/>
    <s v="Switzerland"/>
    <n v="46.204391000000001"/>
    <n v="6.1431579999999997"/>
    <s v="Telecommunications"/>
    <s v="Small (11-200)"/>
    <s v="Michael Brown"/>
    <d v="2024-01-07T00:00:00"/>
    <s v="SAAS"/>
    <x v="0"/>
    <n v="7"/>
    <x v="0"/>
    <m/>
    <n v="1790"/>
    <n v="0.9"/>
    <d v="2024-12-14T00:00:00"/>
    <d v="2024-02-13T00:00:00"/>
  </r>
  <r>
    <s v="Adams and Sons"/>
    <s v="Germany"/>
    <n v="52.520007999999997"/>
    <n v="13.404954"/>
    <s v="Transportation &amp; Logistics"/>
    <s v="Small (11-200)"/>
    <s v="Michael Brown"/>
    <d v="2024-02-13T00:00:00"/>
    <s v="SAAS"/>
    <x v="0"/>
    <n v="7"/>
    <x v="0"/>
    <m/>
    <n v="1606"/>
    <n v="0.4"/>
    <d v="2024-11-01T00:00:00"/>
    <d v="2024-05-09T00:00:00"/>
  </r>
  <r>
    <s v="Kunze, O'Reilly and Von"/>
    <s v="Switzerland"/>
    <n v="46.204391000000001"/>
    <n v="6.1431579999999997"/>
    <s v="Retail &amp; Distribution"/>
    <s v="Small (11-200)"/>
    <s v="Laura Thompson"/>
    <d v="2024-04-08T00:00:00"/>
    <s v="SAAS"/>
    <x v="0"/>
    <n v="7"/>
    <x v="0"/>
    <m/>
    <n v="716"/>
    <n v="0.4"/>
    <d v="2025-03-11T00:00:00"/>
    <d v="2024-07-13T00:00:00"/>
  </r>
  <r>
    <s v="Rempel and Sons"/>
    <s v="Germany"/>
    <n v="52.520007999999997"/>
    <n v="13.404954"/>
    <s v="Transportation &amp; Logistics"/>
    <s v="Small (11-200)"/>
    <s v="David Wilson"/>
    <d v="2024-01-25T00:00:00"/>
    <s v="SAAS"/>
    <x v="0"/>
    <n v="7"/>
    <x v="0"/>
    <m/>
    <n v="1883"/>
    <n v="0.2"/>
    <d v="2024-10-13T00:00:00"/>
    <d v="2024-04-17T00:00:00"/>
  </r>
  <r>
    <s v="Smitham-Sipes"/>
    <s v="Italy"/>
    <n v="41.902782000000002"/>
    <n v="12.496366"/>
    <s v="Banking &amp; Finance"/>
    <s v="Small (11-200)"/>
    <s v="Laura Thompson"/>
    <d v="2024-01-06T00:00:00"/>
    <s v="Services"/>
    <x v="0"/>
    <n v="7"/>
    <x v="0"/>
    <m/>
    <n v="233"/>
    <n v="0.1"/>
    <d v="2024-11-12T00:00:00"/>
    <d v="2024-02-10T00:00:00"/>
  </r>
  <r>
    <s v="Krajcik-Tromp"/>
    <s v="Italy"/>
    <n v="41.902782000000002"/>
    <n v="12.496366"/>
    <s v="Manufacturing &amp; Production"/>
    <s v="Small (11-200)"/>
    <s v="Laura Thompson"/>
    <d v="2024-05-06T00:00:00"/>
    <s v="SAAS"/>
    <x v="0"/>
    <n v="7"/>
    <x v="0"/>
    <m/>
    <n v="854"/>
    <n v="0.6"/>
    <d v="2024-12-28T00:00:00"/>
    <d v="2024-08-10T00:00:00"/>
  </r>
  <r>
    <s v="Gusikowski, Erdman and Ryan"/>
    <s v="Italy"/>
    <n v="41.902782000000002"/>
    <n v="12.496366"/>
    <s v="Education &amp; Science"/>
    <s v="Small (11-200)"/>
    <s v="Jessica Martinez"/>
    <d v="2024-05-21T00:00:00"/>
    <s v="Services"/>
    <x v="0"/>
    <n v="7"/>
    <x v="0"/>
    <m/>
    <n v="1249"/>
    <n v="0.8"/>
    <d v="2025-03-17T00:00:00"/>
    <d v="2024-06-29T00:00:00"/>
  </r>
  <r>
    <s v="Renner, Bashirian and Lind"/>
    <s v="Switzerland"/>
    <n v="46.204391000000001"/>
    <n v="6.1431579999999997"/>
    <s v="Construction &amp; Engineering"/>
    <s v="Small (11-200)"/>
    <s v="Laura Thompson"/>
    <d v="2024-03-21T00:00:00"/>
    <s v="SAAS"/>
    <x v="0"/>
    <n v="7"/>
    <x v="0"/>
    <m/>
    <n v="1125"/>
    <n v="0.3"/>
    <d v="2024-04-12T00:00:00"/>
    <d v="2024-06-02T00:00:00"/>
  </r>
  <r>
    <s v="Spencer, Jerde and Green"/>
    <s v="Switzerland"/>
    <n v="46.204391000000001"/>
    <n v="6.1431579999999997"/>
    <s v="Entertainment &amp; Media &amp; Hospitality"/>
    <s v="Small (11-200)"/>
    <s v="John Smith"/>
    <d v="2024-05-27T00:00:00"/>
    <s v="SAAS"/>
    <x v="0"/>
    <n v="7"/>
    <x v="0"/>
    <m/>
    <n v="1411"/>
    <n v="0.4"/>
    <d v="2025-03-23T00:00:00"/>
    <d v="2024-08-29T00:00:00"/>
  </r>
  <r>
    <s v="Maggio-Reynolds"/>
    <s v="France"/>
    <n v="48.864716000000001"/>
    <n v="2.3490139999999999"/>
    <s v="Government Administration &amp; Healthcare"/>
    <s v="Small (11-200)"/>
    <s v="Kevin Anderson"/>
    <d v="2024-02-03T00:00:00"/>
    <s v="SAAS"/>
    <x v="0"/>
    <n v="7"/>
    <x v="0"/>
    <m/>
    <n v="1503"/>
    <n v="0.3"/>
    <d v="2025-01-03T00:00:00"/>
    <d v="2024-04-19T00:00:00"/>
  </r>
  <r>
    <s v="Blognation"/>
    <s v="Germany"/>
    <n v="52.520007999999997"/>
    <n v="13.404954"/>
    <s v="Banking &amp; Finance"/>
    <s v="Micro (1-10)"/>
    <s v="Kevin Anderson"/>
    <d v="2024-05-31T00:00:00"/>
    <s v="Custom solution"/>
    <x v="0"/>
    <n v="7"/>
    <x v="0"/>
    <m/>
    <n v="206"/>
    <n v="0.8"/>
    <d v="2024-10-10T00:00:00"/>
    <d v="2024-06-17T00:00:00"/>
  </r>
  <r>
    <s v="Dablist"/>
    <s v="Germany"/>
    <n v="52.520007999999997"/>
    <n v="13.404954"/>
    <s v="IT &amp; IT Services"/>
    <s v="Micro (1-10)"/>
    <s v="Kevin Anderson"/>
    <d v="2024-01-11T00:00:00"/>
    <s v="SAAS"/>
    <x v="0"/>
    <n v="7"/>
    <x v="0"/>
    <m/>
    <n v="956"/>
    <n v="1"/>
    <d v="2024-04-26T00:00:00"/>
    <d v="2024-03-07T00:00:00"/>
  </r>
  <r>
    <s v="Meedoo"/>
    <s v="Netherlands"/>
    <n v="52.370215999999999"/>
    <n v="4.895168"/>
    <s v="Transportation &amp; Logistics"/>
    <s v="Micro (1-10)"/>
    <s v="Michael Brown"/>
    <d v="2024-04-09T00:00:00"/>
    <s v="SAAS"/>
    <x v="0"/>
    <n v="7"/>
    <x v="0"/>
    <m/>
    <n v="668"/>
    <n v="0.4"/>
    <d v="2024-09-05T00:00:00"/>
    <d v="2024-04-27T00:00:00"/>
  </r>
  <r>
    <s v="Runte Group"/>
    <s v="Austria"/>
    <n v="48.210033000000003"/>
    <n v="16.363448999999999"/>
    <s v="Retail &amp; Distribution"/>
    <s v="Micro (1-10)"/>
    <s v="Kevin Anderson"/>
    <d v="2024-05-08T00:00:00"/>
    <s v="Services"/>
    <x v="0"/>
    <n v="7"/>
    <x v="0"/>
    <m/>
    <n v="721"/>
    <n v="0.3"/>
    <d v="2025-02-22T00:00:00"/>
    <d v="2024-07-20T00:00:00"/>
  </r>
  <r>
    <s v="VonRueden Inc"/>
    <s v="Germany"/>
    <n v="52.520007999999997"/>
    <n v="13.404954"/>
    <s v="Transportation &amp; Logistics"/>
    <s v="Micro (1-10)"/>
    <s v="Laura Thompson"/>
    <d v="2024-03-03T00:00:00"/>
    <s v="Services"/>
    <x v="0"/>
    <n v="7"/>
    <x v="0"/>
    <m/>
    <n v="320"/>
    <n v="0.2"/>
    <d v="2024-10-21T00:00:00"/>
    <d v="2024-03-23T00:00:00"/>
  </r>
  <r>
    <s v="Treutel-Willms"/>
    <s v="Italy"/>
    <n v="41.902782000000002"/>
    <n v="12.496366"/>
    <s v="Banking &amp; Finance"/>
    <s v="Micro (1-10)"/>
    <s v="David Wilson"/>
    <d v="2024-05-17T00:00:00"/>
    <s v="Custom solution"/>
    <x v="0"/>
    <n v="7"/>
    <x v="0"/>
    <m/>
    <n v="1074"/>
    <n v="0.9"/>
    <d v="2024-12-21T00:00:00"/>
    <d v="2024-08-15T00:00:00"/>
  </r>
  <r>
    <s v="Medhurst, Weber and Waters"/>
    <s v="Italy"/>
    <n v="41.902782000000002"/>
    <n v="12.496366"/>
    <s v="Construction &amp; Engineering"/>
    <s v="Micro (1-10)"/>
    <s v="John Smith"/>
    <d v="2024-02-15T00:00:00"/>
    <s v="SAAS"/>
    <x v="0"/>
    <n v="7"/>
    <x v="0"/>
    <m/>
    <n v="480"/>
    <n v="0.7"/>
    <d v="2025-02-07T00:00:00"/>
    <d v="2024-05-13T00:00:00"/>
  </r>
  <r>
    <s v="Hansen LLC"/>
    <s v="Spain"/>
    <n v="40.416775000000001"/>
    <n v="-3.7037900000000001"/>
    <s v="Professional Services &amp; Consulting"/>
    <s v="Micro (1-10)"/>
    <s v="Laura Thompson"/>
    <d v="2024-01-05T00:00:00"/>
    <s v="Services"/>
    <x v="0"/>
    <n v="7"/>
    <x v="0"/>
    <m/>
    <n v="392"/>
    <n v="0.2"/>
    <d v="2024-01-26T00:00:00"/>
    <d v="2024-03-13T00:00:00"/>
  </r>
  <r>
    <s v="Bechtelar-Heidenreich"/>
    <s v="Italy"/>
    <n v="41.902782000000002"/>
    <n v="12.496366"/>
    <s v="Banking &amp; Finance"/>
    <s v="Micro (1-10)"/>
    <s v="Michael Brown"/>
    <d v="2024-03-25T00:00:00"/>
    <s v="Services"/>
    <x v="0"/>
    <n v="7"/>
    <x v="0"/>
    <m/>
    <n v="846"/>
    <n v="0.4"/>
    <d v="2024-08-27T00:00:00"/>
    <d v="2024-06-02T00:00:00"/>
  </r>
  <r>
    <s v="Rosenbaum, Breitenberg and Langworth"/>
    <s v="Switzerland"/>
    <n v="46.204391000000001"/>
    <n v="6.1431579999999997"/>
    <s v="IT &amp; IT Services"/>
    <s v="Micro (1-10)"/>
    <s v="Emily Johnson"/>
    <d v="2024-04-30T00:00:00"/>
    <s v="SAAS"/>
    <x v="0"/>
    <n v="7"/>
    <x v="0"/>
    <m/>
    <n v="968"/>
    <n v="0.5"/>
    <d v="2025-01-24T00:00:00"/>
    <d v="2024-08-03T00:00:00"/>
  </r>
  <r>
    <s v="Kunde Group"/>
    <s v="Spain"/>
    <n v="40.416775000000001"/>
    <n v="-3.7037900000000001"/>
    <s v="Agriculture &amp; Mining"/>
    <s v="Micro (1-10)"/>
    <s v="Laura Thompson"/>
    <d v="2024-01-04T00:00:00"/>
    <s v="Services"/>
    <x v="0"/>
    <n v="7"/>
    <x v="0"/>
    <m/>
    <n v="1068"/>
    <n v="0.4"/>
    <d v="2024-11-12T00:00:00"/>
    <d v="2024-03-18T00:00:00"/>
  </r>
  <r>
    <s v="Abernathy and Sons"/>
    <s v="France"/>
    <n v="48.864716000000001"/>
    <n v="2.3490139999999999"/>
    <s v="Agriculture &amp; Mining"/>
    <s v="Micro (1-10)"/>
    <s v="Laura Thompson"/>
    <d v="2024-03-27T00:00:00"/>
    <s v="Services"/>
    <x v="0"/>
    <n v="7"/>
    <x v="0"/>
    <m/>
    <n v="617"/>
    <n v="0.3"/>
    <d v="2024-12-02T00:00:00"/>
    <d v="2024-04-01T00:00:00"/>
  </r>
  <r>
    <s v="Erdman, Wilkinson and Stracke"/>
    <s v="Germany"/>
    <n v="52.520007999999997"/>
    <n v="13.404954"/>
    <s v="Banking &amp; Finance"/>
    <s v="Micro (1-10)"/>
    <s v="Kevin Anderson"/>
    <d v="2024-01-04T00:00:00"/>
    <s v="Services"/>
    <x v="0"/>
    <n v="7"/>
    <x v="0"/>
    <m/>
    <n v="888"/>
    <n v="0.3"/>
    <d v="2024-05-08T00:00:00"/>
    <d v="2024-02-04T00:00:00"/>
  </r>
  <r>
    <s v="Bogisich, Denesik and Crona"/>
    <s v="Spain"/>
    <n v="40.416775000000001"/>
    <n v="-3.7037900000000001"/>
    <s v="IT &amp; IT Services"/>
    <s v="Micro (1-10)"/>
    <s v="Michael Brown"/>
    <d v="2024-04-15T00:00:00"/>
    <s v="Custom solution"/>
    <x v="0"/>
    <n v="7"/>
    <x v="0"/>
    <m/>
    <n v="364"/>
    <n v="0.3"/>
    <d v="2024-05-29T00:00:00"/>
    <d v="2024-08-12T00:00:00"/>
  </r>
  <r>
    <s v="Davis-Schuppe"/>
    <s v="Germany"/>
    <n v="52.520007999999997"/>
    <n v="13.404954"/>
    <s v="Banking &amp; Finance"/>
    <s v="Micro (1-10)"/>
    <s v="Jessica Martinez"/>
    <d v="2024-04-15T00:00:00"/>
    <s v="Services"/>
    <x v="0"/>
    <n v="7"/>
    <x v="0"/>
    <m/>
    <n v="856"/>
    <n v="0.6"/>
    <d v="2024-09-29T00:00:00"/>
    <d v="2024-07-11T00:00:00"/>
  </r>
  <r>
    <s v="Huel-Dooley"/>
    <s v="Belgium"/>
    <n v="51.260196999999998"/>
    <n v="4.4027710000000004"/>
    <s v="Banking &amp; Finance"/>
    <s v="Micro (1-10)"/>
    <s v="Sarah Davis"/>
    <d v="2024-02-10T00:00:00"/>
    <s v="SAAS"/>
    <x v="0"/>
    <n v="7"/>
    <x v="0"/>
    <m/>
    <n v="555"/>
    <n v="0.4"/>
    <d v="2024-07-27T00:00:00"/>
    <d v="2024-03-18T00:00:00"/>
  </r>
  <r>
    <s v="Bergstrom LLC"/>
    <s v="Portugal"/>
    <n v="38.736946000000003"/>
    <n v="-9.1426850000000002"/>
    <s v="Transportation &amp; Logistics"/>
    <s v="Micro (1-10)"/>
    <s v="Jessica Martinez"/>
    <d v="2024-04-04T00:00:00"/>
    <s v="Services"/>
    <x v="0"/>
    <n v="7"/>
    <x v="0"/>
    <m/>
    <n v="1035"/>
    <n v="0.7"/>
    <d v="2024-08-20T00:00:00"/>
    <d v="2024-07-25T00:00:00"/>
  </r>
  <r>
    <s v="Considine, Collins and Hudson"/>
    <s v="Portugal"/>
    <n v="38.736946000000003"/>
    <n v="-9.1426850000000002"/>
    <s v="Entertainment &amp; Media &amp; Hospitality"/>
    <s v="Micro (1-10)"/>
    <s v="Jessica Martinez"/>
    <d v="2024-02-25T00:00:00"/>
    <s v="SAAS"/>
    <x v="0"/>
    <n v="7"/>
    <x v="0"/>
    <m/>
    <n v="566"/>
    <n v="0.3"/>
    <d v="2024-12-09T00:00:00"/>
    <d v="2024-06-01T00:00:00"/>
  </r>
  <r>
    <s v="Kunde-Lindgren"/>
    <s v="Netherlands"/>
    <n v="52.370215999999999"/>
    <n v="4.895168"/>
    <s v="Telecommunications"/>
    <s v="Micro (1-10)"/>
    <s v="Jessica Martinez"/>
    <d v="2024-01-18T00:00:00"/>
    <s v="Services"/>
    <x v="0"/>
    <n v="7"/>
    <x v="0"/>
    <m/>
    <n v="722"/>
    <n v="0.9"/>
    <d v="2024-11-04T00:00:00"/>
    <d v="2024-05-03T00:00:00"/>
  </r>
  <r>
    <s v="Crooks Group"/>
    <s v="France"/>
    <n v="48.864716000000001"/>
    <n v="2.3490139999999999"/>
    <s v="Telecommunications"/>
    <s v="Micro (1-10)"/>
    <s v="Laura Thompson"/>
    <d v="2024-01-16T00:00:00"/>
    <s v="Services"/>
    <x v="0"/>
    <n v="7"/>
    <x v="0"/>
    <m/>
    <n v="1000"/>
    <n v="0.8"/>
    <d v="2024-04-15T00:00:00"/>
    <d v="2024-02-03T00:00:00"/>
  </r>
  <r>
    <s v="O'Conner Group"/>
    <s v="Italy"/>
    <n v="41.902782000000002"/>
    <n v="12.496366"/>
    <s v="Agriculture &amp; Mining"/>
    <s v="Micro (1-10)"/>
    <s v="Michael Brown"/>
    <d v="2024-02-18T00:00:00"/>
    <s v="Custom solution"/>
    <x v="0"/>
    <n v="7"/>
    <x v="0"/>
    <m/>
    <n v="898"/>
    <n v="0.6"/>
    <d v="2024-03-27T00:00:00"/>
    <d v="2024-04-13T00:00:00"/>
  </r>
  <r>
    <s v="Bogan-Goyette"/>
    <s v="Netherlands"/>
    <n v="52.370215999999999"/>
    <n v="4.895168"/>
    <s v="Telecommunications"/>
    <s v="Micro (1-10)"/>
    <s v="Laura Thompson"/>
    <d v="2024-05-23T00:00:00"/>
    <s v="Services"/>
    <x v="0"/>
    <n v="7"/>
    <x v="0"/>
    <m/>
    <n v="786"/>
    <n v="0.3"/>
    <d v="2024-12-03T00:00:00"/>
    <d v="2024-09-10T00:00:00"/>
  </r>
  <r>
    <s v="Hilll, Runolfsdottir and Barrows"/>
    <s v="Switzerland"/>
    <n v="46.204391000000001"/>
    <n v="6.1431579999999997"/>
    <s v="Transportation &amp; Logistics"/>
    <s v="Micro (1-10)"/>
    <s v="Emily Johnson"/>
    <d v="2024-02-23T00:00:00"/>
    <s v="SAAS"/>
    <x v="0"/>
    <n v="7"/>
    <x v="0"/>
    <m/>
    <n v="843"/>
    <n v="0.4"/>
    <d v="2024-06-29T00:00:00"/>
    <d v="2024-06-16T00:00:00"/>
  </r>
  <r>
    <s v="Lubowitz, McClure and Hettinger"/>
    <s v="Spain"/>
    <n v="40.416775000000001"/>
    <n v="-3.7037900000000001"/>
    <s v="IT &amp; IT Services"/>
    <s v="Micro (1-10)"/>
    <s v="Kevin Anderson"/>
    <d v="2024-05-01T00:00:00"/>
    <s v="SAAS"/>
    <x v="0"/>
    <n v="7"/>
    <x v="0"/>
    <m/>
    <n v="608"/>
    <n v="0.2"/>
    <d v="2025-03-16T00:00:00"/>
    <d v="2024-08-20T00:00:00"/>
  </r>
  <r>
    <s v="Herman LLC"/>
    <s v="Italy"/>
    <n v="41.902782000000002"/>
    <n v="12.496366"/>
    <s v="IT &amp; IT Services"/>
    <s v="Micro (1-10)"/>
    <s v="Laura Thompson"/>
    <d v="2024-01-05T00:00:00"/>
    <s v="Services"/>
    <x v="0"/>
    <n v="7"/>
    <x v="0"/>
    <m/>
    <n v="285"/>
    <n v="0.2"/>
    <d v="2024-07-16T00:00:00"/>
    <d v="2024-01-22T00:00:00"/>
  </r>
  <r>
    <s v="Bednar-Schuppe"/>
    <s v="Portugal"/>
    <n v="38.736946000000003"/>
    <n v="-9.1426850000000002"/>
    <s v="Retail &amp; Distribution"/>
    <s v="Micro (1-10)"/>
    <s v="Jessica Martinez"/>
    <d v="2024-03-15T00:00:00"/>
    <s v="Custom solution"/>
    <x v="0"/>
    <n v="7"/>
    <x v="0"/>
    <m/>
    <n v="950"/>
    <n v="0.2"/>
    <d v="2024-12-25T00:00:00"/>
    <d v="2024-07-06T00:00:00"/>
  </r>
  <r>
    <s v="Reynolds-Olson"/>
    <s v="Germany"/>
    <n v="52.520007999999997"/>
    <n v="13.404954"/>
    <s v="Transportation &amp; Logistics"/>
    <s v="Micro (1-10)"/>
    <s v="Jessica Martinez"/>
    <d v="2024-04-06T00:00:00"/>
    <s v="SAAS"/>
    <x v="0"/>
    <n v="7"/>
    <x v="0"/>
    <m/>
    <n v="1095"/>
    <n v="0.4"/>
    <d v="2024-09-20T00:00:00"/>
    <d v="2024-04-06T00:00:00"/>
  </r>
  <r>
    <s v="Jacobi, Johnson and Harris"/>
    <s v="France"/>
    <n v="48.864716000000001"/>
    <n v="2.3490139999999999"/>
    <s v="Government Administration &amp; Healthcare"/>
    <s v="Micro (1-10)"/>
    <s v="Laura Thompson"/>
    <d v="2024-05-21T00:00:00"/>
    <s v="Services"/>
    <x v="0"/>
    <n v="7"/>
    <x v="0"/>
    <m/>
    <n v="668"/>
    <n v="0.9"/>
    <d v="2024-08-20T00:00:00"/>
    <d v="2024-08-07T00:00:00"/>
  </r>
  <r>
    <s v="Beatty Group"/>
    <s v="Belgium"/>
    <n v="51.260196999999998"/>
    <n v="4.4027710000000004"/>
    <s v="Banking &amp; Finance"/>
    <s v="Micro (1-10)"/>
    <s v="Laura Thompson"/>
    <d v="2024-01-26T00:00:00"/>
    <s v="Services"/>
    <x v="0"/>
    <n v="7"/>
    <x v="0"/>
    <m/>
    <n v="993"/>
    <n v="0.5"/>
    <d v="2024-09-29T00:00:00"/>
    <d v="2024-02-14T00:00:00"/>
  </r>
  <r>
    <s v="Hettinger, Kuhic and Dooley"/>
    <s v="Germany"/>
    <n v="52.520007999999997"/>
    <n v="13.404954"/>
    <s v="Banking &amp; Finance"/>
    <s v="Micro (1-10)"/>
    <s v="John Smith"/>
    <d v="2024-02-07T00:00:00"/>
    <s v="SAAS"/>
    <x v="0"/>
    <n v="7"/>
    <x v="0"/>
    <m/>
    <n v="670"/>
    <n v="0.5"/>
    <d v="2024-04-09T00:00:00"/>
    <d v="2024-04-01T00:00:00"/>
  </r>
  <r>
    <s v="O'Kon-Fay"/>
    <s v="France"/>
    <n v="48.864716000000001"/>
    <n v="2.3490139999999999"/>
    <s v="Banking &amp; Finance"/>
    <s v="Micro (1-10)"/>
    <s v="Jessica Martinez"/>
    <d v="2024-02-13T00:00:00"/>
    <s v="SAAS"/>
    <x v="0"/>
    <n v="7"/>
    <x v="0"/>
    <m/>
    <n v="442"/>
    <n v="0.2"/>
    <d v="2024-09-08T00:00:00"/>
    <d v="2024-05-24T00:00:00"/>
  </r>
  <r>
    <s v="Leuschke LLC"/>
    <s v="Germany"/>
    <n v="52.520007999999997"/>
    <n v="13.404954"/>
    <s v="Transportation &amp; Logistics"/>
    <s v="Micro (1-10)"/>
    <s v="Laura Thompson"/>
    <d v="2024-01-31T00:00:00"/>
    <s v="Custom solution"/>
    <x v="0"/>
    <n v="7"/>
    <x v="0"/>
    <m/>
    <n v="375"/>
    <n v="0.7"/>
    <d v="2024-07-16T00:00:00"/>
    <d v="2024-03-13T00:00:00"/>
  </r>
  <r>
    <s v="Dooley, Stracke and Wiegand"/>
    <s v="Italy"/>
    <n v="41.902782000000002"/>
    <n v="12.496366"/>
    <s v="Energy &amp; Utilities"/>
    <s v="Micro (1-10)"/>
    <s v="Kevin Anderson"/>
    <d v="2024-02-28T00:00:00"/>
    <s v="SAAS"/>
    <x v="0"/>
    <n v="7"/>
    <x v="0"/>
    <m/>
    <n v="258"/>
    <n v="0.4"/>
    <d v="2025-01-12T00:00:00"/>
    <d v="2024-04-19T00:00:00"/>
  </r>
  <r>
    <s v="Heathcote-Ryan"/>
    <s v="Portugal"/>
    <n v="38.736946000000003"/>
    <n v="-9.1426850000000002"/>
    <s v="Education &amp; Science"/>
    <s v="Micro (1-10)"/>
    <s v="Michael Brown"/>
    <d v="2024-04-26T00:00:00"/>
    <s v="SAAS"/>
    <x v="0"/>
    <n v="7"/>
    <x v="0"/>
    <m/>
    <n v="663"/>
    <n v="0.4"/>
    <d v="2025-02-17T00:00:00"/>
    <d v="2024-05-29T00:00:00"/>
  </r>
  <r>
    <s v="Leuschke, Mohr and Rolfson"/>
    <s v="Switzerland"/>
    <n v="46.204391000000001"/>
    <n v="6.1431579999999997"/>
    <s v="Transportation &amp; Logistics"/>
    <s v="Micro (1-10)"/>
    <s v="John Smith"/>
    <d v="2024-03-11T00:00:00"/>
    <s v="Services"/>
    <x v="0"/>
    <n v="7"/>
    <x v="0"/>
    <m/>
    <n v="1039"/>
    <n v="0.7"/>
    <d v="2024-12-13T00:00:00"/>
    <d v="2024-06-14T00:00:00"/>
  </r>
  <r>
    <s v="Reinger and Sons"/>
    <s v="Austria"/>
    <n v="48.210033000000003"/>
    <n v="16.363448999999999"/>
    <s v="Banking &amp; Finance"/>
    <s v="Micro (1-10)"/>
    <s v="Jessica Martinez"/>
    <d v="2024-01-13T00:00:00"/>
    <s v="SAAS"/>
    <x v="0"/>
    <n v="7"/>
    <x v="0"/>
    <m/>
    <n v="991"/>
    <n v="0.4"/>
    <d v="2024-04-30T00:00:00"/>
    <d v="2024-03-26T00:00:00"/>
  </r>
  <r>
    <s v="Klocko Group"/>
    <s v="Switzerland"/>
    <n v="46.204391000000001"/>
    <n v="6.1431579999999997"/>
    <s v="Transportation &amp; Logistics"/>
    <s v="Micro (1-10)"/>
    <s v="Jessica Martinez"/>
    <d v="2024-01-06T00:00:00"/>
    <s v="SAAS"/>
    <x v="0"/>
    <n v="7"/>
    <x v="0"/>
    <m/>
    <n v="820"/>
    <n v="0.2"/>
    <d v="2024-10-24T00:00:00"/>
    <d v="2024-02-09T00:00:00"/>
  </r>
  <r>
    <s v="Koch, Kerluke and Kuphal"/>
    <s v="Portugal"/>
    <n v="38.736946000000003"/>
    <n v="-9.1426850000000002"/>
    <s v="Transportation &amp; Logistics"/>
    <s v="Micro (1-10)"/>
    <s v="Laura Thompson"/>
    <d v="2024-02-20T00:00:00"/>
    <s v="SAAS"/>
    <x v="0"/>
    <n v="7"/>
    <x v="0"/>
    <m/>
    <n v="884"/>
    <n v="1"/>
    <d v="2025-01-10T00:00:00"/>
    <d v="2024-04-03T00:00:00"/>
  </r>
  <r>
    <s v="Wolf Inc"/>
    <s v="Netherlands"/>
    <n v="52.370215999999999"/>
    <n v="4.895168"/>
    <s v="Energy &amp; Utilities"/>
    <s v="Micro (1-10)"/>
    <s v="Sarah Davis"/>
    <d v="2024-02-22T00:00:00"/>
    <s v="Custom solution"/>
    <x v="0"/>
    <n v="7"/>
    <x v="0"/>
    <m/>
    <n v="1057"/>
    <n v="0.6"/>
    <d v="2025-02-07T00:00:00"/>
    <d v="2024-06-14T00:00:00"/>
  </r>
  <r>
    <s v="Hoeger-Jakubowski"/>
    <s v="France"/>
    <n v="48.864716000000001"/>
    <n v="2.3490139999999999"/>
    <s v="Transportation &amp; Logistics"/>
    <s v="Micro (1-10)"/>
    <s v="Jessica Martinez"/>
    <d v="2024-05-30T00:00:00"/>
    <s v="Services"/>
    <x v="0"/>
    <n v="7"/>
    <x v="0"/>
    <m/>
    <n v="654"/>
    <n v="0.2"/>
    <d v="2024-11-02T00:00:00"/>
    <d v="2024-08-23T00:00:00"/>
  </r>
  <r>
    <s v="Ziemann LLC"/>
    <s v="Italy"/>
    <n v="41.902782000000002"/>
    <n v="12.496366"/>
    <s v="Construction &amp; Engineering"/>
    <s v="Micro (1-10)"/>
    <s v="Jessica Martinez"/>
    <d v="2024-01-17T00:00:00"/>
    <s v="SAAS"/>
    <x v="0"/>
    <n v="7"/>
    <x v="0"/>
    <m/>
    <n v="913"/>
    <n v="0.5"/>
    <d v="2024-03-13T00:00:00"/>
    <d v="2024-02-19T00:00:00"/>
  </r>
  <r>
    <s v="Flashspan"/>
    <s v="Spain"/>
    <n v="40.416775000000001"/>
    <n v="-3.7037900000000001"/>
    <s v="Telecommunications"/>
    <s v="Medium (201-500)"/>
    <s v="John Smith"/>
    <d v="2024-04-25T00:00:00"/>
    <s v="SAAS"/>
    <x v="0"/>
    <n v="7"/>
    <x v="0"/>
    <m/>
    <n v="5555"/>
    <n v="0.5"/>
    <d v="2025-02-28T00:00:00"/>
    <d v="2024-04-30T00:00:00"/>
  </r>
  <r>
    <s v="Wordpedia"/>
    <s v="Italy"/>
    <n v="41.902782000000002"/>
    <n v="12.496366"/>
    <s v="Transportation &amp; Logistics"/>
    <s v="Medium (201-500)"/>
    <s v="Emily Johnson"/>
    <d v="2024-04-21T00:00:00"/>
    <s v="Custom solution"/>
    <x v="0"/>
    <n v="7"/>
    <x v="0"/>
    <m/>
    <n v="5916"/>
    <n v="0.1"/>
    <d v="2024-10-13T00:00:00"/>
    <d v="2024-06-09T00:00:00"/>
  </r>
  <r>
    <s v="Quaxo"/>
    <s v="Italy"/>
    <n v="41.902782000000002"/>
    <n v="12.496366"/>
    <s v="Government Administration &amp; Healthcare"/>
    <s v="Medium (201-500)"/>
    <s v="Michael Brown"/>
    <d v="2024-02-26T00:00:00"/>
    <s v="Services"/>
    <x v="0"/>
    <n v="7"/>
    <x v="0"/>
    <m/>
    <n v="1352"/>
    <n v="0.2"/>
    <d v="2024-06-16T00:00:00"/>
    <d v="2024-04-25T00:00:00"/>
  </r>
  <r>
    <s v="Skivee"/>
    <s v="Portugal"/>
    <n v="38.736946000000003"/>
    <n v="-9.1426850000000002"/>
    <s v="Recreation &amp; Sports"/>
    <s v="Medium (201-500)"/>
    <s v="Jessica Martinez"/>
    <d v="2024-05-04T00:00:00"/>
    <s v="Custom solution"/>
    <x v="0"/>
    <n v="7"/>
    <x v="0"/>
    <m/>
    <n v="7313"/>
    <n v="0.9"/>
    <d v="2024-05-31T00:00:00"/>
    <d v="2024-08-21T00:00:00"/>
  </r>
  <r>
    <s v="BlogXS"/>
    <s v="Spain"/>
    <n v="40.416775000000001"/>
    <n v="-3.7037900000000001"/>
    <s v="Construction &amp; Engineering"/>
    <s v="Medium (201-500)"/>
    <s v="Jessica Martinez"/>
    <d v="2024-05-13T00:00:00"/>
    <s v="Custom solution"/>
    <x v="0"/>
    <n v="7"/>
    <x v="0"/>
    <m/>
    <n v="481"/>
    <n v="0.5"/>
    <d v="2024-06-07T00:00:00"/>
    <d v="2024-06-21T00:00:00"/>
  </r>
  <r>
    <s v="Buzzster"/>
    <s v="France"/>
    <n v="48.864716000000001"/>
    <n v="2.3490139999999999"/>
    <s v="Retail &amp; Distribution"/>
    <s v="Medium (201-500)"/>
    <s v="Jessica Martinez"/>
    <d v="2024-02-23T00:00:00"/>
    <s v="Services"/>
    <x v="0"/>
    <n v="7"/>
    <x v="0"/>
    <m/>
    <n v="5122"/>
    <n v="0.2"/>
    <d v="2024-07-31T00:00:00"/>
    <d v="2024-03-23T00:00:00"/>
  </r>
  <r>
    <s v="Wyman-Goodwin"/>
    <s v="Austria"/>
    <n v="48.210033000000003"/>
    <n v="16.363448999999999"/>
    <s v="Education &amp; Science"/>
    <s v="Medium (201-500)"/>
    <s v="Laura Thompson"/>
    <d v="2024-02-01T00:00:00"/>
    <s v="SAAS"/>
    <x v="0"/>
    <n v="7"/>
    <x v="0"/>
    <m/>
    <n v="7898"/>
    <n v="0.3"/>
    <d v="2024-09-05T00:00:00"/>
    <d v="2024-03-02T00:00:00"/>
  </r>
  <r>
    <s v="Cruickshank-Weimann"/>
    <s v="Switzerland"/>
    <n v="46.204391000000001"/>
    <n v="6.1431579999999997"/>
    <s v="IT &amp; IT Services"/>
    <s v="Medium (201-500)"/>
    <s v="Laura Thompson"/>
    <d v="2024-03-18T00:00:00"/>
    <s v="Custom solution"/>
    <x v="0"/>
    <n v="7"/>
    <x v="0"/>
    <m/>
    <n v="5718"/>
    <n v="0.3"/>
    <d v="2024-08-03T00:00:00"/>
    <d v="2024-06-08T00:00:00"/>
  </r>
  <r>
    <s v="Schaden-Bode"/>
    <s v="Switzerland"/>
    <n v="46.204391000000001"/>
    <n v="6.1431579999999997"/>
    <s v="Education &amp; Science"/>
    <s v="Medium (201-500)"/>
    <s v="David Wilson"/>
    <d v="2024-02-10T00:00:00"/>
    <s v="Services"/>
    <x v="0"/>
    <n v="7"/>
    <x v="0"/>
    <m/>
    <n v="2849"/>
    <n v="0.9"/>
    <d v="2024-09-15T00:00:00"/>
    <d v="2024-02-16T00:00:00"/>
  </r>
  <r>
    <s v="Walker LLC"/>
    <s v="Spain"/>
    <n v="40.416775000000001"/>
    <n v="-3.7037900000000001"/>
    <s v="Professional Services &amp; Consulting"/>
    <s v="Medium (201-500)"/>
    <s v="Jessica Martinez"/>
    <d v="2024-01-12T00:00:00"/>
    <s v="Services"/>
    <x v="0"/>
    <n v="7"/>
    <x v="0"/>
    <m/>
    <n v="3612"/>
    <n v="0.4"/>
    <d v="2024-07-24T00:00:00"/>
    <d v="2024-04-02T00:00:00"/>
  </r>
  <r>
    <s v="Tremblay, Lebsack and Gerhold"/>
    <s v="Spain"/>
    <n v="40.416775000000001"/>
    <n v="-3.7037900000000001"/>
    <s v="Transportation &amp; Logistics"/>
    <s v="Medium (201-500)"/>
    <s v="Jessica Martinez"/>
    <d v="2024-04-05T00:00:00"/>
    <s v="SAAS"/>
    <x v="0"/>
    <n v="7"/>
    <x v="0"/>
    <m/>
    <n v="1333"/>
    <n v="0.2"/>
    <d v="2024-06-28T00:00:00"/>
    <d v="2024-06-01T00:00:00"/>
  </r>
  <r>
    <s v="O'Reilly-Ferry"/>
    <s v="Switzerland"/>
    <n v="46.204391000000001"/>
    <n v="6.1431579999999997"/>
    <s v="Banking &amp; Finance"/>
    <s v="Medium (201-500)"/>
    <s v="John Smith"/>
    <d v="2024-01-18T00:00:00"/>
    <s v="Services"/>
    <x v="0"/>
    <n v="7"/>
    <x v="0"/>
    <m/>
    <n v="2367"/>
    <n v="0.2"/>
    <d v="2025-01-07T00:00:00"/>
    <d v="2024-05-12T00:00:00"/>
  </r>
  <r>
    <s v="Bartoletti-Aufderhar"/>
    <s v="Germany"/>
    <n v="52.520007999999997"/>
    <n v="13.404954"/>
    <s v="Professional Services &amp; Consulting"/>
    <s v="Medium (201-500)"/>
    <s v="David Wilson"/>
    <d v="2024-04-07T00:00:00"/>
    <s v="Services"/>
    <x v="0"/>
    <n v="7"/>
    <x v="0"/>
    <m/>
    <n v="3651"/>
    <n v="0.4"/>
    <d v="2024-07-28T00:00:00"/>
    <d v="2024-04-12T00:00:00"/>
  </r>
  <r>
    <s v="Kiehn-Kshlerin"/>
    <s v="Italy"/>
    <n v="41.902782000000002"/>
    <n v="12.496366"/>
    <s v="Government Administration &amp; Healthcare"/>
    <s v="Medium (201-500)"/>
    <s v="Michael Brown"/>
    <d v="2024-02-23T00:00:00"/>
    <s v="SAAS"/>
    <x v="0"/>
    <n v="7"/>
    <x v="0"/>
    <m/>
    <n v="1647"/>
    <n v="0.1"/>
    <d v="2025-01-01T00:00:00"/>
    <d v="2024-05-24T00:00:00"/>
  </r>
  <r>
    <s v="Haley Group"/>
    <s v="Spain"/>
    <n v="40.416775000000001"/>
    <n v="-3.7037900000000001"/>
    <s v="IT &amp; IT Services"/>
    <s v="Medium (201-500)"/>
    <s v="John Smith"/>
    <d v="2024-02-18T00:00:00"/>
    <s v="SAAS"/>
    <x v="0"/>
    <n v="7"/>
    <x v="0"/>
    <m/>
    <n v="3098"/>
    <n v="0.4"/>
    <d v="2024-11-12T00:00:00"/>
    <d v="2024-03-01T00:00:00"/>
  </r>
  <r>
    <s v="Hegmann, Larkin and Bednar"/>
    <s v="France"/>
    <n v="48.864716000000001"/>
    <n v="2.3490139999999999"/>
    <s v="Agriculture &amp; Mining"/>
    <s v="Medium (201-500)"/>
    <s v="Kevin Anderson"/>
    <d v="2024-02-15T00:00:00"/>
    <s v="Services"/>
    <x v="0"/>
    <n v="7"/>
    <x v="0"/>
    <m/>
    <n v="7604"/>
    <n v="0.4"/>
    <d v="2024-11-14T00:00:00"/>
    <d v="2024-03-02T00:00:00"/>
  </r>
  <r>
    <s v="Lynch, Kihn and Bartell"/>
    <s v="Germany"/>
    <n v="52.520007999999997"/>
    <n v="13.404954"/>
    <s v="Retail &amp; Distribution"/>
    <s v="Medium (201-500)"/>
    <s v="Kevin Anderson"/>
    <d v="2024-03-03T00:00:00"/>
    <s v="Services"/>
    <x v="0"/>
    <n v="7"/>
    <x v="0"/>
    <m/>
    <n v="3858"/>
    <n v="0.5"/>
    <d v="2024-06-20T00:00:00"/>
    <d v="2024-04-01T00:00:00"/>
  </r>
  <r>
    <s v="Schinner, Bogisich and Batz"/>
    <s v="Austria"/>
    <n v="48.210033000000003"/>
    <n v="16.363448999999999"/>
    <s v="Education &amp; Science"/>
    <s v="Medium (201-500)"/>
    <s v="Emily Johnson"/>
    <d v="2024-01-12T00:00:00"/>
    <s v="SAAS"/>
    <x v="0"/>
    <n v="7"/>
    <x v="0"/>
    <m/>
    <n v="785"/>
    <n v="0.7"/>
    <d v="2024-07-17T00:00:00"/>
    <d v="2024-04-14T00:00:00"/>
  </r>
  <r>
    <s v="Grimes and Sons"/>
    <s v="Spain"/>
    <n v="40.416775000000001"/>
    <n v="-3.7037900000000001"/>
    <s v="Government Administration &amp; Healthcare"/>
    <s v="Medium (201-500)"/>
    <s v="Jessica Martinez"/>
    <d v="2024-01-20T00:00:00"/>
    <s v="SAAS"/>
    <x v="0"/>
    <n v="7"/>
    <x v="0"/>
    <m/>
    <n v="4410"/>
    <n v="0.4"/>
    <d v="2024-06-10T00:00:00"/>
    <d v="2024-03-07T00:00:00"/>
  </r>
  <r>
    <s v="VonRueden, Gerlach and Schiller"/>
    <s v="France"/>
    <n v="48.864716000000001"/>
    <n v="2.3490139999999999"/>
    <s v="Professional Services &amp; Consulting"/>
    <s v="Medium (201-500)"/>
    <s v="Laura Thompson"/>
    <d v="2024-04-10T00:00:00"/>
    <s v="Services"/>
    <x v="0"/>
    <n v="7"/>
    <x v="0"/>
    <m/>
    <n v="3455"/>
    <n v="1"/>
    <d v="2024-12-11T00:00:00"/>
    <d v="2024-06-11T00:00:00"/>
  </r>
  <r>
    <s v="Heller, Effertz and Tromp"/>
    <s v="Belgium"/>
    <n v="51.260196999999998"/>
    <n v="4.4027710000000004"/>
    <s v="Banking &amp; Finance"/>
    <s v="Medium (201-500)"/>
    <s v="Laura Thompson"/>
    <d v="2024-02-14T00:00:00"/>
    <s v="SAAS"/>
    <x v="0"/>
    <n v="7"/>
    <x v="0"/>
    <m/>
    <n v="7486"/>
    <n v="0.4"/>
    <d v="2024-12-22T00:00:00"/>
    <d v="2024-05-11T00:00:00"/>
  </r>
  <r>
    <s v="Emard-Lind"/>
    <s v="Switzerland"/>
    <n v="46.204391000000001"/>
    <n v="6.1431579999999997"/>
    <s v="Retail &amp; Distribution"/>
    <s v="Medium (201-500)"/>
    <s v="Michael Brown"/>
    <d v="2024-03-03T00:00:00"/>
    <s v="Services"/>
    <x v="0"/>
    <n v="7"/>
    <x v="0"/>
    <m/>
    <n v="4521"/>
    <n v="0.9"/>
    <d v="2024-12-12T00:00:00"/>
    <d v="2024-03-06T00:00:00"/>
  </r>
  <r>
    <s v="O'Hara-Wyman"/>
    <s v="Italy"/>
    <n v="41.902782000000002"/>
    <n v="12.496366"/>
    <s v="Government Administration &amp; Healthcare"/>
    <s v="Medium (201-500)"/>
    <s v="David Wilson"/>
    <d v="2024-05-30T00:00:00"/>
    <s v="SAAS"/>
    <x v="0"/>
    <n v="7"/>
    <x v="0"/>
    <m/>
    <n v="1641"/>
    <n v="0.2"/>
    <d v="2024-07-09T00:00:00"/>
    <d v="2024-09-06T00:00:00"/>
  </r>
  <r>
    <s v="Tillman-Greenholt"/>
    <s v="Italy"/>
    <n v="41.902782000000002"/>
    <n v="12.496366"/>
    <s v="Education &amp; Science"/>
    <s v="Medium (201-500)"/>
    <s v="Michael Brown"/>
    <d v="2024-01-02T00:00:00"/>
    <s v="SAAS"/>
    <x v="0"/>
    <n v="7"/>
    <x v="0"/>
    <m/>
    <n v="3545"/>
    <n v="0.4"/>
    <d v="2024-07-13T00:00:00"/>
    <d v="2024-04-27T00:00:00"/>
  </r>
  <r>
    <s v="Powlowski LLC"/>
    <s v="Italy"/>
    <n v="41.902782000000002"/>
    <n v="12.496366"/>
    <s v="Manufacturing &amp; Production"/>
    <s v="Medium (201-500)"/>
    <s v="Jessica Martinez"/>
    <d v="2024-05-18T00:00:00"/>
    <s v="SAAS"/>
    <x v="0"/>
    <n v="7"/>
    <x v="0"/>
    <m/>
    <n v="5862"/>
    <n v="0.6"/>
    <d v="2024-09-27T00:00:00"/>
    <d v="2024-07-06T00:00:00"/>
  </r>
  <r>
    <s v="O'Reilly-Stanton"/>
    <s v="Netherlands"/>
    <n v="52.370215999999999"/>
    <n v="4.895168"/>
    <s v="IT &amp; IT Services"/>
    <s v="Medium (201-500)"/>
    <s v="Kevin Anderson"/>
    <d v="2024-03-17T00:00:00"/>
    <s v="Services"/>
    <x v="0"/>
    <n v="7"/>
    <x v="0"/>
    <m/>
    <n v="6124"/>
    <n v="0.2"/>
    <d v="2024-06-28T00:00:00"/>
    <d v="2024-07-05T00:00:00"/>
  </r>
  <r>
    <s v="O'Reilly-Bruen"/>
    <s v="France"/>
    <n v="48.864716000000001"/>
    <n v="2.3490139999999999"/>
    <s v="Government Administration &amp; Healthcare"/>
    <s v="Medium (201-500)"/>
    <s v="Laura Thompson"/>
    <d v="2024-02-05T00:00:00"/>
    <s v="Services"/>
    <x v="0"/>
    <n v="7"/>
    <x v="0"/>
    <m/>
    <n v="2002"/>
    <n v="0.3"/>
    <d v="2024-12-23T00:00:00"/>
    <d v="2024-03-20T00:00:00"/>
  </r>
  <r>
    <s v="Kirlin and Sons"/>
    <s v="Portugal"/>
    <n v="38.736946000000003"/>
    <n v="-9.1426850000000002"/>
    <s v="Government Administration &amp; Healthcare"/>
    <s v="Medium (201-500)"/>
    <s v="Jessica Martinez"/>
    <d v="2024-01-02T00:00:00"/>
    <s v="Services"/>
    <x v="0"/>
    <n v="7"/>
    <x v="0"/>
    <m/>
    <n v="3182"/>
    <n v="0.2"/>
    <d v="2024-05-05T00:00:00"/>
    <d v="2024-03-03T00:00:00"/>
  </r>
  <r>
    <s v="MacGyver LLC"/>
    <s v="Belgium"/>
    <n v="51.260196999999998"/>
    <n v="4.4027710000000004"/>
    <s v="Agriculture &amp; Mining"/>
    <s v="Medium (201-500)"/>
    <s v="Jessica Martinez"/>
    <d v="2024-02-04T00:00:00"/>
    <s v="SAAS"/>
    <x v="0"/>
    <n v="7"/>
    <x v="0"/>
    <m/>
    <n v="7019"/>
    <n v="0.3"/>
    <d v="2024-03-02T00:00:00"/>
    <d v="2024-05-12T00:00:00"/>
  </r>
  <r>
    <s v="Lemke-Crooks"/>
    <s v="Italy"/>
    <n v="41.902782000000002"/>
    <n v="12.496366"/>
    <s v="Transportation &amp; Logistics"/>
    <s v="Medium (201-500)"/>
    <s v="John Smith"/>
    <d v="2024-04-17T00:00:00"/>
    <s v="SAAS"/>
    <x v="0"/>
    <n v="7"/>
    <x v="0"/>
    <m/>
    <n v="2816"/>
    <n v="0.7"/>
    <d v="2024-08-04T00:00:00"/>
    <d v="2024-05-18T00:00:00"/>
  </r>
  <r>
    <s v="Hirthe, Grady and Cummings"/>
    <s v="Switzerland"/>
    <n v="46.204391000000001"/>
    <n v="6.1431579999999997"/>
    <s v="Banking &amp; Finance"/>
    <s v="Medium (201-500)"/>
    <s v="Emily Johnson"/>
    <d v="2024-05-24T00:00:00"/>
    <s v="SAAS"/>
    <x v="0"/>
    <n v="7"/>
    <x v="0"/>
    <m/>
    <n v="734"/>
    <n v="0.4"/>
    <d v="2024-08-04T00:00:00"/>
    <d v="2024-08-27T00:00:00"/>
  </r>
  <r>
    <s v="Crooks-Wiza"/>
    <s v="Italy"/>
    <n v="41.902782000000002"/>
    <n v="12.496366"/>
    <s v="Banking &amp; Finance"/>
    <s v="Medium (201-500)"/>
    <s v="Michael Brown"/>
    <d v="2024-03-23T00:00:00"/>
    <s v="SAAS"/>
    <x v="0"/>
    <n v="7"/>
    <x v="0"/>
    <m/>
    <n v="7204"/>
    <n v="0.2"/>
    <d v="2024-11-22T00:00:00"/>
    <d v="2024-06-24T00:00:00"/>
  </r>
  <r>
    <s v="Ortiz, Bashirian and Pfannerstill"/>
    <s v="Italy"/>
    <n v="41.902782000000002"/>
    <n v="12.496366"/>
    <s v="Professional Services &amp; Consulting"/>
    <s v="Medium (201-500)"/>
    <s v="Jessica Martinez"/>
    <d v="2024-04-01T00:00:00"/>
    <s v="SAAS"/>
    <x v="0"/>
    <n v="7"/>
    <x v="0"/>
    <m/>
    <n v="2921"/>
    <n v="0.6"/>
    <d v="2025-02-13T00:00:00"/>
    <d v="2024-06-02T00:00:00"/>
  </r>
  <r>
    <s v="Orn, Blanda and Oberbrunner"/>
    <s v="Portugal"/>
    <n v="38.736946000000003"/>
    <n v="-9.1426850000000002"/>
    <s v="Government Administration &amp; Healthcare"/>
    <s v="Medium (201-500)"/>
    <s v="Emily Johnson"/>
    <d v="2024-03-09T00:00:00"/>
    <s v="Services"/>
    <x v="0"/>
    <n v="7"/>
    <x v="0"/>
    <m/>
    <n v="2653"/>
    <n v="0.5"/>
    <d v="2025-01-31T00:00:00"/>
    <d v="2024-05-30T00:00:00"/>
  </r>
  <r>
    <s v="Boyle Inc"/>
    <s v="France"/>
    <n v="48.864716000000001"/>
    <n v="2.3490139999999999"/>
    <s v="Telecommunications"/>
    <s v="Medium (201-500)"/>
    <s v="Sarah Davis"/>
    <d v="2024-05-29T00:00:00"/>
    <s v="Custom solution"/>
    <x v="0"/>
    <n v="7"/>
    <x v="0"/>
    <m/>
    <n v="4849"/>
    <n v="0.3"/>
    <d v="2024-07-20T00:00:00"/>
    <d v="2024-07-23T00:00:00"/>
  </r>
  <r>
    <s v="Rodriguez, Little and Jast"/>
    <s v="Switzerland"/>
    <n v="46.204391000000001"/>
    <n v="6.1431579999999997"/>
    <s v="IT &amp; IT Services"/>
    <s v="Medium (201-500)"/>
    <s v="Laura Thompson"/>
    <d v="2024-03-28T00:00:00"/>
    <s v="Custom solution"/>
    <x v="0"/>
    <n v="7"/>
    <x v="0"/>
    <m/>
    <n v="1092"/>
    <n v="0.4"/>
    <d v="2025-01-02T00:00:00"/>
    <d v="2024-07-13T00:00:00"/>
  </r>
  <r>
    <s v="Bosco LLC"/>
    <s v="Portugal"/>
    <n v="38.736946000000003"/>
    <n v="-9.1426850000000002"/>
    <s v="Entertainment &amp; Media &amp; Hospitality"/>
    <s v="Medium (201-500)"/>
    <s v="Jessica Martinez"/>
    <d v="2024-05-10T00:00:00"/>
    <s v="Custom solution"/>
    <x v="0"/>
    <n v="7"/>
    <x v="0"/>
    <m/>
    <n v="5902"/>
    <n v="0.5"/>
    <d v="2025-04-29T00:00:00"/>
    <d v="2024-07-27T00:00:00"/>
  </r>
  <r>
    <s v="Bergnaum LLC"/>
    <s v="Italy"/>
    <n v="41.902782000000002"/>
    <n v="12.496366"/>
    <s v="Telecommunications"/>
    <s v="Medium (201-500)"/>
    <s v="Michael Brown"/>
    <d v="2024-05-04T00:00:00"/>
    <s v="Custom solution"/>
    <x v="0"/>
    <n v="7"/>
    <x v="0"/>
    <m/>
    <n v="625"/>
    <n v="0.4"/>
    <d v="2024-10-04T00:00:00"/>
    <d v="2024-08-03T00:00:00"/>
  </r>
  <r>
    <s v="Corkery, Block and Frami"/>
    <s v="Italy"/>
    <n v="41.902782000000002"/>
    <n v="12.496366"/>
    <s v="Transportation &amp; Logistics"/>
    <s v="Medium (201-500)"/>
    <s v="Emily Johnson"/>
    <d v="2024-02-01T00:00:00"/>
    <s v="Services"/>
    <x v="0"/>
    <n v="7"/>
    <x v="0"/>
    <m/>
    <n v="7655"/>
    <n v="0.6"/>
    <d v="2024-03-31T00:00:00"/>
    <d v="2024-04-27T00:00:00"/>
  </r>
  <r>
    <s v="Auer, Bogisich and Kovacek"/>
    <s v="Italy"/>
    <n v="41.902782000000002"/>
    <n v="12.496366"/>
    <s v="IT &amp; IT Services"/>
    <s v="Medium (201-500)"/>
    <s v="Michael Brown"/>
    <d v="2024-04-14T00:00:00"/>
    <s v="Custom solution"/>
    <x v="0"/>
    <n v="7"/>
    <x v="0"/>
    <m/>
    <n v="7270"/>
    <n v="0.3"/>
    <d v="2024-10-03T00:00:00"/>
    <d v="2024-07-26T00:00:00"/>
  </r>
  <r>
    <s v="Jones and Sons"/>
    <s v="Italy"/>
    <n v="41.902782000000002"/>
    <n v="12.496366"/>
    <s v="Telecommunications"/>
    <s v="Medium (201-500)"/>
    <s v="Emily Johnson"/>
    <d v="2024-01-12T00:00:00"/>
    <s v="Custom solution"/>
    <x v="0"/>
    <n v="7"/>
    <x v="0"/>
    <m/>
    <n v="6482"/>
    <n v="0.9"/>
    <d v="2025-01-03T00:00:00"/>
    <d v="2024-03-24T00:00:00"/>
  </r>
  <r>
    <s v="Wilderman, Bayer and Hickle"/>
    <s v="Belgium"/>
    <n v="51.260196999999998"/>
    <n v="4.4027710000000004"/>
    <s v="Transportation &amp; Logistics"/>
    <s v="Medium (201-500)"/>
    <s v="Laura Thompson"/>
    <d v="2024-01-10T00:00:00"/>
    <s v="Services"/>
    <x v="0"/>
    <n v="7"/>
    <x v="0"/>
    <m/>
    <n v="3196"/>
    <n v="0.3"/>
    <d v="2024-05-21T00:00:00"/>
    <d v="2024-03-21T00:00:00"/>
  </r>
  <r>
    <s v="Rutherford, Lueilwitz and Frami"/>
    <s v="Italy"/>
    <n v="41.902782000000002"/>
    <n v="12.496366"/>
    <s v="Manufacturing &amp; Production"/>
    <s v="Medium (201-500)"/>
    <s v="Michael Brown"/>
    <d v="2024-02-01T00:00:00"/>
    <s v="Services"/>
    <x v="0"/>
    <n v="7"/>
    <x v="0"/>
    <m/>
    <n v="5812"/>
    <n v="0.9"/>
    <d v="2024-12-25T00:00:00"/>
    <d v="2024-03-28T00:00:00"/>
  </r>
  <r>
    <s v="Lang LLC"/>
    <s v="Spain"/>
    <n v="40.416775000000001"/>
    <n v="-3.7037900000000001"/>
    <s v="Transportation &amp; Logistics"/>
    <s v="Medium (201-500)"/>
    <s v="John Smith"/>
    <d v="2024-01-20T00:00:00"/>
    <s v="SAAS"/>
    <x v="0"/>
    <n v="7"/>
    <x v="0"/>
    <m/>
    <n v="2015"/>
    <n v="1"/>
    <d v="2025-01-02T00:00:00"/>
    <d v="2024-02-05T00:00:00"/>
  </r>
  <r>
    <s v="Auer Group"/>
    <s v="Spain"/>
    <n v="40.416775000000001"/>
    <n v="-3.7037900000000001"/>
    <s v="Agriculture &amp; Mining"/>
    <s v="Medium (201-500)"/>
    <s v="Laura Thompson"/>
    <d v="2024-01-12T00:00:00"/>
    <s v="Services"/>
    <x v="0"/>
    <n v="7"/>
    <x v="0"/>
    <m/>
    <n v="3580"/>
    <n v="0.3"/>
    <d v="2024-05-29T00:00:00"/>
    <d v="2024-02-24T00:00:00"/>
  </r>
  <r>
    <s v="Hilll, Jacobi and Cormier"/>
    <s v="Austria"/>
    <n v="48.210033000000003"/>
    <n v="16.363448999999999"/>
    <s v="Government Administration &amp; Healthcare"/>
    <s v="Medium (201-500)"/>
    <s v="John Smith"/>
    <d v="2024-03-01T00:00:00"/>
    <s v="SAAS"/>
    <x v="0"/>
    <n v="7"/>
    <x v="0"/>
    <m/>
    <n v="1985"/>
    <n v="0.6"/>
    <d v="2025-01-26T00:00:00"/>
    <d v="2024-06-01T00:00:00"/>
  </r>
  <r>
    <s v="Reinger LLC"/>
    <s v="Portugal"/>
    <n v="38.736946000000003"/>
    <n v="-9.1426850000000002"/>
    <s v="Transportation &amp; Logistics"/>
    <s v="Medium (201-500)"/>
    <s v="Kevin Anderson"/>
    <d v="2024-02-17T00:00:00"/>
    <s v="Services"/>
    <x v="0"/>
    <n v="7"/>
    <x v="0"/>
    <m/>
    <n v="7799"/>
    <n v="0.6"/>
    <d v="2024-06-21T00:00:00"/>
    <d v="2024-02-25T00:00:00"/>
  </r>
  <r>
    <s v="Heaney, Hickle and Marquardt"/>
    <s v="Portugal"/>
    <n v="38.736946000000003"/>
    <n v="-9.1426850000000002"/>
    <s v="IT &amp; IT Services"/>
    <s v="Medium (201-500)"/>
    <s v="Jessica Martinez"/>
    <d v="2024-05-01T00:00:00"/>
    <s v="Services"/>
    <x v="0"/>
    <n v="7"/>
    <x v="0"/>
    <m/>
    <n v="1142"/>
    <n v="0.5"/>
    <d v="2024-12-05T00:00:00"/>
    <d v="2024-07-17T00:00:00"/>
  </r>
  <r>
    <s v="Hudson-Morar"/>
    <s v="Belgium"/>
    <n v="51.260196999999998"/>
    <n v="4.4027710000000004"/>
    <s v="Government Administration &amp; Healthcare"/>
    <s v="Medium (201-500)"/>
    <s v="Laura Thompson"/>
    <d v="2024-03-17T00:00:00"/>
    <s v="Services"/>
    <x v="0"/>
    <n v="7"/>
    <x v="0"/>
    <m/>
    <n v="5858"/>
    <n v="0.4"/>
    <d v="2024-05-19T00:00:00"/>
    <d v="2024-05-02T00:00:00"/>
  </r>
  <r>
    <s v="Heller-Hartmann"/>
    <s v="Italy"/>
    <n v="41.902782000000002"/>
    <n v="12.496366"/>
    <s v="Construction &amp; Engineering"/>
    <s v="Medium (201-500)"/>
    <s v="Sarah Davis"/>
    <d v="2024-02-10T00:00:00"/>
    <s v="SAAS"/>
    <x v="0"/>
    <n v="7"/>
    <x v="0"/>
    <m/>
    <n v="2557"/>
    <n v="0.5"/>
    <d v="2024-05-24T00:00:00"/>
    <d v="2024-02-24T00:00:00"/>
  </r>
  <r>
    <s v="Torphy-Pouros"/>
    <s v="Portugal"/>
    <n v="38.736946000000003"/>
    <n v="-9.1426850000000002"/>
    <s v="Banking &amp; Finance"/>
    <s v="Medium (201-500)"/>
    <s v="John Smith"/>
    <d v="2024-02-08T00:00:00"/>
    <s v="Services"/>
    <x v="0"/>
    <n v="7"/>
    <x v="0"/>
    <m/>
    <n v="3207"/>
    <n v="0.6"/>
    <d v="2024-10-18T00:00:00"/>
    <d v="2024-06-07T00:00:00"/>
  </r>
  <r>
    <s v="Zulauf-Gutkowski"/>
    <s v="Italy"/>
    <n v="41.902782000000002"/>
    <n v="12.496366"/>
    <s v="Agriculture &amp; Mining"/>
    <s v="Medium (201-500)"/>
    <s v="Michael Brown"/>
    <d v="2024-05-10T00:00:00"/>
    <s v="SAAS"/>
    <x v="0"/>
    <n v="7"/>
    <x v="0"/>
    <m/>
    <n v="797"/>
    <n v="0.7"/>
    <d v="2024-11-30T00:00:00"/>
    <d v="2024-08-02T00:00:00"/>
  </r>
  <r>
    <s v="Kunde, O'Keefe and Skiles"/>
    <s v="Germany"/>
    <n v="52.520007999999997"/>
    <n v="13.404954"/>
    <s v="Banking &amp; Finance"/>
    <s v="Medium (201-500)"/>
    <s v="Michael Brown"/>
    <d v="2024-01-03T00:00:00"/>
    <s v="Services"/>
    <x v="0"/>
    <n v="7"/>
    <x v="0"/>
    <m/>
    <n v="6018"/>
    <n v="0.4"/>
    <d v="2024-07-08T00:00:00"/>
    <d v="2024-04-01T00:00:00"/>
  </r>
  <r>
    <s v="Raynor Group"/>
    <s v="Netherlands"/>
    <n v="52.370215999999999"/>
    <n v="4.895168"/>
    <s v="Banking &amp; Finance"/>
    <s v="Medium (201-500)"/>
    <s v="Laura Thompson"/>
    <d v="2024-02-25T00:00:00"/>
    <s v="Custom solution"/>
    <x v="0"/>
    <n v="7"/>
    <x v="0"/>
    <m/>
    <n v="3011"/>
    <n v="0.9"/>
    <d v="2024-09-02T00:00:00"/>
    <d v="2024-05-31T00:00:00"/>
  </r>
  <r>
    <s v="Konopelski Group"/>
    <s v="Portugal"/>
    <n v="38.736946000000003"/>
    <n v="-9.1426850000000002"/>
    <s v="Telecommunications"/>
    <s v="Medium (201-500)"/>
    <s v="Laura Thompson"/>
    <d v="2024-01-31T00:00:00"/>
    <s v="Services"/>
    <x v="0"/>
    <n v="7"/>
    <x v="0"/>
    <m/>
    <n v="655"/>
    <n v="0.8"/>
    <d v="2024-05-23T00:00:00"/>
    <d v="2024-02-12T00:00:00"/>
  </r>
  <r>
    <s v="Johnson, Sporer and Kertzmann"/>
    <s v="Spain"/>
    <n v="40.416775000000001"/>
    <n v="-3.7037900000000001"/>
    <s v="IT &amp; IT Services"/>
    <s v="Medium (201-500)"/>
    <s v="Emily Johnson"/>
    <d v="2024-02-07T00:00:00"/>
    <s v="Custom solution"/>
    <x v="0"/>
    <n v="7"/>
    <x v="0"/>
    <m/>
    <n v="2589"/>
    <n v="0.6"/>
    <d v="2024-12-19T00:00:00"/>
    <d v="2024-04-15T00:00:00"/>
  </r>
  <r>
    <s v="Predovic, Ryan and Wisoky"/>
    <s v="Portugal"/>
    <n v="38.736946000000003"/>
    <n v="-9.1426850000000002"/>
    <s v="Banking &amp; Finance"/>
    <s v="Medium (201-500)"/>
    <s v="Laura Thompson"/>
    <d v="2024-05-11T00:00:00"/>
    <s v="SAAS"/>
    <x v="0"/>
    <n v="7"/>
    <x v="0"/>
    <m/>
    <n v="2378"/>
    <n v="0.5"/>
    <d v="2024-09-17T00:00:00"/>
    <d v="2024-09-03T00:00:00"/>
  </r>
  <r>
    <s v="Bernhard-Padberg"/>
    <s v="Portugal"/>
    <n v="38.736946000000003"/>
    <n v="-9.1426850000000002"/>
    <s v="Energy &amp; Utilities"/>
    <s v="Medium (201-500)"/>
    <s v="Laura Thompson"/>
    <d v="2024-03-29T00:00:00"/>
    <s v="SAAS"/>
    <x v="0"/>
    <n v="7"/>
    <x v="0"/>
    <m/>
    <n v="4592"/>
    <n v="0.4"/>
    <d v="2024-12-25T00:00:00"/>
    <d v="2024-07-09T00:00:00"/>
  </r>
  <r>
    <s v="Kemmer, Crona and Dietrich"/>
    <s v="Austria"/>
    <n v="48.210033000000003"/>
    <n v="16.363448999999999"/>
    <s v="Transportation &amp; Logistics"/>
    <s v="Medium (201-500)"/>
    <s v="Emily Johnson"/>
    <d v="2024-03-09T00:00:00"/>
    <s v="SAAS"/>
    <x v="0"/>
    <n v="7"/>
    <x v="0"/>
    <m/>
    <n v="7969"/>
    <n v="0.3"/>
    <d v="2024-06-15T00:00:00"/>
    <d v="2024-07-06T00:00:00"/>
  </r>
  <r>
    <s v="Bruen and Sons"/>
    <s v="Netherlands"/>
    <n v="52.370215999999999"/>
    <n v="4.895168"/>
    <s v="Transportation &amp; Logistics"/>
    <s v="Medium (201-500)"/>
    <s v="Michael Brown"/>
    <d v="2024-04-28T00:00:00"/>
    <s v="SAAS"/>
    <x v="0"/>
    <n v="7"/>
    <x v="0"/>
    <m/>
    <n v="1295"/>
    <n v="0.4"/>
    <d v="2024-12-24T00:00:00"/>
    <d v="2024-08-22T00:00:00"/>
  </r>
  <r>
    <s v="Hickle, Rutherford and Ritchie"/>
    <s v="Netherlands"/>
    <n v="52.370215999999999"/>
    <n v="4.895168"/>
    <s v="Agriculture &amp; Mining"/>
    <s v="Medium (201-500)"/>
    <s v="Laura Thompson"/>
    <d v="2024-02-13T00:00:00"/>
    <s v="Custom solution"/>
    <x v="0"/>
    <n v="7"/>
    <x v="0"/>
    <m/>
    <n v="3184"/>
    <n v="1"/>
    <d v="2024-06-21T00:00:00"/>
    <d v="2024-02-15T00:00:00"/>
  </r>
  <r>
    <s v="Hegmann, Jones and Schiller"/>
    <s v="Portugal"/>
    <n v="38.736946000000003"/>
    <n v="-9.1426850000000002"/>
    <s v="IT &amp; IT Services"/>
    <s v="Medium (201-500)"/>
    <s v="Emily Johnson"/>
    <d v="2024-04-24T00:00:00"/>
    <s v="SAAS"/>
    <x v="0"/>
    <n v="7"/>
    <x v="0"/>
    <m/>
    <n v="2931"/>
    <n v="0.8"/>
    <d v="2024-12-05T00:00:00"/>
    <d v="2024-05-07T00:00:00"/>
  </r>
  <r>
    <s v="Heidenreich, Bergnaum and Gleason"/>
    <s v="Spain"/>
    <n v="40.416775000000001"/>
    <n v="-3.7037900000000001"/>
    <s v="Education &amp; Science"/>
    <s v="Medium (201-500)"/>
    <s v="Jessica Martinez"/>
    <d v="2024-01-30T00:00:00"/>
    <s v="SAAS"/>
    <x v="0"/>
    <n v="7"/>
    <x v="0"/>
    <m/>
    <n v="7888"/>
    <n v="0.1"/>
    <d v="2024-08-09T00:00:00"/>
    <d v="2024-02-28T00:00:00"/>
  </r>
  <r>
    <s v="Senger-Deckow"/>
    <s v="Germany"/>
    <n v="52.520007999999997"/>
    <n v="13.404954"/>
    <s v="Retail &amp; Distribution"/>
    <s v="Medium (201-500)"/>
    <s v="Emily Johnson"/>
    <d v="2024-03-30T00:00:00"/>
    <s v="SAAS"/>
    <x v="0"/>
    <n v="7"/>
    <x v="0"/>
    <m/>
    <n v="6007"/>
    <n v="0.5"/>
    <d v="2024-11-22T00:00:00"/>
    <d v="2024-07-08T00:00:00"/>
  </r>
  <r>
    <s v="Krajcik, Hagenes and Cronin"/>
    <s v="Germany"/>
    <n v="52.520007999999997"/>
    <n v="13.404954"/>
    <s v="Recreation &amp; Sports"/>
    <s v="Medium (201-500)"/>
    <s v="Emily Johnson"/>
    <d v="2024-01-19T00:00:00"/>
    <s v="SAAS"/>
    <x v="0"/>
    <n v="7"/>
    <x v="0"/>
    <m/>
    <n v="6718"/>
    <n v="0.6"/>
    <d v="2024-03-05T00:00:00"/>
    <d v="2024-02-23T00:00:00"/>
  </r>
  <r>
    <s v="Parisian, Kub and Wilderman"/>
    <s v="Italy"/>
    <n v="41.902782000000002"/>
    <n v="12.496366"/>
    <s v="Government Administration &amp; Healthcare"/>
    <s v="Medium (201-500)"/>
    <s v="Sarah Davis"/>
    <d v="2024-01-31T00:00:00"/>
    <s v="SAAS"/>
    <x v="0"/>
    <n v="7"/>
    <x v="0"/>
    <m/>
    <n v="4828"/>
    <n v="1"/>
    <d v="2025-01-25T00:00:00"/>
    <d v="2024-02-16T00:00:00"/>
  </r>
  <r>
    <s v="Funk-Herman"/>
    <s v="Portugal"/>
    <n v="38.736946000000003"/>
    <n v="-9.1426850000000002"/>
    <s v="Education &amp; Science"/>
    <s v="Medium (201-500)"/>
    <s v="Emily Johnson"/>
    <d v="2024-04-19T00:00:00"/>
    <s v="SAAS"/>
    <x v="0"/>
    <n v="7"/>
    <x v="0"/>
    <m/>
    <n v="3672"/>
    <n v="0.9"/>
    <d v="2024-08-24T00:00:00"/>
    <d v="2024-07-27T00:00:00"/>
  </r>
  <r>
    <s v="Mraz Group"/>
    <s v="Spain"/>
    <n v="40.416775000000001"/>
    <n v="-3.7037900000000001"/>
    <s v="Transportation &amp; Logistics"/>
    <s v="Medium (201-500)"/>
    <s v="Laura Thompson"/>
    <d v="2024-03-23T00:00:00"/>
    <s v="Custom solution"/>
    <x v="0"/>
    <n v="7"/>
    <x v="0"/>
    <m/>
    <n v="4088"/>
    <n v="0.2"/>
    <d v="2024-11-28T00:00:00"/>
    <d v="2024-06-09T00:00:00"/>
  </r>
  <r>
    <s v="Oberbrunner-Moore"/>
    <s v="Portugal"/>
    <n v="38.736946000000003"/>
    <n v="-9.1426850000000002"/>
    <s v="Education &amp; Science"/>
    <s v="Medium (201-500)"/>
    <s v="David Wilson"/>
    <d v="2024-02-04T00:00:00"/>
    <s v="Services"/>
    <x v="0"/>
    <n v="7"/>
    <x v="0"/>
    <m/>
    <n v="1748"/>
    <n v="0.6"/>
    <d v="2024-03-17T00:00:00"/>
    <d v="2024-02-23T00:00:00"/>
  </r>
  <r>
    <s v="McLaughlin-Schmidt"/>
    <s v="France"/>
    <n v="48.864716000000001"/>
    <n v="2.3490139999999999"/>
    <s v="Manufacturing &amp; Production"/>
    <s v="Medium (201-500)"/>
    <s v="Sarah Davis"/>
    <d v="2024-02-15T00:00:00"/>
    <s v="Custom solution"/>
    <x v="0"/>
    <n v="7"/>
    <x v="0"/>
    <m/>
    <n v="3420"/>
    <n v="0.8"/>
    <d v="2024-10-04T00:00:00"/>
    <d v="2024-04-08T00:00:00"/>
  </r>
  <r>
    <s v="Hane, Berge and Gleason"/>
    <s v="Switzerland"/>
    <n v="46.204391000000001"/>
    <n v="6.1431579999999997"/>
    <s v="Professional Services &amp; Consulting"/>
    <s v="Medium (201-500)"/>
    <s v="Jessica Martinez"/>
    <d v="2024-05-05T00:00:00"/>
    <s v="Services"/>
    <x v="0"/>
    <n v="7"/>
    <x v="0"/>
    <m/>
    <n v="3736"/>
    <n v="0.9"/>
    <d v="2024-10-07T00:00:00"/>
    <d v="2024-07-04T00:00:00"/>
  </r>
  <r>
    <s v="Mynte"/>
    <s v="Italy"/>
    <n v="41.902782000000002"/>
    <n v="12.496366"/>
    <s v="Education &amp; Science"/>
    <s v="Large (501-1000)"/>
    <s v="Michael Brown"/>
    <d v="2024-04-03T00:00:00"/>
    <s v="SAAS"/>
    <x v="0"/>
    <n v="7"/>
    <x v="0"/>
    <m/>
    <n v="13020"/>
    <n v="0.3"/>
    <d v="2024-10-13T00:00:00"/>
    <d v="2024-05-11T00:00:00"/>
  </r>
  <r>
    <s v="Borer, Cremin and Rolfson"/>
    <s v="Switzerland"/>
    <n v="46.204391000000001"/>
    <n v="6.1431579999999997"/>
    <s v="Government Administration &amp; Healthcare"/>
    <s v="Large (501-1000)"/>
    <s v="Sarah Davis"/>
    <d v="2024-05-29T00:00:00"/>
    <s v="Services"/>
    <x v="0"/>
    <n v="7"/>
    <x v="0"/>
    <m/>
    <n v="12088"/>
    <n v="0.6"/>
    <d v="2025-04-11T00:00:00"/>
    <d v="2024-09-07T00:00:00"/>
  </r>
  <r>
    <s v="Hyatt and Sons"/>
    <s v="Italy"/>
    <n v="41.902782000000002"/>
    <n v="12.496366"/>
    <s v="Government Administration &amp; Healthcare"/>
    <s v="Large (501-1000)"/>
    <s v="John Smith"/>
    <d v="2024-03-13T00:00:00"/>
    <s v="Services"/>
    <x v="0"/>
    <n v="7"/>
    <x v="0"/>
    <m/>
    <n v="8026"/>
    <n v="1"/>
    <d v="2024-11-18T00:00:00"/>
    <d v="2024-03-16T00:00:00"/>
  </r>
  <r>
    <s v="Hamill-Purdy"/>
    <s v="Italy"/>
    <n v="41.902782000000002"/>
    <n v="12.496366"/>
    <s v="IT &amp; IT Services"/>
    <s v="Large (501-1000)"/>
    <s v="Michael Brown"/>
    <d v="2024-01-18T00:00:00"/>
    <s v="Services"/>
    <x v="0"/>
    <n v="7"/>
    <x v="0"/>
    <m/>
    <n v="15725"/>
    <n v="0.1"/>
    <d v="2024-07-09T00:00:00"/>
    <d v="2024-04-29T00:00:00"/>
  </r>
  <r>
    <s v="Wiegand LLC"/>
    <s v="Switzerland"/>
    <n v="46.204391000000001"/>
    <n v="6.1431579999999997"/>
    <s v="IT &amp; IT Services"/>
    <s v="Large (501-1000)"/>
    <s v="Jessica Martinez"/>
    <d v="2024-04-12T00:00:00"/>
    <s v="SAAS"/>
    <x v="0"/>
    <n v="7"/>
    <x v="0"/>
    <m/>
    <n v="4292"/>
    <n v="0.2"/>
    <d v="2024-07-18T00:00:00"/>
    <d v="2024-05-07T00:00:00"/>
  </r>
  <r>
    <s v="Bogan-Goldner"/>
    <s v="Netherlands"/>
    <n v="52.370215999999999"/>
    <n v="4.895168"/>
    <s v="Telecommunications"/>
    <s v="Large (501-1000)"/>
    <s v="Laura Thompson"/>
    <d v="2024-03-07T00:00:00"/>
    <s v="Custom solution"/>
    <x v="0"/>
    <n v="7"/>
    <x v="0"/>
    <m/>
    <n v="15281"/>
    <n v="0.3"/>
    <d v="2024-07-17T00:00:00"/>
    <d v="2024-03-18T00:00:00"/>
  </r>
  <r>
    <s v="Gabtune"/>
    <s v="Germany"/>
    <n v="52.520007999999997"/>
    <n v="13.404954"/>
    <s v="Government Administration &amp; Healthcare"/>
    <s v="Enterprise (1001+)"/>
    <s v="Emily Johnson"/>
    <d v="2024-03-07T00:00:00"/>
    <s v="SAAS"/>
    <x v="0"/>
    <n v="7"/>
    <x v="0"/>
    <m/>
    <n v="18599"/>
    <n v="0.3"/>
    <d v="2024-07-27T00:00:00"/>
    <d v="2024-06-11T00:00:00"/>
  </r>
  <r>
    <s v="Vandervort, Mosciski and White"/>
    <s v="France"/>
    <n v="48.864716000000001"/>
    <n v="2.3490139999999999"/>
    <s v="Transportation &amp; Logistics"/>
    <s v="Enterprise (1001+)"/>
    <s v="Laura Thompson"/>
    <d v="2024-01-06T00:00:00"/>
    <s v="Custom solution"/>
    <x v="0"/>
    <n v="7"/>
    <x v="0"/>
    <m/>
    <n v="2916"/>
    <n v="0.2"/>
    <d v="2024-09-10T00:00:00"/>
    <d v="2024-04-07T00:00:00"/>
  </r>
  <r>
    <s v="Labadie-Rath"/>
    <s v="Netherlands"/>
    <n v="52.370215999999999"/>
    <n v="4.895168"/>
    <s v="Agriculture &amp; Mining"/>
    <s v="Enterprise (1001+)"/>
    <s v="Laura Thompson"/>
    <d v="2024-04-25T00:00:00"/>
    <s v="Custom solution"/>
    <x v="0"/>
    <n v="7"/>
    <x v="0"/>
    <m/>
    <n v="13151"/>
    <n v="1"/>
    <d v="2024-06-09T00:00:00"/>
    <d v="2024-08-01T00:00:00"/>
  </r>
  <r>
    <s v="Berge LLC"/>
    <s v="Portugal"/>
    <n v="38.736946000000003"/>
    <n v="-9.1426850000000002"/>
    <s v="Transportation &amp; Logistics"/>
    <s v="Enterprise (1001+)"/>
    <s v="John Smith"/>
    <d v="2024-04-08T00:00:00"/>
    <s v="Services"/>
    <x v="0"/>
    <n v="7"/>
    <x v="0"/>
    <m/>
    <n v="13724"/>
    <n v="0.4"/>
    <d v="2024-05-01T00:00:00"/>
    <d v="2024-05-31T00:00:00"/>
  </r>
  <r>
    <s v="Cole, McKenzie and Lakin"/>
    <s v="Italy"/>
    <n v="41.902782000000002"/>
    <n v="12.496366"/>
    <s v="Transportation &amp; Logistics"/>
    <s v="Enterprise (1001+)"/>
    <s v="Jessica Martinez"/>
    <d v="2024-02-28T00:00:00"/>
    <s v="Custom solution"/>
    <x v="0"/>
    <n v="7"/>
    <x v="0"/>
    <m/>
    <n v="2038"/>
    <n v="0.3"/>
    <d v="2024-08-03T00:00:00"/>
    <d v="2024-06-16T00:00:00"/>
  </r>
  <r>
    <s v="Quigley-Monahan"/>
    <s v="Germany"/>
    <n v="52.520007999999997"/>
    <n v="13.404954"/>
    <s v="Education &amp; Science"/>
    <s v="Enterprise (1001+)"/>
    <s v="David Wilson"/>
    <d v="2024-05-14T00:00:00"/>
    <s v="Services"/>
    <x v="0"/>
    <n v="7"/>
    <x v="0"/>
    <m/>
    <n v="16079"/>
    <n v="0.5"/>
    <d v="2025-01-19T00:00:00"/>
    <d v="2024-06-01T00:00:00"/>
  </r>
  <r>
    <s v="Rhycero"/>
    <s v="France"/>
    <n v="48.864716000000001"/>
    <n v="2.3490139999999999"/>
    <s v="Banking &amp; Finance"/>
    <s v="Small (11-200)"/>
    <s v="Sarah Davis"/>
    <d v="2024-02-07T00:00:00"/>
    <s v="Custom solution"/>
    <x v="1"/>
    <n v="6"/>
    <x v="0"/>
    <m/>
    <n v="480"/>
    <n v="0.5"/>
    <d v="2024-11-07T00:00:00"/>
    <d v="2024-03-06T00:00:00"/>
  </r>
  <r>
    <s v="Quimba"/>
    <s v="Portugal"/>
    <n v="38.736946000000003"/>
    <n v="-9.1426850000000002"/>
    <s v="Banking &amp; Finance"/>
    <s v="Small (11-200)"/>
    <s v="Jessica Martinez"/>
    <d v="2024-03-29T00:00:00"/>
    <s v="Services"/>
    <x v="1"/>
    <n v="6"/>
    <x v="0"/>
    <m/>
    <n v="1055"/>
    <n v="0.9"/>
    <d v="2025-01-01T00:00:00"/>
    <d v="2024-07-08T00:00:00"/>
  </r>
  <r>
    <s v="Edgeblab"/>
    <s v="Belgium"/>
    <n v="51.260196999999998"/>
    <n v="4.4027710000000004"/>
    <s v="Agriculture &amp; Mining"/>
    <s v="Small (11-200)"/>
    <s v="Laura Thompson"/>
    <d v="2024-01-26T00:00:00"/>
    <s v="Services"/>
    <x v="1"/>
    <n v="6"/>
    <x v="0"/>
    <m/>
    <n v="919"/>
    <n v="0.6"/>
    <d v="2024-04-20T00:00:00"/>
    <d v="2024-03-22T00:00:00"/>
  </r>
  <r>
    <s v="Twitternation"/>
    <s v="Austria"/>
    <n v="48.210033000000003"/>
    <n v="16.363448999999999"/>
    <s v="Government Administration &amp; Healthcare"/>
    <s v="Small (11-200)"/>
    <s v="Jessica Martinez"/>
    <d v="2024-01-09T00:00:00"/>
    <s v="SAAS"/>
    <x v="1"/>
    <n v="6"/>
    <x v="0"/>
    <m/>
    <n v="1130"/>
    <n v="0.5"/>
    <d v="2024-10-15T00:00:00"/>
    <d v="2024-03-12T00:00:00"/>
  </r>
  <r>
    <s v="Hoeger, Flatley and Anderson"/>
    <s v="Germany"/>
    <n v="52.520007999999997"/>
    <n v="13.404954"/>
    <s v="Transportation &amp; Logistics"/>
    <s v="Small (11-200)"/>
    <s v="Michael Brown"/>
    <d v="2024-04-20T00:00:00"/>
    <s v="SAAS"/>
    <x v="1"/>
    <n v="6"/>
    <x v="0"/>
    <m/>
    <n v="1936"/>
    <n v="0.4"/>
    <d v="2025-02-21T00:00:00"/>
    <d v="2024-06-14T00:00:00"/>
  </r>
  <r>
    <s v="Hermiston, Ziemann and Howell"/>
    <s v="Italy"/>
    <n v="41.902782000000002"/>
    <n v="12.496366"/>
    <s v="Banking &amp; Finance"/>
    <s v="Small (11-200)"/>
    <s v="Laura Thompson"/>
    <d v="2024-02-05T00:00:00"/>
    <s v="Services"/>
    <x v="1"/>
    <n v="6"/>
    <x v="0"/>
    <m/>
    <n v="1643"/>
    <n v="0.3"/>
    <d v="2024-08-12T00:00:00"/>
    <d v="2024-05-30T00:00:00"/>
  </r>
  <r>
    <s v="Monahan, Ondricka and Nienow"/>
    <s v="Portugal"/>
    <n v="38.736946000000003"/>
    <n v="-9.1426850000000002"/>
    <s v="Banking &amp; Finance"/>
    <s v="Small (11-200)"/>
    <s v="John Smith"/>
    <d v="2024-05-08T00:00:00"/>
    <s v="SAAS"/>
    <x v="1"/>
    <n v="6"/>
    <x v="0"/>
    <m/>
    <n v="1023"/>
    <n v="0.2"/>
    <d v="2025-01-24T00:00:00"/>
    <d v="2024-05-30T00:00:00"/>
  </r>
  <r>
    <s v="Kovacek, Hermiston and McCullough"/>
    <s v="Netherlands"/>
    <n v="52.370215999999999"/>
    <n v="4.895168"/>
    <s v="IT &amp; IT Services"/>
    <s v="Small (11-200)"/>
    <s v="John Smith"/>
    <d v="2024-04-27T00:00:00"/>
    <s v="SAAS"/>
    <x v="1"/>
    <n v="6"/>
    <x v="0"/>
    <m/>
    <n v="1086"/>
    <n v="0.3"/>
    <d v="2024-07-22T00:00:00"/>
    <d v="2024-06-12T00:00:00"/>
  </r>
  <r>
    <s v="Macejkovic LLC"/>
    <s v="Italy"/>
    <n v="41.902782000000002"/>
    <n v="12.496366"/>
    <s v="Transportation &amp; Logistics"/>
    <s v="Small (11-200)"/>
    <s v="Laura Thompson"/>
    <d v="2024-02-26T00:00:00"/>
    <s v="SAAS"/>
    <x v="1"/>
    <n v="6"/>
    <x v="0"/>
    <m/>
    <n v="710"/>
    <n v="0.4"/>
    <d v="2024-08-18T00:00:00"/>
    <d v="2024-05-29T00:00:00"/>
  </r>
  <r>
    <s v="Keeling-Sauer"/>
    <s v="Portugal"/>
    <n v="38.736946000000003"/>
    <n v="-9.1426850000000002"/>
    <s v="Retail &amp; Distribution"/>
    <s v="Small (11-200)"/>
    <s v="Emily Johnson"/>
    <d v="2024-02-17T00:00:00"/>
    <s v="Services"/>
    <x v="1"/>
    <n v="6"/>
    <x v="0"/>
    <m/>
    <n v="1986"/>
    <n v="0.5"/>
    <d v="2024-07-17T00:00:00"/>
    <d v="2024-03-08T00:00:00"/>
  </r>
  <r>
    <s v="Berge Group"/>
    <s v="Portugal"/>
    <n v="38.736946000000003"/>
    <n v="-9.1426850000000002"/>
    <s v="Banking &amp; Finance"/>
    <s v="Small (11-200)"/>
    <s v="Laura Thompson"/>
    <d v="2024-01-22T00:00:00"/>
    <s v="Services"/>
    <x v="1"/>
    <n v="6"/>
    <x v="0"/>
    <m/>
    <n v="765"/>
    <n v="0.5"/>
    <d v="2024-07-12T00:00:00"/>
    <d v="2024-04-07T00:00:00"/>
  </r>
  <r>
    <s v="Jenkins-Turcotte"/>
    <s v="France"/>
    <n v="48.864716000000001"/>
    <n v="2.3490139999999999"/>
    <s v="Professional Services &amp; Consulting"/>
    <s v="Small (11-200)"/>
    <s v="Laura Thompson"/>
    <d v="2024-03-18T00:00:00"/>
    <s v="Services"/>
    <x v="1"/>
    <n v="6"/>
    <x v="0"/>
    <m/>
    <n v="1071"/>
    <n v="0.3"/>
    <d v="2024-06-03T00:00:00"/>
    <d v="2024-05-25T00:00:00"/>
  </r>
  <r>
    <s v="Kutch LLC"/>
    <s v="France"/>
    <n v="48.864716000000001"/>
    <n v="2.3490139999999999"/>
    <s v="Banking &amp; Finance"/>
    <s v="Small (11-200)"/>
    <s v="Jessica Martinez"/>
    <d v="2024-02-20T00:00:00"/>
    <s v="SAAS"/>
    <x v="1"/>
    <n v="6"/>
    <x v="0"/>
    <m/>
    <n v="1189"/>
    <n v="0.2"/>
    <d v="2024-05-06T00:00:00"/>
    <d v="2024-04-12T00:00:00"/>
  </r>
  <r>
    <s v="Durgan-Little"/>
    <s v="France"/>
    <n v="48.864716000000001"/>
    <n v="2.3490139999999999"/>
    <s v="Telecommunications"/>
    <s v="Small (11-200)"/>
    <s v="Laura Thompson"/>
    <d v="2024-03-05T00:00:00"/>
    <s v="SAAS"/>
    <x v="1"/>
    <n v="6"/>
    <x v="0"/>
    <m/>
    <n v="387"/>
    <n v="0.4"/>
    <d v="2024-05-23T00:00:00"/>
    <d v="2024-06-17T00:00:00"/>
  </r>
  <r>
    <s v="Hilpert-Wyman"/>
    <s v="Austria"/>
    <n v="48.210033000000003"/>
    <n v="16.363448999999999"/>
    <s v="Manufacturing &amp; Production"/>
    <s v="Small (11-200)"/>
    <s v="John Smith"/>
    <d v="2024-03-29T00:00:00"/>
    <s v="Services"/>
    <x v="1"/>
    <n v="6"/>
    <x v="0"/>
    <m/>
    <n v="404"/>
    <n v="0.7"/>
    <d v="2024-05-30T00:00:00"/>
    <d v="2024-06-10T00:00:00"/>
  </r>
  <r>
    <s v="Stiedemann-Roob"/>
    <s v="Italy"/>
    <n v="41.902782000000002"/>
    <n v="12.496366"/>
    <s v="Retail &amp; Distribution"/>
    <s v="Small (11-200)"/>
    <s v="Jessica Martinez"/>
    <d v="2024-04-22T00:00:00"/>
    <s v="SAAS"/>
    <x v="1"/>
    <n v="6"/>
    <x v="0"/>
    <m/>
    <n v="789"/>
    <n v="0.5"/>
    <d v="2024-09-03T00:00:00"/>
    <d v="2024-06-08T00:00:00"/>
  </r>
  <r>
    <s v="Reichel, Runolfsdottir and Stoltenberg"/>
    <s v="Italy"/>
    <n v="41.902782000000002"/>
    <n v="12.496366"/>
    <s v="Transportation &amp; Logistics"/>
    <s v="Small (11-200)"/>
    <s v="Emily Johnson"/>
    <d v="2024-02-26T00:00:00"/>
    <s v="Services"/>
    <x v="1"/>
    <n v="6"/>
    <x v="0"/>
    <m/>
    <n v="371"/>
    <n v="0.4"/>
    <d v="2024-08-10T00:00:00"/>
    <d v="2024-05-09T00:00:00"/>
  </r>
  <r>
    <s v="Terry, Jenkins and Baumbach"/>
    <s v="Netherlands"/>
    <n v="52.370215999999999"/>
    <n v="4.895168"/>
    <s v="IT &amp; IT Services"/>
    <s v="Small (11-200)"/>
    <s v="Kevin Anderson"/>
    <d v="2024-05-13T00:00:00"/>
    <s v="SAAS"/>
    <x v="1"/>
    <n v="6"/>
    <x v="0"/>
    <m/>
    <n v="202"/>
    <n v="0.5"/>
    <d v="2024-10-10T00:00:00"/>
    <d v="2024-08-25T00:00:00"/>
  </r>
  <r>
    <s v="Runolfsdottir-O'Conner"/>
    <s v="Italy"/>
    <n v="41.902782000000002"/>
    <n v="12.496366"/>
    <s v="Professional Services &amp; Consulting"/>
    <s v="Small (11-200)"/>
    <s v="Michael Brown"/>
    <d v="2024-05-12T00:00:00"/>
    <s v="Custom solution"/>
    <x v="1"/>
    <n v="6"/>
    <x v="0"/>
    <m/>
    <n v="951"/>
    <n v="0.3"/>
    <d v="2024-09-13T00:00:00"/>
    <d v="2024-05-21T00:00:00"/>
  </r>
  <r>
    <s v="Kutch Group"/>
    <s v="France"/>
    <n v="48.864716000000001"/>
    <n v="2.3490139999999999"/>
    <s v="Construction &amp; Engineering"/>
    <s v="Small (11-200)"/>
    <s v="Jessica Martinez"/>
    <d v="2024-04-16T00:00:00"/>
    <s v="Services"/>
    <x v="1"/>
    <n v="6"/>
    <x v="0"/>
    <m/>
    <n v="633"/>
    <n v="0.3"/>
    <d v="2024-07-28T00:00:00"/>
    <d v="2024-05-29T00:00:00"/>
  </r>
  <r>
    <s v="Corwin, Abbott and Robel"/>
    <s v="Austria"/>
    <n v="48.210033000000003"/>
    <n v="16.363448999999999"/>
    <s v="Professional Services &amp; Consulting"/>
    <s v="Small (11-200)"/>
    <s v="Kevin Anderson"/>
    <d v="2024-04-20T00:00:00"/>
    <s v="SAAS"/>
    <x v="1"/>
    <n v="6"/>
    <x v="0"/>
    <m/>
    <n v="971"/>
    <n v="0.9"/>
    <d v="2024-07-13T00:00:00"/>
    <d v="2024-06-06T00:00:00"/>
  </r>
  <r>
    <s v="Ward, Kuhic and Torp"/>
    <s v="Switzerland"/>
    <n v="46.204391000000001"/>
    <n v="6.1431579999999997"/>
    <s v="Energy &amp; Utilities"/>
    <s v="Small (11-200)"/>
    <s v="John Smith"/>
    <d v="2024-02-21T00:00:00"/>
    <s v="SAAS"/>
    <x v="1"/>
    <n v="6"/>
    <x v="0"/>
    <m/>
    <n v="1676"/>
    <n v="0.1"/>
    <d v="2024-11-18T00:00:00"/>
    <d v="2024-06-02T00:00:00"/>
  </r>
  <r>
    <s v="Beier-Lang"/>
    <s v="France"/>
    <n v="48.864716000000001"/>
    <n v="2.3490139999999999"/>
    <s v="IT &amp; IT Services"/>
    <s v="Small (11-200)"/>
    <s v="Jessica Martinez"/>
    <d v="2024-04-16T00:00:00"/>
    <s v="SAAS"/>
    <x v="1"/>
    <n v="6"/>
    <x v="0"/>
    <m/>
    <n v="809"/>
    <n v="0.3"/>
    <d v="2024-06-22T00:00:00"/>
    <d v="2024-07-28T00:00:00"/>
  </r>
  <r>
    <s v="Auer, Hackett and Bruen"/>
    <s v="Austria"/>
    <n v="48.210033000000003"/>
    <n v="16.363448999999999"/>
    <s v="Agriculture &amp; Mining"/>
    <s v="Small (11-200)"/>
    <s v="Michael Brown"/>
    <d v="2024-02-28T00:00:00"/>
    <s v="Custom solution"/>
    <x v="1"/>
    <n v="6"/>
    <x v="0"/>
    <m/>
    <n v="304"/>
    <n v="0.9"/>
    <d v="2024-06-24T00:00:00"/>
    <d v="2024-05-05T00:00:00"/>
  </r>
  <r>
    <s v="Buckridge, Brekke and Daniel"/>
    <s v="Belgium"/>
    <n v="51.260196999999998"/>
    <n v="4.4027710000000004"/>
    <s v="Manufacturing &amp; Production"/>
    <s v="Small (11-200)"/>
    <s v="Jessica Martinez"/>
    <d v="2024-04-12T00:00:00"/>
    <s v="SAAS"/>
    <x v="1"/>
    <n v="6"/>
    <x v="0"/>
    <m/>
    <n v="1584"/>
    <n v="0.4"/>
    <d v="2024-05-06T00:00:00"/>
    <d v="2024-06-22T00:00:00"/>
  </r>
  <r>
    <s v="Fay Inc"/>
    <s v="France"/>
    <n v="48.864716000000001"/>
    <n v="2.3490139999999999"/>
    <s v="Education &amp; Science"/>
    <s v="Small (11-200)"/>
    <s v="Kevin Anderson"/>
    <d v="2024-05-22T00:00:00"/>
    <s v="Custom solution"/>
    <x v="1"/>
    <n v="6"/>
    <x v="0"/>
    <m/>
    <n v="894"/>
    <n v="0.3"/>
    <d v="2025-02-19T00:00:00"/>
    <d v="2024-08-11T00:00:00"/>
  </r>
  <r>
    <s v="Braun, Goldner and Durgan"/>
    <s v="France"/>
    <n v="48.864716000000001"/>
    <n v="2.3490139999999999"/>
    <s v="Recreation &amp; Sports"/>
    <s v="Small (11-200)"/>
    <s v="Sarah Davis"/>
    <d v="2024-04-17T00:00:00"/>
    <s v="SAAS"/>
    <x v="1"/>
    <n v="6"/>
    <x v="0"/>
    <m/>
    <n v="1067"/>
    <n v="0.3"/>
    <d v="2025-03-23T00:00:00"/>
    <d v="2024-04-22T00:00:00"/>
  </r>
  <r>
    <s v="Gibson-Hettinger"/>
    <s v="Netherlands"/>
    <n v="52.370215999999999"/>
    <n v="4.895168"/>
    <s v="Professional Services &amp; Consulting"/>
    <s v="Small (11-200)"/>
    <s v="Laura Thompson"/>
    <d v="2024-01-31T00:00:00"/>
    <s v="Services"/>
    <x v="1"/>
    <n v="6"/>
    <x v="0"/>
    <m/>
    <n v="1313"/>
    <n v="0.4"/>
    <d v="2024-06-30T00:00:00"/>
    <d v="2024-02-21T00:00:00"/>
  </r>
  <r>
    <s v="Gutmann, Kunze and Schaden"/>
    <s v="Belgium"/>
    <n v="51.260196999999998"/>
    <n v="4.4027710000000004"/>
    <s v="Transportation &amp; Logistics"/>
    <s v="Small (11-200)"/>
    <s v="Sarah Davis"/>
    <d v="2024-01-19T00:00:00"/>
    <s v="Services"/>
    <x v="1"/>
    <n v="6"/>
    <x v="0"/>
    <m/>
    <n v="1219"/>
    <n v="0.3"/>
    <d v="2024-04-05T00:00:00"/>
    <d v="2024-02-27T00:00:00"/>
  </r>
  <r>
    <s v="Schamberger-Dicki"/>
    <s v="Switzerland"/>
    <n v="46.204391000000001"/>
    <n v="6.1431579999999997"/>
    <s v="IT &amp; IT Services"/>
    <s v="Small (11-200)"/>
    <s v="Laura Thompson"/>
    <d v="2024-03-06T00:00:00"/>
    <s v="Services"/>
    <x v="1"/>
    <n v="6"/>
    <x v="0"/>
    <m/>
    <n v="1363"/>
    <n v="0.3"/>
    <d v="2024-05-11T00:00:00"/>
    <d v="2024-03-21T00:00:00"/>
  </r>
  <r>
    <s v="Harvey Inc"/>
    <s v="Netherlands"/>
    <n v="52.370215999999999"/>
    <n v="4.895168"/>
    <s v="IT &amp; IT Services"/>
    <s v="Small (11-200)"/>
    <s v="David Wilson"/>
    <d v="2024-01-10T00:00:00"/>
    <s v="Custom solution"/>
    <x v="1"/>
    <n v="6"/>
    <x v="0"/>
    <m/>
    <n v="1693"/>
    <n v="0.8"/>
    <d v="2024-10-31T00:00:00"/>
    <d v="2024-01-10T00:00:00"/>
  </r>
  <r>
    <s v="Bins, Lakin and Daugherty"/>
    <s v="Italy"/>
    <n v="41.902782000000002"/>
    <n v="12.496366"/>
    <s v="Retail &amp; Distribution"/>
    <s v="Small (11-200)"/>
    <s v="Sarah Davis"/>
    <d v="2024-01-04T00:00:00"/>
    <s v="SAAS"/>
    <x v="1"/>
    <n v="6"/>
    <x v="0"/>
    <m/>
    <n v="844"/>
    <n v="0.7"/>
    <d v="2024-12-18T00:00:00"/>
    <d v="2024-02-19T00:00:00"/>
  </r>
  <r>
    <s v="Reynolds, Bogisich and Block"/>
    <s v="Spain"/>
    <n v="40.416775000000001"/>
    <n v="-3.7037900000000001"/>
    <s v="Entertainment &amp; Media &amp; Hospitality"/>
    <s v="Small (11-200)"/>
    <s v="Emily Johnson"/>
    <d v="2024-05-23T00:00:00"/>
    <s v="Custom solution"/>
    <x v="1"/>
    <n v="6"/>
    <x v="0"/>
    <m/>
    <n v="1336"/>
    <n v="0.8"/>
    <d v="2025-01-13T00:00:00"/>
    <d v="2024-08-12T00:00:00"/>
  </r>
  <r>
    <s v="Auer, Schmeler and Morissette"/>
    <s v="Switzerland"/>
    <n v="46.204391000000001"/>
    <n v="6.1431579999999997"/>
    <s v="Transportation &amp; Logistics"/>
    <s v="Small (11-200)"/>
    <s v="Emily Johnson"/>
    <d v="2024-03-11T00:00:00"/>
    <s v="Services"/>
    <x v="1"/>
    <n v="6"/>
    <x v="0"/>
    <m/>
    <n v="267"/>
    <n v="0.9"/>
    <d v="2024-04-06T00:00:00"/>
    <d v="2024-03-30T00:00:00"/>
  </r>
  <r>
    <s v="Hegmann Group"/>
    <s v="Portugal"/>
    <n v="38.736946000000003"/>
    <n v="-9.1426850000000002"/>
    <s v="Energy &amp; Utilities"/>
    <s v="Small (11-200)"/>
    <s v="Laura Thompson"/>
    <d v="2024-01-11T00:00:00"/>
    <s v="Custom solution"/>
    <x v="1"/>
    <n v="6"/>
    <x v="0"/>
    <m/>
    <n v="559"/>
    <n v="0.4"/>
    <d v="2024-11-23T00:00:00"/>
    <d v="2024-05-01T00:00:00"/>
  </r>
  <r>
    <s v="Will-Stamm"/>
    <s v="Netherlands"/>
    <n v="52.370215999999999"/>
    <n v="4.895168"/>
    <s v="IT &amp; IT Services"/>
    <s v="Small (11-200)"/>
    <s v="Jessica Martinez"/>
    <d v="2024-03-26T00:00:00"/>
    <s v="Custom solution"/>
    <x v="1"/>
    <n v="6"/>
    <x v="0"/>
    <m/>
    <n v="1204"/>
    <n v="0.2"/>
    <d v="2024-06-11T00:00:00"/>
    <d v="2024-06-19T00:00:00"/>
  </r>
  <r>
    <s v="Goldner-Weimann"/>
    <s v="France"/>
    <n v="48.864716000000001"/>
    <n v="2.3490139999999999"/>
    <s v="Banking &amp; Finance"/>
    <s v="Small (11-200)"/>
    <s v="Laura Thompson"/>
    <d v="2024-02-21T00:00:00"/>
    <s v="Services"/>
    <x v="1"/>
    <n v="6"/>
    <x v="0"/>
    <m/>
    <n v="1938"/>
    <n v="0.2"/>
    <d v="2025-02-12T00:00:00"/>
    <d v="2024-03-17T00:00:00"/>
  </r>
  <r>
    <s v="Hodkiewicz-Howe"/>
    <s v="Italy"/>
    <n v="41.902782000000002"/>
    <n v="12.496366"/>
    <s v="Transportation &amp; Logistics"/>
    <s v="Small (11-200)"/>
    <s v="Michael Brown"/>
    <d v="2024-04-25T00:00:00"/>
    <s v="SAAS"/>
    <x v="1"/>
    <n v="6"/>
    <x v="0"/>
    <m/>
    <n v="985"/>
    <n v="0.4"/>
    <d v="2025-02-28T00:00:00"/>
    <d v="2024-08-21T00:00:00"/>
  </r>
  <r>
    <s v="Keeling Inc"/>
    <s v="France"/>
    <n v="48.864716000000001"/>
    <n v="2.3490139999999999"/>
    <s v="Telecommunications"/>
    <s v="Small (11-200)"/>
    <s v="Michael Brown"/>
    <d v="2024-02-07T00:00:00"/>
    <s v="Services"/>
    <x v="1"/>
    <n v="6"/>
    <x v="0"/>
    <m/>
    <n v="1787"/>
    <n v="0.6"/>
    <d v="2024-08-18T00:00:00"/>
    <d v="2024-05-16T00:00:00"/>
  </r>
  <r>
    <s v="Harris Inc"/>
    <s v="Portugal"/>
    <n v="38.736946000000003"/>
    <n v="-9.1426850000000002"/>
    <s v="Transportation &amp; Logistics"/>
    <s v="Small (11-200)"/>
    <s v="Michael Brown"/>
    <d v="2024-03-23T00:00:00"/>
    <s v="SAAS"/>
    <x v="1"/>
    <n v="6"/>
    <x v="0"/>
    <m/>
    <n v="1949"/>
    <n v="0.5"/>
    <d v="2025-03-17T00:00:00"/>
    <d v="2024-05-09T00:00:00"/>
  </r>
  <r>
    <s v="Roberts and Sons"/>
    <s v="Belgium"/>
    <n v="51.260196999999998"/>
    <n v="4.4027710000000004"/>
    <s v="Recreation &amp; Sports"/>
    <s v="Small (11-200)"/>
    <s v="Kevin Anderson"/>
    <d v="2024-01-19T00:00:00"/>
    <s v="Services"/>
    <x v="1"/>
    <n v="6"/>
    <x v="0"/>
    <m/>
    <n v="1964"/>
    <n v="0.7"/>
    <d v="2024-10-08T00:00:00"/>
    <d v="2024-03-03T00:00:00"/>
  </r>
  <r>
    <s v="Hauck-Beahan"/>
    <s v="Italy"/>
    <n v="41.902782000000002"/>
    <n v="12.496366"/>
    <s v="Construction &amp; Engineering"/>
    <s v="Small (11-200)"/>
    <s v="Laura Thompson"/>
    <d v="2024-04-03T00:00:00"/>
    <s v="Services"/>
    <x v="1"/>
    <n v="6"/>
    <x v="0"/>
    <m/>
    <n v="825"/>
    <n v="0.5"/>
    <d v="2024-09-03T00:00:00"/>
    <d v="2024-08-01T00:00:00"/>
  </r>
  <r>
    <s v="Ryan, Toy and O'Reilly"/>
    <s v="France"/>
    <n v="48.864716000000001"/>
    <n v="2.3490139999999999"/>
    <s v="Banking &amp; Finance"/>
    <s v="Small (11-200)"/>
    <s v="Laura Thompson"/>
    <d v="2024-05-28T00:00:00"/>
    <s v="SAAS"/>
    <x v="1"/>
    <n v="6"/>
    <x v="0"/>
    <m/>
    <n v="559"/>
    <n v="0.9"/>
    <d v="2025-03-23T00:00:00"/>
    <d v="2024-08-02T00:00:00"/>
  </r>
  <r>
    <s v="Orn Inc"/>
    <s v="Germany"/>
    <n v="52.520007999999997"/>
    <n v="13.404954"/>
    <s v="Telecommunications"/>
    <s v="Small (11-200)"/>
    <s v="Michael Brown"/>
    <d v="2024-02-03T00:00:00"/>
    <s v="Services"/>
    <x v="1"/>
    <n v="6"/>
    <x v="0"/>
    <m/>
    <n v="1905"/>
    <n v="0.3"/>
    <d v="2024-07-29T00:00:00"/>
    <d v="2024-06-02T00:00:00"/>
  </r>
  <r>
    <s v="Kuhlman Inc"/>
    <s v="France"/>
    <n v="48.864716000000001"/>
    <n v="2.3490139999999999"/>
    <s v="Professional Services &amp; Consulting"/>
    <s v="Small (11-200)"/>
    <s v="John Smith"/>
    <d v="2024-03-14T00:00:00"/>
    <s v="SAAS"/>
    <x v="1"/>
    <n v="6"/>
    <x v="0"/>
    <m/>
    <n v="1472"/>
    <n v="0.3"/>
    <d v="2024-04-18T00:00:00"/>
    <d v="2024-07-01T00:00:00"/>
  </r>
  <r>
    <s v="Von, Becker and Fisher"/>
    <s v="Netherlands"/>
    <n v="52.370215999999999"/>
    <n v="4.895168"/>
    <s v="Government Administration &amp; Healthcare"/>
    <s v="Small (11-200)"/>
    <s v="Michael Brown"/>
    <d v="2024-01-10T00:00:00"/>
    <s v="SAAS"/>
    <x v="1"/>
    <n v="6"/>
    <x v="0"/>
    <m/>
    <n v="623"/>
    <n v="0.3"/>
    <d v="2024-10-25T00:00:00"/>
    <d v="2024-03-01T00:00:00"/>
  </r>
  <r>
    <s v="Mertz, Casper and Klein"/>
    <s v="Belgium"/>
    <n v="51.260196999999998"/>
    <n v="4.4027710000000004"/>
    <s v="IT &amp; IT Services"/>
    <s v="Small (11-200)"/>
    <s v="Michael Brown"/>
    <d v="2024-03-16T00:00:00"/>
    <s v="Services"/>
    <x v="1"/>
    <n v="6"/>
    <x v="0"/>
    <m/>
    <n v="555"/>
    <n v="0.5"/>
    <d v="2025-02-20T00:00:00"/>
    <d v="2024-06-05T00:00:00"/>
  </r>
  <r>
    <s v="Botsford, King and Steuber"/>
    <s v="Austria"/>
    <n v="48.210033000000003"/>
    <n v="16.363448999999999"/>
    <s v="IT &amp; IT Services"/>
    <s v="Small (11-200)"/>
    <s v="Laura Thompson"/>
    <d v="2024-05-04T00:00:00"/>
    <s v="SAAS"/>
    <x v="1"/>
    <n v="6"/>
    <x v="0"/>
    <m/>
    <n v="1662"/>
    <n v="0.4"/>
    <d v="2024-09-30T00:00:00"/>
    <d v="2024-07-11T00:00:00"/>
  </r>
  <r>
    <s v="Funk-Hane"/>
    <s v="France"/>
    <n v="48.864716000000001"/>
    <n v="2.3490139999999999"/>
    <s v="Telecommunications"/>
    <s v="Small (11-200)"/>
    <s v="Jessica Martinez"/>
    <d v="2024-04-09T00:00:00"/>
    <s v="Services"/>
    <x v="1"/>
    <n v="6"/>
    <x v="0"/>
    <m/>
    <n v="928"/>
    <n v="0.2"/>
    <d v="2025-01-30T00:00:00"/>
    <d v="2024-07-14T00:00:00"/>
  </r>
  <r>
    <s v="Hartmann-Pollich"/>
    <s v="Spain"/>
    <n v="40.416775000000001"/>
    <n v="-3.7037900000000001"/>
    <s v="Transportation &amp; Logistics"/>
    <s v="Small (11-200)"/>
    <s v="David Wilson"/>
    <d v="2024-04-11T00:00:00"/>
    <s v="Services"/>
    <x v="1"/>
    <n v="6"/>
    <x v="0"/>
    <m/>
    <n v="901"/>
    <n v="0.1"/>
    <d v="2025-02-04T00:00:00"/>
    <d v="2024-06-08T00:00:00"/>
  </r>
  <r>
    <s v="Frami-Gusikowski"/>
    <s v="Germany"/>
    <n v="52.520007999999997"/>
    <n v="13.404954"/>
    <s v="Government Administration &amp; Healthcare"/>
    <s v="Small (11-200)"/>
    <s v="Laura Thompson"/>
    <d v="2024-03-20T00:00:00"/>
    <s v="SAAS"/>
    <x v="1"/>
    <n v="6"/>
    <x v="0"/>
    <m/>
    <n v="954"/>
    <n v="0.7"/>
    <d v="2024-06-08T00:00:00"/>
    <d v="2024-07-09T00:00:00"/>
  </r>
  <r>
    <s v="Lueilwitz Inc"/>
    <s v="France"/>
    <n v="48.864716000000001"/>
    <n v="2.3490139999999999"/>
    <s v="Entertainment &amp; Media &amp; Hospitality"/>
    <s v="Small (11-200)"/>
    <s v="Emily Johnson"/>
    <d v="2024-02-08T00:00:00"/>
    <s v="SAAS"/>
    <x v="1"/>
    <n v="6"/>
    <x v="0"/>
    <m/>
    <n v="1328"/>
    <n v="0.4"/>
    <d v="2024-03-07T00:00:00"/>
    <d v="2024-04-01T00:00:00"/>
  </r>
  <r>
    <s v="Kreiger-Rice"/>
    <s v="Belgium"/>
    <n v="51.260196999999998"/>
    <n v="4.4027710000000004"/>
    <s v="Transportation &amp; Logistics"/>
    <s v="Small (11-200)"/>
    <s v="Michael Brown"/>
    <d v="2024-02-10T00:00:00"/>
    <s v="SAAS"/>
    <x v="1"/>
    <n v="6"/>
    <x v="0"/>
    <m/>
    <n v="1707"/>
    <n v="1"/>
    <d v="2024-11-22T00:00:00"/>
    <d v="2024-04-26T00:00:00"/>
  </r>
  <r>
    <s v="Blick Inc"/>
    <s v="Switzerland"/>
    <n v="46.204391000000001"/>
    <n v="6.1431579999999997"/>
    <s v="IT &amp; IT Services"/>
    <s v="Small (11-200)"/>
    <s v="John Smith"/>
    <d v="2024-01-07T00:00:00"/>
    <s v="SAAS"/>
    <x v="1"/>
    <n v="6"/>
    <x v="0"/>
    <m/>
    <n v="513"/>
    <n v="0.9"/>
    <d v="2024-03-13T00:00:00"/>
    <d v="2024-03-23T00:00:00"/>
  </r>
  <r>
    <s v="Bauch-Morar"/>
    <s v="France"/>
    <n v="48.864716000000001"/>
    <n v="2.3490139999999999"/>
    <s v="Professional Services &amp; Consulting"/>
    <s v="Small (11-200)"/>
    <s v="Laura Thompson"/>
    <d v="2024-05-08T00:00:00"/>
    <s v="Custom solution"/>
    <x v="1"/>
    <n v="6"/>
    <x v="0"/>
    <m/>
    <n v="1563"/>
    <n v="0.2"/>
    <d v="2024-08-05T00:00:00"/>
    <d v="2024-06-05T00:00:00"/>
  </r>
  <r>
    <s v="Auer, Deckow and Torp"/>
    <s v="Portugal"/>
    <n v="38.736946000000003"/>
    <n v="-9.1426850000000002"/>
    <s v="Professional Services &amp; Consulting"/>
    <s v="Small (11-200)"/>
    <s v="Jessica Martinez"/>
    <d v="2024-02-29T00:00:00"/>
    <s v="SAAS"/>
    <x v="1"/>
    <n v="6"/>
    <x v="0"/>
    <m/>
    <n v="1898"/>
    <n v="0.4"/>
    <d v="2024-10-24T00:00:00"/>
    <d v="2024-05-04T00:00:00"/>
  </r>
  <r>
    <s v="Kuvalis-Strosin"/>
    <s v="Germany"/>
    <n v="52.520007999999997"/>
    <n v="13.404954"/>
    <s v="Transportation &amp; Logistics"/>
    <s v="Small (11-200)"/>
    <s v="Michael Brown"/>
    <d v="2024-03-25T00:00:00"/>
    <s v="Custom solution"/>
    <x v="1"/>
    <n v="6"/>
    <x v="0"/>
    <m/>
    <n v="480"/>
    <n v="0.4"/>
    <d v="2024-04-23T00:00:00"/>
    <d v="2024-06-04T00:00:00"/>
  </r>
  <r>
    <s v="Hintz-Fadel"/>
    <s v="Belgium"/>
    <n v="51.260196999999998"/>
    <n v="4.4027710000000004"/>
    <s v="Transportation &amp; Logistics"/>
    <s v="Small (11-200)"/>
    <s v="Jessica Martinez"/>
    <d v="2024-02-22T00:00:00"/>
    <s v="SAAS"/>
    <x v="1"/>
    <n v="6"/>
    <x v="0"/>
    <m/>
    <n v="563"/>
    <n v="0.4"/>
    <d v="2025-02-15T00:00:00"/>
    <d v="2024-05-11T00:00:00"/>
  </r>
  <r>
    <s v="Kiehn-Bernier"/>
    <s v="Portugal"/>
    <n v="38.736946000000003"/>
    <n v="-9.1426850000000002"/>
    <s v="Banking &amp; Finance"/>
    <s v="Small (11-200)"/>
    <s v="Laura Thompson"/>
    <d v="2024-01-07T00:00:00"/>
    <s v="Custom solution"/>
    <x v="1"/>
    <n v="6"/>
    <x v="0"/>
    <m/>
    <n v="583"/>
    <n v="0.6"/>
    <d v="2024-11-24T00:00:00"/>
    <d v="2024-03-20T00:00:00"/>
  </r>
  <r>
    <s v="Zooxo"/>
    <s v="Switzerland"/>
    <n v="46.204391000000001"/>
    <n v="6.1431579999999997"/>
    <s v="IT &amp; IT Services"/>
    <s v="Micro (1-10)"/>
    <s v="Sarah Davis"/>
    <d v="2024-02-14T00:00:00"/>
    <s v="Services"/>
    <x v="1"/>
    <n v="6"/>
    <x v="0"/>
    <m/>
    <n v="974"/>
    <n v="1"/>
    <d v="2025-01-22T00:00:00"/>
    <d v="2024-05-20T00:00:00"/>
  </r>
  <r>
    <s v="Jetpulse"/>
    <s v="Germany"/>
    <n v="52.520007999999997"/>
    <n v="13.404954"/>
    <s v="IT &amp; IT Services"/>
    <s v="Micro (1-10)"/>
    <s v="John Smith"/>
    <d v="2024-04-18T00:00:00"/>
    <s v="SAAS"/>
    <x v="1"/>
    <n v="6"/>
    <x v="0"/>
    <m/>
    <n v="595"/>
    <n v="0.2"/>
    <d v="2025-01-26T00:00:00"/>
    <d v="2024-05-19T00:00:00"/>
  </r>
  <r>
    <s v="InnoZ"/>
    <s v="Italy"/>
    <n v="41.902782000000002"/>
    <n v="12.496366"/>
    <s v="Transportation &amp; Logistics"/>
    <s v="Micro (1-10)"/>
    <s v="Emily Johnson"/>
    <d v="2024-01-20T00:00:00"/>
    <s v="SAAS"/>
    <x v="1"/>
    <n v="6"/>
    <x v="0"/>
    <m/>
    <n v="283"/>
    <n v="0.2"/>
    <d v="2024-11-01T00:00:00"/>
    <d v="2024-04-20T00:00:00"/>
  </r>
  <r>
    <s v="Chatterpoint"/>
    <s v="Switzerland"/>
    <n v="46.204391000000001"/>
    <n v="6.1431579999999997"/>
    <s v="Manufacturing &amp; Production"/>
    <s v="Micro (1-10)"/>
    <s v="Michael Brown"/>
    <d v="2024-03-10T00:00:00"/>
    <s v="SAAS"/>
    <x v="1"/>
    <n v="6"/>
    <x v="0"/>
    <m/>
    <n v="545"/>
    <n v="0.3"/>
    <d v="2024-06-01T00:00:00"/>
    <d v="2024-05-30T00:00:00"/>
  </r>
  <r>
    <s v="Trunyx"/>
    <s v="Spain"/>
    <n v="40.416775000000001"/>
    <n v="-3.7037900000000001"/>
    <s v="Transportation &amp; Logistics"/>
    <s v="Micro (1-10)"/>
    <s v="David Wilson"/>
    <d v="2024-02-24T00:00:00"/>
    <s v="Services"/>
    <x v="1"/>
    <n v="6"/>
    <x v="0"/>
    <m/>
    <n v="1024"/>
    <n v="0.3"/>
    <d v="2024-08-30T00:00:00"/>
    <d v="2024-04-02T00:00:00"/>
  </r>
  <r>
    <s v="Luettgen, Franecki and Roberts"/>
    <s v="Portugal"/>
    <n v="38.736946000000003"/>
    <n v="-9.1426850000000002"/>
    <s v="Government Administration &amp; Healthcare"/>
    <s v="Micro (1-10)"/>
    <s v="Jessica Martinez"/>
    <d v="2024-02-10T00:00:00"/>
    <s v="SAAS"/>
    <x v="1"/>
    <n v="6"/>
    <x v="0"/>
    <m/>
    <n v="308"/>
    <n v="0.4"/>
    <d v="2024-11-14T00:00:00"/>
    <d v="2024-06-02T00:00:00"/>
  </r>
  <r>
    <s v="Kilback, Cremin and Bergnaum"/>
    <s v="Belgium"/>
    <n v="51.260196999999998"/>
    <n v="4.4027710000000004"/>
    <s v="Banking &amp; Finance"/>
    <s v="Micro (1-10)"/>
    <s v="Laura Thompson"/>
    <d v="2024-05-23T00:00:00"/>
    <s v="Services"/>
    <x v="1"/>
    <n v="6"/>
    <x v="0"/>
    <m/>
    <n v="828"/>
    <n v="0.6"/>
    <d v="2024-09-18T00:00:00"/>
    <d v="2024-07-03T00:00:00"/>
  </r>
  <r>
    <s v="Toy-O'Hara"/>
    <s v="Italy"/>
    <n v="41.902782000000002"/>
    <n v="12.496366"/>
    <s v="Professional Services &amp; Consulting"/>
    <s v="Micro (1-10)"/>
    <s v="John Smith"/>
    <d v="2024-01-16T00:00:00"/>
    <s v="SAAS"/>
    <x v="1"/>
    <n v="6"/>
    <x v="0"/>
    <m/>
    <n v="809"/>
    <n v="0.2"/>
    <d v="2024-09-10T00:00:00"/>
    <d v="2024-03-28T00:00:00"/>
  </r>
  <r>
    <s v="Lubowitz, Herman and Fisher"/>
    <s v="Italy"/>
    <n v="41.902782000000002"/>
    <n v="12.496366"/>
    <s v="Transportation &amp; Logistics"/>
    <s v="Micro (1-10)"/>
    <s v="Laura Thompson"/>
    <d v="2024-04-22T00:00:00"/>
    <s v="SAAS"/>
    <x v="1"/>
    <n v="6"/>
    <x v="0"/>
    <m/>
    <n v="535"/>
    <n v="0.2"/>
    <d v="2024-11-19T00:00:00"/>
    <d v="2024-06-19T00:00:00"/>
  </r>
  <r>
    <s v="Schulist, Bailey and Dickens"/>
    <s v="Portugal"/>
    <n v="38.736946000000003"/>
    <n v="-9.1426850000000002"/>
    <s v="Transportation &amp; Logistics"/>
    <s v="Micro (1-10)"/>
    <s v="Kevin Anderson"/>
    <d v="2024-04-03T00:00:00"/>
    <s v="SAAS"/>
    <x v="1"/>
    <n v="6"/>
    <x v="0"/>
    <m/>
    <n v="1129"/>
    <n v="0.2"/>
    <d v="2024-04-24T00:00:00"/>
    <d v="2024-07-28T00:00:00"/>
  </r>
  <r>
    <s v="Jakubowski-Purdy"/>
    <s v="Spain"/>
    <n v="40.416775000000001"/>
    <n v="-3.7037900000000001"/>
    <s v="Professional Services &amp; Consulting"/>
    <s v="Micro (1-10)"/>
    <s v="Michael Brown"/>
    <d v="2024-04-04T00:00:00"/>
    <s v="SAAS"/>
    <x v="1"/>
    <n v="6"/>
    <x v="0"/>
    <m/>
    <n v="1116"/>
    <n v="1"/>
    <d v="2024-05-19T00:00:00"/>
    <d v="2024-06-19T00:00:00"/>
  </r>
  <r>
    <s v="Hackett LLC"/>
    <s v="Austria"/>
    <n v="48.210033000000003"/>
    <n v="16.363448999999999"/>
    <s v="Transportation &amp; Logistics"/>
    <s v="Micro (1-10)"/>
    <s v="Michael Brown"/>
    <d v="2024-04-02T00:00:00"/>
    <s v="Services"/>
    <x v="1"/>
    <n v="6"/>
    <x v="0"/>
    <m/>
    <n v="1039"/>
    <n v="0.8"/>
    <d v="2024-10-18T00:00:00"/>
    <d v="2024-04-09T00:00:00"/>
  </r>
  <r>
    <s v="Gottlieb Group"/>
    <s v="Netherlands"/>
    <n v="52.370215999999999"/>
    <n v="4.895168"/>
    <s v="Retail &amp; Distribution"/>
    <s v="Micro (1-10)"/>
    <s v="Jessica Martinez"/>
    <d v="2024-01-31T00:00:00"/>
    <s v="SAAS"/>
    <x v="1"/>
    <n v="6"/>
    <x v="0"/>
    <m/>
    <n v="674"/>
    <n v="0.3"/>
    <d v="2024-04-13T00:00:00"/>
    <d v="2024-01-31T00:00:00"/>
  </r>
  <r>
    <s v="Hermiston-Hyatt"/>
    <s v="Switzerland"/>
    <n v="46.204391000000001"/>
    <n v="6.1431579999999997"/>
    <s v="Agriculture &amp; Mining"/>
    <s v="Micro (1-10)"/>
    <s v="Sarah Davis"/>
    <d v="2024-05-18T00:00:00"/>
    <s v="Custom solution"/>
    <x v="1"/>
    <n v="6"/>
    <x v="0"/>
    <m/>
    <n v="1017"/>
    <n v="0.2"/>
    <d v="2024-09-24T00:00:00"/>
    <d v="2024-07-03T00:00:00"/>
  </r>
  <r>
    <s v="Goldner LLC"/>
    <s v="Portugal"/>
    <n v="38.736946000000003"/>
    <n v="-9.1426850000000002"/>
    <s v="Education &amp; Science"/>
    <s v="Micro (1-10)"/>
    <s v="Laura Thompson"/>
    <d v="2024-04-08T00:00:00"/>
    <s v="SAAS"/>
    <x v="1"/>
    <n v="6"/>
    <x v="0"/>
    <m/>
    <n v="824"/>
    <n v="0.2"/>
    <d v="2024-09-16T00:00:00"/>
    <d v="2024-05-15T00:00:00"/>
  </r>
  <r>
    <s v="Deckow, Dicki and Pagac"/>
    <s v="Spain"/>
    <n v="40.416775000000001"/>
    <n v="-3.7037900000000001"/>
    <s v="Professional Services &amp; Consulting"/>
    <s v="Micro (1-10)"/>
    <s v="David Wilson"/>
    <d v="2024-02-24T00:00:00"/>
    <s v="Services"/>
    <x v="1"/>
    <n v="6"/>
    <x v="0"/>
    <m/>
    <n v="302"/>
    <n v="0.4"/>
    <d v="2024-05-09T00:00:00"/>
    <d v="2024-04-15T00:00:00"/>
  </r>
  <r>
    <s v="Kuphal-Wuckert"/>
    <s v="Belgium"/>
    <n v="51.260196999999998"/>
    <n v="4.4027710000000004"/>
    <s v="Transportation &amp; Logistics"/>
    <s v="Micro (1-10)"/>
    <s v="Michael Brown"/>
    <d v="2024-05-02T00:00:00"/>
    <s v="SAAS"/>
    <x v="1"/>
    <n v="6"/>
    <x v="0"/>
    <m/>
    <n v="1076"/>
    <n v="0.4"/>
    <d v="2024-06-12T00:00:00"/>
    <d v="2024-05-31T00:00:00"/>
  </r>
  <r>
    <s v="Yundt-McLaughlin"/>
    <s v="Austria"/>
    <n v="48.210033000000003"/>
    <n v="16.363448999999999"/>
    <s v="Professional Services &amp; Consulting"/>
    <s v="Micro (1-10)"/>
    <s v="Laura Thompson"/>
    <d v="2024-04-17T00:00:00"/>
    <s v="SAAS"/>
    <x v="1"/>
    <n v="6"/>
    <x v="0"/>
    <m/>
    <n v="724"/>
    <n v="0.6"/>
    <d v="2025-03-01T00:00:00"/>
    <d v="2024-05-13T00:00:00"/>
  </r>
  <r>
    <s v="D'Amore, Auer and Wilkinson"/>
    <s v="Italy"/>
    <n v="41.902782000000002"/>
    <n v="12.496366"/>
    <s v="Manufacturing &amp; Production"/>
    <s v="Micro (1-10)"/>
    <s v="Laura Thompson"/>
    <d v="2024-01-11T00:00:00"/>
    <s v="Services"/>
    <x v="1"/>
    <n v="6"/>
    <x v="0"/>
    <m/>
    <n v="406"/>
    <n v="0.1"/>
    <d v="2024-04-24T00:00:00"/>
    <d v="2024-03-06T00:00:00"/>
  </r>
  <r>
    <s v="Fahey-Kulas"/>
    <s v="Italy"/>
    <n v="41.902782000000002"/>
    <n v="12.496366"/>
    <s v="IT &amp; IT Services"/>
    <s v="Micro (1-10)"/>
    <s v="Sarah Davis"/>
    <d v="2024-01-29T00:00:00"/>
    <s v="Services"/>
    <x v="1"/>
    <n v="6"/>
    <x v="0"/>
    <m/>
    <n v="622"/>
    <n v="0.1"/>
    <d v="2024-11-26T00:00:00"/>
    <d v="2024-03-09T00:00:00"/>
  </r>
  <r>
    <s v="Osinski, Langworth and Auer"/>
    <s v="Switzerland"/>
    <n v="46.204391000000001"/>
    <n v="6.1431579999999997"/>
    <s v="Agriculture &amp; Mining"/>
    <s v="Micro (1-10)"/>
    <s v="Michael Brown"/>
    <d v="2024-05-22T00:00:00"/>
    <s v="SAAS"/>
    <x v="1"/>
    <n v="6"/>
    <x v="0"/>
    <m/>
    <n v="717"/>
    <n v="0.3"/>
    <d v="2025-05-08T00:00:00"/>
    <d v="2024-07-20T00:00:00"/>
  </r>
  <r>
    <s v="Hane, Hettinger and Denesik"/>
    <s v="Netherlands"/>
    <n v="52.370215999999999"/>
    <n v="4.895168"/>
    <s v="Transportation &amp; Logistics"/>
    <s v="Micro (1-10)"/>
    <s v="Laura Thompson"/>
    <d v="2024-03-17T00:00:00"/>
    <s v="Custom solution"/>
    <x v="1"/>
    <n v="6"/>
    <x v="0"/>
    <m/>
    <n v="1081"/>
    <n v="0.8"/>
    <d v="2024-04-29T00:00:00"/>
    <d v="2024-04-14T00:00:00"/>
  </r>
  <r>
    <s v="Rohan Inc"/>
    <s v="Portugal"/>
    <n v="38.736946000000003"/>
    <n v="-9.1426850000000002"/>
    <s v="IT &amp; IT Services"/>
    <s v="Micro (1-10)"/>
    <s v="Laura Thompson"/>
    <d v="2024-05-04T00:00:00"/>
    <s v="SAAS"/>
    <x v="1"/>
    <n v="6"/>
    <x v="0"/>
    <m/>
    <n v="1127"/>
    <n v="0.8"/>
    <d v="2024-06-22T00:00:00"/>
    <d v="2024-06-25T00:00:00"/>
  </r>
  <r>
    <s v="Koelpin, Bahringer and Beatty"/>
    <s v="Netherlands"/>
    <n v="52.370215999999999"/>
    <n v="4.895168"/>
    <s v="Education &amp; Science"/>
    <s v="Micro (1-10)"/>
    <s v="Laura Thompson"/>
    <d v="2024-05-08T00:00:00"/>
    <s v="Services"/>
    <x v="1"/>
    <n v="6"/>
    <x v="0"/>
    <m/>
    <n v="667"/>
    <n v="0.6"/>
    <d v="2025-02-03T00:00:00"/>
    <d v="2024-06-03T00:00:00"/>
  </r>
  <r>
    <s v="Flatley-Metz"/>
    <s v="Germany"/>
    <n v="52.520007999999997"/>
    <n v="13.404954"/>
    <s v="Transportation &amp; Logistics"/>
    <s v="Micro (1-10)"/>
    <s v="Kevin Anderson"/>
    <d v="2024-05-20T00:00:00"/>
    <s v="Services"/>
    <x v="1"/>
    <n v="6"/>
    <x v="0"/>
    <m/>
    <n v="541"/>
    <n v="0.3"/>
    <d v="2025-01-14T00:00:00"/>
    <d v="2024-06-10T00:00:00"/>
  </r>
  <r>
    <s v="Reilly-Dicki"/>
    <s v="Italy"/>
    <n v="41.902782000000002"/>
    <n v="12.496366"/>
    <s v="IT &amp; IT Services"/>
    <s v="Micro (1-10)"/>
    <s v="John Smith"/>
    <d v="2024-01-19T00:00:00"/>
    <s v="SAAS"/>
    <x v="1"/>
    <n v="6"/>
    <x v="0"/>
    <m/>
    <n v="988"/>
    <n v="0.6"/>
    <d v="2024-06-15T00:00:00"/>
    <d v="2024-04-04T00:00:00"/>
  </r>
  <r>
    <s v="Pagac, Marvin and Wilkinson"/>
    <s v="France"/>
    <n v="48.864716000000001"/>
    <n v="2.3490139999999999"/>
    <s v="Entertainment &amp; Media &amp; Hospitality"/>
    <s v="Micro (1-10)"/>
    <s v="Laura Thompson"/>
    <d v="2024-01-25T00:00:00"/>
    <s v="Services"/>
    <x v="1"/>
    <n v="6"/>
    <x v="0"/>
    <m/>
    <n v="659"/>
    <n v="0.4"/>
    <d v="2024-11-11T00:00:00"/>
    <d v="2024-03-08T00:00:00"/>
  </r>
  <r>
    <s v="Stanton-Adams"/>
    <s v="Italy"/>
    <n v="41.902782000000002"/>
    <n v="12.496366"/>
    <s v="Banking &amp; Finance"/>
    <s v="Micro (1-10)"/>
    <s v="Emily Johnson"/>
    <d v="2024-02-19T00:00:00"/>
    <s v="Custom solution"/>
    <x v="1"/>
    <n v="6"/>
    <x v="0"/>
    <m/>
    <n v="214"/>
    <n v="0.3"/>
    <d v="2024-10-05T00:00:00"/>
    <d v="2024-03-12T00:00:00"/>
  </r>
  <r>
    <s v="Ward, Rau and Ledner"/>
    <s v="Belgium"/>
    <n v="51.260196999999998"/>
    <n v="4.4027710000000004"/>
    <s v="Agriculture &amp; Mining"/>
    <s v="Micro (1-10)"/>
    <s v="Laura Thompson"/>
    <d v="2024-01-27T00:00:00"/>
    <s v="SAAS"/>
    <x v="1"/>
    <n v="6"/>
    <x v="0"/>
    <m/>
    <n v="248"/>
    <n v="0.3"/>
    <d v="2025-01-13T00:00:00"/>
    <d v="2024-04-02T00:00:00"/>
  </r>
  <r>
    <s v="Thiel-Ullrich"/>
    <s v="Austria"/>
    <n v="48.210033000000003"/>
    <n v="16.363448999999999"/>
    <s v="Recreation &amp; Sports"/>
    <s v="Micro (1-10)"/>
    <s v="Laura Thompson"/>
    <d v="2024-03-13T00:00:00"/>
    <s v="Services"/>
    <x v="1"/>
    <n v="6"/>
    <x v="0"/>
    <m/>
    <n v="609"/>
    <n v="0.3"/>
    <d v="2024-05-24T00:00:00"/>
    <d v="2024-06-24T00:00:00"/>
  </r>
  <r>
    <s v="Johnson-Macejkovic"/>
    <s v="Italy"/>
    <n v="41.902782000000002"/>
    <n v="12.496366"/>
    <s v="Transportation &amp; Logistics"/>
    <s v="Micro (1-10)"/>
    <s v="John Smith"/>
    <d v="2024-04-22T00:00:00"/>
    <s v="Services"/>
    <x v="1"/>
    <n v="6"/>
    <x v="0"/>
    <m/>
    <n v="651"/>
    <n v="0.2"/>
    <d v="2024-08-08T00:00:00"/>
    <d v="2024-06-06T00:00:00"/>
  </r>
  <r>
    <s v="Koch-Lakin"/>
    <s v="Italy"/>
    <n v="41.902782000000002"/>
    <n v="12.496366"/>
    <s v="Transportation &amp; Logistics"/>
    <s v="Micro (1-10)"/>
    <s v="Laura Thompson"/>
    <d v="2024-03-29T00:00:00"/>
    <s v="SAAS"/>
    <x v="1"/>
    <n v="6"/>
    <x v="0"/>
    <m/>
    <n v="341"/>
    <n v="0.6"/>
    <d v="2024-07-21T00:00:00"/>
    <d v="2024-06-23T00:00:00"/>
  </r>
  <r>
    <s v="Bauch-Fritsch"/>
    <s v="Belgium"/>
    <n v="51.260196999999998"/>
    <n v="4.4027710000000004"/>
    <s v="Professional Services &amp; Consulting"/>
    <s v="Micro (1-10)"/>
    <s v="Laura Thompson"/>
    <d v="2024-05-18T00:00:00"/>
    <s v="SAAS"/>
    <x v="1"/>
    <n v="6"/>
    <x v="0"/>
    <m/>
    <n v="1140"/>
    <n v="0.2"/>
    <d v="2025-05-05T00:00:00"/>
    <d v="2024-08-15T00:00:00"/>
  </r>
  <r>
    <s v="Kihn, Swaniawski and Lebsack"/>
    <s v="Portugal"/>
    <n v="38.736946000000003"/>
    <n v="-9.1426850000000002"/>
    <s v="Manufacturing &amp; Production"/>
    <s v="Micro (1-10)"/>
    <s v="David Wilson"/>
    <d v="2024-02-02T00:00:00"/>
    <s v="SAAS"/>
    <x v="1"/>
    <n v="6"/>
    <x v="0"/>
    <m/>
    <n v="801"/>
    <n v="0.4"/>
    <d v="2024-05-07T00:00:00"/>
    <d v="2024-04-14T00:00:00"/>
  </r>
  <r>
    <s v="Barrows LLC"/>
    <s v="Netherlands"/>
    <n v="52.370215999999999"/>
    <n v="4.895168"/>
    <s v="IT &amp; IT Services"/>
    <s v="Micro (1-10)"/>
    <s v="Kevin Anderson"/>
    <d v="2024-05-17T00:00:00"/>
    <s v="Services"/>
    <x v="1"/>
    <n v="6"/>
    <x v="0"/>
    <m/>
    <n v="200"/>
    <n v="0.2"/>
    <d v="2024-07-12T00:00:00"/>
    <d v="2024-08-12T00:00:00"/>
  </r>
  <r>
    <s v="Langworth, Lemke and Carroll"/>
    <s v="Italy"/>
    <n v="41.902782000000002"/>
    <n v="12.496366"/>
    <s v="Government Administration &amp; Healthcare"/>
    <s v="Micro (1-10)"/>
    <s v="Sarah Davis"/>
    <d v="2024-02-21T00:00:00"/>
    <s v="Services"/>
    <x v="1"/>
    <n v="6"/>
    <x v="0"/>
    <m/>
    <n v="1048"/>
    <n v="0.8"/>
    <d v="2024-10-12T00:00:00"/>
    <d v="2024-05-25T00:00:00"/>
  </r>
  <r>
    <s v="Kilback, Johns and Dicki"/>
    <s v="Portugal"/>
    <n v="38.736946000000003"/>
    <n v="-9.1426850000000002"/>
    <s v="Recreation &amp; Sports"/>
    <s v="Micro (1-10)"/>
    <s v="Laura Thompson"/>
    <d v="2024-02-05T00:00:00"/>
    <s v="Services"/>
    <x v="1"/>
    <n v="6"/>
    <x v="0"/>
    <m/>
    <n v="1130"/>
    <n v="0.4"/>
    <d v="2024-03-25T00:00:00"/>
    <d v="2024-02-22T00:00:00"/>
  </r>
  <r>
    <s v="Labadie, Sawayn and Ruecker"/>
    <s v="Italy"/>
    <n v="41.902782000000002"/>
    <n v="12.496366"/>
    <s v="Transportation &amp; Logistics"/>
    <s v="Micro (1-10)"/>
    <s v="Kevin Anderson"/>
    <d v="2024-04-02T00:00:00"/>
    <s v="SAAS"/>
    <x v="1"/>
    <n v="6"/>
    <x v="0"/>
    <m/>
    <n v="237"/>
    <n v="0.5"/>
    <d v="2024-11-03T00:00:00"/>
    <d v="2024-05-21T00:00:00"/>
  </r>
  <r>
    <s v="Kazio"/>
    <s v="Portugal"/>
    <n v="38.736946000000003"/>
    <n v="-9.1426850000000002"/>
    <s v="IT &amp; IT Services"/>
    <s v="Medium (201-500)"/>
    <s v="Kevin Anderson"/>
    <d v="2024-02-25T00:00:00"/>
    <s v="SAAS"/>
    <x v="1"/>
    <n v="6"/>
    <x v="0"/>
    <m/>
    <n v="947"/>
    <n v="0.3"/>
    <d v="2024-08-17T00:00:00"/>
    <d v="2024-03-01T00:00:00"/>
  </r>
  <r>
    <s v="Jayo"/>
    <s v="Italy"/>
    <n v="41.902782000000002"/>
    <n v="12.496366"/>
    <s v="Transportation &amp; Logistics"/>
    <s v="Medium (201-500)"/>
    <s v="Emily Johnson"/>
    <d v="2024-02-16T00:00:00"/>
    <s v="SAAS"/>
    <x v="1"/>
    <n v="6"/>
    <x v="0"/>
    <m/>
    <n v="562"/>
    <n v="0.4"/>
    <d v="2024-11-28T00:00:00"/>
    <d v="2024-03-31T00:00:00"/>
  </r>
  <r>
    <s v="Feedspan"/>
    <s v="Germany"/>
    <n v="52.520007999999997"/>
    <n v="13.404954"/>
    <s v="Banking &amp; Finance"/>
    <s v="Medium (201-500)"/>
    <s v="Kevin Anderson"/>
    <d v="2024-01-20T00:00:00"/>
    <s v="Services"/>
    <x v="1"/>
    <n v="6"/>
    <x v="0"/>
    <m/>
    <n v="3729"/>
    <n v="0.4"/>
    <d v="2024-04-04T00:00:00"/>
    <d v="2024-04-19T00:00:00"/>
  </r>
  <r>
    <s v="Browsecat"/>
    <s v="Austria"/>
    <n v="48.210033000000003"/>
    <n v="16.363448999999999"/>
    <s v="IT &amp; IT Services"/>
    <s v="Medium (201-500)"/>
    <s v="Jessica Martinez"/>
    <d v="2024-03-06T00:00:00"/>
    <s v="Services"/>
    <x v="1"/>
    <n v="6"/>
    <x v="0"/>
    <m/>
    <n v="762"/>
    <n v="0.2"/>
    <d v="2024-09-02T00:00:00"/>
    <d v="2024-06-01T00:00:00"/>
  </r>
  <r>
    <s v="Layo"/>
    <s v="Portugal"/>
    <n v="38.736946000000003"/>
    <n v="-9.1426850000000002"/>
    <s v="Transportation &amp; Logistics"/>
    <s v="Medium (201-500)"/>
    <s v="Jessica Martinez"/>
    <d v="2024-01-10T00:00:00"/>
    <s v="Custom solution"/>
    <x v="1"/>
    <n v="6"/>
    <x v="0"/>
    <m/>
    <n v="350"/>
    <n v="0.3"/>
    <d v="2024-08-19T00:00:00"/>
    <d v="2024-05-03T00:00:00"/>
  </r>
  <r>
    <s v="Photospace"/>
    <s v="Switzerland"/>
    <n v="46.204391000000001"/>
    <n v="6.1431579999999997"/>
    <s v="Retail &amp; Distribution"/>
    <s v="Medium (201-500)"/>
    <s v="David Wilson"/>
    <d v="2024-02-28T00:00:00"/>
    <s v="SAAS"/>
    <x v="1"/>
    <n v="6"/>
    <x v="0"/>
    <m/>
    <n v="3350"/>
    <n v="0.1"/>
    <d v="2024-07-25T00:00:00"/>
    <d v="2024-05-27T00:00:00"/>
  </r>
  <r>
    <s v="Zoovu"/>
    <s v="Italy"/>
    <n v="41.902782000000002"/>
    <n v="12.496366"/>
    <s v="Energy &amp; Utilities"/>
    <s v="Medium (201-500)"/>
    <s v="Jessica Martinez"/>
    <d v="2024-02-18T00:00:00"/>
    <s v="SAAS"/>
    <x v="1"/>
    <n v="6"/>
    <x v="0"/>
    <m/>
    <n v="3290"/>
    <n v="0.3"/>
    <d v="2025-01-16T00:00:00"/>
    <d v="2024-03-11T00:00:00"/>
  </r>
  <r>
    <s v="Topicblab"/>
    <s v="Italy"/>
    <n v="41.902782000000002"/>
    <n v="12.496366"/>
    <s v="Manufacturing &amp; Production"/>
    <s v="Medium (201-500)"/>
    <s v="Laura Thompson"/>
    <d v="2024-04-11T00:00:00"/>
    <s v="Services"/>
    <x v="1"/>
    <n v="6"/>
    <x v="0"/>
    <m/>
    <n v="4608"/>
    <n v="0.5"/>
    <d v="2024-05-01T00:00:00"/>
    <d v="2024-06-16T00:00:00"/>
  </r>
  <r>
    <s v="Kwinu"/>
    <s v="Italy"/>
    <n v="41.902782000000002"/>
    <n v="12.496366"/>
    <s v="Entertainment &amp; Media &amp; Hospitality"/>
    <s v="Medium (201-500)"/>
    <s v="Sarah Davis"/>
    <d v="2024-03-11T00:00:00"/>
    <s v="Custom solution"/>
    <x v="1"/>
    <n v="6"/>
    <x v="0"/>
    <m/>
    <n v="6457"/>
    <n v="0.2"/>
    <d v="2025-01-05T00:00:00"/>
    <d v="2024-06-30T00:00:00"/>
  </r>
  <r>
    <s v="Block Group"/>
    <s v="Spain"/>
    <n v="40.416775000000001"/>
    <n v="-3.7037900000000001"/>
    <s v="Banking &amp; Finance"/>
    <s v="Medium (201-500)"/>
    <s v="Jessica Martinez"/>
    <d v="2024-05-17T00:00:00"/>
    <s v="Services"/>
    <x v="1"/>
    <n v="6"/>
    <x v="0"/>
    <m/>
    <n v="5322"/>
    <n v="1"/>
    <d v="2025-04-23T00:00:00"/>
    <d v="2024-08-27T00:00:00"/>
  </r>
  <r>
    <s v="Cummings-Johnson"/>
    <s v="Italy"/>
    <n v="41.902782000000002"/>
    <n v="12.496366"/>
    <s v="Transportation &amp; Logistics"/>
    <s v="Medium (201-500)"/>
    <s v="Kevin Anderson"/>
    <d v="2024-03-05T00:00:00"/>
    <s v="Services"/>
    <x v="1"/>
    <n v="6"/>
    <x v="0"/>
    <m/>
    <n v="7996"/>
    <n v="0.6"/>
    <d v="2024-10-22T00:00:00"/>
    <d v="2024-04-25T00:00:00"/>
  </r>
  <r>
    <s v="Bosco, Greenholt and Langworth"/>
    <s v="Belgium"/>
    <n v="51.260196999999998"/>
    <n v="4.4027710000000004"/>
    <s v="Banking &amp; Finance"/>
    <s v="Medium (201-500)"/>
    <s v="Laura Thompson"/>
    <d v="2024-02-08T00:00:00"/>
    <s v="Services"/>
    <x v="1"/>
    <n v="6"/>
    <x v="0"/>
    <m/>
    <n v="4561"/>
    <n v="0.1"/>
    <d v="2024-10-21T00:00:00"/>
    <d v="2024-05-21T00:00:00"/>
  </r>
  <r>
    <s v="Lind-Bogisich"/>
    <s v="Switzerland"/>
    <n v="46.204391000000001"/>
    <n v="6.1431579999999997"/>
    <s v="Transportation &amp; Logistics"/>
    <s v="Medium (201-500)"/>
    <s v="David Wilson"/>
    <d v="2024-03-16T00:00:00"/>
    <s v="Custom solution"/>
    <x v="1"/>
    <n v="6"/>
    <x v="0"/>
    <m/>
    <n v="6800"/>
    <n v="0.3"/>
    <d v="2024-12-02T00:00:00"/>
    <d v="2024-06-20T00:00:00"/>
  </r>
  <r>
    <s v="Luettgen, Kozey and Dach"/>
    <s v="France"/>
    <n v="48.864716000000001"/>
    <n v="2.3490139999999999"/>
    <s v="Telecommunications"/>
    <s v="Medium (201-500)"/>
    <s v="Michael Brown"/>
    <d v="2024-01-25T00:00:00"/>
    <s v="Services"/>
    <x v="1"/>
    <n v="6"/>
    <x v="0"/>
    <m/>
    <n v="6490"/>
    <n v="0.3"/>
    <d v="2024-10-27T00:00:00"/>
    <d v="2024-03-24T00:00:00"/>
  </r>
  <r>
    <s v="Mante LLC"/>
    <s v="Belgium"/>
    <n v="51.260196999999998"/>
    <n v="4.4027710000000004"/>
    <s v="Transportation &amp; Logistics"/>
    <s v="Medium (201-500)"/>
    <s v="Kevin Anderson"/>
    <d v="2024-03-16T00:00:00"/>
    <s v="Services"/>
    <x v="1"/>
    <n v="6"/>
    <x v="0"/>
    <m/>
    <n v="6698"/>
    <n v="0.6"/>
    <d v="2024-07-22T00:00:00"/>
    <d v="2024-04-04T00:00:00"/>
  </r>
  <r>
    <s v="Considine LLC"/>
    <s v="Italy"/>
    <n v="41.902782000000002"/>
    <n v="12.496366"/>
    <s v="Professional Services &amp; Consulting"/>
    <s v="Medium (201-500)"/>
    <s v="Laura Thompson"/>
    <d v="2024-02-27T00:00:00"/>
    <s v="SAAS"/>
    <x v="1"/>
    <n v="6"/>
    <x v="0"/>
    <m/>
    <n v="6609"/>
    <n v="0.3"/>
    <d v="2024-09-26T00:00:00"/>
    <d v="2024-03-08T00:00:00"/>
  </r>
  <r>
    <s v="Steuber Group"/>
    <s v="Italy"/>
    <n v="41.902782000000002"/>
    <n v="12.496366"/>
    <s v="Manufacturing &amp; Production"/>
    <s v="Medium (201-500)"/>
    <s v="Laura Thompson"/>
    <d v="2024-04-17T00:00:00"/>
    <s v="Services"/>
    <x v="1"/>
    <n v="6"/>
    <x v="0"/>
    <m/>
    <n v="2507"/>
    <n v="0.1"/>
    <d v="2024-10-12T00:00:00"/>
    <d v="2024-06-03T00:00:00"/>
  </r>
  <r>
    <s v="Goyette-Reynolds"/>
    <s v="France"/>
    <n v="48.864716000000001"/>
    <n v="2.3490139999999999"/>
    <s v="Manufacturing &amp; Production"/>
    <s v="Medium (201-500)"/>
    <s v="Laura Thompson"/>
    <d v="2024-02-24T00:00:00"/>
    <s v="Custom solution"/>
    <x v="1"/>
    <n v="6"/>
    <x v="0"/>
    <m/>
    <n v="6240"/>
    <n v="0.2"/>
    <d v="2024-04-04T00:00:00"/>
    <d v="2024-04-11T00:00:00"/>
  </r>
  <r>
    <s v="Lowe and Sons"/>
    <s v="Switzerland"/>
    <n v="46.204391000000001"/>
    <n v="6.1431579999999997"/>
    <s v="IT &amp; IT Services"/>
    <s v="Medium (201-500)"/>
    <s v="Kevin Anderson"/>
    <d v="2024-04-01T00:00:00"/>
    <s v="SAAS"/>
    <x v="1"/>
    <n v="6"/>
    <x v="0"/>
    <m/>
    <n v="6336"/>
    <n v="0.2"/>
    <d v="2024-06-20T00:00:00"/>
    <d v="2024-06-08T00:00:00"/>
  </r>
  <r>
    <s v="Williamson and Sons"/>
    <s v="Italy"/>
    <n v="41.902782000000002"/>
    <n v="12.496366"/>
    <s v="Banking &amp; Finance"/>
    <s v="Medium (201-500)"/>
    <s v="Sarah Davis"/>
    <d v="2024-02-06T00:00:00"/>
    <s v="Custom solution"/>
    <x v="1"/>
    <n v="6"/>
    <x v="0"/>
    <m/>
    <n v="7930"/>
    <n v="0.2"/>
    <d v="2024-08-06T00:00:00"/>
    <d v="2024-05-17T00:00:00"/>
  </r>
  <r>
    <s v="Waelchi LLC"/>
    <s v="Switzerland"/>
    <n v="46.204391000000001"/>
    <n v="6.1431579999999997"/>
    <s v="Banking &amp; Finance"/>
    <s v="Medium (201-500)"/>
    <s v="Emily Johnson"/>
    <d v="2024-04-11T00:00:00"/>
    <s v="SAAS"/>
    <x v="1"/>
    <n v="6"/>
    <x v="0"/>
    <m/>
    <n v="2707"/>
    <n v="0.3"/>
    <d v="2025-03-18T00:00:00"/>
    <d v="2024-04-17T00:00:00"/>
  </r>
  <r>
    <s v="Ebert, Hegmann and Thiel"/>
    <s v="Spain"/>
    <n v="40.416775000000001"/>
    <n v="-3.7037900000000001"/>
    <s v="Manufacturing &amp; Production"/>
    <s v="Medium (201-500)"/>
    <s v="Michael Brown"/>
    <d v="2024-01-11T00:00:00"/>
    <s v="SAAS"/>
    <x v="1"/>
    <n v="6"/>
    <x v="0"/>
    <m/>
    <n v="1865"/>
    <n v="0.4"/>
    <d v="2024-04-04T00:00:00"/>
    <d v="2024-04-03T00:00:00"/>
  </r>
  <r>
    <s v="Wolf, Vandervort and Von"/>
    <s v="Portugal"/>
    <n v="38.736946000000003"/>
    <n v="-9.1426850000000002"/>
    <s v="Transportation &amp; Logistics"/>
    <s v="Medium (201-500)"/>
    <s v="Kevin Anderson"/>
    <d v="2024-01-11T00:00:00"/>
    <s v="Services"/>
    <x v="1"/>
    <n v="6"/>
    <x v="0"/>
    <m/>
    <n v="209"/>
    <n v="0.5"/>
    <d v="2024-06-15T00:00:00"/>
    <d v="2024-05-09T00:00:00"/>
  </r>
  <r>
    <s v="Mohr-Gleichner"/>
    <s v="Portugal"/>
    <n v="38.736946000000003"/>
    <n v="-9.1426850000000002"/>
    <s v="Entertainment &amp; Media &amp; Hospitality"/>
    <s v="Medium (201-500)"/>
    <s v="David Wilson"/>
    <d v="2024-03-03T00:00:00"/>
    <s v="SAAS"/>
    <x v="1"/>
    <n v="6"/>
    <x v="0"/>
    <m/>
    <n v="212"/>
    <n v="0.2"/>
    <d v="2024-10-22T00:00:00"/>
    <d v="2024-03-23T00:00:00"/>
  </r>
  <r>
    <s v="Yost, Terry and Veum"/>
    <s v="Portugal"/>
    <n v="38.736946000000003"/>
    <n v="-9.1426850000000002"/>
    <s v="Entertainment &amp; Media &amp; Hospitality"/>
    <s v="Medium (201-500)"/>
    <s v="Jessica Martinez"/>
    <d v="2024-04-11T00:00:00"/>
    <s v="SAAS"/>
    <x v="1"/>
    <n v="6"/>
    <x v="0"/>
    <m/>
    <n v="2260"/>
    <n v="0.2"/>
    <d v="2025-02-03T00:00:00"/>
    <d v="2024-08-02T00:00:00"/>
  </r>
  <r>
    <s v="Hartmann and Sons"/>
    <s v="Spain"/>
    <n v="40.416775000000001"/>
    <n v="-3.7037900000000001"/>
    <s v="Construction &amp; Engineering"/>
    <s v="Medium (201-500)"/>
    <s v="Jessica Martinez"/>
    <d v="2024-02-04T00:00:00"/>
    <s v="SAAS"/>
    <x v="1"/>
    <n v="6"/>
    <x v="0"/>
    <m/>
    <n v="4224"/>
    <n v="0.4"/>
    <d v="2025-01-23T00:00:00"/>
    <d v="2024-03-19T00:00:00"/>
  </r>
  <r>
    <s v="Cronin-Walker"/>
    <s v="France"/>
    <n v="48.864716000000001"/>
    <n v="2.3490139999999999"/>
    <s v="IT &amp; IT Services"/>
    <s v="Medium (201-500)"/>
    <s v="Sarah Davis"/>
    <d v="2024-03-31T00:00:00"/>
    <s v="SAAS"/>
    <x v="1"/>
    <n v="6"/>
    <x v="0"/>
    <m/>
    <n v="2344"/>
    <n v="1"/>
    <d v="2024-09-03T00:00:00"/>
    <d v="2024-07-06T00:00:00"/>
  </r>
  <r>
    <s v="Bayer-Okuneva"/>
    <s v="Germany"/>
    <n v="52.520007999999997"/>
    <n v="13.404954"/>
    <s v="Retail &amp; Distribution"/>
    <s v="Medium (201-500)"/>
    <s v="John Smith"/>
    <d v="2024-02-04T00:00:00"/>
    <s v="Custom solution"/>
    <x v="1"/>
    <n v="6"/>
    <x v="0"/>
    <m/>
    <n v="5852"/>
    <n v="0.6"/>
    <d v="2024-08-15T00:00:00"/>
    <d v="2024-05-17T00:00:00"/>
  </r>
  <r>
    <s v="Bernhard Inc"/>
    <s v="Italy"/>
    <n v="41.902782000000002"/>
    <n v="12.496366"/>
    <s v="Retail &amp; Distribution"/>
    <s v="Medium (201-500)"/>
    <s v="Laura Thompson"/>
    <d v="2024-03-27T00:00:00"/>
    <s v="Custom solution"/>
    <x v="1"/>
    <n v="6"/>
    <x v="0"/>
    <m/>
    <n v="4156"/>
    <n v="0.3"/>
    <d v="2025-01-18T00:00:00"/>
    <d v="2024-07-12T00:00:00"/>
  </r>
  <r>
    <s v="O'Keefe, Witting and Emard"/>
    <s v="Belgium"/>
    <n v="51.260196999999998"/>
    <n v="4.4027710000000004"/>
    <s v="Transportation &amp; Logistics"/>
    <s v="Medium (201-500)"/>
    <s v="Kevin Anderson"/>
    <d v="2024-05-20T00:00:00"/>
    <s v="SAAS"/>
    <x v="1"/>
    <n v="6"/>
    <x v="0"/>
    <m/>
    <n v="422"/>
    <n v="0.2"/>
    <d v="2025-03-22T00:00:00"/>
    <d v="2024-08-22T00:00:00"/>
  </r>
  <r>
    <s v="Windler, Bogan and Osinski"/>
    <s v="Germany"/>
    <n v="52.520007999999997"/>
    <n v="13.404954"/>
    <s v="Energy &amp; Utilities"/>
    <s v="Medium (201-500)"/>
    <s v="Michael Brown"/>
    <d v="2024-03-10T00:00:00"/>
    <s v="SAAS"/>
    <x v="1"/>
    <n v="6"/>
    <x v="0"/>
    <m/>
    <n v="2239"/>
    <n v="0.8"/>
    <d v="2024-09-28T00:00:00"/>
    <d v="2024-04-04T00:00:00"/>
  </r>
  <r>
    <s v="Champlin, Brown and Miller"/>
    <s v="Germany"/>
    <n v="52.520007999999997"/>
    <n v="13.404954"/>
    <s v="Manufacturing &amp; Production"/>
    <s v="Medium (201-500)"/>
    <s v="Laura Thompson"/>
    <d v="2024-01-19T00:00:00"/>
    <s v="Custom solution"/>
    <x v="1"/>
    <n v="6"/>
    <x v="0"/>
    <m/>
    <n v="4156"/>
    <n v="0.5"/>
    <d v="2024-08-03T00:00:00"/>
    <d v="2024-03-23T00:00:00"/>
  </r>
  <r>
    <s v="Kerluke LLC"/>
    <s v="Germany"/>
    <n v="52.520007999999997"/>
    <n v="13.404954"/>
    <s v="IT &amp; IT Services"/>
    <s v="Medium (201-500)"/>
    <s v="Laura Thompson"/>
    <d v="2024-02-01T00:00:00"/>
    <s v="Services"/>
    <x v="1"/>
    <n v="6"/>
    <x v="0"/>
    <m/>
    <n v="1753"/>
    <n v="0.4"/>
    <d v="2024-11-01T00:00:00"/>
    <d v="2024-02-13T00:00:00"/>
  </r>
  <r>
    <s v="Turner-Tillman"/>
    <s v="Germany"/>
    <n v="52.520007999999997"/>
    <n v="13.404954"/>
    <s v="Entertainment &amp; Media &amp; Hospitality"/>
    <s v="Medium (201-500)"/>
    <s v="Emily Johnson"/>
    <d v="2024-01-12T00:00:00"/>
    <s v="Services"/>
    <x v="1"/>
    <n v="6"/>
    <x v="0"/>
    <m/>
    <n v="4132"/>
    <n v="0.4"/>
    <d v="2024-12-07T00:00:00"/>
    <d v="2024-01-27T00:00:00"/>
  </r>
  <r>
    <s v="Kunde, Kris and Wunsch"/>
    <s v="Netherlands"/>
    <n v="52.370215999999999"/>
    <n v="4.895168"/>
    <s v="Entertainment &amp; Media &amp; Hospitality"/>
    <s v="Medium (201-500)"/>
    <s v="Michael Brown"/>
    <d v="2024-05-26T00:00:00"/>
    <s v="Services"/>
    <x v="1"/>
    <n v="6"/>
    <x v="0"/>
    <m/>
    <n v="7142"/>
    <n v="0.3"/>
    <d v="2024-12-30T00:00:00"/>
    <d v="2024-06-14T00:00:00"/>
  </r>
  <r>
    <s v="Hegmann and Sons"/>
    <s v="Netherlands"/>
    <n v="52.370215999999999"/>
    <n v="4.895168"/>
    <s v="Agriculture &amp; Mining"/>
    <s v="Medium (201-500)"/>
    <s v="Jessica Martinez"/>
    <d v="2024-03-10T00:00:00"/>
    <s v="Services"/>
    <x v="1"/>
    <n v="6"/>
    <x v="0"/>
    <m/>
    <n v="4343"/>
    <n v="0.2"/>
    <d v="2024-06-24T00:00:00"/>
    <d v="2024-07-03T00:00:00"/>
  </r>
  <r>
    <s v="Strosin LLC"/>
    <s v="Portugal"/>
    <n v="38.736946000000003"/>
    <n v="-9.1426850000000002"/>
    <s v="Entertainment &amp; Media &amp; Hospitality"/>
    <s v="Medium (201-500)"/>
    <s v="Laura Thompson"/>
    <d v="2024-03-13T00:00:00"/>
    <s v="SAAS"/>
    <x v="1"/>
    <n v="6"/>
    <x v="0"/>
    <m/>
    <n v="7463"/>
    <n v="0.2"/>
    <d v="2024-10-27T00:00:00"/>
    <d v="2024-04-29T00:00:00"/>
  </r>
  <r>
    <s v="Heathcote, Ernser and Smitham"/>
    <s v="Portugal"/>
    <n v="38.736946000000003"/>
    <n v="-9.1426850000000002"/>
    <s v="Retail &amp; Distribution"/>
    <s v="Medium (201-500)"/>
    <s v="Laura Thompson"/>
    <d v="2024-04-24T00:00:00"/>
    <s v="Custom solution"/>
    <x v="1"/>
    <n v="6"/>
    <x v="0"/>
    <m/>
    <n v="1872"/>
    <n v="0.4"/>
    <d v="2024-10-31T00:00:00"/>
    <d v="2024-05-12T00:00:00"/>
  </r>
  <r>
    <s v="Konopelski Inc"/>
    <s v="France"/>
    <n v="48.864716000000001"/>
    <n v="2.3490139999999999"/>
    <s v="Banking &amp; Finance"/>
    <s v="Medium (201-500)"/>
    <s v="Michael Brown"/>
    <d v="2024-03-19T00:00:00"/>
    <s v="SAAS"/>
    <x v="1"/>
    <n v="6"/>
    <x v="0"/>
    <m/>
    <n v="4220"/>
    <n v="0.4"/>
    <d v="2025-01-21T00:00:00"/>
    <d v="2024-04-12T00:00:00"/>
  </r>
  <r>
    <s v="Kerluke-Kihn"/>
    <s v="Portugal"/>
    <n v="38.736946000000003"/>
    <n v="-9.1426850000000002"/>
    <s v="Transportation &amp; Logistics"/>
    <s v="Medium (201-500)"/>
    <s v="Laura Thompson"/>
    <d v="2024-04-29T00:00:00"/>
    <s v="Services"/>
    <x v="1"/>
    <n v="6"/>
    <x v="0"/>
    <m/>
    <n v="2668"/>
    <n v="0.7"/>
    <d v="2024-12-05T00:00:00"/>
    <d v="2024-07-07T00:00:00"/>
  </r>
  <r>
    <s v="Barton and Sons"/>
    <s v="Germany"/>
    <n v="52.520007999999997"/>
    <n v="13.404954"/>
    <s v="Government Administration &amp; Healthcare"/>
    <s v="Medium (201-500)"/>
    <s v="Laura Thompson"/>
    <d v="2024-02-12T00:00:00"/>
    <s v="Services"/>
    <x v="1"/>
    <n v="6"/>
    <x v="0"/>
    <m/>
    <n v="7766"/>
    <n v="0.6"/>
    <d v="2024-08-13T00:00:00"/>
    <d v="2024-04-09T00:00:00"/>
  </r>
  <r>
    <s v="Nader-Rath"/>
    <s v="Germany"/>
    <n v="52.520007999999997"/>
    <n v="13.404954"/>
    <s v="Retail &amp; Distribution"/>
    <s v="Medium (201-500)"/>
    <s v="Sarah Davis"/>
    <d v="2024-04-14T00:00:00"/>
    <s v="Custom solution"/>
    <x v="1"/>
    <n v="6"/>
    <x v="0"/>
    <m/>
    <n v="379"/>
    <n v="0.5"/>
    <d v="2024-10-26T00:00:00"/>
    <d v="2024-05-29T00:00:00"/>
  </r>
  <r>
    <s v="Hauck-Brekke"/>
    <s v="Germany"/>
    <n v="52.520007999999997"/>
    <n v="13.404954"/>
    <s v="Government Administration &amp; Healthcare"/>
    <s v="Medium (201-500)"/>
    <s v="Michael Brown"/>
    <d v="2024-01-14T00:00:00"/>
    <s v="Services"/>
    <x v="1"/>
    <n v="6"/>
    <x v="0"/>
    <m/>
    <n v="4188"/>
    <n v="0.5"/>
    <d v="2024-09-28T00:00:00"/>
    <d v="2024-03-23T00:00:00"/>
  </r>
  <r>
    <s v="Kunze-Upton"/>
    <s v="Italy"/>
    <n v="41.902782000000002"/>
    <n v="12.496366"/>
    <s v="Professional Services &amp; Consulting"/>
    <s v="Medium (201-500)"/>
    <s v="Michael Brown"/>
    <d v="2024-02-04T00:00:00"/>
    <s v="SAAS"/>
    <x v="1"/>
    <n v="6"/>
    <x v="0"/>
    <m/>
    <n v="875"/>
    <n v="0.3"/>
    <d v="2024-12-29T00:00:00"/>
    <d v="2024-03-25T00:00:00"/>
  </r>
  <r>
    <s v="Dare and Sons"/>
    <s v="France"/>
    <n v="48.864716000000001"/>
    <n v="2.3490139999999999"/>
    <s v="Agriculture &amp; Mining"/>
    <s v="Medium (201-500)"/>
    <s v="Kevin Anderson"/>
    <d v="2024-05-17T00:00:00"/>
    <s v="Custom solution"/>
    <x v="1"/>
    <n v="6"/>
    <x v="0"/>
    <m/>
    <n v="3220"/>
    <n v="0.2"/>
    <d v="2025-02-03T00:00:00"/>
    <d v="2024-08-16T00:00:00"/>
  </r>
  <r>
    <s v="Welch-Stehr"/>
    <s v="Netherlands"/>
    <n v="52.370215999999999"/>
    <n v="4.895168"/>
    <s v="Education &amp; Science"/>
    <s v="Medium (201-500)"/>
    <s v="John Smith"/>
    <d v="2024-03-04T00:00:00"/>
    <s v="Services"/>
    <x v="1"/>
    <n v="6"/>
    <x v="0"/>
    <m/>
    <n v="6595"/>
    <n v="0.4"/>
    <d v="2024-11-24T00:00:00"/>
    <d v="2024-06-15T00:00:00"/>
  </r>
  <r>
    <s v="King-Wiza"/>
    <s v="Italy"/>
    <n v="41.902782000000002"/>
    <n v="12.496366"/>
    <s v="Banking &amp; Finance"/>
    <s v="Medium (201-500)"/>
    <s v="Michael Brown"/>
    <d v="2024-01-31T00:00:00"/>
    <s v="SAAS"/>
    <x v="1"/>
    <n v="6"/>
    <x v="0"/>
    <m/>
    <n v="7977"/>
    <n v="1"/>
    <d v="2024-03-25T00:00:00"/>
    <d v="2024-05-14T00:00:00"/>
  </r>
  <r>
    <s v="Maggio, Feeney and Koss"/>
    <s v="Italy"/>
    <n v="41.902782000000002"/>
    <n v="12.496366"/>
    <s v="Telecommunications"/>
    <s v="Medium (201-500)"/>
    <s v="Jessica Martinez"/>
    <d v="2024-05-03T00:00:00"/>
    <s v="Services"/>
    <x v="1"/>
    <n v="6"/>
    <x v="0"/>
    <m/>
    <n v="1374"/>
    <n v="0.5"/>
    <d v="2024-12-04T00:00:00"/>
    <d v="2024-06-13T00:00:00"/>
  </r>
  <r>
    <s v="Upton, Wilderman and Becker"/>
    <s v="Portugal"/>
    <n v="38.736946000000003"/>
    <n v="-9.1426850000000002"/>
    <s v="Manufacturing &amp; Production"/>
    <s v="Medium (201-500)"/>
    <s v="Jessica Martinez"/>
    <d v="2024-02-25T00:00:00"/>
    <s v="SAAS"/>
    <x v="1"/>
    <n v="6"/>
    <x v="0"/>
    <m/>
    <n v="1932"/>
    <n v="0.5"/>
    <d v="2024-06-09T00:00:00"/>
    <d v="2024-05-04T00:00:00"/>
  </r>
  <r>
    <s v="Larkin and Sons"/>
    <s v="Germany"/>
    <n v="52.520007999999997"/>
    <n v="13.404954"/>
    <s v="Government Administration &amp; Healthcare"/>
    <s v="Medium (201-500)"/>
    <s v="Jessica Martinez"/>
    <d v="2024-03-12T00:00:00"/>
    <s v="Custom solution"/>
    <x v="1"/>
    <n v="6"/>
    <x v="0"/>
    <m/>
    <n v="4067"/>
    <n v="0.9"/>
    <d v="2025-01-27T00:00:00"/>
    <d v="2024-05-28T00:00:00"/>
  </r>
  <r>
    <s v="Johns LLC"/>
    <s v="France"/>
    <n v="48.864716000000001"/>
    <n v="2.3490139999999999"/>
    <s v="Manufacturing &amp; Production"/>
    <s v="Medium (201-500)"/>
    <s v="Michael Brown"/>
    <d v="2024-02-21T00:00:00"/>
    <s v="Services"/>
    <x v="1"/>
    <n v="6"/>
    <x v="0"/>
    <m/>
    <n v="7596"/>
    <n v="0.7"/>
    <d v="2025-01-28T00:00:00"/>
    <d v="2024-06-15T00:00:00"/>
  </r>
  <r>
    <s v="Hand-Senger"/>
    <s v="France"/>
    <n v="48.864716000000001"/>
    <n v="2.3490139999999999"/>
    <s v="IT &amp; IT Services"/>
    <s v="Medium (201-500)"/>
    <s v="Jessica Martinez"/>
    <d v="2024-05-14T00:00:00"/>
    <s v="Services"/>
    <x v="1"/>
    <n v="6"/>
    <x v="0"/>
    <m/>
    <n v="425"/>
    <n v="0.6"/>
    <d v="2024-10-25T00:00:00"/>
    <d v="2024-06-26T00:00:00"/>
  </r>
  <r>
    <s v="Terry, Reinger and Graham"/>
    <s v="France"/>
    <n v="48.864716000000001"/>
    <n v="2.3490139999999999"/>
    <s v="Education &amp; Science"/>
    <s v="Medium (201-500)"/>
    <s v="Michael Brown"/>
    <d v="2024-02-12T00:00:00"/>
    <s v="SAAS"/>
    <x v="1"/>
    <n v="6"/>
    <x v="0"/>
    <m/>
    <n v="6071"/>
    <n v="0.1"/>
    <d v="2024-11-27T00:00:00"/>
    <d v="2024-03-05T00:00:00"/>
  </r>
  <r>
    <s v="Schaefer-Roob"/>
    <s v="Netherlands"/>
    <n v="52.370215999999999"/>
    <n v="4.895168"/>
    <s v="Professional Services &amp; Consulting"/>
    <s v="Medium (201-500)"/>
    <s v="Laura Thompson"/>
    <d v="2024-04-08T00:00:00"/>
    <s v="Services"/>
    <x v="1"/>
    <n v="6"/>
    <x v="0"/>
    <m/>
    <n v="2584"/>
    <n v="0.3"/>
    <d v="2025-02-07T00:00:00"/>
    <d v="2024-04-12T00:00:00"/>
  </r>
  <r>
    <s v="Deckow, Jacobs and Koelpin"/>
    <s v="Austria"/>
    <n v="48.210033000000003"/>
    <n v="16.363448999999999"/>
    <s v="Construction &amp; Engineering"/>
    <s v="Medium (201-500)"/>
    <s v="Kevin Anderson"/>
    <d v="2024-04-10T00:00:00"/>
    <s v="Services"/>
    <x v="1"/>
    <n v="6"/>
    <x v="0"/>
    <m/>
    <n v="1589"/>
    <n v="0.1"/>
    <d v="2024-07-15T00:00:00"/>
    <d v="2024-05-14T00:00:00"/>
  </r>
  <r>
    <s v="Metz, Kovacek and O'Reilly"/>
    <s v="Portugal"/>
    <n v="38.736946000000003"/>
    <n v="-9.1426850000000002"/>
    <s v="Transportation &amp; Logistics"/>
    <s v="Medium (201-500)"/>
    <s v="Michael Brown"/>
    <d v="2024-05-30T00:00:00"/>
    <s v="SAAS"/>
    <x v="1"/>
    <n v="6"/>
    <x v="0"/>
    <m/>
    <n v="2197"/>
    <n v="0.5"/>
    <d v="2025-02-06T00:00:00"/>
    <d v="2024-09-21T00:00:00"/>
  </r>
  <r>
    <s v="Brown, Hilll and Kling"/>
    <s v="Italy"/>
    <n v="41.902782000000002"/>
    <n v="12.496366"/>
    <s v="Banking &amp; Finance"/>
    <s v="Medium (201-500)"/>
    <s v="Laura Thompson"/>
    <d v="2024-03-19T00:00:00"/>
    <s v="SAAS"/>
    <x v="1"/>
    <n v="6"/>
    <x v="0"/>
    <m/>
    <n v="3231"/>
    <n v="0.7"/>
    <d v="2024-09-29T00:00:00"/>
    <d v="2024-04-20T00:00:00"/>
  </r>
  <r>
    <s v="Bednar, Casper and Spinka"/>
    <s v="Portugal"/>
    <n v="38.736946000000003"/>
    <n v="-9.1426850000000002"/>
    <s v="Transportation &amp; Logistics"/>
    <s v="Medium (201-500)"/>
    <s v="Sarah Davis"/>
    <d v="2024-02-16T00:00:00"/>
    <s v="Services"/>
    <x v="1"/>
    <n v="6"/>
    <x v="0"/>
    <m/>
    <n v="5655"/>
    <n v="0.5"/>
    <d v="2025-02-01T00:00:00"/>
    <d v="2024-02-23T00:00:00"/>
  </r>
  <r>
    <s v="Schmeler and Sons"/>
    <s v="Italy"/>
    <n v="41.902782000000002"/>
    <n v="12.496366"/>
    <s v="Transportation &amp; Logistics"/>
    <s v="Medium (201-500)"/>
    <s v="Laura Thompson"/>
    <d v="2024-05-02T00:00:00"/>
    <s v="SAAS"/>
    <x v="1"/>
    <n v="6"/>
    <x v="0"/>
    <m/>
    <n v="5044"/>
    <n v="0.2"/>
    <d v="2025-02-16T00:00:00"/>
    <d v="2024-06-04T00:00:00"/>
  </r>
  <r>
    <s v="Stark, Friesen and Legros"/>
    <s v="Italy"/>
    <n v="41.902782000000002"/>
    <n v="12.496366"/>
    <s v="Education &amp; Science"/>
    <s v="Medium (201-500)"/>
    <s v="Michael Brown"/>
    <d v="2024-03-04T00:00:00"/>
    <s v="SAAS"/>
    <x v="1"/>
    <n v="6"/>
    <x v="0"/>
    <m/>
    <n v="2271"/>
    <n v="0.2"/>
    <d v="2025-01-31T00:00:00"/>
    <d v="2024-04-28T00:00:00"/>
  </r>
  <r>
    <s v="Jakubowski, Corwin and Larson"/>
    <s v="Italy"/>
    <n v="41.902782000000002"/>
    <n v="12.496366"/>
    <s v="IT &amp; IT Services"/>
    <s v="Medium (201-500)"/>
    <s v="Jessica Martinez"/>
    <d v="2024-03-24T00:00:00"/>
    <s v="Custom solution"/>
    <x v="1"/>
    <n v="6"/>
    <x v="0"/>
    <m/>
    <n v="3884"/>
    <n v="0.3"/>
    <d v="2024-07-28T00:00:00"/>
    <d v="2024-07-11T00:00:00"/>
  </r>
  <r>
    <s v="Walter-Hagenes"/>
    <s v="Portugal"/>
    <n v="38.736946000000003"/>
    <n v="-9.1426850000000002"/>
    <s v="Transportation &amp; Logistics"/>
    <s v="Medium (201-500)"/>
    <s v="Sarah Davis"/>
    <d v="2024-04-10T00:00:00"/>
    <s v="Services"/>
    <x v="1"/>
    <n v="6"/>
    <x v="0"/>
    <m/>
    <n v="3216"/>
    <n v="0.3"/>
    <d v="2024-10-02T00:00:00"/>
    <d v="2024-04-27T00:00:00"/>
  </r>
  <r>
    <s v="Zemlak, Roberts and Dach"/>
    <s v="Italy"/>
    <n v="41.902782000000002"/>
    <n v="12.496366"/>
    <s v="Government Administration &amp; Healthcare"/>
    <s v="Medium (201-500)"/>
    <s v="Laura Thompson"/>
    <d v="2024-03-02T00:00:00"/>
    <s v="SAAS"/>
    <x v="1"/>
    <n v="6"/>
    <x v="0"/>
    <m/>
    <n v="4219"/>
    <n v="0.5"/>
    <d v="2024-12-25T00:00:00"/>
    <d v="2024-05-23T00:00:00"/>
  </r>
  <r>
    <s v="Wunsch-Gusikowski"/>
    <s v="Belgium"/>
    <n v="51.260196999999998"/>
    <n v="4.4027710000000004"/>
    <s v="Government Administration &amp; Healthcare"/>
    <s v="Medium (201-500)"/>
    <s v="Emily Johnson"/>
    <d v="2024-01-08T00:00:00"/>
    <s v="Services"/>
    <x v="1"/>
    <n v="6"/>
    <x v="0"/>
    <m/>
    <n v="5815"/>
    <n v="0.4"/>
    <d v="2024-06-12T00:00:00"/>
    <d v="2024-03-09T00:00:00"/>
  </r>
  <r>
    <s v="Rempel, Weber and Keebler"/>
    <s v="Italy"/>
    <n v="41.902782000000002"/>
    <n v="12.496366"/>
    <s v="Government Administration &amp; Healthcare"/>
    <s v="Medium (201-500)"/>
    <s v="Kevin Anderson"/>
    <d v="2024-01-17T00:00:00"/>
    <s v="Services"/>
    <x v="1"/>
    <n v="6"/>
    <x v="0"/>
    <m/>
    <n v="4191"/>
    <n v="0.2"/>
    <d v="2024-03-31T00:00:00"/>
    <d v="2024-02-24T00:00:00"/>
  </r>
  <r>
    <s v="Douglas Group"/>
    <s v="Switzerland"/>
    <n v="46.204391000000001"/>
    <n v="6.1431579999999997"/>
    <s v="IT &amp; IT Services"/>
    <s v="Medium (201-500)"/>
    <s v="Sarah Davis"/>
    <d v="2024-05-09T00:00:00"/>
    <s v="SAAS"/>
    <x v="1"/>
    <n v="6"/>
    <x v="0"/>
    <m/>
    <n v="3415"/>
    <n v="0.2"/>
    <d v="2025-03-06T00:00:00"/>
    <d v="2024-05-26T00:00:00"/>
  </r>
  <r>
    <s v="Johnson-Schoen"/>
    <s v="Spain"/>
    <n v="40.416775000000001"/>
    <n v="-3.7037900000000001"/>
    <s v="Telecommunications"/>
    <s v="Medium (201-500)"/>
    <s v="Jessica Martinez"/>
    <d v="2024-02-07T00:00:00"/>
    <s v="Services"/>
    <x v="1"/>
    <n v="6"/>
    <x v="0"/>
    <m/>
    <n v="2133"/>
    <n v="1"/>
    <d v="2024-04-18T00:00:00"/>
    <d v="2024-02-11T00:00:00"/>
  </r>
  <r>
    <s v="Hickle, Nader and Baumbach"/>
    <s v="Portugal"/>
    <n v="38.736946000000003"/>
    <n v="-9.1426850000000002"/>
    <s v="Transportation &amp; Logistics"/>
    <s v="Large (501-1000)"/>
    <s v="Jessica Martinez"/>
    <d v="2024-02-09T00:00:00"/>
    <s v="SAAS"/>
    <x v="1"/>
    <n v="6"/>
    <x v="0"/>
    <m/>
    <n v="14918"/>
    <n v="0.2"/>
    <d v="2024-06-06T00:00:00"/>
    <d v="2024-04-20T00:00:00"/>
  </r>
  <r>
    <s v="Romaguera LLC"/>
    <s v="Germany"/>
    <n v="52.520007999999997"/>
    <n v="13.404954"/>
    <s v="Professional Services &amp; Consulting"/>
    <s v="Large (501-1000)"/>
    <s v="Laura Thompson"/>
    <d v="2024-02-27T00:00:00"/>
    <s v="SAAS"/>
    <x v="1"/>
    <n v="6"/>
    <x v="0"/>
    <m/>
    <n v="7279"/>
    <n v="0.6"/>
    <d v="2024-11-14T00:00:00"/>
    <d v="2024-02-28T00:00:00"/>
  </r>
  <r>
    <s v="Murray LLC"/>
    <s v="Portugal"/>
    <n v="38.736946000000003"/>
    <n v="-9.1426850000000002"/>
    <s v="Government Administration &amp; Healthcare"/>
    <s v="Enterprise (1001+)"/>
    <s v="Laura Thompson"/>
    <d v="2024-04-16T00:00:00"/>
    <s v="Services"/>
    <x v="1"/>
    <n v="6"/>
    <x v="0"/>
    <m/>
    <n v="5064"/>
    <n v="0.2"/>
    <d v="2024-07-24T00:00:00"/>
    <d v="2024-07-20T00:00:00"/>
  </r>
  <r>
    <s v="Champlin-Stokes"/>
    <s v="Switzerland"/>
    <n v="46.204391000000001"/>
    <n v="6.1431579999999997"/>
    <s v="Banking &amp; Finance"/>
    <s v="Enterprise (1001+)"/>
    <s v="Kevin Anderson"/>
    <d v="2024-05-06T00:00:00"/>
    <s v="Services"/>
    <x v="1"/>
    <n v="6"/>
    <x v="0"/>
    <m/>
    <n v="5325"/>
    <n v="0.5"/>
    <d v="2024-10-12T00:00:00"/>
    <d v="2024-07-15T00:00:00"/>
  </r>
  <r>
    <s v="Jaskolski, Hane and Cummerata"/>
    <s v="Switzerland"/>
    <n v="46.204391000000001"/>
    <n v="6.1431579999999997"/>
    <s v="Transportation &amp; Logistics"/>
    <s v="Enterprise (1001+)"/>
    <s v="Emily Johnson"/>
    <d v="2024-03-07T00:00:00"/>
    <s v="Custom solution"/>
    <x v="1"/>
    <n v="6"/>
    <x v="0"/>
    <m/>
    <n v="17797"/>
    <n v="0.6"/>
    <d v="2025-01-15T00:00:00"/>
    <d v="2024-06-28T00:00:00"/>
  </r>
  <r>
    <s v="Jacobs LLC"/>
    <s v="Belgium"/>
    <n v="51.260196999999998"/>
    <n v="4.4027710000000004"/>
    <s v="Banking &amp; Finance"/>
    <s v="Enterprise (1001+)"/>
    <s v="Michael Brown"/>
    <d v="2024-03-10T00:00:00"/>
    <s v="Custom solution"/>
    <x v="1"/>
    <n v="6"/>
    <x v="0"/>
    <m/>
    <n v="19852"/>
    <n v="0.1"/>
    <d v="2024-08-26T00:00:00"/>
    <d v="2024-05-03T00:00:00"/>
  </r>
  <r>
    <s v="Nitzsche-Cartwright"/>
    <s v="Austria"/>
    <n v="48.210033000000003"/>
    <n v="16.363448999999999"/>
    <s v="Government Administration &amp; Healthcare"/>
    <s v="Enterprise (1001+)"/>
    <s v="John Smith"/>
    <d v="2024-03-19T00:00:00"/>
    <s v="Custom solution"/>
    <x v="1"/>
    <n v="6"/>
    <x v="0"/>
    <m/>
    <n v="6762"/>
    <n v="1"/>
    <d v="2024-07-12T00:00:00"/>
    <d v="2024-05-13T00:00:00"/>
  </r>
  <r>
    <s v="Kanoodle"/>
    <s v="Switzerland"/>
    <n v="46.204391000000001"/>
    <n v="6.1431579999999997"/>
    <s v="Transportation &amp; Logistics"/>
    <s v="Small (11-200)"/>
    <s v="David Wilson"/>
    <d v="2024-01-31T00:00:00"/>
    <s v="Services"/>
    <x v="2"/>
    <n v="3"/>
    <x v="0"/>
    <m/>
    <n v="1214"/>
    <n v="0.6"/>
    <d v="2025-01-11T00:00:00"/>
    <m/>
  </r>
  <r>
    <s v="Youbridge"/>
    <s v="Italy"/>
    <n v="41.902782000000002"/>
    <n v="12.496366"/>
    <s v="Manufacturing &amp; Production"/>
    <s v="Small (11-200)"/>
    <s v="Sarah Davis"/>
    <d v="2024-05-05T00:00:00"/>
    <s v="Services"/>
    <x v="2"/>
    <n v="3"/>
    <x v="0"/>
    <m/>
    <n v="1916"/>
    <n v="0.2"/>
    <d v="2025-03-13T00:00:00"/>
    <m/>
  </r>
  <r>
    <s v="Jabbercube"/>
    <s v="Portugal"/>
    <n v="38.736946000000003"/>
    <n v="-9.1426850000000002"/>
    <s v="Banking &amp; Finance"/>
    <s v="Small (11-200)"/>
    <s v="Laura Thompson"/>
    <d v="2024-05-30T00:00:00"/>
    <s v="Services"/>
    <x v="2"/>
    <n v="3"/>
    <x v="0"/>
    <m/>
    <n v="1918"/>
    <n v="0.2"/>
    <d v="2025-04-05T00:00:00"/>
    <m/>
  </r>
  <r>
    <s v="Dabfeed"/>
    <s v="Belgium"/>
    <n v="51.260196999999998"/>
    <n v="4.4027710000000004"/>
    <s v="Recreation &amp; Sports"/>
    <s v="Small (11-200)"/>
    <s v="Emily Johnson"/>
    <d v="2024-04-25T00:00:00"/>
    <s v="Services"/>
    <x v="2"/>
    <n v="3"/>
    <x v="0"/>
    <m/>
    <n v="685"/>
    <n v="0.6"/>
    <d v="2025-03-27T00:00:00"/>
    <m/>
  </r>
  <r>
    <s v="Skiba"/>
    <s v="Switzerland"/>
    <n v="46.204391000000001"/>
    <n v="6.1431579999999997"/>
    <s v="Banking &amp; Finance"/>
    <s v="Small (11-200)"/>
    <s v="John Smith"/>
    <d v="2024-03-13T00:00:00"/>
    <s v="Services"/>
    <x v="2"/>
    <n v="3"/>
    <x v="0"/>
    <m/>
    <n v="315"/>
    <n v="0.4"/>
    <d v="2024-12-10T00:00:00"/>
    <m/>
  </r>
  <r>
    <s v="Voonyx"/>
    <s v="Italy"/>
    <n v="41.902782000000002"/>
    <n v="12.496366"/>
    <s v="Banking &amp; Finance"/>
    <s v="Small (11-200)"/>
    <s v="David Wilson"/>
    <d v="2024-01-03T00:00:00"/>
    <s v="Custom solution"/>
    <x v="2"/>
    <n v="3"/>
    <x v="0"/>
    <m/>
    <n v="810"/>
    <n v="0.5"/>
    <d v="2024-03-19T00:00:00"/>
    <m/>
  </r>
  <r>
    <s v="Harber and Sons"/>
    <s v="Italy"/>
    <n v="41.902782000000002"/>
    <n v="12.496366"/>
    <s v="IT &amp; IT Services"/>
    <s v="Small (11-200)"/>
    <s v="Laura Thompson"/>
    <d v="2024-02-22T00:00:00"/>
    <s v="SAAS"/>
    <x v="2"/>
    <n v="3"/>
    <x v="0"/>
    <m/>
    <n v="717"/>
    <n v="0.7"/>
    <d v="2024-04-20T00:00:00"/>
    <m/>
  </r>
  <r>
    <s v="Gorczany-Hayes"/>
    <s v="Netherlands"/>
    <n v="52.370215999999999"/>
    <n v="4.895168"/>
    <s v="Energy &amp; Utilities"/>
    <s v="Small (11-200)"/>
    <s v="Sarah Davis"/>
    <d v="2024-04-21T00:00:00"/>
    <s v="Services"/>
    <x v="2"/>
    <n v="3"/>
    <x v="0"/>
    <m/>
    <n v="1789"/>
    <n v="0.2"/>
    <d v="2024-06-24T00:00:00"/>
    <m/>
  </r>
  <r>
    <s v="Ritchie Inc"/>
    <s v="France"/>
    <n v="48.864716000000001"/>
    <n v="2.3490139999999999"/>
    <s v="Construction &amp; Engineering"/>
    <s v="Small (11-200)"/>
    <s v="Michael Brown"/>
    <d v="2024-02-29T00:00:00"/>
    <s v="SAAS"/>
    <x v="2"/>
    <n v="3"/>
    <x v="0"/>
    <m/>
    <n v="1311"/>
    <n v="0.3"/>
    <d v="2024-10-13T00:00:00"/>
    <m/>
  </r>
  <r>
    <s v="Strosin-Romaguera"/>
    <s v="Portugal"/>
    <n v="38.736946000000003"/>
    <n v="-9.1426850000000002"/>
    <s v="Recreation &amp; Sports"/>
    <s v="Small (11-200)"/>
    <s v="Laura Thompson"/>
    <d v="2024-05-17T00:00:00"/>
    <s v="Services"/>
    <x v="2"/>
    <n v="3"/>
    <x v="0"/>
    <m/>
    <n v="1025"/>
    <n v="0.2"/>
    <d v="2024-06-20T00:00:00"/>
    <m/>
  </r>
  <r>
    <s v="Wyman-Homenick"/>
    <s v="Germany"/>
    <n v="52.520007999999997"/>
    <n v="13.404954"/>
    <s v="IT &amp; IT Services"/>
    <s v="Small (11-200)"/>
    <s v="Jessica Martinez"/>
    <d v="2024-03-19T00:00:00"/>
    <s v="SAAS"/>
    <x v="2"/>
    <n v="3"/>
    <x v="0"/>
    <m/>
    <n v="1330"/>
    <n v="0.3"/>
    <d v="2024-09-14T00:00:00"/>
    <m/>
  </r>
  <r>
    <s v="Koelpin, Gulgowski and Boyle"/>
    <s v="Italy"/>
    <n v="41.902782000000002"/>
    <n v="12.496366"/>
    <s v="Recreation &amp; Sports"/>
    <s v="Small (11-200)"/>
    <s v="Michael Brown"/>
    <d v="2024-05-30T00:00:00"/>
    <s v="Services"/>
    <x v="2"/>
    <n v="3"/>
    <x v="0"/>
    <m/>
    <n v="924"/>
    <n v="0.2"/>
    <d v="2025-04-04T00:00:00"/>
    <m/>
  </r>
  <r>
    <s v="Daniel, Kshlerin and VonRueden"/>
    <s v="Germany"/>
    <n v="52.520007999999997"/>
    <n v="13.404954"/>
    <s v="Transportation &amp; Logistics"/>
    <s v="Small (11-200)"/>
    <s v="Jessica Martinez"/>
    <d v="2024-04-21T00:00:00"/>
    <s v="Services"/>
    <x v="2"/>
    <n v="3"/>
    <x v="0"/>
    <m/>
    <n v="352"/>
    <n v="0.2"/>
    <d v="2024-12-30T00:00:00"/>
    <m/>
  </r>
  <r>
    <s v="Macejkovic Group"/>
    <s v="Switzerland"/>
    <n v="46.204391000000001"/>
    <n v="6.1431579999999997"/>
    <s v="Energy &amp; Utilities"/>
    <s v="Small (11-200)"/>
    <s v="Michael Brown"/>
    <d v="2024-03-05T00:00:00"/>
    <s v="Services"/>
    <x v="2"/>
    <n v="3"/>
    <x v="0"/>
    <m/>
    <n v="779"/>
    <n v="0.3"/>
    <d v="2025-01-17T00:00:00"/>
    <m/>
  </r>
  <r>
    <s v="Volkman and Sons"/>
    <s v="Portugal"/>
    <n v="38.736946000000003"/>
    <n v="-9.1426850000000002"/>
    <s v="Banking &amp; Finance"/>
    <s v="Small (11-200)"/>
    <s v="Sarah Davis"/>
    <d v="2024-04-18T00:00:00"/>
    <s v="SAAS"/>
    <x v="2"/>
    <n v="3"/>
    <x v="0"/>
    <m/>
    <n v="1369"/>
    <n v="0.1"/>
    <d v="2024-05-27T00:00:00"/>
    <m/>
  </r>
  <r>
    <s v="Russel Group"/>
    <s v="France"/>
    <n v="48.864716000000001"/>
    <n v="2.3490139999999999"/>
    <s v="Construction &amp; Engineering"/>
    <s v="Small (11-200)"/>
    <s v="Laura Thompson"/>
    <d v="2024-04-27T00:00:00"/>
    <s v="SAAS"/>
    <x v="2"/>
    <n v="3"/>
    <x v="0"/>
    <m/>
    <n v="585"/>
    <n v="0.5"/>
    <d v="2024-06-09T00:00:00"/>
    <m/>
  </r>
  <r>
    <s v="Romaguera, Fadel and Jast"/>
    <s v="Switzerland"/>
    <n v="46.204391000000001"/>
    <n v="6.1431579999999997"/>
    <s v="Banking &amp; Finance"/>
    <s v="Small (11-200)"/>
    <s v="John Smith"/>
    <d v="2024-05-09T00:00:00"/>
    <s v="Services"/>
    <x v="2"/>
    <n v="3"/>
    <x v="0"/>
    <m/>
    <n v="372"/>
    <n v="1"/>
    <d v="2025-04-18T00:00:00"/>
    <m/>
  </r>
  <r>
    <s v="Kris, Bode and Fisher"/>
    <s v="France"/>
    <n v="48.864716000000001"/>
    <n v="2.3490139999999999"/>
    <s v="Manufacturing &amp; Production"/>
    <s v="Small (11-200)"/>
    <s v="Laura Thompson"/>
    <d v="2024-04-27T00:00:00"/>
    <s v="Services"/>
    <x v="2"/>
    <n v="3"/>
    <x v="0"/>
    <m/>
    <n v="1915"/>
    <n v="0.3"/>
    <d v="2024-10-21T00:00:00"/>
    <m/>
  </r>
  <r>
    <s v="Sawayn, Hansen and Marquardt"/>
    <s v="Germany"/>
    <n v="52.520007999999997"/>
    <n v="13.404954"/>
    <s v="Government Administration &amp; Healthcare"/>
    <s v="Small (11-200)"/>
    <s v="John Smith"/>
    <d v="2024-02-24T00:00:00"/>
    <s v="Services"/>
    <x v="2"/>
    <n v="3"/>
    <x v="0"/>
    <m/>
    <n v="1932"/>
    <n v="0.9"/>
    <d v="2024-09-26T00:00:00"/>
    <m/>
  </r>
  <r>
    <s v="Kutch, Batz and McGlynn"/>
    <s v="France"/>
    <n v="48.864716000000001"/>
    <n v="2.3490139999999999"/>
    <s v="Government Administration &amp; Healthcare"/>
    <s v="Small (11-200)"/>
    <s v="Laura Thompson"/>
    <d v="2024-04-15T00:00:00"/>
    <s v="Services"/>
    <x v="2"/>
    <n v="3"/>
    <x v="0"/>
    <m/>
    <n v="1366"/>
    <n v="0.4"/>
    <d v="2024-08-12T00:00:00"/>
    <m/>
  </r>
  <r>
    <s v="Mohr-Bogisich"/>
    <s v="Italy"/>
    <n v="41.902782000000002"/>
    <n v="12.496366"/>
    <s v="Transportation &amp; Logistics"/>
    <s v="Small (11-200)"/>
    <s v="David Wilson"/>
    <d v="2024-05-19T00:00:00"/>
    <s v="SAAS"/>
    <x v="2"/>
    <n v="3"/>
    <x v="0"/>
    <m/>
    <n v="1379"/>
    <n v="0.6"/>
    <d v="2025-01-05T00:00:00"/>
    <m/>
  </r>
  <r>
    <s v="Christiansen Inc"/>
    <s v="Germany"/>
    <n v="52.520007999999997"/>
    <n v="13.404954"/>
    <s v="Banking &amp; Finance"/>
    <s v="Small (11-200)"/>
    <s v="Laura Thompson"/>
    <d v="2024-01-03T00:00:00"/>
    <s v="SAAS"/>
    <x v="2"/>
    <n v="3"/>
    <x v="0"/>
    <m/>
    <n v="689"/>
    <n v="0.9"/>
    <d v="2024-11-14T00:00:00"/>
    <m/>
  </r>
  <r>
    <s v="Adams-Koch"/>
    <s v="Austria"/>
    <n v="48.210033000000003"/>
    <n v="16.363448999999999"/>
    <s v="IT &amp; IT Services"/>
    <s v="Small (11-200)"/>
    <s v="David Wilson"/>
    <d v="2024-03-24T00:00:00"/>
    <s v="SAAS"/>
    <x v="2"/>
    <n v="3"/>
    <x v="0"/>
    <m/>
    <n v="791"/>
    <n v="0.5"/>
    <d v="2024-09-24T00:00:00"/>
    <m/>
  </r>
  <r>
    <s v="Ebert-Howe"/>
    <s v="Austria"/>
    <n v="48.210033000000003"/>
    <n v="16.363448999999999"/>
    <s v="Agriculture &amp; Mining"/>
    <s v="Small (11-200)"/>
    <s v="Jessica Martinez"/>
    <d v="2024-01-25T00:00:00"/>
    <s v="Services"/>
    <x v="2"/>
    <n v="3"/>
    <x v="0"/>
    <m/>
    <n v="680"/>
    <n v="0.2"/>
    <d v="2024-09-24T00:00:00"/>
    <m/>
  </r>
  <r>
    <s v="Collins Group"/>
    <s v="Italy"/>
    <n v="41.902782000000002"/>
    <n v="12.496366"/>
    <s v="Banking &amp; Finance"/>
    <s v="Small (11-200)"/>
    <s v="David Wilson"/>
    <d v="2024-01-28T00:00:00"/>
    <s v="Services"/>
    <x v="2"/>
    <n v="3"/>
    <x v="0"/>
    <m/>
    <n v="655"/>
    <n v="0.9"/>
    <d v="2024-12-11T00:00:00"/>
    <m/>
  </r>
  <r>
    <s v="Russel, Beahan and Hoppe"/>
    <s v="Austria"/>
    <n v="48.210033000000003"/>
    <n v="16.363448999999999"/>
    <s v="Government Administration &amp; Healthcare"/>
    <s v="Small (11-200)"/>
    <s v="Kevin Anderson"/>
    <d v="2024-01-13T00:00:00"/>
    <s v="Services"/>
    <x v="2"/>
    <n v="3"/>
    <x v="0"/>
    <m/>
    <n v="1273"/>
    <n v="0.2"/>
    <d v="2024-03-08T00:00:00"/>
    <m/>
  </r>
  <r>
    <s v="Jast, Upton and Bosco"/>
    <s v="Portugal"/>
    <n v="38.736946000000003"/>
    <n v="-9.1426850000000002"/>
    <s v="Transportation &amp; Logistics"/>
    <s v="Small (11-200)"/>
    <s v="Jessica Martinez"/>
    <d v="2024-05-19T00:00:00"/>
    <s v="Services"/>
    <x v="2"/>
    <n v="3"/>
    <x v="0"/>
    <m/>
    <n v="556"/>
    <n v="0.2"/>
    <d v="2025-03-21T00:00:00"/>
    <m/>
  </r>
  <r>
    <s v="Schimmel-Doyle"/>
    <s v="Italy"/>
    <n v="41.902782000000002"/>
    <n v="12.496366"/>
    <s v="Education &amp; Science"/>
    <s v="Small (11-200)"/>
    <s v="Laura Thompson"/>
    <d v="2024-02-18T00:00:00"/>
    <s v="Services"/>
    <x v="2"/>
    <n v="3"/>
    <x v="0"/>
    <m/>
    <n v="281"/>
    <n v="0.2"/>
    <d v="2024-09-16T00:00:00"/>
    <m/>
  </r>
  <r>
    <s v="Schneider-Lesch"/>
    <s v="Switzerland"/>
    <n v="46.204391000000001"/>
    <n v="6.1431579999999997"/>
    <s v="Entertainment &amp; Media &amp; Hospitality"/>
    <s v="Small (11-200)"/>
    <s v="John Smith"/>
    <d v="2024-05-10T00:00:00"/>
    <s v="SAAS"/>
    <x v="2"/>
    <n v="3"/>
    <x v="0"/>
    <m/>
    <n v="598"/>
    <n v="0.4"/>
    <d v="2024-12-11T00:00:00"/>
    <m/>
  </r>
  <r>
    <s v="Harris-Boyle"/>
    <s v="Switzerland"/>
    <n v="46.204391000000001"/>
    <n v="6.1431579999999997"/>
    <s v="Banking &amp; Finance"/>
    <s v="Small (11-200)"/>
    <s v="Emily Johnson"/>
    <d v="2024-04-04T00:00:00"/>
    <s v="Services"/>
    <x v="2"/>
    <n v="3"/>
    <x v="0"/>
    <m/>
    <n v="1896"/>
    <n v="1"/>
    <d v="2024-12-28T00:00:00"/>
    <m/>
  </r>
  <r>
    <s v="Wehner, Botsford and Brown"/>
    <s v="Spain"/>
    <n v="40.416775000000001"/>
    <n v="-3.7037900000000001"/>
    <s v="Professional Services &amp; Consulting"/>
    <s v="Small (11-200)"/>
    <s v="Emily Johnson"/>
    <d v="2024-02-29T00:00:00"/>
    <s v="SAAS"/>
    <x v="2"/>
    <n v="3"/>
    <x v="0"/>
    <m/>
    <n v="1206"/>
    <n v="0.7"/>
    <d v="2025-01-24T00:00:00"/>
    <m/>
  </r>
  <r>
    <s v="Wilkinson-Jast"/>
    <s v="Spain"/>
    <n v="40.416775000000001"/>
    <n v="-3.7037900000000001"/>
    <s v="Government Administration &amp; Healthcare"/>
    <s v="Small (11-200)"/>
    <s v="Laura Thompson"/>
    <d v="2024-03-16T00:00:00"/>
    <s v="Services"/>
    <x v="2"/>
    <n v="3"/>
    <x v="0"/>
    <m/>
    <n v="1915"/>
    <n v="0.1"/>
    <d v="2025-02-09T00:00:00"/>
    <m/>
  </r>
  <r>
    <s v="Littel-Cummerata"/>
    <s v="Switzerland"/>
    <n v="46.204391000000001"/>
    <n v="6.1431579999999997"/>
    <s v="Entertainment &amp; Media &amp; Hospitality"/>
    <s v="Small (11-200)"/>
    <s v="Laura Thompson"/>
    <d v="2024-02-11T00:00:00"/>
    <s v="Services"/>
    <x v="2"/>
    <n v="3"/>
    <x v="0"/>
    <m/>
    <n v="766"/>
    <n v="0.3"/>
    <d v="2024-05-29T00:00:00"/>
    <m/>
  </r>
  <r>
    <s v="Weber, Morissette and Douglas"/>
    <s v="Spain"/>
    <n v="40.416775000000001"/>
    <n v="-3.7037900000000001"/>
    <s v="Banking &amp; Finance"/>
    <s v="Small (11-200)"/>
    <s v="Michael Brown"/>
    <d v="2024-04-18T00:00:00"/>
    <s v="SAAS"/>
    <x v="2"/>
    <n v="3"/>
    <x v="0"/>
    <m/>
    <n v="1609"/>
    <n v="0.8"/>
    <d v="2024-08-02T00:00:00"/>
    <m/>
  </r>
  <r>
    <s v="Ondricka, Will and Goldner"/>
    <s v="Austria"/>
    <n v="48.210033000000003"/>
    <n v="16.363448999999999"/>
    <s v="Energy &amp; Utilities"/>
    <s v="Small (11-200)"/>
    <s v="Jessica Martinez"/>
    <d v="2024-03-23T00:00:00"/>
    <s v="SAAS"/>
    <x v="2"/>
    <n v="3"/>
    <x v="0"/>
    <m/>
    <n v="560"/>
    <n v="0.6"/>
    <d v="2024-05-01T00:00:00"/>
    <m/>
  </r>
  <r>
    <s v="Tromp-Walter"/>
    <s v="France"/>
    <n v="48.864716000000001"/>
    <n v="2.3490139999999999"/>
    <s v="Energy &amp; Utilities"/>
    <s v="Small (11-200)"/>
    <s v="Michael Brown"/>
    <d v="2024-01-02T00:00:00"/>
    <s v="Services"/>
    <x v="2"/>
    <n v="3"/>
    <x v="0"/>
    <m/>
    <n v="432"/>
    <n v="0.2"/>
    <d v="2024-09-26T00:00:00"/>
    <m/>
  </r>
  <r>
    <s v="Schumm-Dickens"/>
    <s v="Switzerland"/>
    <n v="46.204391000000001"/>
    <n v="6.1431579999999997"/>
    <s v="Banking &amp; Finance"/>
    <s v="Small (11-200)"/>
    <s v="Emily Johnson"/>
    <d v="2024-05-20T00:00:00"/>
    <s v="SAAS"/>
    <x v="2"/>
    <n v="3"/>
    <x v="0"/>
    <m/>
    <n v="625"/>
    <n v="0.9"/>
    <d v="2024-06-24T00:00:00"/>
    <m/>
  </r>
  <r>
    <s v="Hessel-Grant"/>
    <s v="Belgium"/>
    <n v="51.260196999999998"/>
    <n v="4.4027710000000004"/>
    <s v="Telecommunications"/>
    <s v="Small (11-200)"/>
    <s v="Michael Brown"/>
    <d v="2024-04-04T00:00:00"/>
    <s v="Services"/>
    <x v="2"/>
    <n v="3"/>
    <x v="0"/>
    <m/>
    <n v="980"/>
    <n v="0.3"/>
    <d v="2024-06-25T00:00:00"/>
    <m/>
  </r>
  <r>
    <s v="Mayer, Cruickshank and Spencer"/>
    <s v="Italy"/>
    <n v="41.902782000000002"/>
    <n v="12.496366"/>
    <s v="Transportation &amp; Logistics"/>
    <s v="Small (11-200)"/>
    <s v="Sarah Davis"/>
    <d v="2024-04-02T00:00:00"/>
    <s v="SAAS"/>
    <x v="2"/>
    <n v="3"/>
    <x v="0"/>
    <m/>
    <n v="1471"/>
    <n v="0.4"/>
    <d v="2025-02-23T00:00:00"/>
    <m/>
  </r>
  <r>
    <s v="O'Reilly, Hane and Toy"/>
    <s v="Spain"/>
    <n v="40.416775000000001"/>
    <n v="-3.7037900000000001"/>
    <s v="Telecommunications"/>
    <s v="Small (11-200)"/>
    <s v="Michael Brown"/>
    <d v="2024-04-20T00:00:00"/>
    <s v="SAAS"/>
    <x v="2"/>
    <n v="3"/>
    <x v="0"/>
    <m/>
    <n v="900"/>
    <n v="0.4"/>
    <d v="2024-07-01T00:00:00"/>
    <m/>
  </r>
  <r>
    <s v="Upton, Pacocha and Keeling"/>
    <s v="Germany"/>
    <n v="52.520007999999997"/>
    <n v="13.404954"/>
    <s v="Professional Services &amp; Consulting"/>
    <s v="Small (11-200)"/>
    <s v="Sarah Davis"/>
    <d v="2024-01-28T00:00:00"/>
    <s v="SAAS"/>
    <x v="2"/>
    <n v="3"/>
    <x v="0"/>
    <m/>
    <n v="1289"/>
    <n v="0.6"/>
    <d v="2024-07-25T00:00:00"/>
    <m/>
  </r>
  <r>
    <s v="Leffler, Daniel and Runolfsdottir"/>
    <s v="France"/>
    <n v="48.864716000000001"/>
    <n v="2.3490139999999999"/>
    <s v="Construction &amp; Engineering"/>
    <s v="Small (11-200)"/>
    <s v="John Smith"/>
    <d v="2024-05-31T00:00:00"/>
    <s v="Custom solution"/>
    <x v="2"/>
    <n v="3"/>
    <x v="0"/>
    <m/>
    <n v="250"/>
    <n v="0.2"/>
    <d v="2025-01-02T00:00:00"/>
    <m/>
  </r>
  <r>
    <s v="Nienow Inc"/>
    <s v="France"/>
    <n v="48.864716000000001"/>
    <n v="2.3490139999999999"/>
    <s v="IT &amp; IT Services"/>
    <s v="Small (11-200)"/>
    <s v="David Wilson"/>
    <d v="2024-02-05T00:00:00"/>
    <s v="Services"/>
    <x v="2"/>
    <n v="3"/>
    <x v="0"/>
    <m/>
    <n v="657"/>
    <n v="0.4"/>
    <d v="2024-04-23T00:00:00"/>
    <m/>
  </r>
  <r>
    <s v="Ernser-Franecki"/>
    <s v="Germany"/>
    <n v="52.520007999999997"/>
    <n v="13.404954"/>
    <s v="Professional Services &amp; Consulting"/>
    <s v="Small (11-200)"/>
    <s v="Sarah Davis"/>
    <d v="2024-01-18T00:00:00"/>
    <s v="Services"/>
    <x v="2"/>
    <n v="3"/>
    <x v="0"/>
    <m/>
    <n v="1258"/>
    <n v="0.6"/>
    <d v="2024-06-01T00:00:00"/>
    <m/>
  </r>
  <r>
    <s v="Stroman Inc"/>
    <s v="Portugal"/>
    <n v="38.736946000000003"/>
    <n v="-9.1426850000000002"/>
    <s v="Education &amp; Science"/>
    <s v="Small (11-200)"/>
    <s v="Jessica Martinez"/>
    <d v="2024-05-03T00:00:00"/>
    <s v="Services"/>
    <x v="2"/>
    <n v="3"/>
    <x v="0"/>
    <m/>
    <n v="360"/>
    <n v="0.3"/>
    <d v="2024-06-22T00:00:00"/>
    <m/>
  </r>
  <r>
    <s v="Cartwright, Medhurst and Harris"/>
    <s v="France"/>
    <n v="48.864716000000001"/>
    <n v="2.3490139999999999"/>
    <s v="Entertainment &amp; Media &amp; Hospitality"/>
    <s v="Small (11-200)"/>
    <s v="Michael Brown"/>
    <d v="2024-04-18T00:00:00"/>
    <s v="SAAS"/>
    <x v="2"/>
    <n v="3"/>
    <x v="0"/>
    <m/>
    <n v="1626"/>
    <n v="0.5"/>
    <d v="2024-08-14T00:00:00"/>
    <m/>
  </r>
  <r>
    <s v="Torp and Sons"/>
    <s v="Italy"/>
    <n v="41.902782000000002"/>
    <n v="12.496366"/>
    <s v="Recreation &amp; Sports"/>
    <s v="Small (11-200)"/>
    <s v="Jessica Martinez"/>
    <d v="2024-02-15T00:00:00"/>
    <s v="SAAS"/>
    <x v="2"/>
    <n v="3"/>
    <x v="0"/>
    <m/>
    <n v="472"/>
    <n v="0.5"/>
    <d v="2024-10-06T00:00:00"/>
    <m/>
  </r>
  <r>
    <s v="Russel, Upton and Kuhn"/>
    <s v="Austria"/>
    <n v="48.210033000000003"/>
    <n v="16.363448999999999"/>
    <s v="Transportation &amp; Logistics"/>
    <s v="Small (11-200)"/>
    <s v="Emily Johnson"/>
    <d v="2024-05-08T00:00:00"/>
    <s v="Services"/>
    <x v="2"/>
    <n v="3"/>
    <x v="0"/>
    <m/>
    <n v="727"/>
    <n v="0.4"/>
    <d v="2024-10-20T00:00:00"/>
    <m/>
  </r>
  <r>
    <s v="Huels, Gottlieb and Hoppe"/>
    <s v="Switzerland"/>
    <n v="46.204391000000001"/>
    <n v="6.1431579999999997"/>
    <s v="Government Administration &amp; Healthcare"/>
    <s v="Small (11-200)"/>
    <s v="Jessica Martinez"/>
    <d v="2024-01-29T00:00:00"/>
    <s v="Custom solution"/>
    <x v="2"/>
    <n v="3"/>
    <x v="0"/>
    <m/>
    <n v="1801"/>
    <n v="0.9"/>
    <d v="2024-07-03T00:00:00"/>
    <m/>
  </r>
  <r>
    <s v="Podcat"/>
    <s v="Switzerland"/>
    <n v="46.204391000000001"/>
    <n v="6.1431579999999997"/>
    <s v="Manufacturing &amp; Production"/>
    <s v="Micro (1-10)"/>
    <s v="Laura Thompson"/>
    <d v="2024-03-19T00:00:00"/>
    <s v="SAAS"/>
    <x v="2"/>
    <n v="3"/>
    <x v="0"/>
    <m/>
    <n v="926"/>
    <n v="0.3"/>
    <d v="2025-02-25T00:00:00"/>
    <m/>
  </r>
  <r>
    <s v="Bubblemix"/>
    <s v="Italy"/>
    <n v="41.902782000000002"/>
    <n v="12.496366"/>
    <s v="Telecommunications"/>
    <s v="Micro (1-10)"/>
    <s v="Laura Thompson"/>
    <d v="2024-03-04T00:00:00"/>
    <s v="Services"/>
    <x v="2"/>
    <n v="3"/>
    <x v="0"/>
    <m/>
    <n v="438"/>
    <n v="0.3"/>
    <d v="2024-08-01T00:00:00"/>
    <m/>
  </r>
  <r>
    <s v="Aibox"/>
    <s v="Italy"/>
    <n v="41.902782000000002"/>
    <n v="12.496366"/>
    <s v="Recreation &amp; Sports"/>
    <s v="Micro (1-10)"/>
    <s v="Jessica Martinez"/>
    <d v="2024-01-05T00:00:00"/>
    <s v="Services"/>
    <x v="2"/>
    <n v="3"/>
    <x v="0"/>
    <m/>
    <n v="577"/>
    <n v="0.3"/>
    <d v="2024-06-29T00:00:00"/>
    <m/>
  </r>
  <r>
    <s v="Topdrive"/>
    <s v="Germany"/>
    <n v="52.520007999999997"/>
    <n v="13.404954"/>
    <s v="Professional Services &amp; Consulting"/>
    <s v="Micro (1-10)"/>
    <s v="Michael Brown"/>
    <d v="2024-03-18T00:00:00"/>
    <s v="Services"/>
    <x v="2"/>
    <n v="3"/>
    <x v="0"/>
    <m/>
    <n v="530"/>
    <n v="0.4"/>
    <d v="2025-01-27T00:00:00"/>
    <m/>
  </r>
  <r>
    <s v="Shuffledrive"/>
    <s v="Austria"/>
    <n v="48.210033000000003"/>
    <n v="16.363448999999999"/>
    <s v="Telecommunications"/>
    <s v="Micro (1-10)"/>
    <s v="Michael Brown"/>
    <d v="2024-01-02T00:00:00"/>
    <s v="SAAS"/>
    <x v="2"/>
    <n v="3"/>
    <x v="0"/>
    <m/>
    <n v="696"/>
    <n v="0.6"/>
    <d v="2024-12-18T00:00:00"/>
    <m/>
  </r>
  <r>
    <s v="Abatz"/>
    <s v="Belgium"/>
    <n v="51.260196999999998"/>
    <n v="4.4027710000000004"/>
    <s v="Banking &amp; Finance"/>
    <s v="Micro (1-10)"/>
    <s v="Laura Thompson"/>
    <d v="2024-04-29T00:00:00"/>
    <s v="SAAS"/>
    <x v="2"/>
    <n v="3"/>
    <x v="0"/>
    <m/>
    <n v="214"/>
    <n v="0.2"/>
    <d v="2024-05-21T00:00:00"/>
    <m/>
  </r>
  <r>
    <s v="Demivee"/>
    <s v="Italy"/>
    <n v="41.902782000000002"/>
    <n v="12.496366"/>
    <s v="Agriculture &amp; Mining"/>
    <s v="Micro (1-10)"/>
    <s v="Sarah Davis"/>
    <d v="2024-04-16T00:00:00"/>
    <s v="SAAS"/>
    <x v="2"/>
    <n v="3"/>
    <x v="0"/>
    <m/>
    <n v="744"/>
    <n v="0.3"/>
    <d v="2024-12-22T00:00:00"/>
    <m/>
  </r>
  <r>
    <s v="Oyoloo"/>
    <s v="Belgium"/>
    <n v="51.260196999999998"/>
    <n v="4.4027710000000004"/>
    <s v="Energy &amp; Utilities"/>
    <s v="Micro (1-10)"/>
    <s v="Jessica Martinez"/>
    <d v="2024-02-14T00:00:00"/>
    <s v="Services"/>
    <x v="2"/>
    <n v="3"/>
    <x v="0"/>
    <m/>
    <n v="368"/>
    <n v="0.5"/>
    <d v="2024-07-23T00:00:00"/>
    <m/>
  </r>
  <r>
    <s v="Reichel, Hamill and Hand"/>
    <s v="Netherlands"/>
    <n v="52.370215999999999"/>
    <n v="4.895168"/>
    <s v="Banking &amp; Finance"/>
    <s v="Micro (1-10)"/>
    <s v="Kevin Anderson"/>
    <d v="2024-04-15T00:00:00"/>
    <s v="Services"/>
    <x v="2"/>
    <n v="3"/>
    <x v="0"/>
    <m/>
    <n v="963"/>
    <n v="0.3"/>
    <d v="2024-11-20T00:00:00"/>
    <m/>
  </r>
  <r>
    <s v="Johns-Blanda"/>
    <s v="Germany"/>
    <n v="52.520007999999997"/>
    <n v="13.404954"/>
    <s v="Transportation &amp; Logistics"/>
    <s v="Micro (1-10)"/>
    <s v="Laura Thompson"/>
    <d v="2024-05-08T00:00:00"/>
    <s v="Services"/>
    <x v="2"/>
    <n v="3"/>
    <x v="0"/>
    <m/>
    <n v="960"/>
    <n v="0.5"/>
    <d v="2025-02-12T00:00:00"/>
    <m/>
  </r>
  <r>
    <s v="Carroll-Collier"/>
    <s v="France"/>
    <n v="48.864716000000001"/>
    <n v="2.3490139999999999"/>
    <s v="Entertainment &amp; Media &amp; Hospitality"/>
    <s v="Micro (1-10)"/>
    <s v="Michael Brown"/>
    <d v="2024-04-20T00:00:00"/>
    <s v="SAAS"/>
    <x v="2"/>
    <n v="3"/>
    <x v="0"/>
    <m/>
    <n v="1053"/>
    <n v="0.1"/>
    <d v="2024-08-29T00:00:00"/>
    <m/>
  </r>
  <r>
    <s v="McKenzie and Sons"/>
    <s v="Switzerland"/>
    <n v="46.204391000000001"/>
    <n v="6.1431579999999997"/>
    <s v="Manufacturing &amp; Production"/>
    <s v="Micro (1-10)"/>
    <s v="Sarah Davis"/>
    <d v="2024-05-13T00:00:00"/>
    <s v="SAAS"/>
    <x v="2"/>
    <n v="3"/>
    <x v="0"/>
    <m/>
    <n v="1035"/>
    <n v="0.5"/>
    <d v="2025-01-05T00:00:00"/>
    <m/>
  </r>
  <r>
    <s v="Abbott-Schumm"/>
    <s v="France"/>
    <n v="48.864716000000001"/>
    <n v="2.3490139999999999"/>
    <s v="Recreation &amp; Sports"/>
    <s v="Micro (1-10)"/>
    <s v="David Wilson"/>
    <d v="2024-04-03T00:00:00"/>
    <s v="SAAS"/>
    <x v="2"/>
    <n v="3"/>
    <x v="0"/>
    <m/>
    <n v="951"/>
    <n v="0.5"/>
    <d v="2025-03-02T00:00:00"/>
    <m/>
  </r>
  <r>
    <s v="Watsica LLC"/>
    <s v="Switzerland"/>
    <n v="46.204391000000001"/>
    <n v="6.1431579999999997"/>
    <s v="Government Administration &amp; Healthcare"/>
    <s v="Micro (1-10)"/>
    <s v="Laura Thompson"/>
    <d v="2024-05-05T00:00:00"/>
    <s v="SAAS"/>
    <x v="2"/>
    <n v="3"/>
    <x v="0"/>
    <m/>
    <n v="788"/>
    <n v="0.2"/>
    <d v="2025-03-02T00:00:00"/>
    <m/>
  </r>
  <r>
    <s v="Bradtke, Kuhic and Wiza"/>
    <s v="France"/>
    <n v="48.864716000000001"/>
    <n v="2.3490139999999999"/>
    <s v="Banking &amp; Finance"/>
    <s v="Micro (1-10)"/>
    <s v="Laura Thompson"/>
    <d v="2024-01-23T00:00:00"/>
    <s v="Custom solution"/>
    <x v="2"/>
    <n v="3"/>
    <x v="0"/>
    <m/>
    <n v="674"/>
    <n v="0.5"/>
    <d v="2024-06-05T00:00:00"/>
    <m/>
  </r>
  <r>
    <s v="Kilback LLC"/>
    <s v="France"/>
    <n v="48.864716000000001"/>
    <n v="2.3490139999999999"/>
    <s v="Construction &amp; Engineering"/>
    <s v="Micro (1-10)"/>
    <s v="John Smith"/>
    <d v="2024-01-28T00:00:00"/>
    <s v="Services"/>
    <x v="2"/>
    <n v="3"/>
    <x v="0"/>
    <m/>
    <n v="1140"/>
    <n v="0.2"/>
    <d v="2024-03-07T00:00:00"/>
    <m/>
  </r>
  <r>
    <s v="Treutel, Tillman and Wuckert"/>
    <s v="Switzerland"/>
    <n v="46.204391000000001"/>
    <n v="6.1431579999999997"/>
    <s v="Telecommunications"/>
    <s v="Micro (1-10)"/>
    <s v="Kevin Anderson"/>
    <d v="2024-04-22T00:00:00"/>
    <s v="Services"/>
    <x v="2"/>
    <n v="3"/>
    <x v="0"/>
    <m/>
    <n v="1087"/>
    <n v="0.9"/>
    <d v="2024-11-02T00:00:00"/>
    <m/>
  </r>
  <r>
    <s v="Erdman, Ward and Aufderhar"/>
    <s v="Italy"/>
    <n v="41.902782000000002"/>
    <n v="12.496366"/>
    <s v="Education &amp; Science"/>
    <s v="Micro (1-10)"/>
    <s v="Michael Brown"/>
    <d v="2024-05-03T00:00:00"/>
    <s v="Services"/>
    <x v="2"/>
    <n v="3"/>
    <x v="0"/>
    <m/>
    <n v="1110"/>
    <n v="0.3"/>
    <d v="2024-12-30T00:00:00"/>
    <m/>
  </r>
  <r>
    <s v="Smith LLC"/>
    <s v="France"/>
    <n v="48.864716000000001"/>
    <n v="2.3490139999999999"/>
    <s v="Transportation &amp; Logistics"/>
    <s v="Micro (1-10)"/>
    <s v="Kevin Anderson"/>
    <d v="2024-02-07T00:00:00"/>
    <s v="SAAS"/>
    <x v="2"/>
    <n v="3"/>
    <x v="0"/>
    <m/>
    <n v="885"/>
    <n v="0.7"/>
    <d v="2024-04-24T00:00:00"/>
    <m/>
  </r>
  <r>
    <s v="O'Kon-Watsica"/>
    <s v="France"/>
    <n v="48.864716000000001"/>
    <n v="2.3490139999999999"/>
    <s v="Transportation &amp; Logistics"/>
    <s v="Micro (1-10)"/>
    <s v="Michael Brown"/>
    <d v="2024-01-23T00:00:00"/>
    <s v="SAAS"/>
    <x v="2"/>
    <n v="3"/>
    <x v="0"/>
    <m/>
    <n v="1174"/>
    <n v="0.6"/>
    <d v="2025-01-03T00:00:00"/>
    <m/>
  </r>
  <r>
    <s v="Beer-Carter"/>
    <s v="France"/>
    <n v="48.864716000000001"/>
    <n v="2.3490139999999999"/>
    <s v="IT &amp; IT Services"/>
    <s v="Micro (1-10)"/>
    <s v="David Wilson"/>
    <d v="2024-02-08T00:00:00"/>
    <s v="SAAS"/>
    <x v="2"/>
    <n v="3"/>
    <x v="0"/>
    <m/>
    <n v="350"/>
    <n v="0.5"/>
    <d v="2024-05-25T00:00:00"/>
    <m/>
  </r>
  <r>
    <s v="Hilll Inc"/>
    <s v="Italy"/>
    <n v="41.902782000000002"/>
    <n v="12.496366"/>
    <s v="Construction &amp; Engineering"/>
    <s v="Micro (1-10)"/>
    <s v="Jessica Martinez"/>
    <d v="2024-04-03T00:00:00"/>
    <s v="Services"/>
    <x v="2"/>
    <n v="3"/>
    <x v="0"/>
    <m/>
    <n v="552"/>
    <n v="0.3"/>
    <d v="2025-01-10T00:00:00"/>
    <m/>
  </r>
  <r>
    <s v="Maggio LLC"/>
    <s v="Portugal"/>
    <n v="38.736946000000003"/>
    <n v="-9.1426850000000002"/>
    <s v="Professional Services &amp; Consulting"/>
    <s v="Micro (1-10)"/>
    <s v="David Wilson"/>
    <d v="2024-05-19T00:00:00"/>
    <s v="Custom solution"/>
    <x v="2"/>
    <n v="3"/>
    <x v="0"/>
    <m/>
    <n v="595"/>
    <n v="0.4"/>
    <d v="2024-12-23T00:00:00"/>
    <m/>
  </r>
  <r>
    <s v="Connelly-Thompson"/>
    <s v="Italy"/>
    <n v="41.902782000000002"/>
    <n v="12.496366"/>
    <s v="Transportation &amp; Logistics"/>
    <s v="Micro (1-10)"/>
    <s v="Michael Brown"/>
    <d v="2024-05-14T00:00:00"/>
    <s v="SAAS"/>
    <x v="2"/>
    <n v="3"/>
    <x v="0"/>
    <m/>
    <n v="341"/>
    <n v="0.9"/>
    <d v="2025-03-24T00:00:00"/>
    <m/>
  </r>
  <r>
    <s v="Lind, Mueller and O'Conner"/>
    <s v="Switzerland"/>
    <n v="46.204391000000001"/>
    <n v="6.1431579999999997"/>
    <s v="Education &amp; Science"/>
    <s v="Micro (1-10)"/>
    <s v="Sarah Davis"/>
    <d v="2024-03-06T00:00:00"/>
    <s v="SAAS"/>
    <x v="2"/>
    <n v="3"/>
    <x v="0"/>
    <m/>
    <n v="586"/>
    <n v="1"/>
    <d v="2025-03-03T00:00:00"/>
    <m/>
  </r>
  <r>
    <s v="Torphy and Sons"/>
    <s v="Italy"/>
    <n v="41.902782000000002"/>
    <n v="12.496366"/>
    <s v="Manufacturing &amp; Production"/>
    <s v="Micro (1-10)"/>
    <s v="Sarah Davis"/>
    <d v="2024-01-18T00:00:00"/>
    <s v="Services"/>
    <x v="2"/>
    <n v="3"/>
    <x v="0"/>
    <m/>
    <n v="798"/>
    <n v="0.2"/>
    <d v="2024-12-26T00:00:00"/>
    <m/>
  </r>
  <r>
    <s v="Williamson-Nicolas"/>
    <s v="Switzerland"/>
    <n v="46.204391000000001"/>
    <n v="6.1431579999999997"/>
    <s v="Construction &amp; Engineering"/>
    <s v="Micro (1-10)"/>
    <s v="Sarah Davis"/>
    <d v="2024-04-15T00:00:00"/>
    <s v="SAAS"/>
    <x v="2"/>
    <n v="3"/>
    <x v="0"/>
    <m/>
    <n v="1038"/>
    <n v="0.5"/>
    <d v="2025-03-03T00:00:00"/>
    <m/>
  </r>
  <r>
    <s v="Howe and Sons"/>
    <s v="France"/>
    <n v="48.864716000000001"/>
    <n v="2.3490139999999999"/>
    <s v="Recreation &amp; Sports"/>
    <s v="Micro (1-10)"/>
    <s v="Laura Thompson"/>
    <d v="2024-02-14T00:00:00"/>
    <s v="Custom solution"/>
    <x v="2"/>
    <n v="3"/>
    <x v="0"/>
    <m/>
    <n v="461"/>
    <n v="0.4"/>
    <d v="2024-08-16T00:00:00"/>
    <m/>
  </r>
  <r>
    <s v="Wisoky and Sons"/>
    <s v="Austria"/>
    <n v="48.210033000000003"/>
    <n v="16.363448999999999"/>
    <s v="Recreation &amp; Sports"/>
    <s v="Micro (1-10)"/>
    <s v="Jessica Martinez"/>
    <d v="2024-04-28T00:00:00"/>
    <s v="SAAS"/>
    <x v="2"/>
    <n v="3"/>
    <x v="0"/>
    <m/>
    <n v="726"/>
    <n v="0.4"/>
    <d v="2024-06-18T00:00:00"/>
    <m/>
  </r>
  <r>
    <s v="Johnston, Ankunding and Raynor"/>
    <s v="Italy"/>
    <n v="41.902782000000002"/>
    <n v="12.496366"/>
    <s v="IT &amp; IT Services"/>
    <s v="Micro (1-10)"/>
    <s v="Michael Brown"/>
    <d v="2024-03-17T00:00:00"/>
    <s v="SAAS"/>
    <x v="2"/>
    <n v="3"/>
    <x v="0"/>
    <m/>
    <n v="830"/>
    <n v="0.6"/>
    <d v="2024-09-02T00:00:00"/>
    <m/>
  </r>
  <r>
    <s v="Daniel-Hackett"/>
    <s v="Germany"/>
    <n v="52.520007999999997"/>
    <n v="13.404954"/>
    <s v="Telecommunications"/>
    <s v="Micro (1-10)"/>
    <s v="Michael Brown"/>
    <d v="2024-01-13T00:00:00"/>
    <s v="SAAS"/>
    <x v="2"/>
    <n v="3"/>
    <x v="0"/>
    <m/>
    <n v="278"/>
    <n v="0.5"/>
    <d v="2024-12-09T00:00:00"/>
    <m/>
  </r>
  <r>
    <s v="Wilkinson-Wolff"/>
    <s v="Germany"/>
    <n v="52.520007999999997"/>
    <n v="13.404954"/>
    <s v="Entertainment &amp; Media &amp; Hospitality"/>
    <s v="Micro (1-10)"/>
    <s v="Laura Thompson"/>
    <d v="2024-04-21T00:00:00"/>
    <s v="Services"/>
    <x v="2"/>
    <n v="3"/>
    <x v="0"/>
    <m/>
    <n v="958"/>
    <n v="0.7"/>
    <d v="2025-01-28T00:00:00"/>
    <m/>
  </r>
  <r>
    <s v="Cummerata, Tillman and Konopelski"/>
    <s v="Portugal"/>
    <n v="38.736946000000003"/>
    <n v="-9.1426850000000002"/>
    <s v="Telecommunications"/>
    <s v="Micro (1-10)"/>
    <s v="Jessica Martinez"/>
    <d v="2024-03-25T00:00:00"/>
    <s v="SAAS"/>
    <x v="2"/>
    <n v="3"/>
    <x v="0"/>
    <m/>
    <n v="926"/>
    <n v="0.2"/>
    <d v="2025-01-09T00:00:00"/>
    <m/>
  </r>
  <r>
    <s v="Pfeffer, Terry and Kiehn"/>
    <s v="Portugal"/>
    <n v="38.736946000000003"/>
    <n v="-9.1426850000000002"/>
    <s v="Education &amp; Science"/>
    <s v="Micro (1-10)"/>
    <s v="David Wilson"/>
    <d v="2024-01-07T00:00:00"/>
    <s v="SAAS"/>
    <x v="2"/>
    <n v="3"/>
    <x v="0"/>
    <m/>
    <n v="620"/>
    <n v="0.7"/>
    <d v="2024-08-04T00:00:00"/>
    <m/>
  </r>
  <r>
    <s v="Cremin Inc"/>
    <s v="Austria"/>
    <n v="48.210033000000003"/>
    <n v="16.363448999999999"/>
    <s v="Professional Services &amp; Consulting"/>
    <s v="Micro (1-10)"/>
    <s v="Laura Thompson"/>
    <d v="2024-04-10T00:00:00"/>
    <s v="SAAS"/>
    <x v="2"/>
    <n v="3"/>
    <x v="0"/>
    <m/>
    <n v="636"/>
    <n v="0.6"/>
    <d v="2025-04-03T00:00:00"/>
    <m/>
  </r>
  <r>
    <s v="Hauck, Hermiston and Hodkiewicz"/>
    <s v="Austria"/>
    <n v="48.210033000000003"/>
    <n v="16.363448999999999"/>
    <s v="Professional Services &amp; Consulting"/>
    <s v="Micro (1-10)"/>
    <s v="Michael Brown"/>
    <d v="2024-01-22T00:00:00"/>
    <s v="Services"/>
    <x v="2"/>
    <n v="3"/>
    <x v="0"/>
    <m/>
    <n v="982"/>
    <n v="0.5"/>
    <d v="2024-10-12T00:00:00"/>
    <m/>
  </r>
  <r>
    <s v="Wyman Group"/>
    <s v="Austria"/>
    <n v="48.210033000000003"/>
    <n v="16.363448999999999"/>
    <s v="Banking &amp; Finance"/>
    <s v="Micro (1-10)"/>
    <s v="Laura Thompson"/>
    <d v="2024-01-24T00:00:00"/>
    <s v="Services"/>
    <x v="2"/>
    <n v="3"/>
    <x v="0"/>
    <m/>
    <n v="982"/>
    <n v="0.6"/>
    <d v="2024-08-14T00:00:00"/>
    <m/>
  </r>
  <r>
    <s v="Marvin, Maggio and Herman"/>
    <s v="Germany"/>
    <n v="52.520007999999997"/>
    <n v="13.404954"/>
    <s v="Entertainment &amp; Media &amp; Hospitality"/>
    <s v="Micro (1-10)"/>
    <s v="John Smith"/>
    <d v="2024-03-08T00:00:00"/>
    <s v="Services"/>
    <x v="2"/>
    <n v="3"/>
    <x v="0"/>
    <m/>
    <n v="367"/>
    <n v="1"/>
    <d v="2024-12-28T00:00:00"/>
    <m/>
  </r>
  <r>
    <s v="Aufderhar-Daugherty"/>
    <s v="Italy"/>
    <n v="41.902782000000002"/>
    <n v="12.496366"/>
    <s v="Banking &amp; Finance"/>
    <s v="Micro (1-10)"/>
    <s v="Laura Thompson"/>
    <d v="2024-01-06T00:00:00"/>
    <s v="SAAS"/>
    <x v="2"/>
    <n v="3"/>
    <x v="0"/>
    <m/>
    <n v="1098"/>
    <n v="0.4"/>
    <d v="2024-04-24T00:00:00"/>
    <m/>
  </r>
  <r>
    <s v="Brown-Erdman"/>
    <s v="Germany"/>
    <n v="52.520007999999997"/>
    <n v="13.404954"/>
    <s v="Transportation &amp; Logistics"/>
    <s v="Micro (1-10)"/>
    <s v="David Wilson"/>
    <d v="2024-04-22T00:00:00"/>
    <s v="Custom solution"/>
    <x v="2"/>
    <n v="3"/>
    <x v="0"/>
    <m/>
    <n v="664"/>
    <n v="0.2"/>
    <d v="2024-12-29T00:00:00"/>
    <m/>
  </r>
  <r>
    <s v="Kub and Sons"/>
    <s v="Portugal"/>
    <n v="38.736946000000003"/>
    <n v="-9.1426850000000002"/>
    <s v="Energy &amp; Utilities"/>
    <s v="Micro (1-10)"/>
    <s v="David Wilson"/>
    <d v="2024-05-22T00:00:00"/>
    <s v="Services"/>
    <x v="2"/>
    <n v="3"/>
    <x v="0"/>
    <m/>
    <n v="990"/>
    <n v="0.7"/>
    <d v="2025-01-03T00:00:00"/>
    <m/>
  </r>
  <r>
    <s v="Towne, Jacobs and Runte"/>
    <s v="France"/>
    <n v="48.864716000000001"/>
    <n v="2.3490139999999999"/>
    <s v="Transportation &amp; Logistics"/>
    <s v="Micro (1-10)"/>
    <s v="Michael Brown"/>
    <d v="2024-01-21T00:00:00"/>
    <s v="Custom solution"/>
    <x v="2"/>
    <n v="3"/>
    <x v="0"/>
    <m/>
    <n v="1162"/>
    <n v="0.4"/>
    <d v="2024-04-18T00:00:00"/>
    <m/>
  </r>
  <r>
    <s v="Jatri"/>
    <s v="Switzerland"/>
    <n v="46.204391000000001"/>
    <n v="6.1431579999999997"/>
    <s v="Professional Services &amp; Consulting"/>
    <s v="Medium (201-500)"/>
    <s v="Laura Thompson"/>
    <d v="2024-02-21T00:00:00"/>
    <s v="SAAS"/>
    <x v="2"/>
    <n v="3"/>
    <x v="0"/>
    <m/>
    <n v="3506"/>
    <n v="0.4"/>
    <d v="2025-02-16T00:00:00"/>
    <m/>
  </r>
  <r>
    <s v="Yodo"/>
    <s v="Italy"/>
    <n v="41.902782000000002"/>
    <n v="12.496366"/>
    <s v="Professional Services &amp; Consulting"/>
    <s v="Medium (201-500)"/>
    <s v="John Smith"/>
    <d v="2024-05-08T00:00:00"/>
    <s v="SAAS"/>
    <x v="2"/>
    <n v="3"/>
    <x v="0"/>
    <m/>
    <n v="289"/>
    <n v="0.4"/>
    <d v="2024-08-13T00:00:00"/>
    <m/>
  </r>
  <r>
    <s v="Skalith"/>
    <s v="Switzerland"/>
    <n v="46.204391000000001"/>
    <n v="6.1431579999999997"/>
    <s v="Agriculture &amp; Mining"/>
    <s v="Medium (201-500)"/>
    <s v="Laura Thompson"/>
    <d v="2024-05-14T00:00:00"/>
    <s v="Services"/>
    <x v="2"/>
    <n v="3"/>
    <x v="0"/>
    <m/>
    <n v="6754"/>
    <n v="0.3"/>
    <d v="2024-06-05T00:00:00"/>
    <m/>
  </r>
  <r>
    <s v="Vinder"/>
    <s v="Italy"/>
    <n v="41.902782000000002"/>
    <n v="12.496366"/>
    <s v="Education &amp; Science"/>
    <s v="Medium (201-500)"/>
    <s v="Sarah Davis"/>
    <d v="2024-03-12T00:00:00"/>
    <s v="Services"/>
    <x v="2"/>
    <n v="3"/>
    <x v="0"/>
    <m/>
    <n v="6897"/>
    <n v="0.4"/>
    <d v="2025-01-13T00:00:00"/>
    <m/>
  </r>
  <r>
    <s v="Photojam"/>
    <s v="Portugal"/>
    <n v="38.736946000000003"/>
    <n v="-9.1426850000000002"/>
    <s v="Agriculture &amp; Mining"/>
    <s v="Medium (201-500)"/>
    <s v="David Wilson"/>
    <d v="2024-05-03T00:00:00"/>
    <s v="SAAS"/>
    <x v="2"/>
    <n v="3"/>
    <x v="0"/>
    <m/>
    <n v="1437"/>
    <n v="0.5"/>
    <d v="2025-03-20T00:00:00"/>
    <m/>
  </r>
  <r>
    <s v="Voonix"/>
    <s v="Spain"/>
    <n v="40.416775000000001"/>
    <n v="-3.7037900000000001"/>
    <s v="Recreation &amp; Sports"/>
    <s v="Medium (201-500)"/>
    <s v="David Wilson"/>
    <d v="2024-04-24T00:00:00"/>
    <s v="Services"/>
    <x v="2"/>
    <n v="3"/>
    <x v="0"/>
    <m/>
    <n v="3994"/>
    <n v="0.3"/>
    <d v="2025-02-13T00:00:00"/>
    <m/>
  </r>
  <r>
    <s v="Dynabox"/>
    <s v="Italy"/>
    <n v="41.902782000000002"/>
    <n v="12.496366"/>
    <s v="Retail &amp; Distribution"/>
    <s v="Medium (201-500)"/>
    <s v="Emily Johnson"/>
    <d v="2024-01-24T00:00:00"/>
    <s v="Custom solution"/>
    <x v="2"/>
    <n v="3"/>
    <x v="0"/>
    <m/>
    <n v="5221"/>
    <n v="0.4"/>
    <d v="2024-10-06T00:00:00"/>
    <m/>
  </r>
  <r>
    <s v="Riffpath"/>
    <s v="Spain"/>
    <n v="40.416775000000001"/>
    <n v="-3.7037900000000001"/>
    <s v="Professional Services &amp; Consulting"/>
    <s v="Medium (201-500)"/>
    <s v="David Wilson"/>
    <d v="2024-05-16T00:00:00"/>
    <s v="Services"/>
    <x v="2"/>
    <n v="3"/>
    <x v="0"/>
    <m/>
    <n v="3292"/>
    <n v="0.6"/>
    <d v="2025-04-01T00:00:00"/>
    <m/>
  </r>
  <r>
    <s v="Tambee"/>
    <s v="Austria"/>
    <n v="48.210033000000003"/>
    <n v="16.363448999999999"/>
    <s v="Banking &amp; Finance"/>
    <s v="Medium (201-500)"/>
    <s v="John Smith"/>
    <d v="2024-03-19T00:00:00"/>
    <s v="SAAS"/>
    <x v="2"/>
    <n v="3"/>
    <x v="0"/>
    <m/>
    <n v="5877"/>
    <n v="0.5"/>
    <d v="2024-12-05T00:00:00"/>
    <m/>
  </r>
  <r>
    <s v="Feedmix"/>
    <s v="Portugal"/>
    <n v="38.736946000000003"/>
    <n v="-9.1426850000000002"/>
    <s v="IT &amp; IT Services"/>
    <s v="Medium (201-500)"/>
    <s v="Jessica Martinez"/>
    <d v="2024-04-18T00:00:00"/>
    <s v="Services"/>
    <x v="2"/>
    <n v="3"/>
    <x v="0"/>
    <m/>
    <n v="7026"/>
    <n v="0.4"/>
    <d v="2024-11-07T00:00:00"/>
    <m/>
  </r>
  <r>
    <s v="Babbleset"/>
    <s v="Belgium"/>
    <n v="51.260196999999998"/>
    <n v="4.4027710000000004"/>
    <s v="Banking &amp; Finance"/>
    <s v="Medium (201-500)"/>
    <s v="Emily Johnson"/>
    <d v="2024-02-06T00:00:00"/>
    <s v="Services"/>
    <x v="2"/>
    <n v="3"/>
    <x v="0"/>
    <m/>
    <n v="692"/>
    <n v="0.2"/>
    <d v="2024-04-24T00:00:00"/>
    <m/>
  </r>
  <r>
    <s v="Flashdog"/>
    <s v="Belgium"/>
    <n v="51.260196999999998"/>
    <n v="4.4027710000000004"/>
    <s v="Government Administration &amp; Healthcare"/>
    <s v="Medium (201-500)"/>
    <s v="Michael Brown"/>
    <d v="2024-05-16T00:00:00"/>
    <s v="SAAS"/>
    <x v="2"/>
    <n v="3"/>
    <x v="0"/>
    <m/>
    <n v="5158"/>
    <n v="0.4"/>
    <d v="2024-08-09T00:00:00"/>
    <m/>
  </r>
  <r>
    <s v="Myworks"/>
    <s v="Belgium"/>
    <n v="51.260196999999998"/>
    <n v="4.4027710000000004"/>
    <s v="Energy &amp; Utilities"/>
    <s v="Medium (201-500)"/>
    <s v="David Wilson"/>
    <d v="2024-05-08T00:00:00"/>
    <s v="SAAS"/>
    <x v="2"/>
    <n v="3"/>
    <x v="0"/>
    <m/>
    <n v="1485"/>
    <n v="0.6"/>
    <d v="2024-11-03T00:00:00"/>
    <m/>
  </r>
  <r>
    <s v="Feedfire"/>
    <s v="Switzerland"/>
    <n v="46.204391000000001"/>
    <n v="6.1431579999999997"/>
    <s v="Government Administration &amp; Healthcare"/>
    <s v="Medium (201-500)"/>
    <s v="Michael Brown"/>
    <d v="2024-03-08T00:00:00"/>
    <s v="SAAS"/>
    <x v="2"/>
    <n v="3"/>
    <x v="0"/>
    <m/>
    <n v="3139"/>
    <n v="0.9"/>
    <d v="2024-11-13T00:00:00"/>
    <m/>
  </r>
  <r>
    <s v="Cogilith"/>
    <s v="Portugal"/>
    <n v="38.736946000000003"/>
    <n v="-9.1426850000000002"/>
    <s v="Transportation &amp; Logistics"/>
    <s v="Medium (201-500)"/>
    <s v="Jessica Martinez"/>
    <d v="2024-04-18T00:00:00"/>
    <s v="Custom solution"/>
    <x v="2"/>
    <n v="3"/>
    <x v="0"/>
    <m/>
    <n v="7646"/>
    <n v="0.1"/>
    <d v="2024-11-22T00:00:00"/>
    <m/>
  </r>
  <r>
    <s v="Vinte"/>
    <s v="Belgium"/>
    <n v="51.260196999999998"/>
    <n v="4.4027710000000004"/>
    <s v="Transportation &amp; Logistics"/>
    <s v="Medium (201-500)"/>
    <s v="Sarah Davis"/>
    <d v="2024-02-05T00:00:00"/>
    <s v="Services"/>
    <x v="2"/>
    <n v="3"/>
    <x v="0"/>
    <m/>
    <n v="7893"/>
    <n v="0.3"/>
    <d v="2024-04-30T00:00:00"/>
    <m/>
  </r>
  <r>
    <s v="Flashpoint"/>
    <s v="Italy"/>
    <n v="41.902782000000002"/>
    <n v="12.496366"/>
    <s v="IT &amp; IT Services"/>
    <s v="Medium (201-500)"/>
    <s v="Jessica Martinez"/>
    <d v="2024-01-19T00:00:00"/>
    <s v="Services"/>
    <x v="2"/>
    <n v="3"/>
    <x v="0"/>
    <m/>
    <n v="2490"/>
    <n v="0.3"/>
    <d v="2024-03-03T00:00:00"/>
    <m/>
  </r>
  <r>
    <s v="Meembee"/>
    <s v="Portugal"/>
    <n v="38.736946000000003"/>
    <n v="-9.1426850000000002"/>
    <s v="Education &amp; Science"/>
    <s v="Medium (201-500)"/>
    <s v="Michael Brown"/>
    <d v="2024-05-24T00:00:00"/>
    <s v="SAAS"/>
    <x v="2"/>
    <n v="3"/>
    <x v="0"/>
    <m/>
    <n v="6309"/>
    <n v="0.4"/>
    <d v="2024-09-05T00:00:00"/>
    <m/>
  </r>
  <r>
    <s v="Brightdog"/>
    <s v="Italy"/>
    <n v="41.902782000000002"/>
    <n v="12.496366"/>
    <s v="Telecommunications"/>
    <s v="Medium (201-500)"/>
    <s v="Michael Brown"/>
    <d v="2024-05-28T00:00:00"/>
    <s v="Services"/>
    <x v="2"/>
    <n v="3"/>
    <x v="0"/>
    <m/>
    <n v="7162"/>
    <n v="0.4"/>
    <d v="2024-07-21T00:00:00"/>
    <m/>
  </r>
  <r>
    <s v="Edgepulse"/>
    <s v="Switzerland"/>
    <n v="46.204391000000001"/>
    <n v="6.1431579999999997"/>
    <s v="Retail &amp; Distribution"/>
    <s v="Medium (201-500)"/>
    <s v="Emily Johnson"/>
    <d v="2024-05-14T00:00:00"/>
    <s v="Services"/>
    <x v="2"/>
    <n v="3"/>
    <x v="0"/>
    <m/>
    <n v="6188"/>
    <n v="0.8"/>
    <d v="2025-01-05T00:00:00"/>
    <m/>
  </r>
  <r>
    <s v="Wunsch Inc"/>
    <s v="Italy"/>
    <n v="41.902782000000002"/>
    <n v="12.496366"/>
    <s v="Entertainment &amp; Media &amp; Hospitality"/>
    <s v="Medium (201-500)"/>
    <s v="David Wilson"/>
    <d v="2024-03-08T00:00:00"/>
    <s v="Services"/>
    <x v="2"/>
    <n v="3"/>
    <x v="0"/>
    <m/>
    <n v="3823"/>
    <n v="0.7"/>
    <d v="2024-04-05T00:00:00"/>
    <m/>
  </r>
  <r>
    <s v="Wisoky-Schneider"/>
    <s v="Italy"/>
    <n v="41.902782000000002"/>
    <n v="12.496366"/>
    <s v="IT &amp; IT Services"/>
    <s v="Medium (201-500)"/>
    <s v="Jessica Martinez"/>
    <d v="2024-03-27T00:00:00"/>
    <s v="Custom solution"/>
    <x v="2"/>
    <n v="3"/>
    <x v="0"/>
    <m/>
    <n v="6203"/>
    <n v="0.9"/>
    <d v="2024-09-16T00:00:00"/>
    <m/>
  </r>
  <r>
    <s v="Gutmann-Williamson"/>
    <s v="Spain"/>
    <n v="40.416775000000001"/>
    <n v="-3.7037900000000001"/>
    <s v="IT &amp; IT Services"/>
    <s v="Medium (201-500)"/>
    <s v="Emily Johnson"/>
    <d v="2024-03-10T00:00:00"/>
    <s v="Custom solution"/>
    <x v="2"/>
    <n v="3"/>
    <x v="0"/>
    <m/>
    <n v="7516"/>
    <n v="0.4"/>
    <d v="2024-07-28T00:00:00"/>
    <m/>
  </r>
  <r>
    <s v="Breitenberg Inc"/>
    <s v="Portugal"/>
    <n v="38.736946000000003"/>
    <n v="-9.1426850000000002"/>
    <s v="Agriculture &amp; Mining"/>
    <s v="Medium (201-500)"/>
    <s v="Sarah Davis"/>
    <d v="2024-01-10T00:00:00"/>
    <s v="Custom solution"/>
    <x v="2"/>
    <n v="3"/>
    <x v="0"/>
    <m/>
    <n v="7850"/>
    <n v="0.5"/>
    <d v="2024-05-18T00:00:00"/>
    <m/>
  </r>
  <r>
    <s v="Koelpin and Sons"/>
    <s v="France"/>
    <n v="48.864716000000001"/>
    <n v="2.3490139999999999"/>
    <s v="IT &amp; IT Services"/>
    <s v="Medium (201-500)"/>
    <s v="Kevin Anderson"/>
    <d v="2024-04-24T00:00:00"/>
    <s v="Services"/>
    <x v="2"/>
    <n v="3"/>
    <x v="0"/>
    <m/>
    <n v="7065"/>
    <n v="0.8"/>
    <d v="2025-04-16T00:00:00"/>
    <m/>
  </r>
  <r>
    <s v="Bernhard, Lindgren and Harvey"/>
    <s v="Portugal"/>
    <n v="38.736946000000003"/>
    <n v="-9.1426850000000002"/>
    <s v="Recreation &amp; Sports"/>
    <s v="Medium (201-500)"/>
    <s v="Sarah Davis"/>
    <d v="2024-05-19T00:00:00"/>
    <s v="Services"/>
    <x v="2"/>
    <n v="3"/>
    <x v="0"/>
    <m/>
    <n v="2090"/>
    <n v="0.4"/>
    <d v="2025-05-14T00:00:00"/>
    <m/>
  </r>
  <r>
    <s v="Stoltenberg-Weimann"/>
    <s v="Italy"/>
    <n v="41.902782000000002"/>
    <n v="12.496366"/>
    <s v="Telecommunications"/>
    <s v="Medium (201-500)"/>
    <s v="Michael Brown"/>
    <d v="2024-04-12T00:00:00"/>
    <s v="SAAS"/>
    <x v="2"/>
    <n v="3"/>
    <x v="0"/>
    <m/>
    <n v="7110"/>
    <n v="0.5"/>
    <d v="2025-02-22T00:00:00"/>
    <m/>
  </r>
  <r>
    <s v="Wilderman-Romaguera"/>
    <s v="Switzerland"/>
    <n v="46.204391000000001"/>
    <n v="6.1431579999999997"/>
    <s v="Retail &amp; Distribution"/>
    <s v="Medium (201-500)"/>
    <s v="David Wilson"/>
    <d v="2024-03-19T00:00:00"/>
    <s v="Services"/>
    <x v="2"/>
    <n v="3"/>
    <x v="0"/>
    <m/>
    <n v="7626"/>
    <n v="0.3"/>
    <d v="2025-02-26T00:00:00"/>
    <m/>
  </r>
  <r>
    <s v="Luettgen-Gorczany"/>
    <s v="Netherlands"/>
    <n v="52.370215999999999"/>
    <n v="4.895168"/>
    <s v="Professional Services &amp; Consulting"/>
    <s v="Medium (201-500)"/>
    <s v="Michael Brown"/>
    <d v="2024-04-03T00:00:00"/>
    <s v="Custom solution"/>
    <x v="2"/>
    <n v="3"/>
    <x v="0"/>
    <m/>
    <n v="6993"/>
    <n v="0.2"/>
    <d v="2024-11-07T00:00:00"/>
    <m/>
  </r>
  <r>
    <s v="Gleason Group"/>
    <s v="Portugal"/>
    <n v="38.736946000000003"/>
    <n v="-9.1426850000000002"/>
    <s v="Energy &amp; Utilities"/>
    <s v="Medium (201-500)"/>
    <s v="Laura Thompson"/>
    <d v="2024-04-15T00:00:00"/>
    <s v="Services"/>
    <x v="2"/>
    <n v="3"/>
    <x v="0"/>
    <m/>
    <n v="423"/>
    <n v="0.6"/>
    <d v="2025-04-09T00:00:00"/>
    <m/>
  </r>
  <r>
    <s v="Yost-Stiedemann"/>
    <s v="Germany"/>
    <n v="52.520007999999997"/>
    <n v="13.404954"/>
    <s v="Banking &amp; Finance"/>
    <s v="Medium (201-500)"/>
    <s v="Michael Brown"/>
    <d v="2024-01-27T00:00:00"/>
    <s v="Custom solution"/>
    <x v="2"/>
    <n v="3"/>
    <x v="0"/>
    <m/>
    <n v="4590"/>
    <n v="0.4"/>
    <d v="2024-07-20T00:00:00"/>
    <m/>
  </r>
  <r>
    <s v="Pagac LLC"/>
    <s v="Belgium"/>
    <n v="51.260196999999998"/>
    <n v="4.4027710000000004"/>
    <s v="Entertainment &amp; Media &amp; Hospitality"/>
    <s v="Medium (201-500)"/>
    <s v="John Smith"/>
    <d v="2024-02-23T00:00:00"/>
    <s v="Services"/>
    <x v="2"/>
    <n v="3"/>
    <x v="0"/>
    <m/>
    <n v="3253"/>
    <n v="0.2"/>
    <d v="2024-08-24T00:00:00"/>
    <m/>
  </r>
  <r>
    <s v="Turcotte-Abshire"/>
    <s v="France"/>
    <n v="48.864716000000001"/>
    <n v="2.3490139999999999"/>
    <s v="Banking &amp; Finance"/>
    <s v="Medium (201-500)"/>
    <s v="Michael Brown"/>
    <d v="2024-03-16T00:00:00"/>
    <s v="SAAS"/>
    <x v="2"/>
    <n v="3"/>
    <x v="0"/>
    <m/>
    <n v="7482"/>
    <n v="0.4"/>
    <d v="2024-06-25T00:00:00"/>
    <m/>
  </r>
  <r>
    <s v="Goodwin-Bernier"/>
    <s v="France"/>
    <n v="48.864716000000001"/>
    <n v="2.3490139999999999"/>
    <s v="IT &amp; IT Services"/>
    <s v="Medium (201-500)"/>
    <s v="John Smith"/>
    <d v="2024-01-17T00:00:00"/>
    <s v="SAAS"/>
    <x v="2"/>
    <n v="3"/>
    <x v="0"/>
    <m/>
    <n v="4776"/>
    <n v="0.3"/>
    <d v="2024-05-22T00:00:00"/>
    <m/>
  </r>
  <r>
    <s v="Shields and Sons"/>
    <s v="Austria"/>
    <n v="48.210033000000003"/>
    <n v="16.363448999999999"/>
    <s v="Banking &amp; Finance"/>
    <s v="Medium (201-500)"/>
    <s v="John Smith"/>
    <d v="2024-02-28T00:00:00"/>
    <s v="Custom solution"/>
    <x v="2"/>
    <n v="3"/>
    <x v="0"/>
    <m/>
    <n v="4750"/>
    <n v="0.4"/>
    <d v="2024-06-15T00:00:00"/>
    <m/>
  </r>
  <r>
    <s v="Gulgowski Group"/>
    <s v="France"/>
    <n v="48.864716000000001"/>
    <n v="2.3490139999999999"/>
    <s v="IT &amp; IT Services"/>
    <s v="Medium (201-500)"/>
    <s v="Laura Thompson"/>
    <d v="2024-02-25T00:00:00"/>
    <s v="SAAS"/>
    <x v="2"/>
    <n v="3"/>
    <x v="0"/>
    <m/>
    <n v="6320"/>
    <n v="0.5"/>
    <d v="2024-11-06T00:00:00"/>
    <m/>
  </r>
  <r>
    <s v="Paucek-Hodkiewicz"/>
    <s v="Belgium"/>
    <n v="51.260196999999998"/>
    <n v="4.4027710000000004"/>
    <s v="Transportation &amp; Logistics"/>
    <s v="Medium (201-500)"/>
    <s v="Laura Thompson"/>
    <d v="2024-05-08T00:00:00"/>
    <s v="Services"/>
    <x v="2"/>
    <n v="3"/>
    <x v="0"/>
    <m/>
    <n v="3005"/>
    <n v="0.2"/>
    <d v="2025-03-05T00:00:00"/>
    <m/>
  </r>
  <r>
    <s v="Kreiger Inc"/>
    <s v="Portugal"/>
    <n v="38.736946000000003"/>
    <n v="-9.1426850000000002"/>
    <s v="Energy &amp; Utilities"/>
    <s v="Medium (201-500)"/>
    <s v="Michael Brown"/>
    <d v="2024-03-10T00:00:00"/>
    <s v="SAAS"/>
    <x v="2"/>
    <n v="3"/>
    <x v="0"/>
    <m/>
    <n v="6130"/>
    <n v="0.3"/>
    <d v="2024-10-02T00:00:00"/>
    <m/>
  </r>
  <r>
    <s v="Schinner Group"/>
    <s v="Portugal"/>
    <n v="38.736946000000003"/>
    <n v="-9.1426850000000002"/>
    <s v="Education &amp; Science"/>
    <s v="Medium (201-500)"/>
    <s v="Jessica Martinez"/>
    <d v="2024-03-18T00:00:00"/>
    <s v="SAAS"/>
    <x v="2"/>
    <n v="3"/>
    <x v="0"/>
    <m/>
    <n v="6360"/>
    <n v="0.6"/>
    <d v="2024-10-18T00:00:00"/>
    <m/>
  </r>
  <r>
    <s v="Haag Inc"/>
    <s v="Italy"/>
    <n v="41.902782000000002"/>
    <n v="12.496366"/>
    <s v="Manufacturing &amp; Production"/>
    <s v="Medium (201-500)"/>
    <s v="Michael Brown"/>
    <d v="2024-02-13T00:00:00"/>
    <s v="SAAS"/>
    <x v="2"/>
    <n v="3"/>
    <x v="0"/>
    <m/>
    <n v="3613"/>
    <n v="0.3"/>
    <d v="2025-01-24T00:00:00"/>
    <m/>
  </r>
  <r>
    <s v="Ratke, Runolfsson and Pollich"/>
    <s v="Austria"/>
    <n v="48.210033000000003"/>
    <n v="16.363448999999999"/>
    <s v="IT &amp; IT Services"/>
    <s v="Medium (201-500)"/>
    <s v="Jessica Martinez"/>
    <d v="2024-02-05T00:00:00"/>
    <s v="SAAS"/>
    <x v="2"/>
    <n v="3"/>
    <x v="0"/>
    <m/>
    <n v="3494"/>
    <n v="0.1"/>
    <d v="2024-08-11T00:00:00"/>
    <m/>
  </r>
  <r>
    <s v="Hodkiewicz, Stanton and Howell"/>
    <s v="Italy"/>
    <n v="41.902782000000002"/>
    <n v="12.496366"/>
    <s v="Recreation &amp; Sports"/>
    <s v="Medium (201-500)"/>
    <s v="Michael Brown"/>
    <d v="2024-01-11T00:00:00"/>
    <s v="Services"/>
    <x v="2"/>
    <n v="3"/>
    <x v="0"/>
    <m/>
    <n v="7581"/>
    <n v="0.5"/>
    <d v="2024-12-04T00:00:00"/>
    <m/>
  </r>
  <r>
    <s v="Koepp, Walsh and Kovacek"/>
    <s v="France"/>
    <n v="48.864716000000001"/>
    <n v="2.3490139999999999"/>
    <s v="Professional Services &amp; Consulting"/>
    <s v="Medium (201-500)"/>
    <s v="John Smith"/>
    <d v="2024-04-23T00:00:00"/>
    <s v="SAAS"/>
    <x v="2"/>
    <n v="3"/>
    <x v="0"/>
    <m/>
    <n v="5827"/>
    <n v="0.3"/>
    <d v="2025-03-21T00:00:00"/>
    <m/>
  </r>
  <r>
    <s v="McLaughlin-Baumbach"/>
    <s v="Portugal"/>
    <n v="38.736946000000003"/>
    <n v="-9.1426850000000002"/>
    <s v="Manufacturing &amp; Production"/>
    <s v="Medium (201-500)"/>
    <s v="Laura Thompson"/>
    <d v="2024-04-24T00:00:00"/>
    <s v="Services"/>
    <x v="2"/>
    <n v="3"/>
    <x v="0"/>
    <m/>
    <n v="7754"/>
    <n v="0.5"/>
    <d v="2025-01-25T00:00:00"/>
    <m/>
  </r>
  <r>
    <s v="Koepp, Kihn and Yost"/>
    <s v="Netherlands"/>
    <n v="52.370215999999999"/>
    <n v="4.895168"/>
    <s v="Banking &amp; Finance"/>
    <s v="Medium (201-500)"/>
    <s v="Jessica Martinez"/>
    <d v="2024-04-19T00:00:00"/>
    <s v="Services"/>
    <x v="2"/>
    <n v="3"/>
    <x v="0"/>
    <m/>
    <n v="542"/>
    <n v="0.1"/>
    <d v="2024-06-05T00:00:00"/>
    <m/>
  </r>
  <r>
    <s v="Aufderhar-Donnelly"/>
    <s v="France"/>
    <n v="48.864716000000001"/>
    <n v="2.3490139999999999"/>
    <s v="Banking &amp; Finance"/>
    <s v="Medium (201-500)"/>
    <s v="Michael Brown"/>
    <d v="2024-05-12T00:00:00"/>
    <s v="SAAS"/>
    <x v="2"/>
    <n v="3"/>
    <x v="0"/>
    <m/>
    <n v="5161"/>
    <n v="0.4"/>
    <d v="2024-09-16T00:00:00"/>
    <m/>
  </r>
  <r>
    <s v="Cassin LLC"/>
    <s v="Italy"/>
    <n v="41.902782000000002"/>
    <n v="12.496366"/>
    <s v="Professional Services &amp; Consulting"/>
    <s v="Medium (201-500)"/>
    <s v="John Smith"/>
    <d v="2024-04-26T00:00:00"/>
    <s v="Services"/>
    <x v="2"/>
    <n v="3"/>
    <x v="0"/>
    <m/>
    <n v="860"/>
    <n v="0.3"/>
    <d v="2025-04-03T00:00:00"/>
    <m/>
  </r>
  <r>
    <s v="Hoppe-Price"/>
    <s v="Switzerland"/>
    <n v="46.204391000000001"/>
    <n v="6.1431579999999997"/>
    <s v="Energy &amp; Utilities"/>
    <s v="Medium (201-500)"/>
    <s v="Sarah Davis"/>
    <d v="2024-04-02T00:00:00"/>
    <s v="Services"/>
    <x v="2"/>
    <n v="3"/>
    <x v="0"/>
    <m/>
    <n v="2664"/>
    <n v="0.3"/>
    <d v="2024-08-01T00:00:00"/>
    <m/>
  </r>
  <r>
    <s v="Stracke-West"/>
    <s v="France"/>
    <n v="48.864716000000001"/>
    <n v="2.3490139999999999"/>
    <s v="IT &amp; IT Services"/>
    <s v="Medium (201-500)"/>
    <s v="Laura Thompson"/>
    <d v="2024-04-30T00:00:00"/>
    <s v="Services"/>
    <x v="2"/>
    <n v="3"/>
    <x v="0"/>
    <m/>
    <n v="7808"/>
    <n v="0.2"/>
    <d v="2024-11-04T00:00:00"/>
    <m/>
  </r>
  <r>
    <s v="Hessel-Miller"/>
    <s v="France"/>
    <n v="48.864716000000001"/>
    <n v="2.3490139999999999"/>
    <s v="Entertainment &amp; Media &amp; Hospitality"/>
    <s v="Medium (201-500)"/>
    <s v="Emily Johnson"/>
    <d v="2024-05-22T00:00:00"/>
    <s v="Services"/>
    <x v="2"/>
    <n v="3"/>
    <x v="0"/>
    <m/>
    <n v="5821"/>
    <n v="0.3"/>
    <d v="2024-06-13T00:00:00"/>
    <m/>
  </r>
  <r>
    <s v="Murazik-Towne"/>
    <s v="France"/>
    <n v="48.864716000000001"/>
    <n v="2.3490139999999999"/>
    <s v="IT &amp; IT Services"/>
    <s v="Medium (201-500)"/>
    <s v="Kevin Anderson"/>
    <d v="2024-04-16T00:00:00"/>
    <s v="SAAS"/>
    <x v="2"/>
    <n v="3"/>
    <x v="0"/>
    <m/>
    <n v="6404"/>
    <n v="0.4"/>
    <d v="2024-07-22T00:00:00"/>
    <m/>
  </r>
  <r>
    <s v="Prohaska, Hahn and Klocko"/>
    <s v="Belgium"/>
    <n v="51.260196999999998"/>
    <n v="4.4027710000000004"/>
    <s v="Agriculture &amp; Mining"/>
    <s v="Medium (201-500)"/>
    <s v="Laura Thompson"/>
    <d v="2024-05-31T00:00:00"/>
    <s v="Services"/>
    <x v="2"/>
    <n v="3"/>
    <x v="0"/>
    <m/>
    <n v="1872"/>
    <n v="0.2"/>
    <d v="2025-03-06T00:00:00"/>
    <m/>
  </r>
  <r>
    <s v="Schaefer, Feest and Watsica"/>
    <s v="Austria"/>
    <n v="48.210033000000003"/>
    <n v="16.363448999999999"/>
    <s v="Education &amp; Science"/>
    <s v="Medium (201-500)"/>
    <s v="Michael Brown"/>
    <d v="2024-03-15T00:00:00"/>
    <s v="SAAS"/>
    <x v="2"/>
    <n v="3"/>
    <x v="0"/>
    <m/>
    <n v="7798"/>
    <n v="0.4"/>
    <d v="2025-02-28T00:00:00"/>
    <m/>
  </r>
  <r>
    <s v="Lind and Sons"/>
    <s v="Germany"/>
    <n v="52.520007999999997"/>
    <n v="13.404954"/>
    <s v="Manufacturing &amp; Production"/>
    <s v="Medium (201-500)"/>
    <s v="Michael Brown"/>
    <d v="2024-03-02T00:00:00"/>
    <s v="SAAS"/>
    <x v="2"/>
    <n v="3"/>
    <x v="0"/>
    <m/>
    <n v="2725"/>
    <n v="0.5"/>
    <d v="2024-07-01T00:00:00"/>
    <m/>
  </r>
  <r>
    <s v="Swaniawski-Quigley"/>
    <s v="France"/>
    <n v="48.864716000000001"/>
    <n v="2.3490139999999999"/>
    <s v="Construction &amp; Engineering"/>
    <s v="Medium (201-500)"/>
    <s v="Emily Johnson"/>
    <d v="2024-03-10T00:00:00"/>
    <s v="SAAS"/>
    <x v="2"/>
    <n v="3"/>
    <x v="0"/>
    <m/>
    <n v="653"/>
    <n v="0.4"/>
    <d v="2024-07-20T00:00:00"/>
    <m/>
  </r>
  <r>
    <s v="Effertz-Pfannerstill"/>
    <s v="Netherlands"/>
    <n v="52.370215999999999"/>
    <n v="4.895168"/>
    <s v="Recreation &amp; Sports"/>
    <s v="Medium (201-500)"/>
    <s v="Kevin Anderson"/>
    <d v="2024-05-31T00:00:00"/>
    <s v="Services"/>
    <x v="2"/>
    <n v="3"/>
    <x v="0"/>
    <m/>
    <n v="3845"/>
    <n v="0.5"/>
    <d v="2024-12-22T00:00:00"/>
    <m/>
  </r>
  <r>
    <s v="Becker LLC"/>
    <s v="Portugal"/>
    <n v="38.736946000000003"/>
    <n v="-9.1426850000000002"/>
    <s v="Transportation &amp; Logistics"/>
    <s v="Medium (201-500)"/>
    <s v="Emily Johnson"/>
    <d v="2024-03-27T00:00:00"/>
    <s v="Services"/>
    <x v="2"/>
    <n v="3"/>
    <x v="0"/>
    <m/>
    <n v="2862"/>
    <n v="0.7"/>
    <d v="2024-06-03T00:00:00"/>
    <m/>
  </r>
  <r>
    <s v="Thompson-Schaefer"/>
    <s v="Austria"/>
    <n v="48.210033000000003"/>
    <n v="16.363448999999999"/>
    <s v="Transportation &amp; Logistics"/>
    <s v="Medium (201-500)"/>
    <s v="Emily Johnson"/>
    <d v="2024-01-03T00:00:00"/>
    <s v="SAAS"/>
    <x v="2"/>
    <n v="3"/>
    <x v="0"/>
    <m/>
    <n v="6413"/>
    <n v="0.3"/>
    <d v="2024-09-16T00:00:00"/>
    <m/>
  </r>
  <r>
    <s v="Jones LLC"/>
    <s v="France"/>
    <n v="48.864716000000001"/>
    <n v="2.3490139999999999"/>
    <s v="Government Administration &amp; Healthcare"/>
    <s v="Medium (201-500)"/>
    <s v="Emily Johnson"/>
    <d v="2024-02-04T00:00:00"/>
    <s v="Services"/>
    <x v="2"/>
    <n v="3"/>
    <x v="0"/>
    <m/>
    <n v="5296"/>
    <n v="0.3"/>
    <d v="2024-03-18T00:00:00"/>
    <m/>
  </r>
  <r>
    <s v="Spencer-Beahan"/>
    <s v="Switzerland"/>
    <n v="46.204391000000001"/>
    <n v="6.1431579999999997"/>
    <s v="Telecommunications"/>
    <s v="Medium (201-500)"/>
    <s v="Jessica Martinez"/>
    <d v="2024-01-10T00:00:00"/>
    <s v="Services"/>
    <x v="2"/>
    <n v="3"/>
    <x v="0"/>
    <m/>
    <n v="2269"/>
    <n v="0.3"/>
    <d v="2024-12-16T00:00:00"/>
    <m/>
  </r>
  <r>
    <s v="Hessel-Conn"/>
    <s v="Spain"/>
    <n v="40.416775000000001"/>
    <n v="-3.7037900000000001"/>
    <s v="IT &amp; IT Services"/>
    <s v="Medium (201-500)"/>
    <s v="Jessica Martinez"/>
    <d v="2024-02-11T00:00:00"/>
    <s v="SAAS"/>
    <x v="2"/>
    <n v="3"/>
    <x v="0"/>
    <m/>
    <n v="5129"/>
    <n v="0.3"/>
    <d v="2024-04-04T00:00:00"/>
    <m/>
  </r>
  <r>
    <s v="Skiles, Sawayn and Bradtke"/>
    <s v="Switzerland"/>
    <n v="46.204391000000001"/>
    <n v="6.1431579999999997"/>
    <s v="Agriculture &amp; Mining"/>
    <s v="Medium (201-500)"/>
    <s v="John Smith"/>
    <d v="2024-01-14T00:00:00"/>
    <s v="SAAS"/>
    <x v="2"/>
    <n v="3"/>
    <x v="0"/>
    <m/>
    <n v="3756"/>
    <n v="0.2"/>
    <d v="2024-06-13T00:00:00"/>
    <m/>
  </r>
  <r>
    <s v="Okuneva, Dooley and Schaden"/>
    <s v="Belgium"/>
    <n v="51.260196999999998"/>
    <n v="4.4027710000000004"/>
    <s v="Construction &amp; Engineering"/>
    <s v="Medium (201-500)"/>
    <s v="Laura Thompson"/>
    <d v="2024-04-03T00:00:00"/>
    <s v="SAAS"/>
    <x v="2"/>
    <n v="3"/>
    <x v="0"/>
    <m/>
    <n v="7165"/>
    <n v="0.4"/>
    <d v="2024-12-02T00:00:00"/>
    <m/>
  </r>
  <r>
    <s v="Kub, Aufderhar and Ward"/>
    <s v="Switzerland"/>
    <n v="46.204391000000001"/>
    <n v="6.1431579999999997"/>
    <s v="Transportation &amp; Logistics"/>
    <s v="Medium (201-500)"/>
    <s v="Emily Johnson"/>
    <d v="2024-01-20T00:00:00"/>
    <s v="Custom solution"/>
    <x v="2"/>
    <n v="3"/>
    <x v="0"/>
    <m/>
    <n v="1241"/>
    <n v="0.4"/>
    <d v="2024-09-09T00:00:00"/>
    <m/>
  </r>
  <r>
    <s v="Orn-Kassulke"/>
    <s v="Switzerland"/>
    <n v="46.204391000000001"/>
    <n v="6.1431579999999997"/>
    <s v="Transportation &amp; Logistics"/>
    <s v="Medium (201-500)"/>
    <s v="John Smith"/>
    <d v="2024-03-17T00:00:00"/>
    <s v="SAAS"/>
    <x v="2"/>
    <n v="3"/>
    <x v="0"/>
    <m/>
    <n v="4487"/>
    <n v="0.4"/>
    <d v="2025-02-02T00:00:00"/>
    <m/>
  </r>
  <r>
    <s v="Mills, Ortiz and McGlynn"/>
    <s v="Netherlands"/>
    <n v="52.370215999999999"/>
    <n v="4.895168"/>
    <s v="Retail &amp; Distribution"/>
    <s v="Medium (201-500)"/>
    <s v="Kevin Anderson"/>
    <d v="2024-02-21T00:00:00"/>
    <s v="SAAS"/>
    <x v="2"/>
    <n v="3"/>
    <x v="0"/>
    <m/>
    <n v="1725"/>
    <n v="0.6"/>
    <d v="2024-06-11T00:00:00"/>
    <m/>
  </r>
  <r>
    <s v="Gleason-Price"/>
    <s v="France"/>
    <n v="48.864716000000001"/>
    <n v="2.3490139999999999"/>
    <s v="Construction &amp; Engineering"/>
    <s v="Medium (201-500)"/>
    <s v="Laura Thompson"/>
    <d v="2024-05-02T00:00:00"/>
    <s v="Services"/>
    <x v="2"/>
    <n v="3"/>
    <x v="0"/>
    <m/>
    <n v="2081"/>
    <n v="0.7"/>
    <d v="2024-05-24T00:00:00"/>
    <m/>
  </r>
  <r>
    <s v="Schaden and Sons"/>
    <s v="Spain"/>
    <n v="40.416775000000001"/>
    <n v="-3.7037900000000001"/>
    <s v="IT &amp; IT Services"/>
    <s v="Medium (201-500)"/>
    <s v="Emily Johnson"/>
    <d v="2024-01-08T00:00:00"/>
    <s v="Services"/>
    <x v="2"/>
    <n v="3"/>
    <x v="0"/>
    <m/>
    <n v="4044"/>
    <n v="0.6"/>
    <d v="2024-08-12T00:00:00"/>
    <m/>
  </r>
  <r>
    <s v="Von and Sons"/>
    <s v="Switzerland"/>
    <n v="46.204391000000001"/>
    <n v="6.1431579999999997"/>
    <s v="Transportation &amp; Logistics"/>
    <s v="Medium (201-500)"/>
    <s v="Jessica Martinez"/>
    <d v="2024-02-20T00:00:00"/>
    <s v="Services"/>
    <x v="2"/>
    <n v="3"/>
    <x v="0"/>
    <m/>
    <n v="741"/>
    <n v="0.6"/>
    <d v="2024-05-19T00:00:00"/>
    <m/>
  </r>
  <r>
    <s v="Bartell-Kirlin"/>
    <s v="Switzerland"/>
    <n v="46.204391000000001"/>
    <n v="6.1431579999999997"/>
    <s v="Transportation &amp; Logistics"/>
    <s v="Medium (201-500)"/>
    <s v="Emily Johnson"/>
    <d v="2024-04-26T00:00:00"/>
    <s v="Services"/>
    <x v="2"/>
    <n v="3"/>
    <x v="0"/>
    <m/>
    <n v="5826"/>
    <n v="0.4"/>
    <d v="2024-12-18T00:00:00"/>
    <m/>
  </r>
  <r>
    <s v="Gutkowski-Baumbach"/>
    <s v="Switzerland"/>
    <n v="46.204391000000001"/>
    <n v="6.1431579999999997"/>
    <s v="Banking &amp; Finance"/>
    <s v="Medium (201-500)"/>
    <s v="Jessica Martinez"/>
    <d v="2024-01-27T00:00:00"/>
    <s v="SAAS"/>
    <x v="2"/>
    <n v="3"/>
    <x v="0"/>
    <m/>
    <n v="6543"/>
    <n v="0.2"/>
    <d v="2024-04-13T00:00:00"/>
    <m/>
  </r>
  <r>
    <s v="Osinski, Wisoky and Schimmel"/>
    <s v="Spain"/>
    <n v="40.416775000000001"/>
    <n v="-3.7037900000000001"/>
    <s v="IT &amp; IT Services"/>
    <s v="Medium (201-500)"/>
    <s v="John Smith"/>
    <d v="2024-04-24T00:00:00"/>
    <s v="Services"/>
    <x v="2"/>
    <n v="3"/>
    <x v="0"/>
    <m/>
    <n v="1554"/>
    <n v="0.5"/>
    <d v="2025-02-24T00:00:00"/>
    <m/>
  </r>
  <r>
    <s v="Schneider-Schuppe"/>
    <s v="Switzerland"/>
    <n v="46.204391000000001"/>
    <n v="6.1431579999999997"/>
    <s v="Transportation &amp; Logistics"/>
    <s v="Medium (201-500)"/>
    <s v="Laura Thompson"/>
    <d v="2024-05-10T00:00:00"/>
    <s v="Services"/>
    <x v="2"/>
    <n v="3"/>
    <x v="0"/>
    <m/>
    <n v="3931"/>
    <n v="0.1"/>
    <d v="2024-10-08T00:00:00"/>
    <m/>
  </r>
  <r>
    <s v="Crist, Okuneva and Veum"/>
    <s v="Belgium"/>
    <n v="51.260196999999998"/>
    <n v="4.4027710000000004"/>
    <s v="Transportation &amp; Logistics"/>
    <s v="Medium (201-500)"/>
    <s v="Michael Brown"/>
    <d v="2024-04-16T00:00:00"/>
    <s v="Custom solution"/>
    <x v="2"/>
    <n v="3"/>
    <x v="0"/>
    <m/>
    <n v="5437"/>
    <n v="0.9"/>
    <d v="2024-10-06T00:00:00"/>
    <m/>
  </r>
  <r>
    <s v="Rosenbaum-Upton"/>
    <s v="Spain"/>
    <n v="40.416775000000001"/>
    <n v="-3.7037900000000001"/>
    <s v="Banking &amp; Finance"/>
    <s v="Medium (201-500)"/>
    <s v="Jessica Martinez"/>
    <d v="2024-04-10T00:00:00"/>
    <s v="Services"/>
    <x v="2"/>
    <n v="3"/>
    <x v="0"/>
    <m/>
    <n v="3858"/>
    <n v="0.9"/>
    <d v="2025-03-08T00:00:00"/>
    <m/>
  </r>
  <r>
    <s v="Wolf Group"/>
    <s v="Belgium"/>
    <n v="51.260196999999998"/>
    <n v="4.4027710000000004"/>
    <s v="Manufacturing &amp; Production"/>
    <s v="Medium (201-500)"/>
    <s v="David Wilson"/>
    <d v="2024-04-28T00:00:00"/>
    <s v="SAAS"/>
    <x v="2"/>
    <n v="3"/>
    <x v="0"/>
    <m/>
    <n v="5767"/>
    <n v="0.2"/>
    <d v="2024-06-10T00:00:00"/>
    <m/>
  </r>
  <r>
    <s v="Nolan, D'Amore and Wyman"/>
    <s v="Spain"/>
    <n v="40.416775000000001"/>
    <n v="-3.7037900000000001"/>
    <s v="Transportation &amp; Logistics"/>
    <s v="Medium (201-500)"/>
    <s v="Emily Johnson"/>
    <d v="2024-03-15T00:00:00"/>
    <s v="Services"/>
    <x v="2"/>
    <n v="3"/>
    <x v="0"/>
    <m/>
    <n v="1713"/>
    <n v="0.5"/>
    <d v="2024-10-29T00:00:00"/>
    <m/>
  </r>
  <r>
    <s v="Kunde, Reinger and Jerde"/>
    <s v="Switzerland"/>
    <n v="46.204391000000001"/>
    <n v="6.1431579999999997"/>
    <s v="Government Administration &amp; Healthcare"/>
    <s v="Medium (201-500)"/>
    <s v="Kevin Anderson"/>
    <d v="2024-04-17T00:00:00"/>
    <s v="SAAS"/>
    <x v="2"/>
    <n v="3"/>
    <x v="0"/>
    <m/>
    <n v="2750"/>
    <n v="0.3"/>
    <d v="2024-12-09T00:00:00"/>
    <m/>
  </r>
  <r>
    <s v="Edgeclub"/>
    <s v="Germany"/>
    <n v="52.520007999999997"/>
    <n v="13.404954"/>
    <s v="Banking &amp; Finance"/>
    <s v="Large (501-1000)"/>
    <s v="Laura Thompson"/>
    <d v="2024-03-13T00:00:00"/>
    <s v="SAAS"/>
    <x v="2"/>
    <n v="3"/>
    <x v="0"/>
    <m/>
    <n v="5353"/>
    <n v="0.3"/>
    <d v="2024-07-19T00:00:00"/>
    <m/>
  </r>
  <r>
    <s v="Schmidt-Beier"/>
    <s v="Italy"/>
    <n v="41.902782000000002"/>
    <n v="12.496366"/>
    <s v="Banking &amp; Finance"/>
    <s v="Large (501-1000)"/>
    <s v="Laura Thompson"/>
    <d v="2024-03-28T00:00:00"/>
    <s v="Custom solution"/>
    <x v="2"/>
    <n v="3"/>
    <x v="0"/>
    <m/>
    <n v="19224"/>
    <n v="0.3"/>
    <d v="2024-05-21T00:00:00"/>
    <m/>
  </r>
  <r>
    <s v="Smitham and Sons"/>
    <s v="Germany"/>
    <n v="52.520007999999997"/>
    <n v="13.404954"/>
    <s v="IT &amp; IT Services"/>
    <s v="Large (501-1000)"/>
    <s v="Michael Brown"/>
    <d v="2024-03-26T00:00:00"/>
    <s v="Services"/>
    <x v="2"/>
    <n v="3"/>
    <x v="0"/>
    <m/>
    <n v="5474"/>
    <n v="0.5"/>
    <d v="2024-05-22T00:00:00"/>
    <m/>
  </r>
  <r>
    <s v="Spencer, Langworth and Hackett"/>
    <s v="Austria"/>
    <n v="48.210033000000003"/>
    <n v="16.363448999999999"/>
    <s v="Recreation &amp; Sports"/>
    <s v="Enterprise (1001+)"/>
    <s v="John Smith"/>
    <d v="2024-02-10T00:00:00"/>
    <s v="SAAS"/>
    <x v="2"/>
    <n v="3"/>
    <x v="0"/>
    <m/>
    <n v="13724"/>
    <n v="0.2"/>
    <d v="2024-09-10T00:00:00"/>
    <m/>
  </r>
  <r>
    <s v="Lebsack LLC"/>
    <s v="Italy"/>
    <n v="41.902782000000002"/>
    <n v="12.496366"/>
    <s v="Manufacturing &amp; Production"/>
    <s v="Enterprise (1001+)"/>
    <s v="Michael Brown"/>
    <d v="2024-05-22T00:00:00"/>
    <s v="Custom solution"/>
    <x v="2"/>
    <n v="3"/>
    <x v="0"/>
    <m/>
    <n v="11121"/>
    <n v="0.2"/>
    <d v="2024-12-24T00:00:00"/>
    <m/>
  </r>
  <r>
    <s v="Muller Inc"/>
    <s v="Germany"/>
    <n v="52.520007999999997"/>
    <n v="13.404954"/>
    <s v="Transportation &amp; Logistics"/>
    <s v="Enterprise (1001+)"/>
    <s v="John Smith"/>
    <d v="2024-01-29T00:00:00"/>
    <s v="Custom solution"/>
    <x v="2"/>
    <n v="3"/>
    <x v="0"/>
    <m/>
    <n v="14687"/>
    <n v="0.7"/>
    <d v="2024-12-31T00:00:00"/>
    <m/>
  </r>
  <r>
    <s v="Oberbrunner-Metz"/>
    <s v="Italy"/>
    <n v="41.902782000000002"/>
    <n v="12.496366"/>
    <s v="Education &amp; Science"/>
    <s v="Enterprise (1001+)"/>
    <s v="John Smith"/>
    <d v="2024-04-14T00:00:00"/>
    <s v="SAAS"/>
    <x v="2"/>
    <n v="3"/>
    <x v="0"/>
    <m/>
    <n v="4281"/>
    <n v="0.6"/>
    <d v="2024-09-12T00:00:00"/>
    <m/>
  </r>
  <r>
    <s v="Schamberger-Rutherford"/>
    <s v="Italy"/>
    <n v="41.902782000000002"/>
    <n v="12.496366"/>
    <s v="Banking &amp; Finance"/>
    <s v="Enterprise (1001+)"/>
    <s v="Kevin Anderson"/>
    <d v="2024-05-02T00:00:00"/>
    <s v="Custom solution"/>
    <x v="2"/>
    <n v="3"/>
    <x v="0"/>
    <m/>
    <n v="3063"/>
    <n v="1"/>
    <d v="2025-02-13T00:00:00"/>
    <m/>
  </r>
  <r>
    <s v="Trilia"/>
    <s v="Italy"/>
    <n v="41.902782000000002"/>
    <n v="12.496366"/>
    <s v="Transportation &amp; Logistics"/>
    <s v="Small (11-200)"/>
    <s v="Emily Johnson"/>
    <d v="2024-01-02T00:00:00"/>
    <s v="SAAS"/>
    <x v="3"/>
    <n v="1"/>
    <x v="0"/>
    <m/>
    <n v="478"/>
    <n v="0.5"/>
    <d v="2024-10-31T00:00:00"/>
    <m/>
  </r>
  <r>
    <s v="Yotz"/>
    <s v="Belgium"/>
    <n v="51.260196999999998"/>
    <n v="4.4027710000000004"/>
    <s v="IT &amp; IT Services"/>
    <s v="Small (11-200)"/>
    <s v="Laura Thompson"/>
    <d v="2024-05-10T00:00:00"/>
    <s v="Custom solution"/>
    <x v="3"/>
    <n v="1"/>
    <x v="0"/>
    <m/>
    <n v="1380"/>
    <n v="0.8"/>
    <d v="2024-11-06T00:00:00"/>
    <m/>
  </r>
  <r>
    <s v="Teklist"/>
    <s v="Germany"/>
    <n v="52.520007999999997"/>
    <n v="13.404954"/>
    <s v="Transportation &amp; Logistics"/>
    <s v="Small (11-200)"/>
    <s v="Laura Thompson"/>
    <d v="2024-01-26T00:00:00"/>
    <s v="Services"/>
    <x v="3"/>
    <n v="1"/>
    <x v="0"/>
    <m/>
    <n v="396"/>
    <n v="0.6"/>
    <d v="2024-11-03T00:00:00"/>
    <m/>
  </r>
  <r>
    <s v="Tagopia"/>
    <s v="France"/>
    <n v="48.864716000000001"/>
    <n v="2.3490139999999999"/>
    <s v="Telecommunications"/>
    <s v="Small (11-200)"/>
    <s v="Emily Johnson"/>
    <d v="2024-01-06T00:00:00"/>
    <s v="SAAS"/>
    <x v="3"/>
    <n v="1"/>
    <x v="0"/>
    <m/>
    <n v="1087"/>
    <n v="0.3"/>
    <d v="2024-05-17T00:00:00"/>
    <m/>
  </r>
  <r>
    <s v="Skyvu"/>
    <s v="Austria"/>
    <n v="48.210033000000003"/>
    <n v="16.363448999999999"/>
    <s v="Transportation &amp; Logistics"/>
    <s v="Small (11-200)"/>
    <s v="Laura Thompson"/>
    <d v="2024-03-23T00:00:00"/>
    <s v="SAAS"/>
    <x v="3"/>
    <n v="1"/>
    <x v="0"/>
    <m/>
    <n v="590"/>
    <n v="0.3"/>
    <d v="2025-03-22T00:00:00"/>
    <m/>
  </r>
  <r>
    <s v="Divanoodle"/>
    <s v="Portugal"/>
    <n v="38.736946000000003"/>
    <n v="-9.1426850000000002"/>
    <s v="Banking &amp; Finance"/>
    <s v="Small (11-200)"/>
    <s v="John Smith"/>
    <d v="2024-05-15T00:00:00"/>
    <s v="Custom solution"/>
    <x v="3"/>
    <n v="1"/>
    <x v="0"/>
    <m/>
    <n v="1668"/>
    <n v="0.9"/>
    <d v="2024-07-17T00:00:00"/>
    <m/>
  </r>
  <r>
    <s v="Meeveo"/>
    <s v="Spain"/>
    <n v="40.416775000000001"/>
    <n v="-3.7037900000000001"/>
    <s v="Agriculture &amp; Mining"/>
    <s v="Small (11-200)"/>
    <s v="John Smith"/>
    <d v="2024-02-25T00:00:00"/>
    <s v="SAAS"/>
    <x v="3"/>
    <n v="1"/>
    <x v="0"/>
    <m/>
    <n v="680"/>
    <n v="0.3"/>
    <d v="2025-01-14T00:00:00"/>
    <m/>
  </r>
  <r>
    <s v="Avamm"/>
    <s v="Switzerland"/>
    <n v="46.204391000000001"/>
    <n v="6.1431579999999997"/>
    <s v="Professional Services &amp; Consulting"/>
    <s v="Small (11-200)"/>
    <s v="Jessica Martinez"/>
    <d v="2024-05-25T00:00:00"/>
    <s v="SAAS"/>
    <x v="3"/>
    <n v="1"/>
    <x v="0"/>
    <m/>
    <n v="474"/>
    <n v="0.4"/>
    <d v="2025-03-25T00:00:00"/>
    <m/>
  </r>
  <r>
    <s v="Edgetag"/>
    <s v="Italy"/>
    <n v="41.902782000000002"/>
    <n v="12.496366"/>
    <s v="Professional Services &amp; Consulting"/>
    <s v="Small (11-200)"/>
    <s v="Jessica Martinez"/>
    <d v="2024-03-04T00:00:00"/>
    <s v="Services"/>
    <x v="3"/>
    <n v="1"/>
    <x v="0"/>
    <m/>
    <n v="1850"/>
    <n v="0.2"/>
    <d v="2024-10-05T00:00:00"/>
    <m/>
  </r>
  <r>
    <s v="Photolist"/>
    <s v="Portugal"/>
    <n v="38.736946000000003"/>
    <n v="-9.1426850000000002"/>
    <s v="IT &amp; IT Services"/>
    <s v="Small (11-200)"/>
    <s v="Kevin Anderson"/>
    <d v="2024-02-03T00:00:00"/>
    <s v="Custom solution"/>
    <x v="3"/>
    <n v="1"/>
    <x v="0"/>
    <m/>
    <n v="1007"/>
    <n v="0.9"/>
    <d v="2024-11-27T00:00:00"/>
    <m/>
  </r>
  <r>
    <s v="Tavu"/>
    <s v="Italy"/>
    <n v="41.902782000000002"/>
    <n v="12.496366"/>
    <s v="Professional Services &amp; Consulting"/>
    <s v="Small (11-200)"/>
    <s v="Kevin Anderson"/>
    <d v="2024-04-11T00:00:00"/>
    <s v="Services"/>
    <x v="3"/>
    <n v="1"/>
    <x v="0"/>
    <m/>
    <n v="1345"/>
    <n v="0.9"/>
    <d v="2024-05-22T00:00:00"/>
    <m/>
  </r>
  <r>
    <s v="Jetwire"/>
    <s v="Germany"/>
    <n v="52.520007999999997"/>
    <n v="13.404954"/>
    <s v="Manufacturing &amp; Production"/>
    <s v="Small (11-200)"/>
    <s v="Jessica Martinez"/>
    <d v="2024-05-27T00:00:00"/>
    <s v="Services"/>
    <x v="3"/>
    <n v="1"/>
    <x v="0"/>
    <m/>
    <n v="1038"/>
    <n v="0.5"/>
    <d v="2024-12-14T00:00:00"/>
    <m/>
  </r>
  <r>
    <s v="Ntag"/>
    <s v="Portugal"/>
    <n v="38.736946000000003"/>
    <n v="-9.1426850000000002"/>
    <s v="Education &amp; Science"/>
    <s v="Small (11-200)"/>
    <s v="David Wilson"/>
    <d v="2024-04-03T00:00:00"/>
    <s v="SAAS"/>
    <x v="3"/>
    <n v="1"/>
    <x v="0"/>
    <m/>
    <n v="458"/>
    <n v="0.2"/>
    <d v="2024-09-14T00:00:00"/>
    <m/>
  </r>
  <r>
    <s v="Twinte"/>
    <s v="Italy"/>
    <n v="41.902782000000002"/>
    <n v="12.496366"/>
    <s v="Transportation &amp; Logistics"/>
    <s v="Small (11-200)"/>
    <s v="Laura Thompson"/>
    <d v="2024-05-12T00:00:00"/>
    <s v="Services"/>
    <x v="3"/>
    <n v="1"/>
    <x v="0"/>
    <m/>
    <n v="442"/>
    <n v="0.3"/>
    <d v="2024-12-24T00:00:00"/>
    <m/>
  </r>
  <r>
    <s v="Livepath"/>
    <s v="Switzerland"/>
    <n v="46.204391000000001"/>
    <n v="6.1431579999999997"/>
    <s v="Transportation &amp; Logistics"/>
    <s v="Small (11-200)"/>
    <s v="Laura Thompson"/>
    <d v="2024-04-27T00:00:00"/>
    <s v="SAAS"/>
    <x v="3"/>
    <n v="1"/>
    <x v="0"/>
    <m/>
    <n v="1997"/>
    <n v="0.5"/>
    <d v="2025-04-11T00:00:00"/>
    <m/>
  </r>
  <r>
    <s v="Meetz"/>
    <s v="Austria"/>
    <n v="48.210033000000003"/>
    <n v="16.363448999999999"/>
    <s v="Education &amp; Science"/>
    <s v="Small (11-200)"/>
    <s v="David Wilson"/>
    <d v="2024-03-28T00:00:00"/>
    <s v="Custom solution"/>
    <x v="3"/>
    <n v="1"/>
    <x v="0"/>
    <m/>
    <n v="1717"/>
    <n v="0.2"/>
    <d v="2024-05-23T00:00:00"/>
    <m/>
  </r>
  <r>
    <s v="Gigaclub"/>
    <s v="Germany"/>
    <n v="52.520007999999997"/>
    <n v="13.404954"/>
    <s v="Energy &amp; Utilities"/>
    <s v="Small (11-200)"/>
    <s v="David Wilson"/>
    <d v="2024-01-03T00:00:00"/>
    <s v="SAAS"/>
    <x v="3"/>
    <n v="1"/>
    <x v="0"/>
    <m/>
    <n v="1640"/>
    <n v="0.3"/>
    <d v="2024-11-30T00:00:00"/>
    <m/>
  </r>
  <r>
    <s v="Yadel"/>
    <s v="Italy"/>
    <n v="41.902782000000002"/>
    <n v="12.496366"/>
    <s v="Manufacturing &amp; Production"/>
    <s v="Small (11-200)"/>
    <s v="Emily Johnson"/>
    <d v="2024-05-01T00:00:00"/>
    <s v="Services"/>
    <x v="3"/>
    <n v="1"/>
    <x v="0"/>
    <m/>
    <n v="855"/>
    <n v="0.7"/>
    <d v="2025-02-23T00:00:00"/>
    <m/>
  </r>
  <r>
    <s v="Eabox"/>
    <s v="France"/>
    <n v="48.864716000000001"/>
    <n v="2.3490139999999999"/>
    <s v="Recreation &amp; Sports"/>
    <s v="Small (11-200)"/>
    <s v="Jessica Martinez"/>
    <d v="2024-03-12T00:00:00"/>
    <s v="Services"/>
    <x v="3"/>
    <n v="1"/>
    <x v="0"/>
    <m/>
    <n v="1056"/>
    <n v="1"/>
    <d v="2025-03-10T00:00:00"/>
    <m/>
  </r>
  <r>
    <s v="Dabjam"/>
    <s v="Netherlands"/>
    <n v="52.370215999999999"/>
    <n v="4.895168"/>
    <s v="Manufacturing &amp; Production"/>
    <s v="Small (11-200)"/>
    <s v="John Smith"/>
    <d v="2024-02-27T00:00:00"/>
    <s v="Custom solution"/>
    <x v="3"/>
    <n v="1"/>
    <x v="0"/>
    <m/>
    <n v="966"/>
    <n v="0.1"/>
    <d v="2024-06-13T00:00:00"/>
    <m/>
  </r>
  <r>
    <s v="Blogpad"/>
    <s v="Switzerland"/>
    <n v="46.204391000000001"/>
    <n v="6.1431579999999997"/>
    <s v="Professional Services &amp; Consulting"/>
    <s v="Small (11-200)"/>
    <s v="Jessica Martinez"/>
    <d v="2024-02-27T00:00:00"/>
    <s v="Custom solution"/>
    <x v="3"/>
    <n v="1"/>
    <x v="0"/>
    <m/>
    <n v="344"/>
    <n v="0.4"/>
    <d v="2024-10-11T00:00:00"/>
    <m/>
  </r>
  <r>
    <s v="Topiczoom"/>
    <s v="Belgium"/>
    <n v="51.260196999999998"/>
    <n v="4.4027710000000004"/>
    <s v="Recreation &amp; Sports"/>
    <s v="Small (11-200)"/>
    <s v="Michael Brown"/>
    <d v="2024-05-29T00:00:00"/>
    <s v="Services"/>
    <x v="3"/>
    <n v="1"/>
    <x v="0"/>
    <m/>
    <n v="407"/>
    <n v="0.7"/>
    <d v="2025-04-13T00:00:00"/>
    <m/>
  </r>
  <r>
    <s v="Rhyloo"/>
    <s v="Portugal"/>
    <n v="38.736946000000003"/>
    <n v="-9.1426850000000002"/>
    <s v="Energy &amp; Utilities"/>
    <s v="Small (11-200)"/>
    <s v="Kevin Anderson"/>
    <d v="2024-01-21T00:00:00"/>
    <s v="Services"/>
    <x v="3"/>
    <n v="1"/>
    <x v="0"/>
    <m/>
    <n v="1965"/>
    <n v="0.4"/>
    <d v="2025-01-17T00:00:00"/>
    <m/>
  </r>
  <r>
    <s v="Mydo"/>
    <s v="Austria"/>
    <n v="48.210033000000003"/>
    <n v="16.363448999999999"/>
    <s v="Energy &amp; Utilities"/>
    <s v="Small (11-200)"/>
    <s v="Laura Thompson"/>
    <d v="2024-01-07T00:00:00"/>
    <s v="Custom solution"/>
    <x v="3"/>
    <n v="1"/>
    <x v="0"/>
    <m/>
    <n v="1494"/>
    <n v="0.2"/>
    <d v="2024-06-14T00:00:00"/>
    <m/>
  </r>
  <r>
    <s v="Thoughtstorm"/>
    <s v="Germany"/>
    <n v="52.520007999999997"/>
    <n v="13.404954"/>
    <s v="Energy &amp; Utilities"/>
    <s v="Small (11-200)"/>
    <s v="David Wilson"/>
    <d v="2024-03-13T00:00:00"/>
    <s v="Custom solution"/>
    <x v="3"/>
    <n v="1"/>
    <x v="0"/>
    <m/>
    <n v="1837"/>
    <n v="0.1"/>
    <d v="2024-04-06T00:00:00"/>
    <m/>
  </r>
  <r>
    <s v="Topicware"/>
    <s v="Germany"/>
    <n v="52.520007999999997"/>
    <n v="13.404954"/>
    <s v="Construction &amp; Engineering"/>
    <s v="Small (11-200)"/>
    <s v="John Smith"/>
    <d v="2024-03-31T00:00:00"/>
    <s v="Services"/>
    <x v="3"/>
    <n v="1"/>
    <x v="0"/>
    <m/>
    <n v="1175"/>
    <n v="0.2"/>
    <d v="2025-01-10T00:00:00"/>
    <m/>
  </r>
  <r>
    <s v="Tekfly"/>
    <s v="France"/>
    <n v="48.864716000000001"/>
    <n v="2.3490139999999999"/>
    <s v="Telecommunications"/>
    <s v="Small (11-200)"/>
    <s v="David Wilson"/>
    <d v="2024-03-09T00:00:00"/>
    <s v="Services"/>
    <x v="3"/>
    <n v="1"/>
    <x v="0"/>
    <m/>
    <n v="617"/>
    <n v="0.4"/>
    <d v="2024-06-10T00:00:00"/>
    <m/>
  </r>
  <r>
    <s v="Wikivu"/>
    <s v="Italy"/>
    <n v="41.902782000000002"/>
    <n v="12.496366"/>
    <s v="Transportation &amp; Logistics"/>
    <s v="Small (11-200)"/>
    <s v="David Wilson"/>
    <d v="2024-01-28T00:00:00"/>
    <s v="Services"/>
    <x v="3"/>
    <n v="1"/>
    <x v="0"/>
    <m/>
    <n v="1538"/>
    <n v="0.5"/>
    <d v="2024-10-14T00:00:00"/>
    <m/>
  </r>
  <r>
    <s v="Schroeder, Reichert and Hettinger"/>
    <s v="Netherlands"/>
    <n v="52.370215999999999"/>
    <n v="4.895168"/>
    <s v="Banking &amp; Finance"/>
    <s v="Small (11-200)"/>
    <s v="Kevin Anderson"/>
    <d v="2024-01-06T00:00:00"/>
    <s v="SAAS"/>
    <x v="3"/>
    <n v="1"/>
    <x v="0"/>
    <m/>
    <n v="434"/>
    <n v="0.5"/>
    <d v="2024-10-21T00:00:00"/>
    <m/>
  </r>
  <r>
    <s v="Gorczany, Kuphal and Mayert"/>
    <s v="Netherlands"/>
    <n v="52.370215999999999"/>
    <n v="4.895168"/>
    <s v="Professional Services &amp; Consulting"/>
    <s v="Small (11-200)"/>
    <s v="Laura Thompson"/>
    <d v="2024-02-27T00:00:00"/>
    <s v="Custom solution"/>
    <x v="3"/>
    <n v="1"/>
    <x v="0"/>
    <m/>
    <n v="870"/>
    <n v="0.6"/>
    <d v="2025-01-20T00:00:00"/>
    <m/>
  </r>
  <r>
    <s v="Dietrich, Boehm and Corkery"/>
    <s v="Italy"/>
    <n v="41.902782000000002"/>
    <n v="12.496366"/>
    <s v="Education &amp; Science"/>
    <s v="Small (11-200)"/>
    <s v="Kevin Anderson"/>
    <d v="2024-05-30T00:00:00"/>
    <s v="SAAS"/>
    <x v="3"/>
    <n v="1"/>
    <x v="0"/>
    <m/>
    <n v="1225"/>
    <n v="0.3"/>
    <d v="2024-09-26T00:00:00"/>
    <m/>
  </r>
  <r>
    <s v="Murphy, Schuster and Kub"/>
    <s v="Switzerland"/>
    <n v="46.204391000000001"/>
    <n v="6.1431579999999997"/>
    <s v="Government Administration &amp; Healthcare"/>
    <s v="Small (11-200)"/>
    <s v="Laura Thompson"/>
    <d v="2024-01-04T00:00:00"/>
    <s v="SAAS"/>
    <x v="3"/>
    <n v="1"/>
    <x v="0"/>
    <m/>
    <n v="1804"/>
    <n v="0.5"/>
    <d v="2024-03-04T00:00:00"/>
    <m/>
  </r>
  <r>
    <s v="Pouros-Schneider"/>
    <s v="Portugal"/>
    <n v="38.736946000000003"/>
    <n v="-9.1426850000000002"/>
    <s v="Construction &amp; Engineering"/>
    <s v="Small (11-200)"/>
    <s v="Jessica Martinez"/>
    <d v="2024-01-17T00:00:00"/>
    <s v="Custom solution"/>
    <x v="3"/>
    <n v="1"/>
    <x v="0"/>
    <m/>
    <n v="1063"/>
    <n v="0.6"/>
    <d v="2024-02-25T00:00:00"/>
    <m/>
  </r>
  <r>
    <s v="Crist, Price and Johns"/>
    <s v="Austria"/>
    <n v="48.210033000000003"/>
    <n v="16.363448999999999"/>
    <s v="Government Administration &amp; Healthcare"/>
    <s v="Small (11-200)"/>
    <s v="David Wilson"/>
    <d v="2024-03-03T00:00:00"/>
    <s v="SAAS"/>
    <x v="3"/>
    <n v="1"/>
    <x v="0"/>
    <m/>
    <n v="341"/>
    <n v="0.1"/>
    <d v="2025-02-18T00:00:00"/>
    <m/>
  </r>
  <r>
    <s v="Littel LLC"/>
    <s v="Switzerland"/>
    <n v="46.204391000000001"/>
    <n v="6.1431579999999997"/>
    <s v="Agriculture &amp; Mining"/>
    <s v="Small (11-200)"/>
    <s v="John Smith"/>
    <d v="2024-03-14T00:00:00"/>
    <s v="Services"/>
    <x v="3"/>
    <n v="1"/>
    <x v="0"/>
    <m/>
    <n v="1454"/>
    <n v="0.2"/>
    <d v="2024-05-13T00:00:00"/>
    <m/>
  </r>
  <r>
    <s v="Wisozk-Thompson"/>
    <s v="France"/>
    <n v="48.864716000000001"/>
    <n v="2.3490139999999999"/>
    <s v="Banking &amp; Finance"/>
    <s v="Small (11-200)"/>
    <s v="Laura Thompson"/>
    <d v="2024-04-06T00:00:00"/>
    <s v="SAAS"/>
    <x v="3"/>
    <n v="1"/>
    <x v="0"/>
    <m/>
    <n v="263"/>
    <n v="0.8"/>
    <d v="2024-09-26T00:00:00"/>
    <m/>
  </r>
  <r>
    <s v="D'Amore Group"/>
    <s v="France"/>
    <n v="48.864716000000001"/>
    <n v="2.3490139999999999"/>
    <s v="IT &amp; IT Services"/>
    <s v="Small (11-200)"/>
    <s v="Jessica Martinez"/>
    <d v="2024-05-25T00:00:00"/>
    <s v="Custom solution"/>
    <x v="3"/>
    <n v="1"/>
    <x v="0"/>
    <m/>
    <n v="976"/>
    <n v="1"/>
    <d v="2024-11-07T00:00:00"/>
    <m/>
  </r>
  <r>
    <s v="Mitchell Group"/>
    <s v="Belgium"/>
    <n v="51.260196999999998"/>
    <n v="4.4027710000000004"/>
    <s v="Government Administration &amp; Healthcare"/>
    <s v="Small (11-200)"/>
    <s v="Sarah Davis"/>
    <d v="2024-01-08T00:00:00"/>
    <s v="SAAS"/>
    <x v="3"/>
    <n v="1"/>
    <x v="0"/>
    <m/>
    <n v="1977"/>
    <n v="0.6"/>
    <d v="2024-08-14T00:00:00"/>
    <m/>
  </r>
  <r>
    <s v="Lowe-Grimes"/>
    <s v="France"/>
    <n v="48.864716000000001"/>
    <n v="2.3490139999999999"/>
    <s v="Professional Services &amp; Consulting"/>
    <s v="Small (11-200)"/>
    <s v="Sarah Davis"/>
    <d v="2024-02-14T00:00:00"/>
    <s v="Services"/>
    <x v="3"/>
    <n v="1"/>
    <x v="0"/>
    <m/>
    <n v="1940"/>
    <n v="0.5"/>
    <d v="2024-10-06T00:00:00"/>
    <m/>
  </r>
  <r>
    <s v="O'Reilly, Harvey and Cassin"/>
    <s v="France"/>
    <n v="48.864716000000001"/>
    <n v="2.3490139999999999"/>
    <s v="Telecommunications"/>
    <s v="Small (11-200)"/>
    <s v="Sarah Davis"/>
    <d v="2024-04-23T00:00:00"/>
    <s v="Custom solution"/>
    <x v="3"/>
    <n v="1"/>
    <x v="0"/>
    <m/>
    <n v="945"/>
    <n v="0.6"/>
    <d v="2024-07-10T00:00:00"/>
    <m/>
  </r>
  <r>
    <s v="Hilll, Reynolds and Stamm"/>
    <s v="Italy"/>
    <n v="41.902782000000002"/>
    <n v="12.496366"/>
    <s v="Recreation &amp; Sports"/>
    <s v="Small (11-200)"/>
    <s v="Jessica Martinez"/>
    <d v="2024-01-11T00:00:00"/>
    <s v="SAAS"/>
    <x v="3"/>
    <n v="1"/>
    <x v="0"/>
    <m/>
    <n v="741"/>
    <n v="0.1"/>
    <d v="2024-10-15T00:00:00"/>
    <m/>
  </r>
  <r>
    <s v="Schinner, Turcotte and Borer"/>
    <s v="France"/>
    <n v="48.864716000000001"/>
    <n v="2.3490139999999999"/>
    <s v="Banking &amp; Finance"/>
    <s v="Small (11-200)"/>
    <s v="Jessica Martinez"/>
    <d v="2024-03-21T00:00:00"/>
    <s v="Services"/>
    <x v="3"/>
    <n v="1"/>
    <x v="0"/>
    <m/>
    <n v="1130"/>
    <n v="0.3"/>
    <d v="2025-02-26T00:00:00"/>
    <m/>
  </r>
  <r>
    <s v="Bahringer Inc"/>
    <s v="Switzerland"/>
    <n v="46.204391000000001"/>
    <n v="6.1431579999999997"/>
    <s v="Government Administration &amp; Healthcare"/>
    <s v="Small (11-200)"/>
    <s v="Sarah Davis"/>
    <d v="2024-02-14T00:00:00"/>
    <s v="Services"/>
    <x v="3"/>
    <n v="1"/>
    <x v="0"/>
    <m/>
    <n v="1047"/>
    <n v="0.2"/>
    <d v="2025-01-28T00:00:00"/>
    <m/>
  </r>
  <r>
    <s v="Green-Kunze"/>
    <s v="Austria"/>
    <n v="48.210033000000003"/>
    <n v="16.363448999999999"/>
    <s v="Transportation &amp; Logistics"/>
    <s v="Small (11-200)"/>
    <s v="John Smith"/>
    <d v="2024-02-04T00:00:00"/>
    <s v="SAAS"/>
    <x v="3"/>
    <n v="1"/>
    <x v="0"/>
    <m/>
    <n v="1473"/>
    <n v="0.5"/>
    <d v="2024-02-24T00:00:00"/>
    <m/>
  </r>
  <r>
    <s v="Huels, Cruickshank and Hayes"/>
    <s v="Germany"/>
    <n v="52.520007999999997"/>
    <n v="13.404954"/>
    <s v="Manufacturing &amp; Production"/>
    <s v="Small (11-200)"/>
    <s v="Jessica Martinez"/>
    <d v="2024-03-01T00:00:00"/>
    <s v="Services"/>
    <x v="3"/>
    <n v="1"/>
    <x v="0"/>
    <m/>
    <n v="1084"/>
    <n v="0.6"/>
    <d v="2025-02-25T00:00:00"/>
    <m/>
  </r>
  <r>
    <s v="Reynolds-Wiza"/>
    <s v="Portugal"/>
    <n v="38.736946000000003"/>
    <n v="-9.1426850000000002"/>
    <s v="Telecommunications"/>
    <s v="Small (11-200)"/>
    <s v="John Smith"/>
    <d v="2024-04-10T00:00:00"/>
    <s v="Services"/>
    <x v="3"/>
    <n v="1"/>
    <x v="0"/>
    <m/>
    <n v="379"/>
    <n v="0.2"/>
    <d v="2024-05-29T00:00:00"/>
    <m/>
  </r>
  <r>
    <s v="McGlynn Group"/>
    <s v="Portugal"/>
    <n v="38.736946000000003"/>
    <n v="-9.1426850000000002"/>
    <s v="Government Administration &amp; Healthcare"/>
    <s v="Small (11-200)"/>
    <s v="Kevin Anderson"/>
    <d v="2024-04-28T00:00:00"/>
    <s v="Services"/>
    <x v="3"/>
    <n v="1"/>
    <x v="0"/>
    <m/>
    <n v="351"/>
    <n v="0.2"/>
    <d v="2024-11-24T00:00:00"/>
    <m/>
  </r>
  <r>
    <s v="Gorczany-Legros"/>
    <s v="France"/>
    <n v="48.864716000000001"/>
    <n v="2.3490139999999999"/>
    <s v="Professional Services &amp; Consulting"/>
    <s v="Small (11-200)"/>
    <s v="Emily Johnson"/>
    <d v="2024-05-12T00:00:00"/>
    <s v="SAAS"/>
    <x v="3"/>
    <n v="1"/>
    <x v="0"/>
    <m/>
    <n v="1978"/>
    <n v="0.5"/>
    <d v="2024-10-07T00:00:00"/>
    <m/>
  </r>
  <r>
    <s v="Gulgowski, Kub and Miller"/>
    <s v="Spain"/>
    <n v="40.416775000000001"/>
    <n v="-3.7037900000000001"/>
    <s v="Banking &amp; Finance"/>
    <s v="Small (11-200)"/>
    <s v="John Smith"/>
    <d v="2024-04-14T00:00:00"/>
    <s v="Services"/>
    <x v="3"/>
    <n v="1"/>
    <x v="0"/>
    <m/>
    <n v="754"/>
    <n v="0.4"/>
    <d v="2025-04-03T00:00:00"/>
    <m/>
  </r>
  <r>
    <s v="Metz, Kub and Fahey"/>
    <s v="France"/>
    <n v="48.864716000000001"/>
    <n v="2.3490139999999999"/>
    <s v="IT &amp; IT Services"/>
    <s v="Small (11-200)"/>
    <s v="Michael Brown"/>
    <d v="2024-05-02T00:00:00"/>
    <s v="Services"/>
    <x v="3"/>
    <n v="1"/>
    <x v="0"/>
    <m/>
    <n v="1487"/>
    <n v="0.4"/>
    <d v="2024-06-14T00:00:00"/>
    <m/>
  </r>
  <r>
    <s v="Abshire LLC"/>
    <s v="Switzerland"/>
    <n v="46.204391000000001"/>
    <n v="6.1431579999999997"/>
    <s v="Government Administration &amp; Healthcare"/>
    <s v="Small (11-200)"/>
    <s v="Sarah Davis"/>
    <d v="2024-05-08T00:00:00"/>
    <s v="Services"/>
    <x v="3"/>
    <n v="1"/>
    <x v="0"/>
    <m/>
    <n v="1932"/>
    <n v="0.6"/>
    <d v="2024-07-30T00:00:00"/>
    <m/>
  </r>
  <r>
    <s v="Lockman-Littel"/>
    <s v="Austria"/>
    <n v="48.210033000000003"/>
    <n v="16.363448999999999"/>
    <s v="Energy &amp; Utilities"/>
    <s v="Small (11-200)"/>
    <s v="Michael Brown"/>
    <d v="2024-05-03T00:00:00"/>
    <s v="Services"/>
    <x v="3"/>
    <n v="1"/>
    <x v="0"/>
    <m/>
    <n v="1315"/>
    <n v="0.6"/>
    <d v="2025-01-04T00:00:00"/>
    <m/>
  </r>
  <r>
    <s v="Bradtke Inc"/>
    <s v="France"/>
    <n v="48.864716000000001"/>
    <n v="2.3490139999999999"/>
    <s v="Telecommunications"/>
    <s v="Small (11-200)"/>
    <s v="Laura Thompson"/>
    <d v="2024-05-25T00:00:00"/>
    <s v="SAAS"/>
    <x v="3"/>
    <n v="1"/>
    <x v="0"/>
    <m/>
    <n v="1339"/>
    <n v="0.4"/>
    <d v="2025-03-28T00:00:00"/>
    <m/>
  </r>
  <r>
    <s v="Cartwright-Orn"/>
    <s v="France"/>
    <n v="48.864716000000001"/>
    <n v="2.3490139999999999"/>
    <s v="Education &amp; Science"/>
    <s v="Small (11-200)"/>
    <s v="Laura Thompson"/>
    <d v="2024-04-05T00:00:00"/>
    <s v="SAAS"/>
    <x v="3"/>
    <n v="1"/>
    <x v="0"/>
    <m/>
    <n v="244"/>
    <n v="0.5"/>
    <d v="2024-06-30T00:00:00"/>
    <m/>
  </r>
  <r>
    <s v="Littel-Hilpert"/>
    <s v="Netherlands"/>
    <n v="52.370215999999999"/>
    <n v="4.895168"/>
    <s v="Banking &amp; Finance"/>
    <s v="Small (11-200)"/>
    <s v="Michael Brown"/>
    <d v="2024-03-03T00:00:00"/>
    <s v="SAAS"/>
    <x v="3"/>
    <n v="1"/>
    <x v="0"/>
    <m/>
    <n v="229"/>
    <n v="0.4"/>
    <d v="2024-05-08T00:00:00"/>
    <m/>
  </r>
  <r>
    <s v="Franecki LLC"/>
    <s v="Portugal"/>
    <n v="38.736946000000003"/>
    <n v="-9.1426850000000002"/>
    <s v="Transportation &amp; Logistics"/>
    <s v="Small (11-200)"/>
    <s v="Laura Thompson"/>
    <d v="2024-01-05T00:00:00"/>
    <s v="SAAS"/>
    <x v="3"/>
    <n v="1"/>
    <x v="0"/>
    <m/>
    <n v="740"/>
    <n v="0.6"/>
    <d v="2024-06-04T00:00:00"/>
    <m/>
  </r>
  <r>
    <s v="Mayert-Renner"/>
    <s v="France"/>
    <n v="48.864716000000001"/>
    <n v="2.3490139999999999"/>
    <s v="IT &amp; IT Services"/>
    <s v="Small (11-200)"/>
    <s v="Jessica Martinez"/>
    <d v="2024-05-05T00:00:00"/>
    <s v="SAAS"/>
    <x v="3"/>
    <n v="1"/>
    <x v="0"/>
    <m/>
    <n v="433"/>
    <n v="0.3"/>
    <d v="2025-02-09T00:00:00"/>
    <m/>
  </r>
  <r>
    <s v="Emmerich-Padberg"/>
    <s v="Switzerland"/>
    <n v="46.204391000000001"/>
    <n v="6.1431579999999997"/>
    <s v="Transportation &amp; Logistics"/>
    <s v="Small (11-200)"/>
    <s v="Laura Thompson"/>
    <d v="2024-02-22T00:00:00"/>
    <s v="Custom solution"/>
    <x v="3"/>
    <n v="1"/>
    <x v="0"/>
    <m/>
    <n v="1073"/>
    <n v="0.3"/>
    <d v="2024-12-25T00:00:00"/>
    <m/>
  </r>
  <r>
    <s v="Grimes-Marvin"/>
    <s v="France"/>
    <n v="48.864716000000001"/>
    <n v="2.3490139999999999"/>
    <s v="Retail &amp; Distribution"/>
    <s v="Small (11-200)"/>
    <s v="Emily Johnson"/>
    <d v="2024-02-05T00:00:00"/>
    <s v="SAAS"/>
    <x v="3"/>
    <n v="1"/>
    <x v="0"/>
    <m/>
    <n v="242"/>
    <n v="0.3"/>
    <d v="2024-06-21T00:00:00"/>
    <m/>
  </r>
  <r>
    <s v="Maggio, Wilderman and Mueller"/>
    <s v="Austria"/>
    <n v="48.210033000000003"/>
    <n v="16.363448999999999"/>
    <s v="IT &amp; IT Services"/>
    <s v="Small (11-200)"/>
    <s v="Laura Thompson"/>
    <d v="2024-04-25T00:00:00"/>
    <s v="Custom solution"/>
    <x v="3"/>
    <n v="1"/>
    <x v="0"/>
    <m/>
    <n v="1884"/>
    <n v="0.2"/>
    <d v="2024-10-18T00:00:00"/>
    <m/>
  </r>
  <r>
    <s v="Toy, Gottlieb and Veum"/>
    <s v="Germany"/>
    <n v="52.520007999999997"/>
    <n v="13.404954"/>
    <s v="Government Administration &amp; Healthcare"/>
    <s v="Small (11-200)"/>
    <s v="Laura Thompson"/>
    <d v="2024-03-24T00:00:00"/>
    <s v="SAAS"/>
    <x v="3"/>
    <n v="1"/>
    <x v="0"/>
    <m/>
    <n v="223"/>
    <n v="0.9"/>
    <d v="2024-04-28T00:00:00"/>
    <m/>
  </r>
  <r>
    <s v="Hoeger, Hyatt and Glover"/>
    <s v="Switzerland"/>
    <n v="46.204391000000001"/>
    <n v="6.1431579999999997"/>
    <s v="Education &amp; Science"/>
    <s v="Small (11-200)"/>
    <s v="Laura Thompson"/>
    <d v="2024-04-28T00:00:00"/>
    <s v="SAAS"/>
    <x v="3"/>
    <n v="1"/>
    <x v="0"/>
    <m/>
    <n v="1772"/>
    <n v="0.1"/>
    <d v="2025-03-11T00:00:00"/>
    <m/>
  </r>
  <r>
    <s v="Ferry, Denesik and Satterfield"/>
    <s v="Italy"/>
    <n v="41.902782000000002"/>
    <n v="12.496366"/>
    <s v="IT &amp; IT Services"/>
    <s v="Small (11-200)"/>
    <s v="Michael Brown"/>
    <d v="2024-03-20T00:00:00"/>
    <s v="SAAS"/>
    <x v="3"/>
    <n v="1"/>
    <x v="0"/>
    <m/>
    <n v="820"/>
    <n v="0.3"/>
    <d v="2024-12-23T00:00:00"/>
    <m/>
  </r>
  <r>
    <s v="Bruen, Quigley and Kling"/>
    <s v="Netherlands"/>
    <n v="52.370215999999999"/>
    <n v="4.895168"/>
    <s v="Recreation &amp; Sports"/>
    <s v="Small (11-200)"/>
    <s v="Laura Thompson"/>
    <d v="2024-01-15T00:00:00"/>
    <s v="SAAS"/>
    <x v="3"/>
    <n v="1"/>
    <x v="0"/>
    <m/>
    <n v="1241"/>
    <n v="0.6"/>
    <d v="2024-12-24T00:00:00"/>
    <m/>
  </r>
  <r>
    <s v="Gibson and Sons"/>
    <s v="Belgium"/>
    <n v="51.260196999999998"/>
    <n v="4.4027710000000004"/>
    <s v="Banking &amp; Finance"/>
    <s v="Small (11-200)"/>
    <s v="Kevin Anderson"/>
    <d v="2024-04-29T00:00:00"/>
    <s v="Custom solution"/>
    <x v="3"/>
    <n v="1"/>
    <x v="0"/>
    <m/>
    <n v="519"/>
    <n v="0.2"/>
    <d v="2024-11-05T00:00:00"/>
    <m/>
  </r>
  <r>
    <s v="Little and Sons"/>
    <s v="Netherlands"/>
    <n v="52.370215999999999"/>
    <n v="4.895168"/>
    <s v="Banking &amp; Finance"/>
    <s v="Small (11-200)"/>
    <s v="Kevin Anderson"/>
    <d v="2024-05-21T00:00:00"/>
    <s v="Services"/>
    <x v="3"/>
    <n v="1"/>
    <x v="0"/>
    <m/>
    <n v="706"/>
    <n v="0.4"/>
    <d v="2025-05-16T00:00:00"/>
    <m/>
  </r>
  <r>
    <s v="O'Conner, Stracke and White"/>
    <s v="Portugal"/>
    <n v="38.736946000000003"/>
    <n v="-9.1426850000000002"/>
    <s v="Telecommunications"/>
    <s v="Small (11-200)"/>
    <s v="John Smith"/>
    <d v="2024-04-28T00:00:00"/>
    <s v="Services"/>
    <x v="3"/>
    <n v="1"/>
    <x v="0"/>
    <m/>
    <n v="1461"/>
    <n v="0.4"/>
    <d v="2024-12-11T00:00:00"/>
    <m/>
  </r>
  <r>
    <s v="Smitham LLC"/>
    <s v="Switzerland"/>
    <n v="46.204391000000001"/>
    <n v="6.1431579999999997"/>
    <s v="Energy &amp; Utilities"/>
    <s v="Small (11-200)"/>
    <s v="Sarah Davis"/>
    <d v="2024-04-17T00:00:00"/>
    <s v="Services"/>
    <x v="3"/>
    <n v="1"/>
    <x v="0"/>
    <m/>
    <n v="1913"/>
    <n v="1"/>
    <d v="2024-07-10T00:00:00"/>
    <m/>
  </r>
  <r>
    <s v="Dickinson, Jacobi and McKenzie"/>
    <s v="Italy"/>
    <n v="41.902782000000002"/>
    <n v="12.496366"/>
    <s v="Telecommunications"/>
    <s v="Small (11-200)"/>
    <s v="Laura Thompson"/>
    <d v="2024-05-13T00:00:00"/>
    <s v="SAAS"/>
    <x v="3"/>
    <n v="1"/>
    <x v="0"/>
    <m/>
    <n v="1539"/>
    <n v="0.2"/>
    <d v="2024-06-30T00:00:00"/>
    <m/>
  </r>
  <r>
    <s v="Feest-Schoen"/>
    <s v="Portugal"/>
    <n v="38.736946000000003"/>
    <n v="-9.1426850000000002"/>
    <s v="Energy &amp; Utilities"/>
    <s v="Small (11-200)"/>
    <s v="Laura Thompson"/>
    <d v="2024-04-10T00:00:00"/>
    <s v="SAAS"/>
    <x v="3"/>
    <n v="1"/>
    <x v="0"/>
    <m/>
    <n v="1212"/>
    <n v="0.3"/>
    <d v="2024-06-14T00:00:00"/>
    <m/>
  </r>
  <r>
    <s v="Hane, Kassulke and Hermiston"/>
    <s v="Portugal"/>
    <n v="38.736946000000003"/>
    <n v="-9.1426850000000002"/>
    <s v="Professional Services &amp; Consulting"/>
    <s v="Small (11-200)"/>
    <s v="Michael Brown"/>
    <d v="2024-03-13T00:00:00"/>
    <s v="Services"/>
    <x v="3"/>
    <n v="1"/>
    <x v="0"/>
    <m/>
    <n v="1832"/>
    <n v="0.2"/>
    <d v="2024-07-18T00:00:00"/>
    <m/>
  </r>
  <r>
    <s v="Lesch, Hauck and Bogan"/>
    <s v="Germany"/>
    <n v="52.520007999999997"/>
    <n v="13.404954"/>
    <s v="Transportation &amp; Logistics"/>
    <s v="Small (11-200)"/>
    <s v="Jessica Martinez"/>
    <d v="2024-03-18T00:00:00"/>
    <s v="Custom solution"/>
    <x v="3"/>
    <n v="1"/>
    <x v="0"/>
    <m/>
    <n v="1553"/>
    <n v="0.2"/>
    <d v="2024-08-04T00:00:00"/>
    <m/>
  </r>
  <r>
    <s v="Johnson-McDermott"/>
    <s v="France"/>
    <n v="48.864716000000001"/>
    <n v="2.3490139999999999"/>
    <s v="Entertainment &amp; Media &amp; Hospitality"/>
    <s v="Small (11-200)"/>
    <s v="John Smith"/>
    <d v="2024-04-20T00:00:00"/>
    <s v="Services"/>
    <x v="3"/>
    <n v="1"/>
    <x v="0"/>
    <m/>
    <n v="322"/>
    <n v="0.4"/>
    <d v="2025-01-04T00:00:00"/>
    <m/>
  </r>
  <r>
    <s v="Dare, Lesch and Gorczany"/>
    <s v="France"/>
    <n v="48.864716000000001"/>
    <n v="2.3490139999999999"/>
    <s v="Transportation &amp; Logistics"/>
    <s v="Small (11-200)"/>
    <s v="John Smith"/>
    <d v="2024-01-10T00:00:00"/>
    <s v="Custom solution"/>
    <x v="3"/>
    <n v="1"/>
    <x v="0"/>
    <m/>
    <n v="1185"/>
    <n v="0.9"/>
    <d v="2024-07-22T00:00:00"/>
    <m/>
  </r>
  <r>
    <s v="Reilly Inc"/>
    <s v="Netherlands"/>
    <n v="52.370215999999999"/>
    <n v="4.895168"/>
    <s v="Banking &amp; Finance"/>
    <s v="Small (11-200)"/>
    <s v="Jessica Martinez"/>
    <d v="2024-05-20T00:00:00"/>
    <s v="Services"/>
    <x v="3"/>
    <n v="1"/>
    <x v="0"/>
    <m/>
    <n v="1747"/>
    <n v="0.2"/>
    <d v="2024-07-16T00:00:00"/>
    <m/>
  </r>
  <r>
    <s v="Hyatt Group"/>
    <s v="Germany"/>
    <n v="52.520007999999997"/>
    <n v="13.404954"/>
    <s v="Government Administration &amp; Healthcare"/>
    <s v="Small (11-200)"/>
    <s v="Michael Brown"/>
    <d v="2024-03-22T00:00:00"/>
    <s v="SAAS"/>
    <x v="3"/>
    <n v="1"/>
    <x v="0"/>
    <m/>
    <n v="1286"/>
    <n v="0.2"/>
    <d v="2025-02-12T00:00:00"/>
    <m/>
  </r>
  <r>
    <s v="Waters Inc"/>
    <s v="Belgium"/>
    <n v="51.260196999999998"/>
    <n v="4.4027710000000004"/>
    <s v="Manufacturing &amp; Production"/>
    <s v="Small (11-200)"/>
    <s v="Laura Thompson"/>
    <d v="2024-01-04T00:00:00"/>
    <s v="Services"/>
    <x v="3"/>
    <n v="1"/>
    <x v="0"/>
    <m/>
    <n v="1735"/>
    <n v="0.9"/>
    <d v="2024-02-09T00:00:00"/>
    <m/>
  </r>
  <r>
    <s v="Balistreri-Berge"/>
    <s v="Portugal"/>
    <n v="38.736946000000003"/>
    <n v="-9.1426850000000002"/>
    <s v="Transportation &amp; Logistics"/>
    <s v="Small (11-200)"/>
    <s v="David Wilson"/>
    <d v="2024-05-04T00:00:00"/>
    <s v="SAAS"/>
    <x v="3"/>
    <n v="1"/>
    <x v="0"/>
    <m/>
    <n v="1184"/>
    <n v="0.5"/>
    <d v="2025-01-30T00:00:00"/>
    <m/>
  </r>
  <r>
    <s v="Champlin, Altenwerth and Reichel"/>
    <s v="Switzerland"/>
    <n v="46.204391000000001"/>
    <n v="6.1431579999999997"/>
    <s v="Education &amp; Science"/>
    <s v="Small (11-200)"/>
    <s v="Laura Thompson"/>
    <d v="2024-02-18T00:00:00"/>
    <s v="SAAS"/>
    <x v="3"/>
    <n v="1"/>
    <x v="0"/>
    <m/>
    <n v="352"/>
    <n v="0.4"/>
    <d v="2024-10-24T00:00:00"/>
    <m/>
  </r>
  <r>
    <s v="Johnston-Bahringer"/>
    <s v="Italy"/>
    <n v="41.902782000000002"/>
    <n v="12.496366"/>
    <s v="Telecommunications"/>
    <s v="Small (11-200)"/>
    <s v="John Smith"/>
    <d v="2024-01-11T00:00:00"/>
    <s v="Custom solution"/>
    <x v="3"/>
    <n v="1"/>
    <x v="0"/>
    <m/>
    <n v="1581"/>
    <n v="0.5"/>
    <d v="2024-03-06T00:00:00"/>
    <m/>
  </r>
  <r>
    <s v="Rath and Sons"/>
    <s v="Italy"/>
    <n v="41.902782000000002"/>
    <n v="12.496366"/>
    <s v="Government Administration &amp; Healthcare"/>
    <s v="Small (11-200)"/>
    <s v="David Wilson"/>
    <d v="2024-05-24T00:00:00"/>
    <s v="SAAS"/>
    <x v="3"/>
    <n v="1"/>
    <x v="0"/>
    <m/>
    <n v="1367"/>
    <n v="0.4"/>
    <d v="2025-03-29T00:00:00"/>
    <m/>
  </r>
  <r>
    <s v="Langosh-Oberbrunner"/>
    <s v="Spain"/>
    <n v="40.416775000000001"/>
    <n v="-3.7037900000000001"/>
    <s v="Banking &amp; Finance"/>
    <s v="Small (11-200)"/>
    <s v="Sarah Davis"/>
    <d v="2024-03-05T00:00:00"/>
    <s v="Services"/>
    <x v="3"/>
    <n v="1"/>
    <x v="0"/>
    <m/>
    <n v="490"/>
    <n v="0.1"/>
    <d v="2024-07-08T00:00:00"/>
    <m/>
  </r>
  <r>
    <s v="Dickinson LLC"/>
    <s v="France"/>
    <n v="48.864716000000001"/>
    <n v="2.3490139999999999"/>
    <s v="IT &amp; IT Services"/>
    <s v="Small (11-200)"/>
    <s v="Laura Thompson"/>
    <d v="2024-01-23T00:00:00"/>
    <s v="SAAS"/>
    <x v="3"/>
    <n v="1"/>
    <x v="0"/>
    <m/>
    <n v="1627"/>
    <n v="0.4"/>
    <d v="2024-03-11T00:00:00"/>
    <m/>
  </r>
  <r>
    <s v="Heathcote, Barrows and Doyle"/>
    <s v="Portugal"/>
    <n v="38.736946000000003"/>
    <n v="-9.1426850000000002"/>
    <s v="IT &amp; IT Services"/>
    <s v="Small (11-200)"/>
    <s v="Laura Thompson"/>
    <d v="2024-01-31T00:00:00"/>
    <s v="Custom solution"/>
    <x v="3"/>
    <n v="1"/>
    <x v="0"/>
    <m/>
    <n v="716"/>
    <n v="0.5"/>
    <d v="2024-08-16T00:00:00"/>
    <m/>
  </r>
  <r>
    <s v="Cummerata, Wyman and Conn"/>
    <s v="Switzerland"/>
    <n v="46.204391000000001"/>
    <n v="6.1431579999999997"/>
    <s v="Banking &amp; Finance"/>
    <s v="Small (11-200)"/>
    <s v="John Smith"/>
    <d v="2024-02-14T00:00:00"/>
    <s v="Services"/>
    <x v="3"/>
    <n v="1"/>
    <x v="0"/>
    <m/>
    <n v="1139"/>
    <n v="0.3"/>
    <d v="2024-05-28T00:00:00"/>
    <m/>
  </r>
  <r>
    <s v="O'Reilly, Torphy and Jakubowski"/>
    <s v="Switzerland"/>
    <n v="46.204391000000001"/>
    <n v="6.1431579999999997"/>
    <s v="Banking &amp; Finance"/>
    <s v="Small (11-200)"/>
    <s v="Jessica Martinez"/>
    <d v="2024-04-16T00:00:00"/>
    <s v="Custom solution"/>
    <x v="3"/>
    <n v="1"/>
    <x v="0"/>
    <m/>
    <n v="427"/>
    <n v="0.4"/>
    <d v="2024-09-15T00:00:00"/>
    <m/>
  </r>
  <r>
    <s v="Boyer LLC"/>
    <s v="Austria"/>
    <n v="48.210033000000003"/>
    <n v="16.363448999999999"/>
    <s v="Transportation &amp; Logistics"/>
    <s v="Small (11-200)"/>
    <s v="Michael Brown"/>
    <d v="2024-04-18T00:00:00"/>
    <s v="Services"/>
    <x v="3"/>
    <n v="1"/>
    <x v="0"/>
    <m/>
    <n v="857"/>
    <n v="0.5"/>
    <d v="2024-12-03T00:00:00"/>
    <m/>
  </r>
  <r>
    <s v="Bradtke, Predovic and Monahan"/>
    <s v="Portugal"/>
    <n v="38.736946000000003"/>
    <n v="-9.1426850000000002"/>
    <s v="Telecommunications"/>
    <s v="Small (11-200)"/>
    <s v="Laura Thompson"/>
    <d v="2024-03-17T00:00:00"/>
    <s v="SAAS"/>
    <x v="3"/>
    <n v="1"/>
    <x v="0"/>
    <m/>
    <n v="1442"/>
    <n v="0.1"/>
    <d v="2025-02-10T00:00:00"/>
    <m/>
  </r>
  <r>
    <s v="Schuppe Inc"/>
    <s v="France"/>
    <n v="48.864716000000001"/>
    <n v="2.3490139999999999"/>
    <s v="Banking &amp; Finance"/>
    <s v="Small (11-200)"/>
    <s v="David Wilson"/>
    <d v="2024-03-07T00:00:00"/>
    <s v="Services"/>
    <x v="3"/>
    <n v="1"/>
    <x v="0"/>
    <m/>
    <n v="839"/>
    <n v="0.6"/>
    <d v="2024-10-18T00:00:00"/>
    <m/>
  </r>
  <r>
    <s v="Hand-Heller"/>
    <s v="Germany"/>
    <n v="52.520007999999997"/>
    <n v="13.404954"/>
    <s v="Retail &amp; Distribution"/>
    <s v="Small (11-200)"/>
    <s v="Jessica Martinez"/>
    <d v="2024-01-23T00:00:00"/>
    <s v="Custom solution"/>
    <x v="3"/>
    <n v="1"/>
    <x v="0"/>
    <m/>
    <n v="1660"/>
    <n v="0.8"/>
    <d v="2024-12-02T00:00:00"/>
    <m/>
  </r>
  <r>
    <s v="Prohaska-Jenkins"/>
    <s v="Portugal"/>
    <n v="38.736946000000003"/>
    <n v="-9.1426850000000002"/>
    <s v="Banking &amp; Finance"/>
    <s v="Small (11-200)"/>
    <s v="David Wilson"/>
    <d v="2024-05-01T00:00:00"/>
    <s v="SAAS"/>
    <x v="3"/>
    <n v="1"/>
    <x v="0"/>
    <m/>
    <n v="576"/>
    <n v="0.8"/>
    <d v="2025-02-25T00:00:00"/>
    <m/>
  </r>
  <r>
    <s v="Johnston, Hettinger and Luettgen"/>
    <s v="Austria"/>
    <n v="48.210033000000003"/>
    <n v="16.363448999999999"/>
    <s v="Recreation &amp; Sports"/>
    <s v="Small (11-200)"/>
    <s v="Laura Thompson"/>
    <d v="2024-03-23T00:00:00"/>
    <s v="SAAS"/>
    <x v="3"/>
    <n v="1"/>
    <x v="0"/>
    <m/>
    <n v="1351"/>
    <n v="0.4"/>
    <d v="2024-06-12T00:00:00"/>
    <m/>
  </r>
  <r>
    <s v="Rodriguez, Miller and Bradtke"/>
    <s v="Belgium"/>
    <n v="51.260196999999998"/>
    <n v="4.4027710000000004"/>
    <s v="Transportation &amp; Logistics"/>
    <s v="Small (11-200)"/>
    <s v="Jessica Martinez"/>
    <d v="2024-02-07T00:00:00"/>
    <s v="Custom solution"/>
    <x v="3"/>
    <n v="1"/>
    <x v="0"/>
    <m/>
    <n v="1579"/>
    <n v="0.7"/>
    <d v="2025-01-03T00:00:00"/>
    <m/>
  </r>
  <r>
    <s v="Batz, Schamberger and Feeney"/>
    <s v="Italy"/>
    <n v="41.902782000000002"/>
    <n v="12.496366"/>
    <s v="Retail &amp; Distribution"/>
    <s v="Small (11-200)"/>
    <s v="Sarah Davis"/>
    <d v="2024-05-07T00:00:00"/>
    <s v="SAAS"/>
    <x v="3"/>
    <n v="1"/>
    <x v="0"/>
    <m/>
    <n v="731"/>
    <n v="0.2"/>
    <d v="2024-10-05T00:00:00"/>
    <m/>
  </r>
  <r>
    <s v="Ortiz-Christiansen"/>
    <s v="Portugal"/>
    <n v="38.736946000000003"/>
    <n v="-9.1426850000000002"/>
    <s v="Government Administration &amp; Healthcare"/>
    <s v="Small (11-200)"/>
    <s v="John Smith"/>
    <d v="2024-05-18T00:00:00"/>
    <s v="SAAS"/>
    <x v="3"/>
    <n v="1"/>
    <x v="0"/>
    <m/>
    <n v="931"/>
    <n v="0.3"/>
    <d v="2025-04-04T00:00:00"/>
    <m/>
  </r>
  <r>
    <s v="Toy-Friesen"/>
    <s v="Austria"/>
    <n v="48.210033000000003"/>
    <n v="16.363448999999999"/>
    <s v="IT &amp; IT Services"/>
    <s v="Small (11-200)"/>
    <s v="Laura Thompson"/>
    <d v="2024-01-23T00:00:00"/>
    <s v="SAAS"/>
    <x v="3"/>
    <n v="1"/>
    <x v="0"/>
    <m/>
    <n v="1237"/>
    <n v="0.3"/>
    <d v="2024-07-17T00:00:00"/>
    <m/>
  </r>
  <r>
    <s v="Sawayn and Sons"/>
    <s v="Italy"/>
    <n v="41.902782000000002"/>
    <n v="12.496366"/>
    <s v="Government Administration &amp; Healthcare"/>
    <s v="Small (11-200)"/>
    <s v="Kevin Anderson"/>
    <d v="2024-04-23T00:00:00"/>
    <s v="SAAS"/>
    <x v="3"/>
    <n v="1"/>
    <x v="0"/>
    <m/>
    <n v="1716"/>
    <n v="0.2"/>
    <d v="2024-11-17T00:00:00"/>
    <m/>
  </r>
  <r>
    <s v="Turcotte-Hand"/>
    <s v="Portugal"/>
    <n v="38.736946000000003"/>
    <n v="-9.1426850000000002"/>
    <s v="IT &amp; IT Services"/>
    <s v="Small (11-200)"/>
    <s v="Jessica Martinez"/>
    <d v="2024-01-17T00:00:00"/>
    <s v="Services"/>
    <x v="3"/>
    <n v="1"/>
    <x v="0"/>
    <m/>
    <n v="1382"/>
    <n v="0.3"/>
    <d v="2024-11-26T00:00:00"/>
    <m/>
  </r>
  <r>
    <s v="Bayer Group"/>
    <s v="Portugal"/>
    <n v="38.736946000000003"/>
    <n v="-9.1426850000000002"/>
    <s v="Agriculture &amp; Mining"/>
    <s v="Small (11-200)"/>
    <s v="Jessica Martinez"/>
    <d v="2024-05-09T00:00:00"/>
    <s v="Services"/>
    <x v="3"/>
    <n v="1"/>
    <x v="0"/>
    <m/>
    <n v="1194"/>
    <n v="1"/>
    <d v="2024-12-02T00:00:00"/>
    <m/>
  </r>
  <r>
    <s v="Leffler-Okuneva"/>
    <s v="Belgium"/>
    <n v="51.260196999999998"/>
    <n v="4.4027710000000004"/>
    <s v="Banking &amp; Finance"/>
    <s v="Small (11-200)"/>
    <s v="Kevin Anderson"/>
    <d v="2024-01-10T00:00:00"/>
    <s v="Services"/>
    <x v="3"/>
    <n v="1"/>
    <x v="0"/>
    <m/>
    <n v="1073"/>
    <n v="0.2"/>
    <d v="2024-04-06T00:00:00"/>
    <m/>
  </r>
  <r>
    <s v="Little, Deckow and Kunde"/>
    <s v="Spain"/>
    <n v="40.416775000000001"/>
    <n v="-3.7037900000000001"/>
    <s v="Government Administration &amp; Healthcare"/>
    <s v="Small (11-200)"/>
    <s v="Michael Brown"/>
    <d v="2024-05-11T00:00:00"/>
    <s v="Services"/>
    <x v="3"/>
    <n v="1"/>
    <x v="0"/>
    <m/>
    <n v="1102"/>
    <n v="0.2"/>
    <d v="2024-07-07T00:00:00"/>
    <m/>
  </r>
  <r>
    <s v="Ortiz, Cartwright and Leffler"/>
    <s v="Italy"/>
    <n v="41.902782000000002"/>
    <n v="12.496366"/>
    <s v="IT &amp; IT Services"/>
    <s v="Small (11-200)"/>
    <s v="Jessica Martinez"/>
    <d v="2024-02-21T00:00:00"/>
    <s v="Services"/>
    <x v="3"/>
    <n v="1"/>
    <x v="0"/>
    <m/>
    <n v="1252"/>
    <n v="0.5"/>
    <d v="2024-11-08T00:00:00"/>
    <m/>
  </r>
  <r>
    <s v="Bernier and Sons"/>
    <s v="Belgium"/>
    <n v="51.260196999999998"/>
    <n v="4.4027710000000004"/>
    <s v="Retail &amp; Distribution"/>
    <s v="Small (11-200)"/>
    <s v="Michael Brown"/>
    <d v="2024-01-30T00:00:00"/>
    <s v="SAAS"/>
    <x v="3"/>
    <n v="1"/>
    <x v="0"/>
    <m/>
    <n v="786"/>
    <n v="0.7"/>
    <d v="2024-11-27T00:00:00"/>
    <m/>
  </r>
  <r>
    <s v="Rempel-Towne"/>
    <s v="Belgium"/>
    <n v="51.260196999999998"/>
    <n v="4.4027710000000004"/>
    <s v="Professional Services &amp; Consulting"/>
    <s v="Small (11-200)"/>
    <s v="Sarah Davis"/>
    <d v="2024-03-20T00:00:00"/>
    <s v="Services"/>
    <x v="3"/>
    <n v="1"/>
    <x v="0"/>
    <m/>
    <n v="1292"/>
    <n v="0.8"/>
    <d v="2025-02-14T00:00:00"/>
    <m/>
  </r>
  <r>
    <s v="Sauer-Heaney"/>
    <s v="Italy"/>
    <n v="41.902782000000002"/>
    <n v="12.496366"/>
    <s v="Banking &amp; Finance"/>
    <s v="Small (11-200)"/>
    <s v="Laura Thompson"/>
    <d v="2024-01-09T00:00:00"/>
    <s v="Services"/>
    <x v="3"/>
    <n v="1"/>
    <x v="0"/>
    <m/>
    <n v="317"/>
    <n v="0.6"/>
    <d v="2024-07-13T00:00:00"/>
    <m/>
  </r>
  <r>
    <s v="Funk and Sons"/>
    <s v="Switzerland"/>
    <n v="46.204391000000001"/>
    <n v="6.1431579999999997"/>
    <s v="Transportation &amp; Logistics"/>
    <s v="Small (11-200)"/>
    <s v="Laura Thompson"/>
    <d v="2024-02-21T00:00:00"/>
    <s v="SAAS"/>
    <x v="3"/>
    <n v="1"/>
    <x v="0"/>
    <m/>
    <n v="958"/>
    <n v="0.3"/>
    <d v="2024-09-04T00:00:00"/>
    <m/>
  </r>
  <r>
    <s v="Cruickshank, Cormier and Willms"/>
    <s v="Italy"/>
    <n v="41.902782000000002"/>
    <n v="12.496366"/>
    <s v="Banking &amp; Finance"/>
    <s v="Small (11-200)"/>
    <s v="Sarah Davis"/>
    <d v="2024-05-23T00:00:00"/>
    <s v="Services"/>
    <x v="3"/>
    <n v="1"/>
    <x v="0"/>
    <m/>
    <n v="1364"/>
    <n v="0.5"/>
    <d v="2024-09-06T00:00:00"/>
    <m/>
  </r>
  <r>
    <s v="Roberts, Boehm and Swift"/>
    <s v="Switzerland"/>
    <n v="46.204391000000001"/>
    <n v="6.1431579999999997"/>
    <s v="Transportation &amp; Logistics"/>
    <s v="Small (11-200)"/>
    <s v="Jessica Martinez"/>
    <d v="2024-04-03T00:00:00"/>
    <s v="Services"/>
    <x v="3"/>
    <n v="1"/>
    <x v="0"/>
    <m/>
    <n v="1348"/>
    <n v="0.2"/>
    <d v="2024-05-14T00:00:00"/>
    <m/>
  </r>
  <r>
    <s v="Gerlach, Kiehn and Weber"/>
    <s v="Switzerland"/>
    <n v="46.204391000000001"/>
    <n v="6.1431579999999997"/>
    <s v="Banking &amp; Finance"/>
    <s v="Small (11-200)"/>
    <s v="Jessica Martinez"/>
    <d v="2024-02-10T00:00:00"/>
    <s v="Custom solution"/>
    <x v="3"/>
    <n v="1"/>
    <x v="0"/>
    <m/>
    <n v="1811"/>
    <n v="0.1"/>
    <d v="2024-11-09T00:00:00"/>
    <m/>
  </r>
  <r>
    <s v="Sawayn, Sanford and Skiles"/>
    <s v="Germany"/>
    <n v="52.520007999999997"/>
    <n v="13.404954"/>
    <s v="IT &amp; IT Services"/>
    <s v="Small (11-200)"/>
    <s v="Sarah Davis"/>
    <d v="2024-02-19T00:00:00"/>
    <s v="SAAS"/>
    <x v="3"/>
    <n v="1"/>
    <x v="0"/>
    <m/>
    <n v="1607"/>
    <n v="0.1"/>
    <d v="2025-01-12T00:00:00"/>
    <m/>
  </r>
  <r>
    <s v="Harris, Schmidt and Kautzer"/>
    <s v="Italy"/>
    <n v="41.902782000000002"/>
    <n v="12.496366"/>
    <s v="Transportation &amp; Logistics"/>
    <s v="Small (11-200)"/>
    <s v="Laura Thompson"/>
    <d v="2024-04-05T00:00:00"/>
    <s v="Services"/>
    <x v="3"/>
    <n v="1"/>
    <x v="0"/>
    <m/>
    <n v="1139"/>
    <n v="0.3"/>
    <d v="2024-07-25T00:00:00"/>
    <m/>
  </r>
  <r>
    <s v="Stamm-Rath"/>
    <s v="Italy"/>
    <n v="41.902782000000002"/>
    <n v="12.496366"/>
    <s v="IT &amp; IT Services"/>
    <s v="Small (11-200)"/>
    <s v="Michael Brown"/>
    <d v="2024-01-26T00:00:00"/>
    <s v="Services"/>
    <x v="3"/>
    <n v="1"/>
    <x v="0"/>
    <m/>
    <n v="487"/>
    <n v="0.5"/>
    <d v="2024-09-13T00:00:00"/>
    <m/>
  </r>
  <r>
    <s v="Hamill, Koepp and Quigley"/>
    <s v="Italy"/>
    <n v="41.902782000000002"/>
    <n v="12.496366"/>
    <s v="Manufacturing &amp; Production"/>
    <s v="Small (11-200)"/>
    <s v="Sarah Davis"/>
    <d v="2024-04-17T00:00:00"/>
    <s v="Services"/>
    <x v="3"/>
    <n v="1"/>
    <x v="0"/>
    <m/>
    <n v="495"/>
    <n v="0.6"/>
    <d v="2024-05-28T00:00:00"/>
    <m/>
  </r>
  <r>
    <s v="Hodkiewicz-Powlowski"/>
    <s v="Portugal"/>
    <n v="38.736946000000003"/>
    <n v="-9.1426850000000002"/>
    <s v="IT &amp; IT Services"/>
    <s v="Small (11-200)"/>
    <s v="Laura Thompson"/>
    <d v="2024-02-08T00:00:00"/>
    <s v="Services"/>
    <x v="3"/>
    <n v="1"/>
    <x v="0"/>
    <m/>
    <n v="344"/>
    <n v="0.4"/>
    <d v="2024-04-01T00:00:00"/>
    <m/>
  </r>
  <r>
    <s v="Moore Group"/>
    <s v="France"/>
    <n v="48.864716000000001"/>
    <n v="2.3490139999999999"/>
    <s v="Education &amp; Science"/>
    <s v="Small (11-200)"/>
    <s v="Laura Thompson"/>
    <d v="2024-04-11T00:00:00"/>
    <s v="SAAS"/>
    <x v="3"/>
    <n v="1"/>
    <x v="0"/>
    <m/>
    <n v="443"/>
    <n v="0.3"/>
    <d v="2024-08-07T00:00:00"/>
    <m/>
  </r>
  <r>
    <s v="Schumm-Auer"/>
    <s v="Spain"/>
    <n v="40.416775000000001"/>
    <n v="-3.7037900000000001"/>
    <s v="Education &amp; Science"/>
    <s v="Small (11-200)"/>
    <s v="Emily Johnson"/>
    <d v="2024-03-11T00:00:00"/>
    <s v="SAAS"/>
    <x v="3"/>
    <n v="1"/>
    <x v="0"/>
    <m/>
    <n v="718"/>
    <n v="0.4"/>
    <d v="2025-02-03T00:00:00"/>
    <m/>
  </r>
  <r>
    <s v="Ward, Daugherty and Homenick"/>
    <s v="Austria"/>
    <n v="48.210033000000003"/>
    <n v="16.363448999999999"/>
    <s v="IT &amp; IT Services"/>
    <s v="Small (11-200)"/>
    <s v="Jessica Martinez"/>
    <d v="2024-05-30T00:00:00"/>
    <s v="Custom solution"/>
    <x v="3"/>
    <n v="1"/>
    <x v="0"/>
    <m/>
    <n v="1917"/>
    <n v="0.9"/>
    <d v="2024-10-25T00:00:00"/>
    <m/>
  </r>
  <r>
    <s v="Pollich, Robel and Friesen"/>
    <s v="Germany"/>
    <n v="52.520007999999997"/>
    <n v="13.404954"/>
    <s v="Government Administration &amp; Healthcare"/>
    <s v="Small (11-200)"/>
    <s v="Emily Johnson"/>
    <d v="2024-01-23T00:00:00"/>
    <s v="Custom solution"/>
    <x v="3"/>
    <n v="1"/>
    <x v="0"/>
    <m/>
    <n v="1729"/>
    <n v="0.5"/>
    <d v="2024-06-28T00:00:00"/>
    <m/>
  </r>
  <r>
    <s v="Weimann, Pacocha and McCullough"/>
    <s v="Italy"/>
    <n v="41.902782000000002"/>
    <n v="12.496366"/>
    <s v="Construction &amp; Engineering"/>
    <s v="Small (11-200)"/>
    <s v="Jessica Martinez"/>
    <d v="2024-05-04T00:00:00"/>
    <s v="Custom solution"/>
    <x v="3"/>
    <n v="1"/>
    <x v="0"/>
    <m/>
    <n v="1345"/>
    <n v="0.1"/>
    <d v="2024-08-15T00:00:00"/>
    <m/>
  </r>
  <r>
    <s v="Champlin, Borer and Purdy"/>
    <s v="Portugal"/>
    <n v="38.736946000000003"/>
    <n v="-9.1426850000000002"/>
    <s v="Transportation &amp; Logistics"/>
    <s v="Small (11-200)"/>
    <s v="Michael Brown"/>
    <d v="2024-04-21T00:00:00"/>
    <s v="Services"/>
    <x v="3"/>
    <n v="1"/>
    <x v="0"/>
    <m/>
    <n v="1626"/>
    <n v="0.6"/>
    <d v="2025-04-19T00:00:00"/>
    <m/>
  </r>
  <r>
    <s v="Erdman, Medhurst and Rowe"/>
    <s v="Italy"/>
    <n v="41.902782000000002"/>
    <n v="12.496366"/>
    <s v="Telecommunications"/>
    <s v="Small (11-200)"/>
    <s v="Michael Brown"/>
    <d v="2024-05-22T00:00:00"/>
    <s v="SAAS"/>
    <x v="3"/>
    <n v="1"/>
    <x v="0"/>
    <m/>
    <n v="1592"/>
    <n v="0.5"/>
    <d v="2024-07-23T00:00:00"/>
    <m/>
  </r>
  <r>
    <s v="Gutmann-Hoppe"/>
    <s v="Belgium"/>
    <n v="51.260196999999998"/>
    <n v="4.4027710000000004"/>
    <s v="Energy &amp; Utilities"/>
    <s v="Small (11-200)"/>
    <s v="Jessica Martinez"/>
    <d v="2024-02-07T00:00:00"/>
    <s v="Custom solution"/>
    <x v="3"/>
    <n v="1"/>
    <x v="0"/>
    <m/>
    <n v="819"/>
    <n v="0.3"/>
    <d v="2024-02-28T00:00:00"/>
    <m/>
  </r>
  <r>
    <s v="Lakin-Bradtke"/>
    <s v="Italy"/>
    <n v="41.902782000000002"/>
    <n v="12.496366"/>
    <s v="Entertainment &amp; Media &amp; Hospitality"/>
    <s v="Small (11-200)"/>
    <s v="Laura Thompson"/>
    <d v="2024-02-28T00:00:00"/>
    <s v="SAAS"/>
    <x v="3"/>
    <n v="1"/>
    <x v="0"/>
    <m/>
    <n v="766"/>
    <n v="0.5"/>
    <d v="2025-02-15T00:00:00"/>
    <m/>
  </r>
  <r>
    <s v="Ziemann, Bergstrom and Harber"/>
    <s v="Italy"/>
    <n v="41.902782000000002"/>
    <n v="12.496366"/>
    <s v="Banking &amp; Finance"/>
    <s v="Small (11-200)"/>
    <s v="Jessica Martinez"/>
    <d v="2024-01-09T00:00:00"/>
    <s v="Services"/>
    <x v="3"/>
    <n v="1"/>
    <x v="0"/>
    <m/>
    <n v="834"/>
    <n v="0.4"/>
    <d v="2024-12-30T00:00:00"/>
    <m/>
  </r>
  <r>
    <s v="Mitchell-Hauck"/>
    <s v="Italy"/>
    <n v="41.902782000000002"/>
    <n v="12.496366"/>
    <s v="Transportation &amp; Logistics"/>
    <s v="Small (11-200)"/>
    <s v="Sarah Davis"/>
    <d v="2024-03-29T00:00:00"/>
    <s v="SAAS"/>
    <x v="3"/>
    <n v="1"/>
    <x v="0"/>
    <m/>
    <n v="1662"/>
    <n v="0.3"/>
    <d v="2025-03-23T00:00:00"/>
    <m/>
  </r>
  <r>
    <s v="Labadie-Keeling"/>
    <s v="Germany"/>
    <n v="52.520007999999997"/>
    <n v="13.404954"/>
    <s v="Recreation &amp; Sports"/>
    <s v="Small (11-200)"/>
    <s v="Michael Brown"/>
    <d v="2024-01-13T00:00:00"/>
    <s v="SAAS"/>
    <x v="3"/>
    <n v="1"/>
    <x v="0"/>
    <m/>
    <n v="1819"/>
    <n v="0.6"/>
    <d v="2024-08-28T00:00:00"/>
    <m/>
  </r>
  <r>
    <s v="Borer Group"/>
    <s v="Austria"/>
    <n v="48.210033000000003"/>
    <n v="16.363448999999999"/>
    <s v="Agriculture &amp; Mining"/>
    <s v="Small (11-200)"/>
    <s v="Jessica Martinez"/>
    <d v="2024-05-21T00:00:00"/>
    <s v="Services"/>
    <x v="3"/>
    <n v="1"/>
    <x v="0"/>
    <m/>
    <n v="1142"/>
    <n v="0.2"/>
    <d v="2024-06-26T00:00:00"/>
    <m/>
  </r>
  <r>
    <s v="Goldner, Grant and Krajcik"/>
    <s v="Austria"/>
    <n v="48.210033000000003"/>
    <n v="16.363448999999999"/>
    <s v="Entertainment &amp; Media &amp; Hospitality"/>
    <s v="Small (11-200)"/>
    <s v="Laura Thompson"/>
    <d v="2024-02-21T00:00:00"/>
    <s v="Custom solution"/>
    <x v="3"/>
    <n v="1"/>
    <x v="0"/>
    <m/>
    <n v="1340"/>
    <n v="0.3"/>
    <d v="2024-08-16T00:00:00"/>
    <m/>
  </r>
  <r>
    <s v="Schinner and Sons"/>
    <s v="Belgium"/>
    <n v="51.260196999999998"/>
    <n v="4.4027710000000004"/>
    <s v="Transportation &amp; Logistics"/>
    <s v="Small (11-200)"/>
    <s v="Emily Johnson"/>
    <d v="2024-01-23T00:00:00"/>
    <s v="Services"/>
    <x v="3"/>
    <n v="1"/>
    <x v="0"/>
    <m/>
    <n v="797"/>
    <n v="0.4"/>
    <d v="2024-06-12T00:00:00"/>
    <m/>
  </r>
  <r>
    <s v="Kihn Inc"/>
    <s v="Germany"/>
    <n v="52.520007999999997"/>
    <n v="13.404954"/>
    <s v="Transportation &amp; Logistics"/>
    <s v="Small (11-200)"/>
    <s v="Laura Thompson"/>
    <d v="2024-05-09T00:00:00"/>
    <s v="SAAS"/>
    <x v="3"/>
    <n v="1"/>
    <x v="0"/>
    <m/>
    <n v="644"/>
    <n v="0.4"/>
    <d v="2025-01-25T00:00:00"/>
    <m/>
  </r>
  <r>
    <s v="Abbott-Wisoky"/>
    <s v="Netherlands"/>
    <n v="52.370215999999999"/>
    <n v="4.895168"/>
    <s v="Banking &amp; Finance"/>
    <s v="Small (11-200)"/>
    <s v="Sarah Davis"/>
    <d v="2024-05-19T00:00:00"/>
    <s v="Services"/>
    <x v="3"/>
    <n v="1"/>
    <x v="0"/>
    <m/>
    <n v="355"/>
    <n v="0.3"/>
    <d v="2025-02-26T00:00:00"/>
    <m/>
  </r>
  <r>
    <s v="Strosin, Bahringer and Reilly"/>
    <s v="Germany"/>
    <n v="52.520007999999997"/>
    <n v="13.404954"/>
    <s v="IT &amp; IT Services"/>
    <s v="Small (11-200)"/>
    <s v="John Smith"/>
    <d v="2024-05-28T00:00:00"/>
    <s v="Custom solution"/>
    <x v="3"/>
    <n v="1"/>
    <x v="0"/>
    <m/>
    <n v="1741"/>
    <n v="0.5"/>
    <d v="2024-10-18T00:00:00"/>
    <m/>
  </r>
  <r>
    <s v="McKenzie, Jerde and Altenwerth"/>
    <s v="Netherlands"/>
    <n v="52.370215999999999"/>
    <n v="4.895168"/>
    <s v="Banking &amp; Finance"/>
    <s v="Small (11-200)"/>
    <s v="Laura Thompson"/>
    <d v="2024-01-31T00:00:00"/>
    <s v="SAAS"/>
    <x v="3"/>
    <n v="1"/>
    <x v="0"/>
    <m/>
    <n v="441"/>
    <n v="0.3"/>
    <d v="2024-10-17T00:00:00"/>
    <m/>
  </r>
  <r>
    <s v="Runolfsdottir, Mills and Jacobi"/>
    <s v="Germany"/>
    <n v="52.520007999999997"/>
    <n v="13.404954"/>
    <s v="Transportation &amp; Logistics"/>
    <s v="Small (11-200)"/>
    <s v="Michael Brown"/>
    <d v="2024-05-10T00:00:00"/>
    <s v="SAAS"/>
    <x v="3"/>
    <n v="1"/>
    <x v="0"/>
    <m/>
    <n v="1239"/>
    <n v="0.4"/>
    <d v="2025-03-02T00:00:00"/>
    <m/>
  </r>
  <r>
    <s v="Tremblay, Thompson and Robel"/>
    <s v="Belgium"/>
    <n v="51.260196999999998"/>
    <n v="4.4027710000000004"/>
    <s v="IT &amp; IT Services"/>
    <s v="Small (11-200)"/>
    <s v="Laura Thompson"/>
    <d v="2024-05-11T00:00:00"/>
    <s v="SAAS"/>
    <x v="3"/>
    <n v="1"/>
    <x v="0"/>
    <m/>
    <n v="467"/>
    <n v="0.4"/>
    <d v="2025-02-15T00:00:00"/>
    <m/>
  </r>
  <r>
    <s v="Rutherford LLC"/>
    <s v="Germany"/>
    <n v="52.520007999999997"/>
    <n v="13.404954"/>
    <s v="Transportation &amp; Logistics"/>
    <s v="Small (11-200)"/>
    <s v="Jessica Martinez"/>
    <d v="2024-02-10T00:00:00"/>
    <s v="SAAS"/>
    <x v="3"/>
    <n v="1"/>
    <x v="0"/>
    <m/>
    <n v="403"/>
    <n v="0.5"/>
    <d v="2024-06-19T00:00:00"/>
    <m/>
  </r>
  <r>
    <s v="Rice-Bayer"/>
    <s v="Austria"/>
    <n v="48.210033000000003"/>
    <n v="16.363448999999999"/>
    <s v="Energy &amp; Utilities"/>
    <s v="Small (11-200)"/>
    <s v="Jessica Martinez"/>
    <d v="2024-03-20T00:00:00"/>
    <s v="SAAS"/>
    <x v="3"/>
    <n v="1"/>
    <x v="0"/>
    <m/>
    <n v="677"/>
    <n v="0.2"/>
    <d v="2024-12-29T00:00:00"/>
    <m/>
  </r>
  <r>
    <s v="Blanda, Gibson and Mills"/>
    <s v="Switzerland"/>
    <n v="46.204391000000001"/>
    <n v="6.1431579999999997"/>
    <s v="IT &amp; IT Services"/>
    <s v="Small (11-200)"/>
    <s v="Michael Brown"/>
    <d v="2024-03-29T00:00:00"/>
    <s v="SAAS"/>
    <x v="3"/>
    <n v="1"/>
    <x v="0"/>
    <m/>
    <n v="690"/>
    <n v="0.1"/>
    <d v="2024-11-27T00:00:00"/>
    <m/>
  </r>
  <r>
    <s v="Deckow, Dickens and Koss"/>
    <s v="Switzerland"/>
    <n v="46.204391000000001"/>
    <n v="6.1431579999999997"/>
    <s v="Transportation &amp; Logistics"/>
    <s v="Small (11-200)"/>
    <s v="Jessica Martinez"/>
    <d v="2024-05-25T00:00:00"/>
    <s v="SAAS"/>
    <x v="3"/>
    <n v="1"/>
    <x v="0"/>
    <m/>
    <n v="404"/>
    <n v="0.3"/>
    <d v="2024-08-08T00:00:00"/>
    <m/>
  </r>
  <r>
    <s v="Sporer-Beer"/>
    <s v="France"/>
    <n v="48.864716000000001"/>
    <n v="2.3490139999999999"/>
    <s v="IT &amp; IT Services"/>
    <s v="Small (11-200)"/>
    <s v="Michael Brown"/>
    <d v="2024-02-12T00:00:00"/>
    <s v="SAAS"/>
    <x v="3"/>
    <n v="1"/>
    <x v="0"/>
    <m/>
    <n v="1126"/>
    <n v="0.8"/>
    <d v="2024-04-11T00:00:00"/>
    <m/>
  </r>
  <r>
    <s v="Hudson Group"/>
    <s v="Germany"/>
    <n v="52.520007999999997"/>
    <n v="13.404954"/>
    <s v="Telecommunications"/>
    <s v="Small (11-200)"/>
    <s v="Laura Thompson"/>
    <d v="2024-01-30T00:00:00"/>
    <s v="SAAS"/>
    <x v="3"/>
    <n v="1"/>
    <x v="0"/>
    <m/>
    <n v="1675"/>
    <n v="0.4"/>
    <d v="2024-07-13T00:00:00"/>
    <m/>
  </r>
  <r>
    <s v="Gutmann-Friesen"/>
    <s v="Italy"/>
    <n v="41.902782000000002"/>
    <n v="12.496366"/>
    <s v="Banking &amp; Finance"/>
    <s v="Small (11-200)"/>
    <s v="John Smith"/>
    <d v="2024-05-13T00:00:00"/>
    <s v="Services"/>
    <x v="3"/>
    <n v="1"/>
    <x v="0"/>
    <m/>
    <n v="1910"/>
    <n v="0.2"/>
    <d v="2025-03-18T00:00:00"/>
    <m/>
  </r>
  <r>
    <s v="Schmidt, Konopelski and Larson"/>
    <s v="Austria"/>
    <n v="48.210033000000003"/>
    <n v="16.363448999999999"/>
    <s v="Banking &amp; Finance"/>
    <s v="Small (11-200)"/>
    <s v="Laura Thompson"/>
    <d v="2024-02-04T00:00:00"/>
    <s v="Custom solution"/>
    <x v="3"/>
    <n v="1"/>
    <x v="0"/>
    <m/>
    <n v="857"/>
    <n v="0.3"/>
    <d v="2024-11-21T00:00:00"/>
    <m/>
  </r>
  <r>
    <s v="O'Connell Group"/>
    <s v="Portugal"/>
    <n v="38.736946000000003"/>
    <n v="-9.1426850000000002"/>
    <s v="Government Administration &amp; Healthcare"/>
    <s v="Small (11-200)"/>
    <s v="Jessica Martinez"/>
    <d v="2024-03-14T00:00:00"/>
    <s v="Services"/>
    <x v="3"/>
    <n v="1"/>
    <x v="0"/>
    <m/>
    <n v="1561"/>
    <n v="0.4"/>
    <d v="2025-01-04T00:00:00"/>
    <m/>
  </r>
  <r>
    <s v="Willms-Hagenes"/>
    <s v="Portugal"/>
    <n v="38.736946000000003"/>
    <n v="-9.1426850000000002"/>
    <s v="Transportation &amp; Logistics"/>
    <s v="Small (11-200)"/>
    <s v="Michael Brown"/>
    <d v="2024-05-27T00:00:00"/>
    <s v="Custom solution"/>
    <x v="3"/>
    <n v="1"/>
    <x v="0"/>
    <m/>
    <n v="872"/>
    <n v="0.5"/>
    <d v="2024-10-04T00:00:00"/>
    <m/>
  </r>
  <r>
    <s v="Metz-Kuvalis"/>
    <s v="Germany"/>
    <n v="52.520007999999997"/>
    <n v="13.404954"/>
    <s v="Banking &amp; Finance"/>
    <s v="Small (11-200)"/>
    <s v="Jessica Martinez"/>
    <d v="2024-01-07T00:00:00"/>
    <s v="Services"/>
    <x v="3"/>
    <n v="1"/>
    <x v="0"/>
    <m/>
    <n v="757"/>
    <n v="0.3"/>
    <d v="2024-08-12T00:00:00"/>
    <m/>
  </r>
  <r>
    <s v="Jakubowski Group"/>
    <s v="Germany"/>
    <n v="52.520007999999997"/>
    <n v="13.404954"/>
    <s v="Retail &amp; Distribution"/>
    <s v="Small (11-200)"/>
    <s v="Laura Thompson"/>
    <d v="2024-03-17T00:00:00"/>
    <s v="SAAS"/>
    <x v="3"/>
    <n v="1"/>
    <x v="0"/>
    <m/>
    <n v="1521"/>
    <n v="0.7"/>
    <d v="2025-03-17T00:00:00"/>
    <m/>
  </r>
  <r>
    <s v="Volkman Inc"/>
    <s v="France"/>
    <n v="48.864716000000001"/>
    <n v="2.3490139999999999"/>
    <s v="Manufacturing &amp; Production"/>
    <s v="Small (11-200)"/>
    <s v="Michael Brown"/>
    <d v="2024-04-20T00:00:00"/>
    <s v="SAAS"/>
    <x v="3"/>
    <n v="1"/>
    <x v="0"/>
    <m/>
    <n v="1010"/>
    <n v="0.8"/>
    <d v="2025-02-14T00:00:00"/>
    <m/>
  </r>
  <r>
    <s v="Haley, Ritchie and Anderson"/>
    <s v="Italy"/>
    <n v="41.902782000000002"/>
    <n v="12.496366"/>
    <s v="IT &amp; IT Services"/>
    <s v="Small (11-200)"/>
    <s v="Kevin Anderson"/>
    <d v="2024-02-16T00:00:00"/>
    <s v="Services"/>
    <x v="3"/>
    <n v="1"/>
    <x v="0"/>
    <m/>
    <n v="1175"/>
    <n v="0.3"/>
    <d v="2024-07-05T00:00:00"/>
    <m/>
  </r>
  <r>
    <s v="Hoeger Inc"/>
    <s v="Italy"/>
    <n v="41.902782000000002"/>
    <n v="12.496366"/>
    <s v="Professional Services &amp; Consulting"/>
    <s v="Small (11-200)"/>
    <s v="Laura Thompson"/>
    <d v="2024-01-26T00:00:00"/>
    <s v="SAAS"/>
    <x v="3"/>
    <n v="1"/>
    <x v="0"/>
    <m/>
    <n v="1058"/>
    <n v="0.8"/>
    <d v="2024-11-02T00:00:00"/>
    <m/>
  </r>
  <r>
    <s v="Monahan-Quitzon"/>
    <s v="Austria"/>
    <n v="48.210033000000003"/>
    <n v="16.363448999999999"/>
    <s v="Energy &amp; Utilities"/>
    <s v="Small (11-200)"/>
    <s v="Michael Brown"/>
    <d v="2024-03-22T00:00:00"/>
    <s v="SAAS"/>
    <x v="3"/>
    <n v="1"/>
    <x v="0"/>
    <m/>
    <n v="1546"/>
    <n v="0.1"/>
    <d v="2024-04-30T00:00:00"/>
    <m/>
  </r>
  <r>
    <s v="Crona, Keeling and Daniel"/>
    <s v="Switzerland"/>
    <n v="46.204391000000001"/>
    <n v="6.1431579999999997"/>
    <s v="Transportation &amp; Logistics"/>
    <s v="Small (11-200)"/>
    <s v="Michael Brown"/>
    <d v="2024-05-05T00:00:00"/>
    <s v="SAAS"/>
    <x v="3"/>
    <n v="1"/>
    <x v="0"/>
    <m/>
    <n v="1029"/>
    <n v="0.9"/>
    <d v="2024-09-19T00:00:00"/>
    <m/>
  </r>
  <r>
    <s v="Bergnaum, Hyatt and Purdy"/>
    <s v="France"/>
    <n v="48.864716000000001"/>
    <n v="2.3490139999999999"/>
    <s v="Energy &amp; Utilities"/>
    <s v="Small (11-200)"/>
    <s v="David Wilson"/>
    <d v="2024-04-02T00:00:00"/>
    <s v="SAAS"/>
    <x v="3"/>
    <n v="1"/>
    <x v="0"/>
    <m/>
    <n v="1736"/>
    <n v="0.4"/>
    <d v="2024-10-04T00:00:00"/>
    <m/>
  </r>
  <r>
    <s v="Schiller-Stehr"/>
    <s v="Belgium"/>
    <n v="51.260196999999998"/>
    <n v="4.4027710000000004"/>
    <s v="Banking &amp; Finance"/>
    <s v="Small (11-200)"/>
    <s v="Sarah Davis"/>
    <d v="2024-01-02T00:00:00"/>
    <s v="Services"/>
    <x v="3"/>
    <n v="1"/>
    <x v="0"/>
    <m/>
    <n v="1035"/>
    <n v="0.6"/>
    <d v="2024-08-04T00:00:00"/>
    <m/>
  </r>
  <r>
    <s v="Kuhlman Group"/>
    <s v="Germany"/>
    <n v="52.520007999999997"/>
    <n v="13.404954"/>
    <s v="IT &amp; IT Services"/>
    <s v="Small (11-200)"/>
    <s v="David Wilson"/>
    <d v="2024-03-14T00:00:00"/>
    <s v="SAAS"/>
    <x v="3"/>
    <n v="1"/>
    <x v="0"/>
    <m/>
    <n v="1077"/>
    <n v="0.2"/>
    <d v="2024-10-10T00:00:00"/>
    <m/>
  </r>
  <r>
    <s v="Bogan Inc"/>
    <s v="Germany"/>
    <n v="52.520007999999997"/>
    <n v="13.404954"/>
    <s v="IT &amp; IT Services"/>
    <s v="Small (11-200)"/>
    <s v="Laura Thompson"/>
    <d v="2024-02-01T00:00:00"/>
    <s v="Services"/>
    <x v="3"/>
    <n v="1"/>
    <x v="0"/>
    <m/>
    <n v="1462"/>
    <n v="0.6"/>
    <d v="2024-09-05T00:00:00"/>
    <m/>
  </r>
  <r>
    <s v="Yundt Inc"/>
    <s v="France"/>
    <n v="48.864716000000001"/>
    <n v="2.3490139999999999"/>
    <s v="Transportation &amp; Logistics"/>
    <s v="Small (11-200)"/>
    <s v="Jessica Martinez"/>
    <d v="2024-01-09T00:00:00"/>
    <s v="SAAS"/>
    <x v="3"/>
    <n v="1"/>
    <x v="0"/>
    <m/>
    <n v="1849"/>
    <n v="0.8"/>
    <d v="2024-12-16T00:00:00"/>
    <m/>
  </r>
  <r>
    <s v="Sawayn-Bogan"/>
    <s v="Italy"/>
    <n v="41.902782000000002"/>
    <n v="12.496366"/>
    <s v="Transportation &amp; Logistics"/>
    <s v="Small (11-200)"/>
    <s v="Emily Johnson"/>
    <d v="2024-05-13T00:00:00"/>
    <s v="SAAS"/>
    <x v="3"/>
    <n v="1"/>
    <x v="0"/>
    <m/>
    <n v="294"/>
    <n v="0.4"/>
    <d v="2025-02-03T00:00:00"/>
    <m/>
  </r>
  <r>
    <s v="Spinka, Johns and Tromp"/>
    <s v="Germany"/>
    <n v="52.520007999999997"/>
    <n v="13.404954"/>
    <s v="Banking &amp; Finance"/>
    <s v="Small (11-200)"/>
    <s v="Laura Thompson"/>
    <d v="2024-01-03T00:00:00"/>
    <s v="SAAS"/>
    <x v="3"/>
    <n v="1"/>
    <x v="0"/>
    <m/>
    <n v="1632"/>
    <n v="0.3"/>
    <d v="2024-11-16T00:00:00"/>
    <m/>
  </r>
  <r>
    <s v="Zieme-Cronin"/>
    <s v="Italy"/>
    <n v="41.902782000000002"/>
    <n v="12.496366"/>
    <s v="Banking &amp; Finance"/>
    <s v="Small (11-200)"/>
    <s v="Laura Thompson"/>
    <d v="2024-02-05T00:00:00"/>
    <s v="SAAS"/>
    <x v="3"/>
    <n v="1"/>
    <x v="0"/>
    <m/>
    <n v="457"/>
    <n v="0.3"/>
    <d v="2024-08-29T00:00:00"/>
    <m/>
  </r>
  <r>
    <s v="Gleichner-Kohler"/>
    <s v="France"/>
    <n v="48.864716000000001"/>
    <n v="2.3490139999999999"/>
    <s v="Agriculture &amp; Mining"/>
    <s v="Small (11-200)"/>
    <s v="Emily Johnson"/>
    <d v="2024-01-17T00:00:00"/>
    <s v="Custom solution"/>
    <x v="3"/>
    <n v="1"/>
    <x v="0"/>
    <m/>
    <n v="852"/>
    <n v="0.4"/>
    <d v="2024-12-21T00:00:00"/>
    <m/>
  </r>
  <r>
    <s v="Morar-Goyette"/>
    <s v="Austria"/>
    <n v="48.210033000000003"/>
    <n v="16.363448999999999"/>
    <s v="Banking &amp; Finance"/>
    <s v="Small (11-200)"/>
    <s v="Laura Thompson"/>
    <d v="2024-04-01T00:00:00"/>
    <s v="Services"/>
    <x v="3"/>
    <n v="1"/>
    <x v="0"/>
    <m/>
    <n v="220"/>
    <n v="0.3"/>
    <d v="2025-03-17T00:00:00"/>
    <m/>
  </r>
  <r>
    <s v="Howell and Sons"/>
    <s v="Italy"/>
    <n v="41.902782000000002"/>
    <n v="12.496366"/>
    <s v="Energy &amp; Utilities"/>
    <s v="Small (11-200)"/>
    <s v="David Wilson"/>
    <d v="2024-04-28T00:00:00"/>
    <s v="SAAS"/>
    <x v="3"/>
    <n v="1"/>
    <x v="0"/>
    <m/>
    <n v="733"/>
    <n v="0.6"/>
    <d v="2024-11-02T00:00:00"/>
    <m/>
  </r>
  <r>
    <s v="Metz LLC"/>
    <s v="Belgium"/>
    <n v="51.260196999999998"/>
    <n v="4.4027710000000004"/>
    <s v="Banking &amp; Finance"/>
    <s v="Small (11-200)"/>
    <s v="Michael Brown"/>
    <d v="2024-03-13T00:00:00"/>
    <s v="SAAS"/>
    <x v="3"/>
    <n v="1"/>
    <x v="0"/>
    <m/>
    <n v="1736"/>
    <n v="0.3"/>
    <d v="2024-09-03T00:00:00"/>
    <m/>
  </r>
  <r>
    <s v="Schamberger Group"/>
    <s v="France"/>
    <n v="48.864716000000001"/>
    <n v="2.3490139999999999"/>
    <s v="Education &amp; Science"/>
    <s v="Small (11-200)"/>
    <s v="Laura Thompson"/>
    <d v="2024-01-20T00:00:00"/>
    <s v="SAAS"/>
    <x v="3"/>
    <n v="1"/>
    <x v="0"/>
    <m/>
    <n v="1064"/>
    <n v="0.2"/>
    <d v="2024-04-17T00:00:00"/>
    <m/>
  </r>
  <r>
    <s v="Dickinson, King and Jenkins"/>
    <s v="Germany"/>
    <n v="52.520007999999997"/>
    <n v="13.404954"/>
    <s v="Retail &amp; Distribution"/>
    <s v="Small (11-200)"/>
    <s v="John Smith"/>
    <d v="2024-03-07T00:00:00"/>
    <s v="SAAS"/>
    <x v="3"/>
    <n v="1"/>
    <x v="0"/>
    <m/>
    <n v="1152"/>
    <n v="0.4"/>
    <d v="2024-04-25T00:00:00"/>
    <m/>
  </r>
  <r>
    <s v="Jakubowski LLC"/>
    <s v="Germany"/>
    <n v="52.520007999999997"/>
    <n v="13.404954"/>
    <s v="Professional Services &amp; Consulting"/>
    <s v="Small (11-200)"/>
    <s v="Sarah Davis"/>
    <d v="2024-05-10T00:00:00"/>
    <s v="SAAS"/>
    <x v="3"/>
    <n v="1"/>
    <x v="0"/>
    <m/>
    <n v="227"/>
    <n v="0.4"/>
    <d v="2025-02-17T00:00:00"/>
    <m/>
  </r>
  <r>
    <s v="King-Rohan"/>
    <s v="Austria"/>
    <n v="48.210033000000003"/>
    <n v="16.363448999999999"/>
    <s v="Recreation &amp; Sports"/>
    <s v="Small (11-200)"/>
    <s v="David Wilson"/>
    <d v="2024-03-11T00:00:00"/>
    <s v="SAAS"/>
    <x v="3"/>
    <n v="1"/>
    <x v="0"/>
    <m/>
    <n v="1409"/>
    <n v="0.3"/>
    <d v="2024-12-21T00:00:00"/>
    <m/>
  </r>
  <r>
    <s v="Rowe and Sons"/>
    <s v="Switzerland"/>
    <n v="46.204391000000001"/>
    <n v="6.1431579999999997"/>
    <s v="Transportation &amp; Logistics"/>
    <s v="Small (11-200)"/>
    <s v="Michael Brown"/>
    <d v="2024-03-28T00:00:00"/>
    <s v="Services"/>
    <x v="3"/>
    <n v="1"/>
    <x v="0"/>
    <m/>
    <n v="1853"/>
    <n v="0.4"/>
    <d v="2024-05-28T00:00:00"/>
    <m/>
  </r>
  <r>
    <s v="Barrows Group"/>
    <s v="Germany"/>
    <n v="52.520007999999997"/>
    <n v="13.404954"/>
    <s v="Education &amp; Science"/>
    <s v="Small (11-200)"/>
    <s v="Laura Thompson"/>
    <d v="2024-03-01T00:00:00"/>
    <s v="SAAS"/>
    <x v="3"/>
    <n v="1"/>
    <x v="0"/>
    <m/>
    <n v="601"/>
    <n v="0.3"/>
    <d v="2024-09-29T00:00:00"/>
    <m/>
  </r>
  <r>
    <s v="Kertzmann-Kris"/>
    <s v="Switzerland"/>
    <n v="46.204391000000001"/>
    <n v="6.1431579999999997"/>
    <s v="IT &amp; IT Services"/>
    <s v="Small (11-200)"/>
    <s v="Jessica Martinez"/>
    <d v="2024-03-16T00:00:00"/>
    <s v="Services"/>
    <x v="3"/>
    <n v="1"/>
    <x v="0"/>
    <m/>
    <n v="637"/>
    <n v="0.4"/>
    <d v="2024-07-11T00:00:00"/>
    <m/>
  </r>
  <r>
    <s v="Hettinger, Trantow and Altenwerth"/>
    <s v="France"/>
    <n v="48.864716000000001"/>
    <n v="2.3490139999999999"/>
    <s v="Agriculture &amp; Mining"/>
    <s v="Small (11-200)"/>
    <s v="Sarah Davis"/>
    <d v="2024-01-12T00:00:00"/>
    <s v="SAAS"/>
    <x v="3"/>
    <n v="1"/>
    <x v="0"/>
    <m/>
    <n v="1011"/>
    <n v="0.8"/>
    <d v="2024-09-20T00:00:00"/>
    <m/>
  </r>
  <r>
    <s v="Doyle, Krajcik and Wintheiser"/>
    <s v="France"/>
    <n v="48.864716000000001"/>
    <n v="2.3490139999999999"/>
    <s v="Agriculture &amp; Mining"/>
    <s v="Small (11-200)"/>
    <s v="David Wilson"/>
    <d v="2024-05-14T00:00:00"/>
    <s v="Services"/>
    <x v="3"/>
    <n v="1"/>
    <x v="0"/>
    <m/>
    <n v="1368"/>
    <n v="0.4"/>
    <d v="2025-04-07T00:00:00"/>
    <m/>
  </r>
  <r>
    <s v="Koss-Mertz"/>
    <s v="France"/>
    <n v="48.864716000000001"/>
    <n v="2.3490139999999999"/>
    <s v="Professional Services &amp; Consulting"/>
    <s v="Small (11-200)"/>
    <s v="Emily Johnson"/>
    <d v="2024-05-23T00:00:00"/>
    <s v="SAAS"/>
    <x v="3"/>
    <n v="1"/>
    <x v="0"/>
    <m/>
    <n v="706"/>
    <n v="0.6"/>
    <d v="2024-11-18T00:00:00"/>
    <m/>
  </r>
  <r>
    <s v="Shanahan-Hodkiewicz"/>
    <s v="Austria"/>
    <n v="48.210033000000003"/>
    <n v="16.363448999999999"/>
    <s v="Transportation &amp; Logistics"/>
    <s v="Small (11-200)"/>
    <s v="Sarah Davis"/>
    <d v="2024-03-26T00:00:00"/>
    <s v="Custom solution"/>
    <x v="3"/>
    <n v="1"/>
    <x v="0"/>
    <m/>
    <n v="1324"/>
    <n v="0.5"/>
    <d v="2025-02-26T00:00:00"/>
    <m/>
  </r>
  <r>
    <s v="Kunde and Sons"/>
    <s v="Portugal"/>
    <n v="38.736946000000003"/>
    <n v="-9.1426850000000002"/>
    <s v="Banking &amp; Finance"/>
    <s v="Small (11-200)"/>
    <s v="Laura Thompson"/>
    <d v="2024-03-01T00:00:00"/>
    <s v="Services"/>
    <x v="3"/>
    <n v="1"/>
    <x v="0"/>
    <m/>
    <n v="1916"/>
    <n v="0.9"/>
    <d v="2024-04-13T00:00:00"/>
    <m/>
  </r>
  <r>
    <s v="Kassulke, McClure and Greenfelder"/>
    <s v="Italy"/>
    <n v="41.902782000000002"/>
    <n v="12.496366"/>
    <s v="Recreation &amp; Sports"/>
    <s v="Small (11-200)"/>
    <s v="Kevin Anderson"/>
    <d v="2024-01-16T00:00:00"/>
    <s v="SAAS"/>
    <x v="3"/>
    <n v="1"/>
    <x v="0"/>
    <m/>
    <n v="1838"/>
    <n v="0.3"/>
    <d v="2024-02-17T00:00:00"/>
    <m/>
  </r>
  <r>
    <s v="Konopelski and Sons"/>
    <s v="Germany"/>
    <n v="52.520007999999997"/>
    <n v="13.404954"/>
    <s v="IT &amp; IT Services"/>
    <s v="Small (11-200)"/>
    <s v="Sarah Davis"/>
    <d v="2024-01-18T00:00:00"/>
    <s v="SAAS"/>
    <x v="3"/>
    <n v="1"/>
    <x v="0"/>
    <m/>
    <n v="621"/>
    <n v="0.2"/>
    <d v="2024-04-25T00:00:00"/>
    <m/>
  </r>
  <r>
    <s v="Thoughtbeat"/>
    <s v="Italy"/>
    <n v="41.902782000000002"/>
    <n v="12.496366"/>
    <s v="Agriculture &amp; Mining"/>
    <s v="Micro (1-10)"/>
    <s v="John Smith"/>
    <d v="2024-01-28T00:00:00"/>
    <s v="SAAS"/>
    <x v="3"/>
    <n v="1"/>
    <x v="0"/>
    <m/>
    <n v="450"/>
    <n v="0.4"/>
    <d v="2024-05-12T00:00:00"/>
    <m/>
  </r>
  <r>
    <s v="Pixope"/>
    <s v="Switzerland"/>
    <n v="46.204391000000001"/>
    <n v="6.1431579999999997"/>
    <s v="Government Administration &amp; Healthcare"/>
    <s v="Micro (1-10)"/>
    <s v="Kevin Anderson"/>
    <d v="2024-02-17T00:00:00"/>
    <s v="SAAS"/>
    <x v="3"/>
    <n v="1"/>
    <x v="0"/>
    <m/>
    <n v="904"/>
    <n v="0.8"/>
    <d v="2024-07-23T00:00:00"/>
    <m/>
  </r>
  <r>
    <s v="Leexo"/>
    <s v="France"/>
    <n v="48.864716000000001"/>
    <n v="2.3490139999999999"/>
    <s v="Manufacturing &amp; Production"/>
    <s v="Micro (1-10)"/>
    <s v="Kevin Anderson"/>
    <d v="2024-02-16T00:00:00"/>
    <s v="SAAS"/>
    <x v="3"/>
    <n v="1"/>
    <x v="0"/>
    <m/>
    <n v="299"/>
    <n v="0.6"/>
    <d v="2024-05-03T00:00:00"/>
    <m/>
  </r>
  <r>
    <s v="Divavu"/>
    <s v="Italy"/>
    <n v="41.902782000000002"/>
    <n v="12.496366"/>
    <s v="Transportation &amp; Logistics"/>
    <s v="Micro (1-10)"/>
    <s v="Emily Johnson"/>
    <d v="2024-04-26T00:00:00"/>
    <s v="Services"/>
    <x v="3"/>
    <n v="1"/>
    <x v="0"/>
    <m/>
    <n v="935"/>
    <n v="0.8"/>
    <d v="2025-03-16T00:00:00"/>
    <m/>
  </r>
  <r>
    <s v="Zava"/>
    <s v="Germany"/>
    <n v="52.520007999999997"/>
    <n v="13.404954"/>
    <s v="Government Administration &amp; Healthcare"/>
    <s v="Micro (1-10)"/>
    <s v="Laura Thompson"/>
    <d v="2024-01-24T00:00:00"/>
    <s v="SAAS"/>
    <x v="3"/>
    <n v="1"/>
    <x v="0"/>
    <m/>
    <n v="828"/>
    <n v="1"/>
    <d v="2024-10-08T00:00:00"/>
    <m/>
  </r>
  <r>
    <s v="Lajo"/>
    <s v="Belgium"/>
    <n v="51.260196999999998"/>
    <n v="4.4027710000000004"/>
    <s v="Education &amp; Science"/>
    <s v="Micro (1-10)"/>
    <s v="Jessica Martinez"/>
    <d v="2024-02-20T00:00:00"/>
    <s v="Services"/>
    <x v="3"/>
    <n v="1"/>
    <x v="0"/>
    <m/>
    <n v="1035"/>
    <n v="0.5"/>
    <d v="2024-08-28T00:00:00"/>
    <m/>
  </r>
  <r>
    <s v="Ainyx"/>
    <s v="Germany"/>
    <n v="52.520007999999997"/>
    <n v="13.404954"/>
    <s v="IT &amp; IT Services"/>
    <s v="Micro (1-10)"/>
    <s v="Sarah Davis"/>
    <d v="2024-03-23T00:00:00"/>
    <s v="SAAS"/>
    <x v="3"/>
    <n v="1"/>
    <x v="0"/>
    <m/>
    <n v="749"/>
    <n v="0.2"/>
    <d v="2025-03-18T00:00:00"/>
    <m/>
  </r>
  <r>
    <s v="Gigazoom"/>
    <s v="Italy"/>
    <n v="41.902782000000002"/>
    <n v="12.496366"/>
    <s v="Government Administration &amp; Healthcare"/>
    <s v="Micro (1-10)"/>
    <s v="Kevin Anderson"/>
    <d v="2024-03-04T00:00:00"/>
    <s v="SAAS"/>
    <x v="3"/>
    <n v="1"/>
    <x v="0"/>
    <m/>
    <n v="866"/>
    <n v="0.4"/>
    <d v="2024-12-25T00:00:00"/>
    <m/>
  </r>
  <r>
    <s v="Trilith"/>
    <s v="France"/>
    <n v="48.864716000000001"/>
    <n v="2.3490139999999999"/>
    <s v="IT &amp; IT Services"/>
    <s v="Micro (1-10)"/>
    <s v="Kevin Anderson"/>
    <d v="2024-04-25T00:00:00"/>
    <s v="Services"/>
    <x v="3"/>
    <n v="1"/>
    <x v="0"/>
    <m/>
    <n v="315"/>
    <n v="0.4"/>
    <d v="2024-10-20T00:00:00"/>
    <m/>
  </r>
  <r>
    <s v="Eazzy"/>
    <s v="Italy"/>
    <n v="41.902782000000002"/>
    <n v="12.496366"/>
    <s v="Professional Services &amp; Consulting"/>
    <s v="Micro (1-10)"/>
    <s v="Kevin Anderson"/>
    <d v="2024-05-24T00:00:00"/>
    <s v="SAAS"/>
    <x v="3"/>
    <n v="1"/>
    <x v="0"/>
    <m/>
    <n v="376"/>
    <n v="0.5"/>
    <d v="2025-05-05T00:00:00"/>
    <m/>
  </r>
  <r>
    <s v="Pixoboo"/>
    <s v="Italy"/>
    <n v="41.902782000000002"/>
    <n v="12.496366"/>
    <s v="Energy &amp; Utilities"/>
    <s v="Micro (1-10)"/>
    <s v="Laura Thompson"/>
    <d v="2024-02-18T00:00:00"/>
    <s v="SAAS"/>
    <x v="3"/>
    <n v="1"/>
    <x v="0"/>
    <m/>
    <n v="625"/>
    <n v="0.3"/>
    <d v="2024-07-20T00:00:00"/>
    <m/>
  </r>
  <r>
    <s v="Muxo"/>
    <s v="Austria"/>
    <n v="48.210033000000003"/>
    <n v="16.363448999999999"/>
    <s v="Banking &amp; Finance"/>
    <s v="Micro (1-10)"/>
    <s v="Jessica Martinez"/>
    <d v="2024-04-27T00:00:00"/>
    <s v="SAAS"/>
    <x v="3"/>
    <n v="1"/>
    <x v="0"/>
    <m/>
    <n v="859"/>
    <n v="0.2"/>
    <d v="2025-04-15T00:00:00"/>
    <m/>
  </r>
  <r>
    <s v="Koss, Walter and Murray"/>
    <s v="Italy"/>
    <n v="41.902782000000002"/>
    <n v="12.496366"/>
    <s v="Retail &amp; Distribution"/>
    <s v="Micro (1-10)"/>
    <s v="Jessica Martinez"/>
    <d v="2024-02-04T00:00:00"/>
    <s v="SAAS"/>
    <x v="3"/>
    <n v="1"/>
    <x v="0"/>
    <m/>
    <n v="1139"/>
    <n v="0.3"/>
    <d v="2024-07-07T00:00:00"/>
    <m/>
  </r>
  <r>
    <s v="Goyette, Gottlieb and Cummings"/>
    <s v="France"/>
    <n v="48.864716000000001"/>
    <n v="2.3490139999999999"/>
    <s v="Professional Services &amp; Consulting"/>
    <s v="Micro (1-10)"/>
    <s v="Michael Brown"/>
    <d v="2024-03-20T00:00:00"/>
    <s v="Services"/>
    <x v="3"/>
    <n v="1"/>
    <x v="0"/>
    <m/>
    <n v="458"/>
    <n v="0.3"/>
    <d v="2024-08-16T00:00:00"/>
    <m/>
  </r>
  <r>
    <s v="Buckridge, Schinner and Walker"/>
    <s v="Netherlands"/>
    <n v="52.370215999999999"/>
    <n v="4.895168"/>
    <s v="Retail &amp; Distribution"/>
    <s v="Micro (1-10)"/>
    <s v="David Wilson"/>
    <d v="2024-01-21T00:00:00"/>
    <s v="Services"/>
    <x v="3"/>
    <n v="1"/>
    <x v="0"/>
    <m/>
    <n v="737"/>
    <n v="0.4"/>
    <d v="2025-01-20T00:00:00"/>
    <m/>
  </r>
  <r>
    <s v="Reichel-Kutch"/>
    <s v="France"/>
    <n v="48.864716000000001"/>
    <n v="2.3490139999999999"/>
    <s v="Retail &amp; Distribution"/>
    <s v="Micro (1-10)"/>
    <s v="Jessica Martinez"/>
    <d v="2024-03-25T00:00:00"/>
    <s v="Custom solution"/>
    <x v="3"/>
    <n v="1"/>
    <x v="0"/>
    <m/>
    <n v="1096"/>
    <n v="0.4"/>
    <d v="2025-03-12T00:00:00"/>
    <m/>
  </r>
  <r>
    <s v="Schoen-Waelchi"/>
    <s v="Germany"/>
    <n v="52.520007999999997"/>
    <n v="13.404954"/>
    <s v="Construction &amp; Engineering"/>
    <s v="Micro (1-10)"/>
    <s v="Jessica Martinez"/>
    <d v="2024-03-06T00:00:00"/>
    <s v="Services"/>
    <x v="3"/>
    <n v="1"/>
    <x v="0"/>
    <m/>
    <n v="491"/>
    <n v="0.9"/>
    <d v="2025-02-26T00:00:00"/>
    <m/>
  </r>
  <r>
    <s v="Stracke, Hodkiewicz and Leuschke"/>
    <s v="Italy"/>
    <n v="41.902782000000002"/>
    <n v="12.496366"/>
    <s v="IT &amp; IT Services"/>
    <s v="Micro (1-10)"/>
    <s v="Laura Thompson"/>
    <d v="2024-03-20T00:00:00"/>
    <s v="SAAS"/>
    <x v="3"/>
    <n v="1"/>
    <x v="0"/>
    <m/>
    <n v="1107"/>
    <n v="0.4"/>
    <d v="2024-11-29T00:00:00"/>
    <m/>
  </r>
  <r>
    <s v="Mohr, Adams and Emmerich"/>
    <s v="Spain"/>
    <n v="40.416775000000001"/>
    <n v="-3.7037900000000001"/>
    <s v="Transportation &amp; Logistics"/>
    <s v="Micro (1-10)"/>
    <s v="Kevin Anderson"/>
    <d v="2024-03-29T00:00:00"/>
    <s v="SAAS"/>
    <x v="3"/>
    <n v="1"/>
    <x v="0"/>
    <m/>
    <n v="261"/>
    <n v="0.3"/>
    <d v="2024-08-13T00:00:00"/>
    <m/>
  </r>
  <r>
    <s v="Turner Inc"/>
    <s v="Austria"/>
    <n v="48.210033000000003"/>
    <n v="16.363448999999999"/>
    <s v="Education &amp; Science"/>
    <s v="Micro (1-10)"/>
    <s v="Laura Thompson"/>
    <d v="2024-04-14T00:00:00"/>
    <s v="SAAS"/>
    <x v="3"/>
    <n v="1"/>
    <x v="0"/>
    <m/>
    <n v="873"/>
    <n v="0.3"/>
    <d v="2024-09-15T00:00:00"/>
    <m/>
  </r>
  <r>
    <s v="Blick, Kessler and Gislason"/>
    <s v="Switzerland"/>
    <n v="46.204391000000001"/>
    <n v="6.1431579999999997"/>
    <s v="Education &amp; Science"/>
    <s v="Micro (1-10)"/>
    <s v="Laura Thompson"/>
    <d v="2024-03-16T00:00:00"/>
    <s v="Custom solution"/>
    <x v="3"/>
    <n v="1"/>
    <x v="0"/>
    <m/>
    <n v="455"/>
    <n v="0.2"/>
    <d v="2025-01-22T00:00:00"/>
    <m/>
  </r>
  <r>
    <s v="Koss-Maggio"/>
    <s v="Switzerland"/>
    <n v="46.204391000000001"/>
    <n v="6.1431579999999997"/>
    <s v="Retail &amp; Distribution"/>
    <s v="Micro (1-10)"/>
    <s v="Jessica Martinez"/>
    <d v="2024-04-17T00:00:00"/>
    <s v="Services"/>
    <x v="3"/>
    <n v="1"/>
    <x v="0"/>
    <m/>
    <n v="600"/>
    <n v="0.4"/>
    <d v="2024-09-15T00:00:00"/>
    <m/>
  </r>
  <r>
    <s v="Predovic and Sons"/>
    <s v="Italy"/>
    <n v="41.902782000000002"/>
    <n v="12.496366"/>
    <s v="IT &amp; IT Services"/>
    <s v="Micro (1-10)"/>
    <s v="Sarah Davis"/>
    <d v="2024-02-19T00:00:00"/>
    <s v="Services"/>
    <x v="3"/>
    <n v="1"/>
    <x v="0"/>
    <m/>
    <n v="467"/>
    <n v="0.4"/>
    <d v="2024-04-29T00:00:00"/>
    <m/>
  </r>
  <r>
    <s v="Pacocha, Wuckert and Kerluke"/>
    <s v="Switzerland"/>
    <n v="46.204391000000001"/>
    <n v="6.1431579999999997"/>
    <s v="Energy &amp; Utilities"/>
    <s v="Micro (1-10)"/>
    <s v="Emily Johnson"/>
    <d v="2024-05-19T00:00:00"/>
    <s v="SAAS"/>
    <x v="3"/>
    <n v="1"/>
    <x v="0"/>
    <m/>
    <n v="477"/>
    <n v="0.4"/>
    <d v="2024-09-20T00:00:00"/>
    <m/>
  </r>
  <r>
    <s v="Macejkovic-Legros"/>
    <s v="France"/>
    <n v="48.864716000000001"/>
    <n v="2.3490139999999999"/>
    <s v="Government Administration &amp; Healthcare"/>
    <s v="Micro (1-10)"/>
    <s v="Jessica Martinez"/>
    <d v="2024-03-02T00:00:00"/>
    <s v="SAAS"/>
    <x v="3"/>
    <n v="1"/>
    <x v="0"/>
    <m/>
    <n v="1014"/>
    <n v="0.4"/>
    <d v="2024-06-19T00:00:00"/>
    <m/>
  </r>
  <r>
    <s v="Harber-Murray"/>
    <s v="Switzerland"/>
    <n v="46.204391000000001"/>
    <n v="6.1431579999999997"/>
    <s v="Entertainment &amp; Media &amp; Hospitality"/>
    <s v="Micro (1-10)"/>
    <s v="Sarah Davis"/>
    <d v="2024-04-06T00:00:00"/>
    <s v="Services"/>
    <x v="3"/>
    <n v="1"/>
    <x v="0"/>
    <m/>
    <n v="226"/>
    <n v="0.4"/>
    <d v="2025-01-31T00:00:00"/>
    <m/>
  </r>
  <r>
    <s v="Krajcik, Hammes and Feil"/>
    <s v="Austria"/>
    <n v="48.210033000000003"/>
    <n v="16.363448999999999"/>
    <s v="Construction &amp; Engineering"/>
    <s v="Micro (1-10)"/>
    <s v="Kevin Anderson"/>
    <d v="2024-01-17T00:00:00"/>
    <s v="Custom solution"/>
    <x v="3"/>
    <n v="1"/>
    <x v="0"/>
    <m/>
    <n v="688"/>
    <n v="0.2"/>
    <d v="2024-07-22T00:00:00"/>
    <m/>
  </r>
  <r>
    <s v="Kshlerin Group"/>
    <s v="Germany"/>
    <n v="52.520007999999997"/>
    <n v="13.404954"/>
    <s v="Professional Services &amp; Consulting"/>
    <s v="Micro (1-10)"/>
    <s v="Emily Johnson"/>
    <d v="2024-01-07T00:00:00"/>
    <s v="Services"/>
    <x v="3"/>
    <n v="1"/>
    <x v="0"/>
    <m/>
    <n v="814"/>
    <n v="0.4"/>
    <d v="2024-11-04T00:00:00"/>
    <m/>
  </r>
  <r>
    <s v="Balistreri-Kub"/>
    <s v="Switzerland"/>
    <n v="46.204391000000001"/>
    <n v="6.1431579999999997"/>
    <s v="Transportation &amp; Logistics"/>
    <s v="Micro (1-10)"/>
    <s v="Emily Johnson"/>
    <d v="2024-02-25T00:00:00"/>
    <s v="SAAS"/>
    <x v="3"/>
    <n v="1"/>
    <x v="0"/>
    <m/>
    <n v="648"/>
    <n v="0.5"/>
    <d v="2024-04-12T00:00:00"/>
    <m/>
  </r>
  <r>
    <s v="Rippin-Franecki"/>
    <s v="France"/>
    <n v="48.864716000000001"/>
    <n v="2.3490139999999999"/>
    <s v="Banking &amp; Finance"/>
    <s v="Micro (1-10)"/>
    <s v="Jessica Martinez"/>
    <d v="2024-03-22T00:00:00"/>
    <s v="Services"/>
    <x v="3"/>
    <n v="1"/>
    <x v="0"/>
    <m/>
    <n v="880"/>
    <n v="0.3"/>
    <d v="2024-12-09T00:00:00"/>
    <m/>
  </r>
  <r>
    <s v="Wehner, Kshlerin and King"/>
    <s v="Italy"/>
    <n v="41.902782000000002"/>
    <n v="12.496366"/>
    <s v="Entertainment &amp; Media &amp; Hospitality"/>
    <s v="Micro (1-10)"/>
    <s v="Michael Brown"/>
    <d v="2024-03-24T00:00:00"/>
    <s v="SAAS"/>
    <x v="3"/>
    <n v="1"/>
    <x v="0"/>
    <m/>
    <n v="936"/>
    <n v="0.8"/>
    <d v="2025-02-13T00:00:00"/>
    <m/>
  </r>
  <r>
    <s v="Predovic LLC"/>
    <s v="France"/>
    <n v="48.864716000000001"/>
    <n v="2.3490139999999999"/>
    <s v="Manufacturing &amp; Production"/>
    <s v="Micro (1-10)"/>
    <s v="Laura Thompson"/>
    <d v="2024-04-29T00:00:00"/>
    <s v="Services"/>
    <x v="3"/>
    <n v="1"/>
    <x v="0"/>
    <m/>
    <n v="796"/>
    <n v="0.7"/>
    <d v="2024-08-18T00:00:00"/>
    <m/>
  </r>
  <r>
    <s v="Dare Inc"/>
    <s v="Germany"/>
    <n v="52.520007999999997"/>
    <n v="13.404954"/>
    <s v="Energy &amp; Utilities"/>
    <s v="Micro (1-10)"/>
    <s v="Laura Thompson"/>
    <d v="2024-01-02T00:00:00"/>
    <s v="Services"/>
    <x v="3"/>
    <n v="1"/>
    <x v="0"/>
    <m/>
    <n v="973"/>
    <n v="0.3"/>
    <d v="2024-04-22T00:00:00"/>
    <m/>
  </r>
  <r>
    <s v="Roob-DuBuque"/>
    <s v="Italy"/>
    <n v="41.902782000000002"/>
    <n v="12.496366"/>
    <s v="Agriculture &amp; Mining"/>
    <s v="Micro (1-10)"/>
    <s v="Michael Brown"/>
    <d v="2024-05-31T00:00:00"/>
    <s v="SAAS"/>
    <x v="3"/>
    <n v="1"/>
    <x v="0"/>
    <m/>
    <n v="1097"/>
    <n v="0.6"/>
    <d v="2025-05-17T00:00:00"/>
    <m/>
  </r>
  <r>
    <s v="Smitham, Stamm and Howe"/>
    <s v="France"/>
    <n v="48.864716000000001"/>
    <n v="2.3490139999999999"/>
    <s v="Transportation &amp; Logistics"/>
    <s v="Micro (1-10)"/>
    <s v="David Wilson"/>
    <d v="2024-05-06T00:00:00"/>
    <s v="SAAS"/>
    <x v="3"/>
    <n v="1"/>
    <x v="0"/>
    <m/>
    <n v="1020"/>
    <n v="0.2"/>
    <d v="2025-04-14T00:00:00"/>
    <m/>
  </r>
  <r>
    <s v="Ward-Cruickshank"/>
    <s v="Switzerland"/>
    <n v="46.204391000000001"/>
    <n v="6.1431579999999997"/>
    <s v="IT &amp; IT Services"/>
    <s v="Micro (1-10)"/>
    <s v="Sarah Davis"/>
    <d v="2024-03-23T00:00:00"/>
    <s v="Custom solution"/>
    <x v="3"/>
    <n v="1"/>
    <x v="0"/>
    <m/>
    <n v="1067"/>
    <n v="0.2"/>
    <d v="2024-08-03T00:00:00"/>
    <m/>
  </r>
  <r>
    <s v="Strosin-Runte"/>
    <s v="Switzerland"/>
    <n v="46.204391000000001"/>
    <n v="6.1431579999999997"/>
    <s v="Energy &amp; Utilities"/>
    <s v="Micro (1-10)"/>
    <s v="Jessica Martinez"/>
    <d v="2024-02-01T00:00:00"/>
    <s v="Services"/>
    <x v="3"/>
    <n v="1"/>
    <x v="0"/>
    <m/>
    <n v="1063"/>
    <n v="0.5"/>
    <d v="2024-08-08T00:00:00"/>
    <m/>
  </r>
  <r>
    <s v="Zulauf-Schmidt"/>
    <s v="Portugal"/>
    <n v="38.736946000000003"/>
    <n v="-9.1426850000000002"/>
    <s v="Professional Services &amp; Consulting"/>
    <s v="Micro (1-10)"/>
    <s v="Kevin Anderson"/>
    <d v="2024-03-10T00:00:00"/>
    <s v="SAAS"/>
    <x v="3"/>
    <n v="1"/>
    <x v="0"/>
    <m/>
    <n v="738"/>
    <n v="0.2"/>
    <d v="2024-10-11T00:00:00"/>
    <m/>
  </r>
  <r>
    <s v="Leffler-Hirthe"/>
    <s v="Italy"/>
    <n v="41.902782000000002"/>
    <n v="12.496366"/>
    <s v="Entertainment &amp; Media &amp; Hospitality"/>
    <s v="Micro (1-10)"/>
    <s v="Laura Thompson"/>
    <d v="2024-05-12T00:00:00"/>
    <s v="SAAS"/>
    <x v="3"/>
    <n v="1"/>
    <x v="0"/>
    <m/>
    <n v="425"/>
    <n v="0.6"/>
    <d v="2024-06-21T00:00:00"/>
    <m/>
  </r>
  <r>
    <s v="McLaughlin LLC"/>
    <s v="France"/>
    <n v="48.864716000000001"/>
    <n v="2.3490139999999999"/>
    <s v="Agriculture &amp; Mining"/>
    <s v="Micro (1-10)"/>
    <s v="Sarah Davis"/>
    <d v="2024-01-09T00:00:00"/>
    <s v="SAAS"/>
    <x v="3"/>
    <n v="1"/>
    <x v="0"/>
    <m/>
    <n v="854"/>
    <n v="0.4"/>
    <d v="2024-06-03T00:00:00"/>
    <m/>
  </r>
  <r>
    <s v="Sanford-Doyle"/>
    <s v="Italy"/>
    <n v="41.902782000000002"/>
    <n v="12.496366"/>
    <s v="Retail &amp; Distribution"/>
    <s v="Micro (1-10)"/>
    <s v="Jessica Martinez"/>
    <d v="2024-02-15T00:00:00"/>
    <s v="Services"/>
    <x v="3"/>
    <n v="1"/>
    <x v="0"/>
    <m/>
    <n v="627"/>
    <n v="0.2"/>
    <d v="2024-09-16T00:00:00"/>
    <m/>
  </r>
  <r>
    <s v="Deckow and Sons"/>
    <s v="Austria"/>
    <n v="48.210033000000003"/>
    <n v="16.363448999999999"/>
    <s v="Banking &amp; Finance"/>
    <s v="Micro (1-10)"/>
    <s v="Emily Johnson"/>
    <d v="2024-04-29T00:00:00"/>
    <s v="Custom solution"/>
    <x v="3"/>
    <n v="1"/>
    <x v="0"/>
    <m/>
    <n v="365"/>
    <n v="1"/>
    <d v="2024-08-03T00:00:00"/>
    <m/>
  </r>
  <r>
    <s v="Price Inc"/>
    <s v="Italy"/>
    <n v="41.902782000000002"/>
    <n v="12.496366"/>
    <s v="Transportation &amp; Logistics"/>
    <s v="Micro (1-10)"/>
    <s v="Kevin Anderson"/>
    <d v="2024-04-21T00:00:00"/>
    <s v="Services"/>
    <x v="3"/>
    <n v="1"/>
    <x v="0"/>
    <m/>
    <n v="852"/>
    <n v="0.7"/>
    <d v="2025-02-20T00:00:00"/>
    <m/>
  </r>
  <r>
    <s v="Hammes, Romaguera and Emmerich"/>
    <s v="Italy"/>
    <n v="41.902782000000002"/>
    <n v="12.496366"/>
    <s v="Transportation &amp; Logistics"/>
    <s v="Micro (1-10)"/>
    <s v="Laura Thompson"/>
    <d v="2024-04-20T00:00:00"/>
    <s v="Services"/>
    <x v="3"/>
    <n v="1"/>
    <x v="0"/>
    <m/>
    <n v="1139"/>
    <n v="0.8"/>
    <d v="2024-06-30T00:00:00"/>
    <m/>
  </r>
  <r>
    <s v="Schinner, Mraz and Friesen"/>
    <s v="France"/>
    <n v="48.864716000000001"/>
    <n v="2.3490139999999999"/>
    <s v="Banking &amp; Finance"/>
    <s v="Micro (1-10)"/>
    <s v="Michael Brown"/>
    <d v="2024-03-14T00:00:00"/>
    <s v="Services"/>
    <x v="3"/>
    <n v="1"/>
    <x v="0"/>
    <m/>
    <n v="286"/>
    <n v="0.4"/>
    <d v="2024-12-16T00:00:00"/>
    <m/>
  </r>
  <r>
    <s v="Morissette, Heathcote and Bayer"/>
    <s v="France"/>
    <n v="48.864716000000001"/>
    <n v="2.3490139999999999"/>
    <s v="IT &amp; IT Services"/>
    <s v="Micro (1-10)"/>
    <s v="Laura Thompson"/>
    <d v="2024-02-26T00:00:00"/>
    <s v="Services"/>
    <x v="3"/>
    <n v="1"/>
    <x v="0"/>
    <m/>
    <n v="563"/>
    <n v="0.3"/>
    <d v="2024-05-05T00:00:00"/>
    <m/>
  </r>
  <r>
    <s v="Kirlin LLC"/>
    <s v="Germany"/>
    <n v="52.520007999999997"/>
    <n v="13.404954"/>
    <s v="IT &amp; IT Services"/>
    <s v="Micro (1-10)"/>
    <s v="David Wilson"/>
    <d v="2024-03-24T00:00:00"/>
    <s v="Services"/>
    <x v="3"/>
    <n v="1"/>
    <x v="0"/>
    <m/>
    <n v="1130"/>
    <n v="0.3"/>
    <d v="2025-02-23T00:00:00"/>
    <m/>
  </r>
  <r>
    <s v="Fritsch-Anderson"/>
    <s v="Netherlands"/>
    <n v="52.370215999999999"/>
    <n v="4.895168"/>
    <s v="Energy &amp; Utilities"/>
    <s v="Micro (1-10)"/>
    <s v="David Wilson"/>
    <d v="2024-04-01T00:00:00"/>
    <s v="Custom solution"/>
    <x v="3"/>
    <n v="1"/>
    <x v="0"/>
    <m/>
    <n v="850"/>
    <n v="0.3"/>
    <d v="2024-05-16T00:00:00"/>
    <m/>
  </r>
  <r>
    <s v="Hegmann, Vandervort and Grimes"/>
    <s v="Switzerland"/>
    <n v="46.204391000000001"/>
    <n v="6.1431579999999997"/>
    <s v="Manufacturing &amp; Production"/>
    <s v="Micro (1-10)"/>
    <s v="Michael Brown"/>
    <d v="2024-02-25T00:00:00"/>
    <s v="SAAS"/>
    <x v="3"/>
    <n v="1"/>
    <x v="0"/>
    <m/>
    <n v="866"/>
    <n v="0.2"/>
    <d v="2025-02-17T00:00:00"/>
    <m/>
  </r>
  <r>
    <s v="Nicolas LLC"/>
    <s v="France"/>
    <n v="48.864716000000001"/>
    <n v="2.3490139999999999"/>
    <s v="Government Administration &amp; Healthcare"/>
    <s v="Micro (1-10)"/>
    <s v="John Smith"/>
    <d v="2024-02-20T00:00:00"/>
    <s v="Services"/>
    <x v="3"/>
    <n v="1"/>
    <x v="0"/>
    <m/>
    <n v="940"/>
    <n v="0.5"/>
    <d v="2024-11-29T00:00:00"/>
    <m/>
  </r>
  <r>
    <s v="Green-Wuckert"/>
    <s v="Portugal"/>
    <n v="38.736946000000003"/>
    <n v="-9.1426850000000002"/>
    <s v="Banking &amp; Finance"/>
    <s v="Micro (1-10)"/>
    <s v="John Smith"/>
    <d v="2024-01-23T00:00:00"/>
    <s v="Custom solution"/>
    <x v="3"/>
    <n v="1"/>
    <x v="0"/>
    <m/>
    <n v="1024"/>
    <n v="0.3"/>
    <d v="2024-03-30T00:00:00"/>
    <m/>
  </r>
  <r>
    <s v="Walsh, Walter and Kuhic"/>
    <s v="Germany"/>
    <n v="52.520007999999997"/>
    <n v="13.404954"/>
    <s v="Transportation &amp; Logistics"/>
    <s v="Micro (1-10)"/>
    <s v="Emily Johnson"/>
    <d v="2024-04-15T00:00:00"/>
    <s v="SAAS"/>
    <x v="3"/>
    <n v="1"/>
    <x v="0"/>
    <m/>
    <n v="1068"/>
    <n v="0.2"/>
    <d v="2024-12-25T00:00:00"/>
    <m/>
  </r>
  <r>
    <s v="Hauck Inc"/>
    <s v="Italy"/>
    <n v="41.902782000000002"/>
    <n v="12.496366"/>
    <s v="Manufacturing &amp; Production"/>
    <s v="Micro (1-10)"/>
    <s v="John Smith"/>
    <d v="2024-02-06T00:00:00"/>
    <s v="Services"/>
    <x v="3"/>
    <n v="1"/>
    <x v="0"/>
    <m/>
    <n v="902"/>
    <n v="0.2"/>
    <d v="2024-09-14T00:00:00"/>
    <m/>
  </r>
  <r>
    <s v="Keeling-Gerhold"/>
    <s v="Italy"/>
    <n v="41.902782000000002"/>
    <n v="12.496366"/>
    <s v="Government Administration &amp; Healthcare"/>
    <s v="Micro (1-10)"/>
    <s v="Emily Johnson"/>
    <d v="2024-04-17T00:00:00"/>
    <s v="Custom solution"/>
    <x v="3"/>
    <n v="1"/>
    <x v="0"/>
    <m/>
    <n v="922"/>
    <n v="0.5"/>
    <d v="2024-10-10T00:00:00"/>
    <m/>
  </r>
  <r>
    <s v="Bailey and Sons"/>
    <s v="Italy"/>
    <n v="41.902782000000002"/>
    <n v="12.496366"/>
    <s v="Government Administration &amp; Healthcare"/>
    <s v="Micro (1-10)"/>
    <s v="David Wilson"/>
    <d v="2024-02-08T00:00:00"/>
    <s v="SAAS"/>
    <x v="3"/>
    <n v="1"/>
    <x v="0"/>
    <m/>
    <n v="780"/>
    <n v="0.5"/>
    <d v="2024-10-11T00:00:00"/>
    <m/>
  </r>
  <r>
    <s v="Thompson-Schuster"/>
    <s v="Netherlands"/>
    <n v="52.370215999999999"/>
    <n v="4.895168"/>
    <s v="IT &amp; IT Services"/>
    <s v="Micro (1-10)"/>
    <s v="Jessica Martinez"/>
    <d v="2024-02-20T00:00:00"/>
    <s v="Services"/>
    <x v="3"/>
    <n v="1"/>
    <x v="0"/>
    <m/>
    <n v="387"/>
    <n v="0.3"/>
    <d v="2025-02-03T00:00:00"/>
    <m/>
  </r>
  <r>
    <s v="Bechtelar, Bechtelar and Kub"/>
    <s v="Switzerland"/>
    <n v="46.204391000000001"/>
    <n v="6.1431579999999997"/>
    <s v="Government Administration &amp; Healthcare"/>
    <s v="Micro (1-10)"/>
    <s v="John Smith"/>
    <d v="2024-03-06T00:00:00"/>
    <s v="Services"/>
    <x v="3"/>
    <n v="1"/>
    <x v="0"/>
    <m/>
    <n v="905"/>
    <n v="0.5"/>
    <d v="2025-01-15T00:00:00"/>
    <m/>
  </r>
  <r>
    <s v="Krajcik and Sons"/>
    <s v="Portugal"/>
    <n v="38.736946000000003"/>
    <n v="-9.1426850000000002"/>
    <s v="Recreation &amp; Sports"/>
    <s v="Micro (1-10)"/>
    <s v="Michael Brown"/>
    <d v="2024-01-29T00:00:00"/>
    <s v="SAAS"/>
    <x v="3"/>
    <n v="1"/>
    <x v="0"/>
    <m/>
    <n v="678"/>
    <n v="0.2"/>
    <d v="2024-06-07T00:00:00"/>
    <m/>
  </r>
  <r>
    <s v="Macejkovic, Goodwin and Towne"/>
    <s v="Portugal"/>
    <n v="38.736946000000003"/>
    <n v="-9.1426850000000002"/>
    <s v="Manufacturing &amp; Production"/>
    <s v="Micro (1-10)"/>
    <s v="Jessica Martinez"/>
    <d v="2024-04-17T00:00:00"/>
    <s v="SAAS"/>
    <x v="3"/>
    <n v="1"/>
    <x v="0"/>
    <m/>
    <n v="883"/>
    <n v="0.7"/>
    <d v="2024-12-10T00:00:00"/>
    <m/>
  </r>
  <r>
    <s v="O'Reilly LLC"/>
    <s v="Portugal"/>
    <n v="38.736946000000003"/>
    <n v="-9.1426850000000002"/>
    <s v="Government Administration &amp; Healthcare"/>
    <s v="Micro (1-10)"/>
    <s v="Michael Brown"/>
    <d v="2024-05-25T00:00:00"/>
    <s v="SAAS"/>
    <x v="3"/>
    <n v="1"/>
    <x v="0"/>
    <m/>
    <n v="1175"/>
    <n v="0.9"/>
    <d v="2025-01-16T00:00:00"/>
    <m/>
  </r>
  <r>
    <s v="Kiehn Group"/>
    <s v="France"/>
    <n v="48.864716000000001"/>
    <n v="2.3490139999999999"/>
    <s v="Retail &amp; Distribution"/>
    <s v="Micro (1-10)"/>
    <s v="Laura Thompson"/>
    <d v="2024-05-06T00:00:00"/>
    <s v="SAAS"/>
    <x v="3"/>
    <n v="1"/>
    <x v="0"/>
    <m/>
    <n v="493"/>
    <n v="0.2"/>
    <d v="2024-06-08T00:00:00"/>
    <m/>
  </r>
  <r>
    <s v="Williamson-O'Conner"/>
    <s v="Spain"/>
    <n v="40.416775000000001"/>
    <n v="-3.7037900000000001"/>
    <s v="Transportation &amp; Logistics"/>
    <s v="Micro (1-10)"/>
    <s v="Jessica Martinez"/>
    <d v="2024-05-16T00:00:00"/>
    <s v="SAAS"/>
    <x v="3"/>
    <n v="1"/>
    <x v="0"/>
    <m/>
    <n v="995"/>
    <n v="0.3"/>
    <d v="2024-06-10T00:00:00"/>
    <m/>
  </r>
  <r>
    <s v="Runolfsdottir-Huels"/>
    <s v="Germany"/>
    <n v="52.520007999999997"/>
    <n v="13.404954"/>
    <s v="Transportation &amp; Logistics"/>
    <s v="Micro (1-10)"/>
    <s v="John Smith"/>
    <d v="2024-05-23T00:00:00"/>
    <s v="Services"/>
    <x v="3"/>
    <n v="1"/>
    <x v="0"/>
    <m/>
    <n v="236"/>
    <n v="1"/>
    <d v="2025-02-06T00:00:00"/>
    <m/>
  </r>
  <r>
    <s v="Walter Group"/>
    <s v="Italy"/>
    <n v="41.902782000000002"/>
    <n v="12.496366"/>
    <s v="Transportation &amp; Logistics"/>
    <s v="Micro (1-10)"/>
    <s v="John Smith"/>
    <d v="2024-04-17T00:00:00"/>
    <s v="Services"/>
    <x v="3"/>
    <n v="1"/>
    <x v="0"/>
    <m/>
    <n v="762"/>
    <n v="0.2"/>
    <d v="2024-09-29T00:00:00"/>
    <m/>
  </r>
  <r>
    <s v="Oberbrunner LLC"/>
    <s v="Italy"/>
    <n v="41.902782000000002"/>
    <n v="12.496366"/>
    <s v="Banking &amp; Finance"/>
    <s v="Micro (1-10)"/>
    <s v="David Wilson"/>
    <d v="2024-03-13T00:00:00"/>
    <s v="Services"/>
    <x v="3"/>
    <n v="1"/>
    <x v="0"/>
    <m/>
    <n v="463"/>
    <n v="0.4"/>
    <d v="2025-02-19T00:00:00"/>
    <m/>
  </r>
  <r>
    <s v="Howell, Kozey and Pfannerstill"/>
    <s v="Italy"/>
    <n v="41.902782000000002"/>
    <n v="12.496366"/>
    <s v="Transportation &amp; Logistics"/>
    <s v="Micro (1-10)"/>
    <s v="Michael Brown"/>
    <d v="2024-04-07T00:00:00"/>
    <s v="Custom solution"/>
    <x v="3"/>
    <n v="1"/>
    <x v="0"/>
    <m/>
    <n v="421"/>
    <n v="0.4"/>
    <d v="2025-03-11T00:00:00"/>
    <m/>
  </r>
  <r>
    <s v="Jacobson LLC"/>
    <s v="Netherlands"/>
    <n v="52.370215999999999"/>
    <n v="4.895168"/>
    <s v="Banking &amp; Finance"/>
    <s v="Micro (1-10)"/>
    <s v="Michael Brown"/>
    <d v="2024-01-29T00:00:00"/>
    <s v="SAAS"/>
    <x v="3"/>
    <n v="1"/>
    <x v="0"/>
    <m/>
    <n v="1089"/>
    <n v="0.3"/>
    <d v="2024-12-02T00:00:00"/>
    <m/>
  </r>
  <r>
    <s v="Grant Inc"/>
    <s v="Austria"/>
    <n v="48.210033000000003"/>
    <n v="16.363448999999999"/>
    <s v="Banking &amp; Finance"/>
    <s v="Micro (1-10)"/>
    <s v="Laura Thompson"/>
    <d v="2024-05-03T00:00:00"/>
    <s v="SAAS"/>
    <x v="3"/>
    <n v="1"/>
    <x v="0"/>
    <m/>
    <n v="655"/>
    <n v="0.8"/>
    <d v="2024-09-17T00:00:00"/>
    <m/>
  </r>
  <r>
    <s v="Davis, Yundt and Cartwright"/>
    <s v="Switzerland"/>
    <n v="46.204391000000001"/>
    <n v="6.1431579999999997"/>
    <s v="Transportation &amp; Logistics"/>
    <s v="Micro (1-10)"/>
    <s v="John Smith"/>
    <d v="2024-02-22T00:00:00"/>
    <s v="Services"/>
    <x v="3"/>
    <n v="1"/>
    <x v="0"/>
    <m/>
    <n v="453"/>
    <n v="0.1"/>
    <d v="2024-05-27T00:00:00"/>
    <m/>
  </r>
  <r>
    <s v="Schuster, Altenwerth and Hettinger"/>
    <s v="Switzerland"/>
    <n v="46.204391000000001"/>
    <n v="6.1431579999999997"/>
    <s v="Government Administration &amp; Healthcare"/>
    <s v="Micro (1-10)"/>
    <s v="Jessica Martinez"/>
    <d v="2024-04-14T00:00:00"/>
    <s v="SAAS"/>
    <x v="3"/>
    <n v="1"/>
    <x v="0"/>
    <m/>
    <n v="777"/>
    <n v="0.4"/>
    <d v="2024-08-05T00:00:00"/>
    <m/>
  </r>
  <r>
    <s v="Wuckert-Mayert"/>
    <s v="France"/>
    <n v="48.864716000000001"/>
    <n v="2.3490139999999999"/>
    <s v="IT &amp; IT Services"/>
    <s v="Micro (1-10)"/>
    <s v="Laura Thompson"/>
    <d v="2024-02-10T00:00:00"/>
    <s v="Services"/>
    <x v="3"/>
    <n v="1"/>
    <x v="0"/>
    <m/>
    <n v="719"/>
    <n v="0.8"/>
    <d v="2024-07-08T00:00:00"/>
    <m/>
  </r>
  <r>
    <s v="Heller, Cassin and Douglas"/>
    <s v="Portugal"/>
    <n v="38.736946000000003"/>
    <n v="-9.1426850000000002"/>
    <s v="IT &amp; IT Services"/>
    <s v="Micro (1-10)"/>
    <s v="Emily Johnson"/>
    <d v="2024-05-06T00:00:00"/>
    <s v="Services"/>
    <x v="3"/>
    <n v="1"/>
    <x v="0"/>
    <m/>
    <n v="657"/>
    <n v="0.2"/>
    <d v="2025-01-31T00:00:00"/>
    <m/>
  </r>
  <r>
    <s v="Schroeder, Jacobson and Gottlieb"/>
    <s v="Switzerland"/>
    <n v="46.204391000000001"/>
    <n v="6.1431579999999997"/>
    <s v="Transportation &amp; Logistics"/>
    <s v="Micro (1-10)"/>
    <s v="Laura Thompson"/>
    <d v="2024-01-09T00:00:00"/>
    <s v="Services"/>
    <x v="3"/>
    <n v="1"/>
    <x v="0"/>
    <m/>
    <n v="226"/>
    <n v="0.2"/>
    <d v="2024-07-26T00:00:00"/>
    <m/>
  </r>
  <r>
    <s v="Klocko-Effertz"/>
    <s v="Germany"/>
    <n v="52.520007999999997"/>
    <n v="13.404954"/>
    <s v="Entertainment &amp; Media &amp; Hospitality"/>
    <s v="Micro (1-10)"/>
    <s v="Laura Thompson"/>
    <d v="2024-01-26T00:00:00"/>
    <s v="Services"/>
    <x v="3"/>
    <n v="1"/>
    <x v="0"/>
    <m/>
    <n v="439"/>
    <n v="0.3"/>
    <d v="2024-07-06T00:00:00"/>
    <m/>
  </r>
  <r>
    <s v="Rohan, Lueilwitz and Barrows"/>
    <s v="Switzerland"/>
    <n v="46.204391000000001"/>
    <n v="6.1431579999999997"/>
    <s v="Agriculture &amp; Mining"/>
    <s v="Micro (1-10)"/>
    <s v="Emily Johnson"/>
    <d v="2024-02-22T00:00:00"/>
    <s v="Custom solution"/>
    <x v="3"/>
    <n v="1"/>
    <x v="0"/>
    <m/>
    <n v="311"/>
    <n v="0.2"/>
    <d v="2024-07-28T00:00:00"/>
    <m/>
  </r>
  <r>
    <s v="Kunde Inc"/>
    <s v="Austria"/>
    <n v="48.210033000000003"/>
    <n v="16.363448999999999"/>
    <s v="IT &amp; IT Services"/>
    <s v="Micro (1-10)"/>
    <s v="Jessica Martinez"/>
    <d v="2024-02-10T00:00:00"/>
    <s v="SAAS"/>
    <x v="3"/>
    <n v="1"/>
    <x v="0"/>
    <m/>
    <n v="1160"/>
    <n v="0.6"/>
    <d v="2024-09-16T00:00:00"/>
    <m/>
  </r>
  <r>
    <s v="DuBuque, Smith and Price"/>
    <s v="Spain"/>
    <n v="40.416775000000001"/>
    <n v="-3.7037900000000001"/>
    <s v="Recreation &amp; Sports"/>
    <s v="Micro (1-10)"/>
    <s v="Michael Brown"/>
    <d v="2024-05-01T00:00:00"/>
    <s v="SAAS"/>
    <x v="3"/>
    <n v="1"/>
    <x v="0"/>
    <m/>
    <n v="696"/>
    <n v="0.1"/>
    <d v="2024-07-20T00:00:00"/>
    <m/>
  </r>
  <r>
    <s v="Jerde LLC"/>
    <s v="Spain"/>
    <n v="40.416775000000001"/>
    <n v="-3.7037900000000001"/>
    <s v="Entertainment &amp; Media &amp; Hospitality"/>
    <s v="Micro (1-10)"/>
    <s v="Laura Thompson"/>
    <d v="2024-04-20T00:00:00"/>
    <s v="Custom solution"/>
    <x v="3"/>
    <n v="1"/>
    <x v="0"/>
    <m/>
    <n v="696"/>
    <n v="0.5"/>
    <d v="2024-06-11T00:00:00"/>
    <m/>
  </r>
  <r>
    <s v="O'Reilly-Kling"/>
    <s v="Germany"/>
    <n v="52.520007999999997"/>
    <n v="13.404954"/>
    <s v="Banking &amp; Finance"/>
    <s v="Micro (1-10)"/>
    <s v="Emily Johnson"/>
    <d v="2024-04-04T00:00:00"/>
    <s v="Custom solution"/>
    <x v="3"/>
    <n v="1"/>
    <x v="0"/>
    <m/>
    <n v="633"/>
    <n v="0.5"/>
    <d v="2024-08-20T00:00:00"/>
    <m/>
  </r>
  <r>
    <s v="Gutkowski, Cassin and Conn"/>
    <s v="Austria"/>
    <n v="48.210033000000003"/>
    <n v="16.363448999999999"/>
    <s v="Retail &amp; Distribution"/>
    <s v="Micro (1-10)"/>
    <s v="Laura Thompson"/>
    <d v="2024-05-30T00:00:00"/>
    <s v="Services"/>
    <x v="3"/>
    <n v="1"/>
    <x v="0"/>
    <m/>
    <n v="683"/>
    <n v="0.2"/>
    <d v="2024-10-02T00:00:00"/>
    <m/>
  </r>
  <r>
    <s v="Gusikowski-Murray"/>
    <s v="Belgium"/>
    <n v="51.260196999999998"/>
    <n v="4.4027710000000004"/>
    <s v="Retail &amp; Distribution"/>
    <s v="Micro (1-10)"/>
    <s v="Laura Thompson"/>
    <d v="2024-04-14T00:00:00"/>
    <s v="SAAS"/>
    <x v="3"/>
    <n v="1"/>
    <x v="0"/>
    <m/>
    <n v="433"/>
    <n v="0.7"/>
    <d v="2024-12-21T00:00:00"/>
    <m/>
  </r>
  <r>
    <s v="Haag-Murazik"/>
    <s v="Germany"/>
    <n v="52.520007999999997"/>
    <n v="13.404954"/>
    <s v="Banking &amp; Finance"/>
    <s v="Micro (1-10)"/>
    <s v="Michael Brown"/>
    <d v="2024-02-12T00:00:00"/>
    <s v="SAAS"/>
    <x v="3"/>
    <n v="1"/>
    <x v="0"/>
    <m/>
    <n v="456"/>
    <n v="1"/>
    <d v="2024-10-19T00:00:00"/>
    <m/>
  </r>
  <r>
    <s v="Doyle-Shields"/>
    <s v="Portugal"/>
    <n v="38.736946000000003"/>
    <n v="-9.1426850000000002"/>
    <s v="Government Administration &amp; Healthcare"/>
    <s v="Micro (1-10)"/>
    <s v="Sarah Davis"/>
    <d v="2024-05-11T00:00:00"/>
    <s v="SAAS"/>
    <x v="3"/>
    <n v="1"/>
    <x v="0"/>
    <m/>
    <n v="211"/>
    <n v="0.3"/>
    <d v="2024-09-11T00:00:00"/>
    <m/>
  </r>
  <r>
    <s v="Windler, Gutmann and Von"/>
    <s v="France"/>
    <n v="48.864716000000001"/>
    <n v="2.3490139999999999"/>
    <s v="Education &amp; Science"/>
    <s v="Micro (1-10)"/>
    <s v="David Wilson"/>
    <d v="2024-04-14T00:00:00"/>
    <s v="Services"/>
    <x v="3"/>
    <n v="1"/>
    <x v="0"/>
    <m/>
    <n v="345"/>
    <n v="0.4"/>
    <d v="2025-01-22T00:00:00"/>
    <m/>
  </r>
  <r>
    <s v="Larkin, Nikolaus and Zboncak"/>
    <s v="Spain"/>
    <n v="40.416775000000001"/>
    <n v="-3.7037900000000001"/>
    <s v="Retail &amp; Distribution"/>
    <s v="Micro (1-10)"/>
    <s v="Jessica Martinez"/>
    <d v="2024-03-12T00:00:00"/>
    <s v="SAAS"/>
    <x v="3"/>
    <n v="1"/>
    <x v="0"/>
    <m/>
    <n v="496"/>
    <n v="0.7"/>
    <d v="2024-06-23T00:00:00"/>
    <m/>
  </r>
  <r>
    <s v="O'Keefe-Simonis"/>
    <s v="Portugal"/>
    <n v="38.736946000000003"/>
    <n v="-9.1426850000000002"/>
    <s v="Banking &amp; Finance"/>
    <s v="Micro (1-10)"/>
    <s v="Laura Thompson"/>
    <d v="2024-05-14T00:00:00"/>
    <s v="SAAS"/>
    <x v="3"/>
    <n v="1"/>
    <x v="0"/>
    <m/>
    <n v="897"/>
    <n v="0.5"/>
    <d v="2024-08-11T00:00:00"/>
    <m/>
  </r>
  <r>
    <s v="Torphy LLC"/>
    <s v="Italy"/>
    <n v="41.902782000000002"/>
    <n v="12.496366"/>
    <s v="Construction &amp; Engineering"/>
    <s v="Micro (1-10)"/>
    <s v="David Wilson"/>
    <d v="2024-04-28T00:00:00"/>
    <s v="Custom solution"/>
    <x v="3"/>
    <n v="1"/>
    <x v="0"/>
    <m/>
    <n v="244"/>
    <n v="1"/>
    <d v="2025-04-20T00:00:00"/>
    <m/>
  </r>
  <r>
    <s v="Wolff, Stehr and Gutmann"/>
    <s v="Netherlands"/>
    <n v="52.370215999999999"/>
    <n v="4.895168"/>
    <s v="Manufacturing &amp; Production"/>
    <s v="Micro (1-10)"/>
    <s v="John Smith"/>
    <d v="2024-04-29T00:00:00"/>
    <s v="SAAS"/>
    <x v="3"/>
    <n v="1"/>
    <x v="0"/>
    <m/>
    <n v="1181"/>
    <n v="0.2"/>
    <d v="2024-06-13T00:00:00"/>
    <m/>
  </r>
  <r>
    <s v="Murphy, Pfeffer and Hodkiewicz"/>
    <s v="Switzerland"/>
    <n v="46.204391000000001"/>
    <n v="6.1431579999999997"/>
    <s v="Transportation &amp; Logistics"/>
    <s v="Micro (1-10)"/>
    <s v="Sarah Davis"/>
    <d v="2024-02-12T00:00:00"/>
    <s v="Services"/>
    <x v="3"/>
    <n v="1"/>
    <x v="0"/>
    <m/>
    <n v="447"/>
    <n v="0.9"/>
    <d v="2024-08-15T00:00:00"/>
    <m/>
  </r>
  <r>
    <s v="Moore-Bailey"/>
    <s v="Portugal"/>
    <n v="38.736946000000003"/>
    <n v="-9.1426850000000002"/>
    <s v="Professional Services &amp; Consulting"/>
    <s v="Micro (1-10)"/>
    <s v="Laura Thompson"/>
    <d v="2024-05-08T00:00:00"/>
    <s v="Services"/>
    <x v="3"/>
    <n v="1"/>
    <x v="0"/>
    <m/>
    <n v="679"/>
    <n v="0.8"/>
    <d v="2025-01-19T00:00:00"/>
    <m/>
  </r>
  <r>
    <s v="Dach, Gottlieb and Denesik"/>
    <s v="Switzerland"/>
    <n v="46.204391000000001"/>
    <n v="6.1431579999999997"/>
    <s v="Transportation &amp; Logistics"/>
    <s v="Micro (1-10)"/>
    <s v="Jessica Martinez"/>
    <d v="2024-04-15T00:00:00"/>
    <s v="Custom solution"/>
    <x v="3"/>
    <n v="1"/>
    <x v="0"/>
    <m/>
    <n v="705"/>
    <n v="0.5"/>
    <d v="2024-07-07T00:00:00"/>
    <m/>
  </r>
  <r>
    <s v="Sipes, Weimann and Veum"/>
    <s v="Netherlands"/>
    <n v="52.370215999999999"/>
    <n v="4.895168"/>
    <s v="Retail &amp; Distribution"/>
    <s v="Micro (1-10)"/>
    <s v="Michael Brown"/>
    <d v="2024-05-23T00:00:00"/>
    <s v="Services"/>
    <x v="3"/>
    <n v="1"/>
    <x v="0"/>
    <m/>
    <n v="1155"/>
    <n v="0.7"/>
    <d v="2024-08-09T00:00:00"/>
    <m/>
  </r>
  <r>
    <s v="Dooley Inc"/>
    <s v="Netherlands"/>
    <n v="52.370215999999999"/>
    <n v="4.895168"/>
    <s v="Professional Services &amp; Consulting"/>
    <s v="Micro (1-10)"/>
    <s v="Jessica Martinez"/>
    <d v="2024-02-22T00:00:00"/>
    <s v="SAAS"/>
    <x v="3"/>
    <n v="1"/>
    <x v="0"/>
    <m/>
    <n v="856"/>
    <n v="0.2"/>
    <d v="2024-10-08T00:00:00"/>
    <m/>
  </r>
  <r>
    <s v="Beier Inc"/>
    <s v="Portugal"/>
    <n v="38.736946000000003"/>
    <n v="-9.1426850000000002"/>
    <s v="Energy &amp; Utilities"/>
    <s v="Micro (1-10)"/>
    <s v="Emily Johnson"/>
    <d v="2024-02-15T00:00:00"/>
    <s v="SAAS"/>
    <x v="3"/>
    <n v="1"/>
    <x v="0"/>
    <m/>
    <n v="1100"/>
    <n v="0.4"/>
    <d v="2025-01-07T00:00:00"/>
    <m/>
  </r>
  <r>
    <s v="Schumm, Leuschke and Pfeffer"/>
    <s v="Portugal"/>
    <n v="38.736946000000003"/>
    <n v="-9.1426850000000002"/>
    <s v="Government Administration &amp; Healthcare"/>
    <s v="Micro (1-10)"/>
    <s v="David Wilson"/>
    <d v="2024-01-26T00:00:00"/>
    <s v="Services"/>
    <x v="3"/>
    <n v="1"/>
    <x v="0"/>
    <m/>
    <n v="277"/>
    <n v="0.3"/>
    <d v="2024-11-24T00:00:00"/>
    <m/>
  </r>
  <r>
    <s v="Huels, Rippin and MacGyver"/>
    <s v="Portugal"/>
    <n v="38.736946000000003"/>
    <n v="-9.1426850000000002"/>
    <s v="Construction &amp; Engineering"/>
    <s v="Micro (1-10)"/>
    <s v="Michael Brown"/>
    <d v="2024-04-07T00:00:00"/>
    <s v="Services"/>
    <x v="3"/>
    <n v="1"/>
    <x v="0"/>
    <m/>
    <n v="597"/>
    <n v="0.9"/>
    <d v="2024-06-27T00:00:00"/>
    <m/>
  </r>
  <r>
    <s v="Konopelski-Fritsch"/>
    <s v="Austria"/>
    <n v="48.210033000000003"/>
    <n v="16.363448999999999"/>
    <s v="Agriculture &amp; Mining"/>
    <s v="Micro (1-10)"/>
    <s v="Jessica Martinez"/>
    <d v="2024-05-22T00:00:00"/>
    <s v="Services"/>
    <x v="3"/>
    <n v="1"/>
    <x v="0"/>
    <m/>
    <n v="618"/>
    <n v="0.9"/>
    <d v="2024-07-14T00:00:00"/>
    <m/>
  </r>
  <r>
    <s v="Fisher, Ebert and Rodriguez"/>
    <s v="Belgium"/>
    <n v="51.260196999999998"/>
    <n v="4.4027710000000004"/>
    <s v="Telecommunications"/>
    <s v="Micro (1-10)"/>
    <s v="Laura Thompson"/>
    <d v="2024-05-09T00:00:00"/>
    <s v="SAAS"/>
    <x v="3"/>
    <n v="1"/>
    <x v="0"/>
    <m/>
    <n v="960"/>
    <n v="0.2"/>
    <d v="2025-04-23T00:00:00"/>
    <m/>
  </r>
  <r>
    <s v="Schoen and Sons"/>
    <s v="Netherlands"/>
    <n v="52.370215999999999"/>
    <n v="4.895168"/>
    <s v="Government Administration &amp; Healthcare"/>
    <s v="Micro (1-10)"/>
    <s v="Jessica Martinez"/>
    <d v="2024-02-02T00:00:00"/>
    <s v="SAAS"/>
    <x v="3"/>
    <n v="1"/>
    <x v="0"/>
    <m/>
    <n v="944"/>
    <n v="0.3"/>
    <d v="2025-01-11T00:00:00"/>
    <m/>
  </r>
  <r>
    <s v="Osinski-Jones"/>
    <s v="Italy"/>
    <n v="41.902782000000002"/>
    <n v="12.496366"/>
    <s v="Professional Services &amp; Consulting"/>
    <s v="Micro (1-10)"/>
    <s v="Laura Thompson"/>
    <d v="2024-03-02T00:00:00"/>
    <s v="SAAS"/>
    <x v="3"/>
    <n v="1"/>
    <x v="0"/>
    <m/>
    <n v="343"/>
    <n v="1"/>
    <d v="2024-05-13T00:00:00"/>
    <m/>
  </r>
  <r>
    <s v="Pfannerstill, Bernhard and Schuster"/>
    <s v="Switzerland"/>
    <n v="46.204391000000001"/>
    <n v="6.1431579999999997"/>
    <s v="Telecommunications"/>
    <s v="Micro (1-10)"/>
    <s v="Jessica Martinez"/>
    <d v="2024-01-06T00:00:00"/>
    <s v="SAAS"/>
    <x v="3"/>
    <n v="1"/>
    <x v="0"/>
    <m/>
    <n v="272"/>
    <n v="1"/>
    <d v="2024-12-04T00:00:00"/>
    <m/>
  </r>
  <r>
    <s v="Kozey and Sons"/>
    <s v="France"/>
    <n v="48.864716000000001"/>
    <n v="2.3490139999999999"/>
    <s v="Banking &amp; Finance"/>
    <s v="Micro (1-10)"/>
    <s v="Jessica Martinez"/>
    <d v="2024-02-07T00:00:00"/>
    <s v="SAAS"/>
    <x v="3"/>
    <n v="1"/>
    <x v="0"/>
    <m/>
    <n v="946"/>
    <n v="0.3"/>
    <d v="2024-12-04T00:00:00"/>
    <m/>
  </r>
  <r>
    <s v="Stiedemann, Cruickshank and Wintheiser"/>
    <s v="Portugal"/>
    <n v="38.736946000000003"/>
    <n v="-9.1426850000000002"/>
    <s v="Manufacturing &amp; Production"/>
    <s v="Micro (1-10)"/>
    <s v="Michael Brown"/>
    <d v="2024-03-09T00:00:00"/>
    <s v="Services"/>
    <x v="3"/>
    <n v="1"/>
    <x v="0"/>
    <m/>
    <n v="720"/>
    <n v="0.4"/>
    <d v="2024-10-05T00:00:00"/>
    <m/>
  </r>
  <r>
    <s v="Smitham, Fadel and Wisoky"/>
    <s v="Belgium"/>
    <n v="51.260196999999998"/>
    <n v="4.4027710000000004"/>
    <s v="Professional Services &amp; Consulting"/>
    <s v="Micro (1-10)"/>
    <s v="Michael Brown"/>
    <d v="2024-02-07T00:00:00"/>
    <s v="Services"/>
    <x v="3"/>
    <n v="1"/>
    <x v="0"/>
    <m/>
    <n v="1196"/>
    <n v="0.5"/>
    <d v="2024-04-30T00:00:00"/>
    <m/>
  </r>
  <r>
    <s v="Schuppe-Hauck"/>
    <s v="Portugal"/>
    <n v="38.736946000000003"/>
    <n v="-9.1426850000000002"/>
    <s v="Agriculture &amp; Mining"/>
    <s v="Micro (1-10)"/>
    <s v="Jessica Martinez"/>
    <d v="2024-03-29T00:00:00"/>
    <s v="Custom solution"/>
    <x v="3"/>
    <n v="1"/>
    <x v="0"/>
    <m/>
    <n v="429"/>
    <n v="0.2"/>
    <d v="2025-02-08T00:00:00"/>
    <m/>
  </r>
  <r>
    <s v="Leenti"/>
    <s v="Belgium"/>
    <n v="51.260196999999998"/>
    <n v="4.4027710000000004"/>
    <s v="IT &amp; IT Services"/>
    <s v="Medium (201-500)"/>
    <s v="Michael Brown"/>
    <d v="2024-02-17T00:00:00"/>
    <s v="SAAS"/>
    <x v="3"/>
    <n v="1"/>
    <x v="0"/>
    <m/>
    <n v="2023"/>
    <n v="0.4"/>
    <d v="2024-09-24T00:00:00"/>
    <m/>
  </r>
  <r>
    <s v="Centidel"/>
    <s v="Germany"/>
    <n v="52.520007999999997"/>
    <n v="13.404954"/>
    <s v="Government Administration &amp; Healthcare"/>
    <s v="Medium (201-500)"/>
    <s v="Michael Brown"/>
    <d v="2024-04-06T00:00:00"/>
    <s v="Services"/>
    <x v="3"/>
    <n v="1"/>
    <x v="0"/>
    <m/>
    <n v="7694"/>
    <n v="0.6"/>
    <d v="2024-08-08T00:00:00"/>
    <m/>
  </r>
  <r>
    <s v="Yabox"/>
    <s v="Netherlands"/>
    <n v="52.370215999999999"/>
    <n v="4.895168"/>
    <s v="Agriculture &amp; Mining"/>
    <s v="Medium (201-500)"/>
    <s v="Emily Johnson"/>
    <d v="2024-04-12T00:00:00"/>
    <s v="Services"/>
    <x v="3"/>
    <n v="1"/>
    <x v="0"/>
    <m/>
    <n v="3165"/>
    <n v="0.2"/>
    <d v="2024-06-07T00:00:00"/>
    <m/>
  </r>
  <r>
    <s v="Brainsphere"/>
    <s v="Austria"/>
    <n v="48.210033000000003"/>
    <n v="16.363448999999999"/>
    <s v="Entertainment &amp; Media &amp; Hospitality"/>
    <s v="Medium (201-500)"/>
    <s v="John Smith"/>
    <d v="2024-02-12T00:00:00"/>
    <s v="SAAS"/>
    <x v="3"/>
    <n v="1"/>
    <x v="0"/>
    <m/>
    <n v="7131"/>
    <n v="0.4"/>
    <d v="2024-11-12T00:00:00"/>
    <m/>
  </r>
  <r>
    <s v="Voolia"/>
    <s v="Italy"/>
    <n v="41.902782000000002"/>
    <n v="12.496366"/>
    <s v="IT &amp; IT Services"/>
    <s v="Medium (201-500)"/>
    <s v="Laura Thompson"/>
    <d v="2024-03-24T00:00:00"/>
    <s v="Services"/>
    <x v="3"/>
    <n v="1"/>
    <x v="0"/>
    <m/>
    <n v="648"/>
    <n v="0.6"/>
    <d v="2024-06-24T00:00:00"/>
    <m/>
  </r>
  <r>
    <s v="Yodoo"/>
    <s v="Germany"/>
    <n v="52.520007999999997"/>
    <n v="13.404954"/>
    <s v="Recreation &amp; Sports"/>
    <s v="Medium (201-500)"/>
    <s v="Michael Brown"/>
    <d v="2024-02-18T00:00:00"/>
    <s v="Services"/>
    <x v="3"/>
    <n v="1"/>
    <x v="0"/>
    <m/>
    <n v="3927"/>
    <n v="0.6"/>
    <d v="2024-04-14T00:00:00"/>
    <m/>
  </r>
  <r>
    <s v="Lazz"/>
    <s v="Switzerland"/>
    <n v="46.204391000000001"/>
    <n v="6.1431579999999997"/>
    <s v="IT &amp; IT Services"/>
    <s v="Medium (201-500)"/>
    <s v="Michael Brown"/>
    <d v="2024-03-23T00:00:00"/>
    <s v="SAAS"/>
    <x v="3"/>
    <n v="1"/>
    <x v="0"/>
    <m/>
    <n v="4421"/>
    <n v="0.3"/>
    <d v="2024-12-30T00:00:00"/>
    <m/>
  </r>
  <r>
    <s v="Centizu"/>
    <s v="Spain"/>
    <n v="40.416775000000001"/>
    <n v="-3.7037900000000001"/>
    <s v="Banking &amp; Finance"/>
    <s v="Medium (201-500)"/>
    <s v="Michael Brown"/>
    <d v="2024-05-15T00:00:00"/>
    <s v="Services"/>
    <x v="3"/>
    <n v="1"/>
    <x v="0"/>
    <m/>
    <n v="290"/>
    <n v="0.2"/>
    <d v="2025-01-23T00:00:00"/>
    <m/>
  </r>
  <r>
    <s v="Skinix"/>
    <s v="Switzerland"/>
    <n v="46.204391000000001"/>
    <n v="6.1431579999999997"/>
    <s v="Transportation &amp; Logistics"/>
    <s v="Medium (201-500)"/>
    <s v="Jessica Martinez"/>
    <d v="2024-03-11T00:00:00"/>
    <s v="SAAS"/>
    <x v="3"/>
    <n v="1"/>
    <x v="0"/>
    <m/>
    <n v="2699"/>
    <n v="0.8"/>
    <d v="2024-04-19T00:00:00"/>
    <m/>
  </r>
  <r>
    <s v="Photobug"/>
    <s v="Switzerland"/>
    <n v="46.204391000000001"/>
    <n v="6.1431579999999997"/>
    <s v="Banking &amp; Finance"/>
    <s v="Medium (201-500)"/>
    <s v="David Wilson"/>
    <d v="2024-01-06T00:00:00"/>
    <s v="SAAS"/>
    <x v="3"/>
    <n v="1"/>
    <x v="0"/>
    <m/>
    <n v="3195"/>
    <n v="1"/>
    <d v="2024-02-17T00:00:00"/>
    <m/>
  </r>
  <r>
    <s v="Zoombeat"/>
    <s v="Spain"/>
    <n v="40.416775000000001"/>
    <n v="-3.7037900000000001"/>
    <s v="Retail &amp; Distribution"/>
    <s v="Medium (201-500)"/>
    <s v="Michael Brown"/>
    <d v="2024-03-05T00:00:00"/>
    <s v="Services"/>
    <x v="3"/>
    <n v="1"/>
    <x v="0"/>
    <m/>
    <n v="1765"/>
    <n v="0.5"/>
    <d v="2024-04-14T00:00:00"/>
    <m/>
  </r>
  <r>
    <s v="Buzzbean"/>
    <s v="Germany"/>
    <n v="52.520007999999997"/>
    <n v="13.404954"/>
    <s v="Agriculture &amp; Mining"/>
    <s v="Medium (201-500)"/>
    <s v="Kevin Anderson"/>
    <d v="2024-04-08T00:00:00"/>
    <s v="SAAS"/>
    <x v="3"/>
    <n v="1"/>
    <x v="0"/>
    <m/>
    <n v="7602"/>
    <n v="0.3"/>
    <d v="2025-02-09T00:00:00"/>
    <m/>
  </r>
  <r>
    <s v="Trupe"/>
    <s v="Italy"/>
    <n v="41.902782000000002"/>
    <n v="12.496366"/>
    <s v="Education &amp; Science"/>
    <s v="Medium (201-500)"/>
    <s v="David Wilson"/>
    <d v="2024-02-25T00:00:00"/>
    <s v="SAAS"/>
    <x v="3"/>
    <n v="1"/>
    <x v="0"/>
    <m/>
    <n v="3872"/>
    <n v="0.2"/>
    <d v="2024-06-24T00:00:00"/>
    <m/>
  </r>
  <r>
    <s v="Shuffletag"/>
    <s v="France"/>
    <n v="48.864716000000001"/>
    <n v="2.3490139999999999"/>
    <s v="Banking &amp; Finance"/>
    <s v="Medium (201-500)"/>
    <s v="Michael Brown"/>
    <d v="2024-05-31T00:00:00"/>
    <s v="Services"/>
    <x v="3"/>
    <n v="1"/>
    <x v="0"/>
    <m/>
    <n v="6817"/>
    <n v="0.2"/>
    <d v="2024-08-27T00:00:00"/>
    <m/>
  </r>
  <r>
    <s v="Skibox"/>
    <s v="Germany"/>
    <n v="52.520007999999997"/>
    <n v="13.404954"/>
    <s v="Transportation &amp; Logistics"/>
    <s v="Medium (201-500)"/>
    <s v="Jessica Martinez"/>
    <d v="2024-03-19T00:00:00"/>
    <s v="SAAS"/>
    <x v="3"/>
    <n v="1"/>
    <x v="0"/>
    <m/>
    <n v="686"/>
    <n v="0.6"/>
    <d v="2025-02-07T00:00:00"/>
    <m/>
  </r>
  <r>
    <s v="Riffwire"/>
    <s v="France"/>
    <n v="48.864716000000001"/>
    <n v="2.3490139999999999"/>
    <s v="Entertainment &amp; Media &amp; Hospitality"/>
    <s v="Medium (201-500)"/>
    <s v="Michael Brown"/>
    <d v="2024-05-07T00:00:00"/>
    <s v="Services"/>
    <x v="3"/>
    <n v="1"/>
    <x v="0"/>
    <m/>
    <n v="7489"/>
    <n v="0.4"/>
    <d v="2024-07-28T00:00:00"/>
    <m/>
  </r>
  <r>
    <s v="Tagpad"/>
    <s v="France"/>
    <n v="48.864716000000001"/>
    <n v="2.3490139999999999"/>
    <s v="Professional Services &amp; Consulting"/>
    <s v="Medium (201-500)"/>
    <s v="Laura Thompson"/>
    <d v="2024-02-01T00:00:00"/>
    <s v="Services"/>
    <x v="3"/>
    <n v="1"/>
    <x v="0"/>
    <m/>
    <n v="361"/>
    <n v="0.2"/>
    <d v="2024-08-02T00:00:00"/>
    <m/>
  </r>
  <r>
    <s v="Browsezoom"/>
    <s v="France"/>
    <n v="48.864716000000001"/>
    <n v="2.3490139999999999"/>
    <s v="Transportation &amp; Logistics"/>
    <s v="Medium (201-500)"/>
    <s v="David Wilson"/>
    <d v="2024-01-29T00:00:00"/>
    <s v="SAAS"/>
    <x v="3"/>
    <n v="1"/>
    <x v="0"/>
    <m/>
    <n v="6737"/>
    <n v="0.8"/>
    <d v="2024-07-23T00:00:00"/>
    <m/>
  </r>
  <r>
    <s v="Shufflebeat"/>
    <s v="Switzerland"/>
    <n v="46.204391000000001"/>
    <n v="6.1431579999999997"/>
    <s v="Education &amp; Science"/>
    <s v="Medium (201-500)"/>
    <s v="Laura Thompson"/>
    <d v="2024-01-08T00:00:00"/>
    <s v="Custom solution"/>
    <x v="3"/>
    <n v="1"/>
    <x v="0"/>
    <m/>
    <n v="3058"/>
    <n v="0.1"/>
    <d v="2024-03-25T00:00:00"/>
    <m/>
  </r>
  <r>
    <s v="Skinte"/>
    <s v="Austria"/>
    <n v="48.210033000000003"/>
    <n v="16.363448999999999"/>
    <s v="Recreation &amp; Sports"/>
    <s v="Medium (201-500)"/>
    <s v="Emily Johnson"/>
    <d v="2024-04-22T00:00:00"/>
    <s v="SAAS"/>
    <x v="3"/>
    <n v="1"/>
    <x v="0"/>
    <m/>
    <n v="6586"/>
    <n v="0.4"/>
    <d v="2025-02-03T00:00:00"/>
    <m/>
  </r>
  <r>
    <s v="Innotype"/>
    <s v="Italy"/>
    <n v="41.902782000000002"/>
    <n v="12.496366"/>
    <s v="Telecommunications"/>
    <s v="Medium (201-500)"/>
    <s v="Laura Thompson"/>
    <d v="2024-05-18T00:00:00"/>
    <s v="Services"/>
    <x v="3"/>
    <n v="1"/>
    <x v="0"/>
    <m/>
    <n v="3108"/>
    <n v="0.4"/>
    <d v="2025-04-24T00:00:00"/>
    <m/>
  </r>
  <r>
    <s v="Twitterwire"/>
    <s v="Austria"/>
    <n v="48.210033000000003"/>
    <n v="16.363448999999999"/>
    <s v="Energy &amp; Utilities"/>
    <s v="Medium (201-500)"/>
    <s v="Jessica Martinez"/>
    <d v="2024-05-19T00:00:00"/>
    <s v="SAAS"/>
    <x v="3"/>
    <n v="1"/>
    <x v="0"/>
    <m/>
    <n v="2864"/>
    <n v="0.2"/>
    <d v="2024-11-05T00:00:00"/>
    <m/>
  </r>
  <r>
    <s v="Block and Sons"/>
    <s v="Belgium"/>
    <n v="51.260196999999998"/>
    <n v="4.4027710000000004"/>
    <s v="IT &amp; IT Services"/>
    <s v="Medium (201-500)"/>
    <s v="Kevin Anderson"/>
    <d v="2024-04-07T00:00:00"/>
    <s v="Services"/>
    <x v="3"/>
    <n v="1"/>
    <x v="0"/>
    <m/>
    <n v="2513"/>
    <n v="0.2"/>
    <d v="2024-11-08T00:00:00"/>
    <m/>
  </r>
  <r>
    <s v="Ernser-Rolfson"/>
    <s v="Italy"/>
    <n v="41.902782000000002"/>
    <n v="12.496366"/>
    <s v="Transportation &amp; Logistics"/>
    <s v="Medium (201-500)"/>
    <s v="Jessica Martinez"/>
    <d v="2024-01-10T00:00:00"/>
    <s v="SAAS"/>
    <x v="3"/>
    <n v="1"/>
    <x v="0"/>
    <m/>
    <n v="2504"/>
    <n v="0.3"/>
    <d v="2024-07-01T00:00:00"/>
    <m/>
  </r>
  <r>
    <s v="Leannon Inc"/>
    <s v="Austria"/>
    <n v="48.210033000000003"/>
    <n v="16.363448999999999"/>
    <s v="Transportation &amp; Logistics"/>
    <s v="Medium (201-500)"/>
    <s v="Sarah Davis"/>
    <d v="2024-01-15T00:00:00"/>
    <s v="Services"/>
    <x v="3"/>
    <n v="1"/>
    <x v="0"/>
    <m/>
    <n v="3666"/>
    <n v="0.4"/>
    <d v="2024-12-29T00:00:00"/>
    <m/>
  </r>
  <r>
    <s v="Bins LLC"/>
    <s v="France"/>
    <n v="48.864716000000001"/>
    <n v="2.3490139999999999"/>
    <s v="Recreation &amp; Sports"/>
    <s v="Medium (201-500)"/>
    <s v="Laura Thompson"/>
    <d v="2024-05-09T00:00:00"/>
    <s v="Services"/>
    <x v="3"/>
    <n v="1"/>
    <x v="0"/>
    <m/>
    <n v="5438"/>
    <n v="0.6"/>
    <d v="2024-11-11T00:00:00"/>
    <m/>
  </r>
  <r>
    <s v="Farrell Group"/>
    <s v="Netherlands"/>
    <n v="52.370215999999999"/>
    <n v="4.895168"/>
    <s v="Transportation &amp; Logistics"/>
    <s v="Medium (201-500)"/>
    <s v="Laura Thompson"/>
    <d v="2024-05-22T00:00:00"/>
    <s v="Services"/>
    <x v="3"/>
    <n v="1"/>
    <x v="0"/>
    <m/>
    <n v="1631"/>
    <n v="0.2"/>
    <d v="2024-12-09T00:00:00"/>
    <m/>
  </r>
  <r>
    <s v="Jacobs-Rice"/>
    <s v="France"/>
    <n v="48.864716000000001"/>
    <n v="2.3490139999999999"/>
    <s v="Education &amp; Science"/>
    <s v="Medium (201-500)"/>
    <s v="David Wilson"/>
    <d v="2024-01-24T00:00:00"/>
    <s v="SAAS"/>
    <x v="3"/>
    <n v="1"/>
    <x v="0"/>
    <m/>
    <n v="926"/>
    <n v="0.2"/>
    <d v="2024-04-18T00:00:00"/>
    <m/>
  </r>
  <r>
    <s v="Rosenbaum Inc"/>
    <s v="France"/>
    <n v="48.864716000000001"/>
    <n v="2.3490139999999999"/>
    <s v="Retail &amp; Distribution"/>
    <s v="Medium (201-500)"/>
    <s v="Jessica Martinez"/>
    <d v="2024-01-13T00:00:00"/>
    <s v="SAAS"/>
    <x v="3"/>
    <n v="1"/>
    <x v="0"/>
    <m/>
    <n v="4198"/>
    <n v="0.9"/>
    <d v="2024-02-19T00:00:00"/>
    <m/>
  </r>
  <r>
    <s v="Schoen-Kovacek"/>
    <s v="France"/>
    <n v="48.864716000000001"/>
    <n v="2.3490139999999999"/>
    <s v="Retail &amp; Distribution"/>
    <s v="Medium (201-500)"/>
    <s v="Jessica Martinez"/>
    <d v="2024-05-03T00:00:00"/>
    <s v="Custom solution"/>
    <x v="3"/>
    <n v="1"/>
    <x v="0"/>
    <m/>
    <n v="6604"/>
    <n v="0.5"/>
    <d v="2025-03-14T00:00:00"/>
    <m/>
  </r>
  <r>
    <s v="Fritsch, Kemmer and Littel"/>
    <s v="Portugal"/>
    <n v="38.736946000000003"/>
    <n v="-9.1426850000000002"/>
    <s v="Transportation &amp; Logistics"/>
    <s v="Medium (201-500)"/>
    <s v="Jessica Martinez"/>
    <d v="2024-03-06T00:00:00"/>
    <s v="SAAS"/>
    <x v="3"/>
    <n v="1"/>
    <x v="0"/>
    <m/>
    <n v="959"/>
    <n v="0.5"/>
    <d v="2025-03-01T00:00:00"/>
    <m/>
  </r>
  <r>
    <s v="Crona, Morissette and Pouros"/>
    <s v="Netherlands"/>
    <n v="52.370215999999999"/>
    <n v="4.895168"/>
    <s v="Energy &amp; Utilities"/>
    <s v="Medium (201-500)"/>
    <s v="Emily Johnson"/>
    <d v="2024-01-12T00:00:00"/>
    <s v="SAAS"/>
    <x v="3"/>
    <n v="1"/>
    <x v="0"/>
    <m/>
    <n v="2332"/>
    <n v="0.2"/>
    <d v="2024-03-16T00:00:00"/>
    <m/>
  </r>
  <r>
    <s v="Bayer, Altenwerth and Kozey"/>
    <s v="Germany"/>
    <n v="52.520007999999997"/>
    <n v="13.404954"/>
    <s v="Transportation &amp; Logistics"/>
    <s v="Medium (201-500)"/>
    <s v="Laura Thompson"/>
    <d v="2024-01-20T00:00:00"/>
    <s v="Services"/>
    <x v="3"/>
    <n v="1"/>
    <x v="0"/>
    <m/>
    <n v="5288"/>
    <n v="0.4"/>
    <d v="2024-07-03T00:00:00"/>
    <m/>
  </r>
  <r>
    <s v="Langworth Inc"/>
    <s v="Italy"/>
    <n v="41.902782000000002"/>
    <n v="12.496366"/>
    <s v="Banking &amp; Finance"/>
    <s v="Medium (201-500)"/>
    <s v="Laura Thompson"/>
    <d v="2024-03-08T00:00:00"/>
    <s v="Custom solution"/>
    <x v="3"/>
    <n v="1"/>
    <x v="0"/>
    <m/>
    <n v="2839"/>
    <n v="0.3"/>
    <d v="2025-01-23T00:00:00"/>
    <m/>
  </r>
  <r>
    <s v="Schroeder, Stiedemann and Frami"/>
    <s v="Switzerland"/>
    <n v="46.204391000000001"/>
    <n v="6.1431579999999997"/>
    <s v="Education &amp; Science"/>
    <s v="Medium (201-500)"/>
    <s v="Michael Brown"/>
    <d v="2024-04-13T00:00:00"/>
    <s v="SAAS"/>
    <x v="3"/>
    <n v="1"/>
    <x v="0"/>
    <m/>
    <n v="3677"/>
    <n v="0.7"/>
    <d v="2024-05-25T00:00:00"/>
    <m/>
  </r>
  <r>
    <s v="Predovic Group"/>
    <s v="Netherlands"/>
    <n v="52.370215999999999"/>
    <n v="4.895168"/>
    <s v="Entertainment &amp; Media &amp; Hospitality"/>
    <s v="Medium (201-500)"/>
    <s v="Laura Thompson"/>
    <d v="2024-02-16T00:00:00"/>
    <s v="Custom solution"/>
    <x v="3"/>
    <n v="1"/>
    <x v="0"/>
    <m/>
    <n v="6388"/>
    <n v="0.9"/>
    <d v="2024-06-27T00:00:00"/>
    <m/>
  </r>
  <r>
    <s v="Lockman, Rath and Lynch"/>
    <s v="Germany"/>
    <n v="52.520007999999997"/>
    <n v="13.404954"/>
    <s v="Construction &amp; Engineering"/>
    <s v="Medium (201-500)"/>
    <s v="Sarah Davis"/>
    <d v="2024-01-27T00:00:00"/>
    <s v="Services"/>
    <x v="3"/>
    <n v="1"/>
    <x v="0"/>
    <m/>
    <n v="4941"/>
    <n v="0.4"/>
    <d v="2024-04-03T00:00:00"/>
    <m/>
  </r>
  <r>
    <s v="Waters-Swift"/>
    <s v="Portugal"/>
    <n v="38.736946000000003"/>
    <n v="-9.1426850000000002"/>
    <s v="Agriculture &amp; Mining"/>
    <s v="Medium (201-500)"/>
    <s v="Jessica Martinez"/>
    <d v="2024-03-14T00:00:00"/>
    <s v="Services"/>
    <x v="3"/>
    <n v="1"/>
    <x v="0"/>
    <m/>
    <n v="1652"/>
    <n v="0.4"/>
    <d v="2025-02-26T00:00:00"/>
    <m/>
  </r>
  <r>
    <s v="Wisoky, Collins and Kling"/>
    <s v="Netherlands"/>
    <n v="52.370215999999999"/>
    <n v="4.895168"/>
    <s v="Government Administration &amp; Healthcare"/>
    <s v="Medium (201-500)"/>
    <s v="Michael Brown"/>
    <d v="2024-04-16T00:00:00"/>
    <s v="Services"/>
    <x v="3"/>
    <n v="1"/>
    <x v="0"/>
    <m/>
    <n v="1813"/>
    <n v="0.5"/>
    <d v="2024-09-11T00:00:00"/>
    <m/>
  </r>
  <r>
    <s v="Koch and Sons"/>
    <s v="France"/>
    <n v="48.864716000000001"/>
    <n v="2.3490139999999999"/>
    <s v="Recreation &amp; Sports"/>
    <s v="Medium (201-500)"/>
    <s v="Jessica Martinez"/>
    <d v="2024-03-27T00:00:00"/>
    <s v="Services"/>
    <x v="3"/>
    <n v="1"/>
    <x v="0"/>
    <m/>
    <n v="4568"/>
    <n v="0.2"/>
    <d v="2024-08-24T00:00:00"/>
    <m/>
  </r>
  <r>
    <s v="Swaniawski-Schneider"/>
    <s v="Spain"/>
    <n v="40.416775000000001"/>
    <n v="-3.7037900000000001"/>
    <s v="IT &amp; IT Services"/>
    <s v="Medium (201-500)"/>
    <s v="Michael Brown"/>
    <d v="2024-02-20T00:00:00"/>
    <s v="Custom solution"/>
    <x v="3"/>
    <n v="1"/>
    <x v="0"/>
    <m/>
    <n v="761"/>
    <n v="0.4"/>
    <d v="2025-02-01T00:00:00"/>
    <m/>
  </r>
  <r>
    <s v="Jaskolski, Auer and Morissette"/>
    <s v="Austria"/>
    <n v="48.210033000000003"/>
    <n v="16.363448999999999"/>
    <s v="Banking &amp; Finance"/>
    <s v="Medium (201-500)"/>
    <s v="Laura Thompson"/>
    <d v="2024-05-05T00:00:00"/>
    <s v="Custom solution"/>
    <x v="3"/>
    <n v="1"/>
    <x v="0"/>
    <m/>
    <n v="6194"/>
    <n v="0.5"/>
    <d v="2025-03-11T00:00:00"/>
    <m/>
  </r>
  <r>
    <s v="Sauer Inc"/>
    <s v="Austria"/>
    <n v="48.210033000000003"/>
    <n v="16.363448999999999"/>
    <s v="Energy &amp; Utilities"/>
    <s v="Medium (201-500)"/>
    <s v="Kevin Anderson"/>
    <d v="2024-02-17T00:00:00"/>
    <s v="SAAS"/>
    <x v="3"/>
    <n v="1"/>
    <x v="0"/>
    <m/>
    <n v="1538"/>
    <n v="0.3"/>
    <d v="2024-05-31T00:00:00"/>
    <m/>
  </r>
  <r>
    <s v="Osinski-Schultz"/>
    <s v="Switzerland"/>
    <n v="46.204391000000001"/>
    <n v="6.1431579999999997"/>
    <s v="Agriculture &amp; Mining"/>
    <s v="Medium (201-500)"/>
    <s v="Laura Thompson"/>
    <d v="2024-03-26T00:00:00"/>
    <s v="Services"/>
    <x v="3"/>
    <n v="1"/>
    <x v="0"/>
    <m/>
    <n v="5141"/>
    <n v="0.8"/>
    <d v="2024-07-06T00:00:00"/>
    <m/>
  </r>
  <r>
    <s v="Pouros-Gottlieb"/>
    <s v="France"/>
    <n v="48.864716000000001"/>
    <n v="2.3490139999999999"/>
    <s v="IT &amp; IT Services"/>
    <s v="Medium (201-500)"/>
    <s v="Laura Thompson"/>
    <d v="2024-04-21T00:00:00"/>
    <s v="Services"/>
    <x v="3"/>
    <n v="1"/>
    <x v="0"/>
    <m/>
    <n v="4067"/>
    <n v="0.5"/>
    <d v="2024-11-04T00:00:00"/>
    <m/>
  </r>
  <r>
    <s v="Lueilwitz and Sons"/>
    <s v="Austria"/>
    <n v="48.210033000000003"/>
    <n v="16.363448999999999"/>
    <s v="Professional Services &amp; Consulting"/>
    <s v="Medium (201-500)"/>
    <s v="Sarah Davis"/>
    <d v="2024-05-28T00:00:00"/>
    <s v="Services"/>
    <x v="3"/>
    <n v="1"/>
    <x v="0"/>
    <m/>
    <n v="2214"/>
    <n v="0.6"/>
    <d v="2024-09-20T00:00:00"/>
    <m/>
  </r>
  <r>
    <s v="Kirlin Inc"/>
    <s v="France"/>
    <n v="48.864716000000001"/>
    <n v="2.3490139999999999"/>
    <s v="Construction &amp; Engineering"/>
    <s v="Medium (201-500)"/>
    <s v="Laura Thompson"/>
    <d v="2024-04-03T00:00:00"/>
    <s v="SAAS"/>
    <x v="3"/>
    <n v="1"/>
    <x v="0"/>
    <m/>
    <n v="7441"/>
    <n v="0.2"/>
    <d v="2024-09-22T00:00:00"/>
    <m/>
  </r>
  <r>
    <s v="Stokes-Gulgowski"/>
    <s v="Austria"/>
    <n v="48.210033000000003"/>
    <n v="16.363448999999999"/>
    <s v="Banking &amp; Finance"/>
    <s v="Medium (201-500)"/>
    <s v="Kevin Anderson"/>
    <d v="2024-02-03T00:00:00"/>
    <s v="Custom solution"/>
    <x v="3"/>
    <n v="1"/>
    <x v="0"/>
    <m/>
    <n v="2263"/>
    <n v="0.2"/>
    <d v="2024-06-04T00:00:00"/>
    <m/>
  </r>
  <r>
    <s v="Heller-Streich"/>
    <s v="Netherlands"/>
    <n v="52.370215999999999"/>
    <n v="4.895168"/>
    <s v="Banking &amp; Finance"/>
    <s v="Medium (201-500)"/>
    <s v="David Wilson"/>
    <d v="2024-01-14T00:00:00"/>
    <s v="SAAS"/>
    <x v="3"/>
    <n v="1"/>
    <x v="0"/>
    <m/>
    <n v="4085"/>
    <n v="0.5"/>
    <d v="2024-05-29T00:00:00"/>
    <m/>
  </r>
  <r>
    <s v="Pollich, Cole and Morar"/>
    <s v="Italy"/>
    <n v="41.902782000000002"/>
    <n v="12.496366"/>
    <s v="Manufacturing &amp; Production"/>
    <s v="Medium (201-500)"/>
    <s v="Kevin Anderson"/>
    <d v="2024-04-19T00:00:00"/>
    <s v="SAAS"/>
    <x v="3"/>
    <n v="1"/>
    <x v="0"/>
    <m/>
    <n v="6749"/>
    <n v="0.2"/>
    <d v="2024-08-14T00:00:00"/>
    <m/>
  </r>
  <r>
    <s v="Cummings, Mosciski and Bayer"/>
    <s v="Austria"/>
    <n v="48.210033000000003"/>
    <n v="16.363448999999999"/>
    <s v="Professional Services &amp; Consulting"/>
    <s v="Medium (201-500)"/>
    <s v="Michael Brown"/>
    <d v="2024-01-16T00:00:00"/>
    <s v="SAAS"/>
    <x v="3"/>
    <n v="1"/>
    <x v="0"/>
    <m/>
    <n v="422"/>
    <n v="0.4"/>
    <d v="2024-03-21T00:00:00"/>
    <m/>
  </r>
  <r>
    <s v="Fay LLC"/>
    <s v="Italy"/>
    <n v="41.902782000000002"/>
    <n v="12.496366"/>
    <s v="Energy &amp; Utilities"/>
    <s v="Medium (201-500)"/>
    <s v="Jessica Martinez"/>
    <d v="2024-05-30T00:00:00"/>
    <s v="Custom solution"/>
    <x v="3"/>
    <n v="1"/>
    <x v="0"/>
    <m/>
    <n v="3211"/>
    <n v="0.3"/>
    <d v="2025-02-25T00:00:00"/>
    <m/>
  </r>
  <r>
    <s v="Kassulke Inc"/>
    <s v="Germany"/>
    <n v="52.520007999999997"/>
    <n v="13.404954"/>
    <s v="Transportation &amp; Logistics"/>
    <s v="Medium (201-500)"/>
    <s v="Jessica Martinez"/>
    <d v="2024-01-13T00:00:00"/>
    <s v="SAAS"/>
    <x v="3"/>
    <n v="1"/>
    <x v="0"/>
    <m/>
    <n v="1894"/>
    <n v="0.2"/>
    <d v="2024-05-07T00:00:00"/>
    <m/>
  </r>
  <r>
    <s v="Osinski Group"/>
    <s v="Belgium"/>
    <n v="51.260196999999998"/>
    <n v="4.4027710000000004"/>
    <s v="Government Administration &amp; Healthcare"/>
    <s v="Medium (201-500)"/>
    <s v="Emily Johnson"/>
    <d v="2024-03-25T00:00:00"/>
    <s v="Services"/>
    <x v="3"/>
    <n v="1"/>
    <x v="0"/>
    <m/>
    <n v="6133"/>
    <n v="0.3"/>
    <d v="2024-07-05T00:00:00"/>
    <m/>
  </r>
  <r>
    <s v="Blanda, Schuster and Schulist"/>
    <s v="France"/>
    <n v="48.864716000000001"/>
    <n v="2.3490139999999999"/>
    <s v="Transportation &amp; Logistics"/>
    <s v="Medium (201-500)"/>
    <s v="Emily Johnson"/>
    <d v="2024-02-01T00:00:00"/>
    <s v="Services"/>
    <x v="3"/>
    <n v="1"/>
    <x v="0"/>
    <m/>
    <n v="3536"/>
    <n v="0.5"/>
    <d v="2024-04-05T00:00:00"/>
    <m/>
  </r>
  <r>
    <s v="Reinger-Rutherford"/>
    <s v="Italy"/>
    <n v="41.902782000000002"/>
    <n v="12.496366"/>
    <s v="Banking &amp; Finance"/>
    <s v="Medium (201-500)"/>
    <s v="Sarah Davis"/>
    <d v="2024-05-31T00:00:00"/>
    <s v="Custom solution"/>
    <x v="3"/>
    <n v="1"/>
    <x v="0"/>
    <m/>
    <n v="6276"/>
    <n v="0.2"/>
    <d v="2025-02-12T00:00:00"/>
    <m/>
  </r>
  <r>
    <s v="Hintz-Franecki"/>
    <s v="France"/>
    <n v="48.864716000000001"/>
    <n v="2.3490139999999999"/>
    <s v="Agriculture &amp; Mining"/>
    <s v="Medium (201-500)"/>
    <s v="Laura Thompson"/>
    <d v="2024-05-11T00:00:00"/>
    <s v="Services"/>
    <x v="3"/>
    <n v="1"/>
    <x v="0"/>
    <m/>
    <n v="5423"/>
    <n v="0.5"/>
    <d v="2024-12-23T00:00:00"/>
    <m/>
  </r>
  <r>
    <s v="Emmerich, Hammes and Jacobs"/>
    <s v="Germany"/>
    <n v="52.520007999999997"/>
    <n v="13.404954"/>
    <s v="Manufacturing &amp; Production"/>
    <s v="Medium (201-500)"/>
    <s v="Jessica Martinez"/>
    <d v="2024-04-20T00:00:00"/>
    <s v="Services"/>
    <x v="3"/>
    <n v="1"/>
    <x v="0"/>
    <m/>
    <n v="1217"/>
    <n v="0.2"/>
    <d v="2025-02-24T00:00:00"/>
    <m/>
  </r>
  <r>
    <s v="Blick Group"/>
    <s v="Germany"/>
    <n v="52.520007999999997"/>
    <n v="13.404954"/>
    <s v="Government Administration &amp; Healthcare"/>
    <s v="Medium (201-500)"/>
    <s v="Michael Brown"/>
    <d v="2024-01-31T00:00:00"/>
    <s v="Services"/>
    <x v="3"/>
    <n v="1"/>
    <x v="0"/>
    <m/>
    <n v="4737"/>
    <n v="0.8"/>
    <d v="2024-05-22T00:00:00"/>
    <m/>
  </r>
  <r>
    <s v="Rutherford, Christiansen and Marquardt"/>
    <s v="Switzerland"/>
    <n v="46.204391000000001"/>
    <n v="6.1431579999999997"/>
    <s v="Transportation &amp; Logistics"/>
    <s v="Medium (201-500)"/>
    <s v="John Smith"/>
    <d v="2024-04-29T00:00:00"/>
    <s v="SAAS"/>
    <x v="3"/>
    <n v="1"/>
    <x v="0"/>
    <m/>
    <n v="5200"/>
    <n v="0.2"/>
    <d v="2025-04-24T00:00:00"/>
    <m/>
  </r>
  <r>
    <s v="Littel-Ritchie"/>
    <s v="Italy"/>
    <n v="41.902782000000002"/>
    <n v="12.496366"/>
    <s v="IT &amp; IT Services"/>
    <s v="Medium (201-500)"/>
    <s v="Kevin Anderson"/>
    <d v="2024-01-10T00:00:00"/>
    <s v="Custom solution"/>
    <x v="3"/>
    <n v="1"/>
    <x v="0"/>
    <m/>
    <n v="6127"/>
    <n v="0.6"/>
    <d v="2024-07-02T00:00:00"/>
    <m/>
  </r>
  <r>
    <s v="Carroll, Boehm and Zemlak"/>
    <s v="Switzerland"/>
    <n v="46.204391000000001"/>
    <n v="6.1431579999999997"/>
    <s v="Recreation &amp; Sports"/>
    <s v="Medium (201-500)"/>
    <s v="Laura Thompson"/>
    <d v="2024-01-03T00:00:00"/>
    <s v="Custom solution"/>
    <x v="3"/>
    <n v="1"/>
    <x v="0"/>
    <m/>
    <n v="1449"/>
    <n v="0.1"/>
    <d v="2024-07-23T00:00:00"/>
    <m/>
  </r>
  <r>
    <s v="Lockman and Sons"/>
    <s v="France"/>
    <n v="48.864716000000001"/>
    <n v="2.3490139999999999"/>
    <s v="Agriculture &amp; Mining"/>
    <s v="Medium (201-500)"/>
    <s v="David Wilson"/>
    <d v="2024-03-20T00:00:00"/>
    <s v="Services"/>
    <x v="3"/>
    <n v="1"/>
    <x v="0"/>
    <m/>
    <n v="4897"/>
    <n v="0.4"/>
    <d v="2024-12-18T00:00:00"/>
    <m/>
  </r>
  <r>
    <s v="Dickinson, Hessel and Luettgen"/>
    <s v="Portugal"/>
    <n v="38.736946000000003"/>
    <n v="-9.1426850000000002"/>
    <s v="Entertainment &amp; Media &amp; Hospitality"/>
    <s v="Medium (201-500)"/>
    <s v="Jessica Martinez"/>
    <d v="2024-03-15T00:00:00"/>
    <s v="SAAS"/>
    <x v="3"/>
    <n v="1"/>
    <x v="0"/>
    <m/>
    <n v="2131"/>
    <n v="0.2"/>
    <d v="2024-05-24T00:00:00"/>
    <m/>
  </r>
  <r>
    <s v="Macejkovic Inc"/>
    <s v="France"/>
    <n v="48.864716000000001"/>
    <n v="2.3490139999999999"/>
    <s v="Transportation &amp; Logistics"/>
    <s v="Medium (201-500)"/>
    <s v="Laura Thompson"/>
    <d v="2024-02-20T00:00:00"/>
    <s v="SAAS"/>
    <x v="3"/>
    <n v="1"/>
    <x v="0"/>
    <m/>
    <n v="3412"/>
    <n v="0.5"/>
    <d v="2025-01-08T00:00:00"/>
    <m/>
  </r>
  <r>
    <s v="Botsford-Reichel"/>
    <s v="Switzerland"/>
    <n v="46.204391000000001"/>
    <n v="6.1431579999999997"/>
    <s v="IT &amp; IT Services"/>
    <s v="Medium (201-500)"/>
    <s v="Emily Johnson"/>
    <d v="2024-01-04T00:00:00"/>
    <s v="Custom solution"/>
    <x v="3"/>
    <n v="1"/>
    <x v="0"/>
    <m/>
    <n v="6066"/>
    <n v="0.4"/>
    <d v="2024-05-18T00:00:00"/>
    <m/>
  </r>
  <r>
    <s v="Schumm, Quigley and Goldner"/>
    <s v="Austria"/>
    <n v="48.210033000000003"/>
    <n v="16.363448999999999"/>
    <s v="Energy &amp; Utilities"/>
    <s v="Medium (201-500)"/>
    <s v="Jessica Martinez"/>
    <d v="2024-02-12T00:00:00"/>
    <s v="Services"/>
    <x v="3"/>
    <n v="1"/>
    <x v="0"/>
    <m/>
    <n v="7000"/>
    <n v="0.4"/>
    <d v="2024-04-14T00:00:00"/>
    <m/>
  </r>
  <r>
    <s v="Hahn Group"/>
    <s v="Belgium"/>
    <n v="51.260196999999998"/>
    <n v="4.4027710000000004"/>
    <s v="Manufacturing &amp; Production"/>
    <s v="Medium (201-500)"/>
    <s v="Laura Thompson"/>
    <d v="2024-02-12T00:00:00"/>
    <s v="Custom solution"/>
    <x v="3"/>
    <n v="1"/>
    <x v="0"/>
    <m/>
    <n v="5247"/>
    <n v="0.5"/>
    <d v="2025-01-28T00:00:00"/>
    <m/>
  </r>
  <r>
    <s v="Crooks and Sons"/>
    <s v="France"/>
    <n v="48.864716000000001"/>
    <n v="2.3490139999999999"/>
    <s v="Recreation &amp; Sports"/>
    <s v="Medium (201-500)"/>
    <s v="Laura Thompson"/>
    <d v="2024-04-10T00:00:00"/>
    <s v="Services"/>
    <x v="3"/>
    <n v="1"/>
    <x v="0"/>
    <m/>
    <n v="6449"/>
    <n v="0.1"/>
    <d v="2025-02-12T00:00:00"/>
    <m/>
  </r>
  <r>
    <s v="Wehner and Sons"/>
    <s v="Portugal"/>
    <n v="38.736946000000003"/>
    <n v="-9.1426850000000002"/>
    <s v="Banking &amp; Finance"/>
    <s v="Medium (201-500)"/>
    <s v="Kevin Anderson"/>
    <d v="2024-05-29T00:00:00"/>
    <s v="SAAS"/>
    <x v="3"/>
    <n v="1"/>
    <x v="0"/>
    <m/>
    <n v="774"/>
    <n v="0.7"/>
    <d v="2025-05-08T00:00:00"/>
    <m/>
  </r>
  <r>
    <s v="Botsford, Ebert and Keebler"/>
    <s v="France"/>
    <n v="48.864716000000001"/>
    <n v="2.3490139999999999"/>
    <s v="Government Administration &amp; Healthcare"/>
    <s v="Medium (201-500)"/>
    <s v="Jessica Martinez"/>
    <d v="2024-03-31T00:00:00"/>
    <s v="Services"/>
    <x v="3"/>
    <n v="1"/>
    <x v="0"/>
    <m/>
    <n v="3600"/>
    <n v="0.7"/>
    <d v="2024-05-20T00:00:00"/>
    <m/>
  </r>
  <r>
    <s v="Runte and Sons"/>
    <s v="Italy"/>
    <n v="41.902782000000002"/>
    <n v="12.496366"/>
    <s v="Retail &amp; Distribution"/>
    <s v="Medium (201-500)"/>
    <s v="David Wilson"/>
    <d v="2024-03-11T00:00:00"/>
    <s v="Services"/>
    <x v="3"/>
    <n v="1"/>
    <x v="0"/>
    <m/>
    <n v="478"/>
    <n v="0.2"/>
    <d v="2025-02-02T00:00:00"/>
    <m/>
  </r>
  <r>
    <s v="Dach Group"/>
    <s v="Italy"/>
    <n v="41.902782000000002"/>
    <n v="12.496366"/>
    <s v="Transportation &amp; Logistics"/>
    <s v="Medium (201-500)"/>
    <s v="Laura Thompson"/>
    <d v="2024-05-19T00:00:00"/>
    <s v="Services"/>
    <x v="3"/>
    <n v="1"/>
    <x v="0"/>
    <m/>
    <n v="6164"/>
    <n v="0.4"/>
    <d v="2025-02-06T00:00:00"/>
    <m/>
  </r>
  <r>
    <s v="Ernser-Ebert"/>
    <s v="Belgium"/>
    <n v="51.260196999999998"/>
    <n v="4.4027710000000004"/>
    <s v="Professional Services &amp; Consulting"/>
    <s v="Medium (201-500)"/>
    <s v="Sarah Davis"/>
    <d v="2024-04-02T00:00:00"/>
    <s v="SAAS"/>
    <x v="3"/>
    <n v="1"/>
    <x v="0"/>
    <m/>
    <n v="1794"/>
    <n v="0.5"/>
    <d v="2024-05-29T00:00:00"/>
    <m/>
  </r>
  <r>
    <s v="Koss Group"/>
    <s v="Italy"/>
    <n v="41.902782000000002"/>
    <n v="12.496366"/>
    <s v="IT &amp; IT Services"/>
    <s v="Medium (201-500)"/>
    <s v="Sarah Davis"/>
    <d v="2024-01-02T00:00:00"/>
    <s v="Custom solution"/>
    <x v="3"/>
    <n v="1"/>
    <x v="0"/>
    <m/>
    <n v="6881"/>
    <n v="0.2"/>
    <d v="2024-08-09T00:00:00"/>
    <m/>
  </r>
  <r>
    <s v="Von, Torp and Deckow"/>
    <s v="Italy"/>
    <n v="41.902782000000002"/>
    <n v="12.496366"/>
    <s v="Professional Services &amp; Consulting"/>
    <s v="Medium (201-500)"/>
    <s v="Michael Brown"/>
    <d v="2024-04-22T00:00:00"/>
    <s v="Custom solution"/>
    <x v="3"/>
    <n v="1"/>
    <x v="0"/>
    <m/>
    <n v="1580"/>
    <n v="0.1"/>
    <d v="2025-04-12T00:00:00"/>
    <m/>
  </r>
  <r>
    <s v="Morar, Runolfsdottir and Kris"/>
    <s v="Italy"/>
    <n v="41.902782000000002"/>
    <n v="12.496366"/>
    <s v="Education &amp; Science"/>
    <s v="Medium (201-500)"/>
    <s v="Michael Brown"/>
    <d v="2024-03-09T00:00:00"/>
    <s v="SAAS"/>
    <x v="3"/>
    <n v="1"/>
    <x v="0"/>
    <m/>
    <n v="4840"/>
    <n v="0.1"/>
    <d v="2024-10-22T00:00:00"/>
    <m/>
  </r>
  <r>
    <s v="Fahey, Paucek and Barrows"/>
    <s v="Spain"/>
    <n v="40.416775000000001"/>
    <n v="-3.7037900000000001"/>
    <s v="Construction &amp; Engineering"/>
    <s v="Medium (201-500)"/>
    <s v="Laura Thompson"/>
    <d v="2024-01-31T00:00:00"/>
    <s v="Services"/>
    <x v="3"/>
    <n v="1"/>
    <x v="0"/>
    <m/>
    <n v="5943"/>
    <n v="0.3"/>
    <d v="2024-07-10T00:00:00"/>
    <m/>
  </r>
  <r>
    <s v="Stanton-Quitzon"/>
    <s v="Switzerland"/>
    <n v="46.204391000000001"/>
    <n v="6.1431579999999997"/>
    <s v="Banking &amp; Finance"/>
    <s v="Medium (201-500)"/>
    <s v="Laura Thompson"/>
    <d v="2024-01-31T00:00:00"/>
    <s v="SAAS"/>
    <x v="3"/>
    <n v="1"/>
    <x v="0"/>
    <m/>
    <n v="4116"/>
    <n v="0.9"/>
    <d v="2024-11-06T00:00:00"/>
    <m/>
  </r>
  <r>
    <s v="Fay, Stroman and O'Keefe"/>
    <s v="Italy"/>
    <n v="41.902782000000002"/>
    <n v="12.496366"/>
    <s v="Government Administration &amp; Healthcare"/>
    <s v="Medium (201-500)"/>
    <s v="Laura Thompson"/>
    <d v="2024-05-06T00:00:00"/>
    <s v="SAAS"/>
    <x v="3"/>
    <n v="1"/>
    <x v="0"/>
    <m/>
    <n v="4588"/>
    <n v="0.3"/>
    <d v="2025-03-06T00:00:00"/>
    <m/>
  </r>
  <r>
    <s v="Morar, Nolan and Hoeger"/>
    <s v="Germany"/>
    <n v="52.520007999999997"/>
    <n v="13.404954"/>
    <s v="Banking &amp; Finance"/>
    <s v="Medium (201-500)"/>
    <s v="Michael Brown"/>
    <d v="2024-01-30T00:00:00"/>
    <s v="SAAS"/>
    <x v="3"/>
    <n v="1"/>
    <x v="0"/>
    <m/>
    <n v="7420"/>
    <n v="0.8"/>
    <d v="2024-09-17T00:00:00"/>
    <m/>
  </r>
  <r>
    <s v="Herzog Group"/>
    <s v="Portugal"/>
    <n v="38.736946000000003"/>
    <n v="-9.1426850000000002"/>
    <s v="IT &amp; IT Services"/>
    <s v="Medium (201-500)"/>
    <s v="Michael Brown"/>
    <d v="2024-03-06T00:00:00"/>
    <s v="SAAS"/>
    <x v="3"/>
    <n v="1"/>
    <x v="0"/>
    <m/>
    <n v="1956"/>
    <n v="0.4"/>
    <d v="2024-08-10T00:00:00"/>
    <m/>
  </r>
  <r>
    <s v="Kreiger and Sons"/>
    <s v="Switzerland"/>
    <n v="46.204391000000001"/>
    <n v="6.1431579999999997"/>
    <s v="Banking &amp; Finance"/>
    <s v="Medium (201-500)"/>
    <s v="Sarah Davis"/>
    <d v="2024-05-16T00:00:00"/>
    <s v="SAAS"/>
    <x v="3"/>
    <n v="1"/>
    <x v="0"/>
    <m/>
    <n v="3137"/>
    <n v="0.3"/>
    <d v="2024-06-05T00:00:00"/>
    <m/>
  </r>
  <r>
    <s v="Walsh-Weber"/>
    <s v="Spain"/>
    <n v="40.416775000000001"/>
    <n v="-3.7037900000000001"/>
    <s v="Transportation &amp; Logistics"/>
    <s v="Medium (201-500)"/>
    <s v="Laura Thompson"/>
    <d v="2024-03-31T00:00:00"/>
    <s v="Services"/>
    <x v="3"/>
    <n v="1"/>
    <x v="0"/>
    <m/>
    <n v="3915"/>
    <n v="0.2"/>
    <d v="2024-05-03T00:00:00"/>
    <m/>
  </r>
  <r>
    <s v="Heaney-Schneider"/>
    <s v="Switzerland"/>
    <n v="46.204391000000001"/>
    <n v="6.1431579999999997"/>
    <s v="Agriculture &amp; Mining"/>
    <s v="Medium (201-500)"/>
    <s v="Sarah Davis"/>
    <d v="2024-05-22T00:00:00"/>
    <s v="SAAS"/>
    <x v="3"/>
    <n v="1"/>
    <x v="0"/>
    <m/>
    <n v="764"/>
    <n v="0.9"/>
    <d v="2024-11-23T00:00:00"/>
    <m/>
  </r>
  <r>
    <s v="Bernhard-McCullough"/>
    <s v="Germany"/>
    <n v="52.520007999999997"/>
    <n v="13.404954"/>
    <s v="Telecommunications"/>
    <s v="Medium (201-500)"/>
    <s v="Laura Thompson"/>
    <d v="2024-04-20T00:00:00"/>
    <s v="Services"/>
    <x v="3"/>
    <n v="1"/>
    <x v="0"/>
    <m/>
    <n v="3298"/>
    <n v="0.2"/>
    <d v="2024-11-09T00:00:00"/>
    <m/>
  </r>
  <r>
    <s v="Weissnat-D'Amore"/>
    <s v="Netherlands"/>
    <n v="52.370215999999999"/>
    <n v="4.895168"/>
    <s v="Transportation &amp; Logistics"/>
    <s v="Medium (201-500)"/>
    <s v="John Smith"/>
    <d v="2024-05-28T00:00:00"/>
    <s v="Services"/>
    <x v="3"/>
    <n v="1"/>
    <x v="0"/>
    <m/>
    <n v="5766"/>
    <n v="0.2"/>
    <d v="2024-07-23T00:00:00"/>
    <m/>
  </r>
  <r>
    <s v="Bruen, Daugherty and Strosin"/>
    <s v="Austria"/>
    <n v="48.210033000000003"/>
    <n v="16.363448999999999"/>
    <s v="Transportation &amp; Logistics"/>
    <s v="Medium (201-500)"/>
    <s v="Michael Brown"/>
    <d v="2024-05-03T00:00:00"/>
    <s v="Services"/>
    <x v="3"/>
    <n v="1"/>
    <x v="0"/>
    <m/>
    <n v="1937"/>
    <n v="0.3"/>
    <d v="2024-06-26T00:00:00"/>
    <m/>
  </r>
  <r>
    <s v="Bailey, Heaney and Champlin"/>
    <s v="Netherlands"/>
    <n v="52.370215999999999"/>
    <n v="4.895168"/>
    <s v="IT &amp; IT Services"/>
    <s v="Medium (201-500)"/>
    <s v="Emily Johnson"/>
    <d v="2024-02-11T00:00:00"/>
    <s v="Services"/>
    <x v="3"/>
    <n v="1"/>
    <x v="0"/>
    <m/>
    <n v="6782"/>
    <n v="0.6"/>
    <d v="2024-04-01T00:00:00"/>
    <m/>
  </r>
  <r>
    <s v="Bartoletti and Sons"/>
    <s v="Netherlands"/>
    <n v="52.370215999999999"/>
    <n v="4.895168"/>
    <s v="Telecommunications"/>
    <s v="Medium (201-500)"/>
    <s v="Emily Johnson"/>
    <d v="2024-03-17T00:00:00"/>
    <s v="Services"/>
    <x v="3"/>
    <n v="1"/>
    <x v="0"/>
    <m/>
    <n v="2270"/>
    <n v="0.1"/>
    <d v="2024-09-18T00:00:00"/>
    <m/>
  </r>
  <r>
    <s v="Green-Leuschke"/>
    <s v="Germany"/>
    <n v="52.520007999999997"/>
    <n v="13.404954"/>
    <s v="Manufacturing &amp; Production"/>
    <s v="Medium (201-500)"/>
    <s v="Michael Brown"/>
    <d v="2024-03-29T00:00:00"/>
    <s v="Services"/>
    <x v="3"/>
    <n v="1"/>
    <x v="0"/>
    <m/>
    <n v="7722"/>
    <n v="0.8"/>
    <d v="2024-09-09T00:00:00"/>
    <m/>
  </r>
  <r>
    <s v="Pouros LLC"/>
    <s v="Belgium"/>
    <n v="51.260196999999998"/>
    <n v="4.4027710000000004"/>
    <s v="Transportation &amp; Logistics"/>
    <s v="Medium (201-500)"/>
    <s v="Kevin Anderson"/>
    <d v="2024-05-18T00:00:00"/>
    <s v="Services"/>
    <x v="3"/>
    <n v="1"/>
    <x v="0"/>
    <m/>
    <n v="3419"/>
    <n v="0.9"/>
    <d v="2025-02-19T00:00:00"/>
    <m/>
  </r>
  <r>
    <s v="Rau-Erdman"/>
    <s v="Germany"/>
    <n v="52.520007999999997"/>
    <n v="13.404954"/>
    <s v="Education &amp; Science"/>
    <s v="Medium (201-500)"/>
    <s v="Sarah Davis"/>
    <d v="2024-02-29T00:00:00"/>
    <s v="SAAS"/>
    <x v="3"/>
    <n v="1"/>
    <x v="0"/>
    <m/>
    <n v="7103"/>
    <n v="0.5"/>
    <d v="2025-01-04T00:00:00"/>
    <m/>
  </r>
  <r>
    <s v="Gutkowski-Williamson"/>
    <s v="Italy"/>
    <n v="41.902782000000002"/>
    <n v="12.496366"/>
    <s v="IT &amp; IT Services"/>
    <s v="Medium (201-500)"/>
    <s v="Laura Thompson"/>
    <d v="2024-03-20T00:00:00"/>
    <s v="Services"/>
    <x v="3"/>
    <n v="1"/>
    <x v="0"/>
    <m/>
    <n v="7155"/>
    <n v="0.4"/>
    <d v="2025-02-15T00:00:00"/>
    <m/>
  </r>
  <r>
    <s v="Daugherty, Torphy and Goldner"/>
    <s v="Switzerland"/>
    <n v="46.204391000000001"/>
    <n v="6.1431579999999997"/>
    <s v="Construction &amp; Engineering"/>
    <s v="Medium (201-500)"/>
    <s v="Emily Johnson"/>
    <d v="2024-01-02T00:00:00"/>
    <s v="SAAS"/>
    <x v="3"/>
    <n v="1"/>
    <x v="0"/>
    <m/>
    <n v="7505"/>
    <n v="0.5"/>
    <d v="2024-08-25T00:00:00"/>
    <m/>
  </r>
  <r>
    <s v="Hoppe LLC"/>
    <s v="Italy"/>
    <n v="41.902782000000002"/>
    <n v="12.496366"/>
    <s v="Banking &amp; Finance"/>
    <s v="Medium (201-500)"/>
    <s v="Emily Johnson"/>
    <d v="2024-05-06T00:00:00"/>
    <s v="SAAS"/>
    <x v="3"/>
    <n v="1"/>
    <x v="0"/>
    <m/>
    <n v="1076"/>
    <n v="0.2"/>
    <d v="2024-08-04T00:00:00"/>
    <m/>
  </r>
  <r>
    <s v="McLaughlin-Glover"/>
    <s v="Germany"/>
    <n v="52.520007999999997"/>
    <n v="13.404954"/>
    <s v="Transportation &amp; Logistics"/>
    <s v="Medium (201-500)"/>
    <s v="Laura Thompson"/>
    <d v="2024-02-18T00:00:00"/>
    <s v="SAAS"/>
    <x v="3"/>
    <n v="1"/>
    <x v="0"/>
    <m/>
    <n v="3880"/>
    <n v="0.2"/>
    <d v="2024-05-09T00:00:00"/>
    <m/>
  </r>
  <r>
    <s v="Graham LLC"/>
    <s v="France"/>
    <n v="48.864716000000001"/>
    <n v="2.3490139999999999"/>
    <s v="Telecommunications"/>
    <s v="Medium (201-500)"/>
    <s v="Michael Brown"/>
    <d v="2024-02-27T00:00:00"/>
    <s v="Custom solution"/>
    <x v="3"/>
    <n v="1"/>
    <x v="0"/>
    <m/>
    <n v="1854"/>
    <n v="0.2"/>
    <d v="2024-09-11T00:00:00"/>
    <m/>
  </r>
  <r>
    <s v="Davis, Herzog and Hudson"/>
    <s v="Portugal"/>
    <n v="38.736946000000003"/>
    <n v="-9.1426850000000002"/>
    <s v="Recreation &amp; Sports"/>
    <s v="Medium (201-500)"/>
    <s v="Kevin Anderson"/>
    <d v="2024-04-08T00:00:00"/>
    <s v="Services"/>
    <x v="3"/>
    <n v="1"/>
    <x v="0"/>
    <m/>
    <n v="6316"/>
    <n v="0.4"/>
    <d v="2024-12-23T00:00:00"/>
    <m/>
  </r>
  <r>
    <s v="Gleichner-Kuhic"/>
    <s v="Italy"/>
    <n v="41.902782000000002"/>
    <n v="12.496366"/>
    <s v="Banking &amp; Finance"/>
    <s v="Medium (201-500)"/>
    <s v="Laura Thompson"/>
    <d v="2024-05-10T00:00:00"/>
    <s v="Services"/>
    <x v="3"/>
    <n v="1"/>
    <x v="0"/>
    <m/>
    <n v="7557"/>
    <n v="0.9"/>
    <d v="2025-02-08T00:00:00"/>
    <m/>
  </r>
  <r>
    <s v="Miller-Dibbert"/>
    <s v="Belgium"/>
    <n v="51.260196999999998"/>
    <n v="4.4027710000000004"/>
    <s v="Banking &amp; Finance"/>
    <s v="Medium (201-500)"/>
    <s v="David Wilson"/>
    <d v="2024-03-29T00:00:00"/>
    <s v="Services"/>
    <x v="3"/>
    <n v="1"/>
    <x v="0"/>
    <m/>
    <n v="5533"/>
    <n v="0.6"/>
    <d v="2024-12-30T00:00:00"/>
    <m/>
  </r>
  <r>
    <s v="Hane, Wolf and Gleichner"/>
    <s v="France"/>
    <n v="48.864716000000001"/>
    <n v="2.3490139999999999"/>
    <s v="Energy &amp; Utilities"/>
    <s v="Medium (201-500)"/>
    <s v="Sarah Davis"/>
    <d v="2024-03-12T00:00:00"/>
    <s v="Services"/>
    <x v="3"/>
    <n v="1"/>
    <x v="0"/>
    <m/>
    <n v="3045"/>
    <n v="0.2"/>
    <d v="2024-04-29T00:00:00"/>
    <m/>
  </r>
  <r>
    <s v="Bauch-Strosin"/>
    <s v="Germany"/>
    <n v="52.520007999999997"/>
    <n v="13.404954"/>
    <s v="IT &amp; IT Services"/>
    <s v="Medium (201-500)"/>
    <s v="Jessica Martinez"/>
    <d v="2024-03-01T00:00:00"/>
    <s v="Services"/>
    <x v="3"/>
    <n v="1"/>
    <x v="0"/>
    <m/>
    <n v="6633"/>
    <n v="1"/>
    <d v="2024-10-21T00:00:00"/>
    <m/>
  </r>
  <r>
    <s v="Walter, Sporer and Fisher"/>
    <s v="Portugal"/>
    <n v="38.736946000000003"/>
    <n v="-9.1426850000000002"/>
    <s v="Transportation &amp; Logistics"/>
    <s v="Medium (201-500)"/>
    <s v="Emily Johnson"/>
    <d v="2024-02-09T00:00:00"/>
    <s v="Custom solution"/>
    <x v="3"/>
    <n v="1"/>
    <x v="0"/>
    <m/>
    <n v="707"/>
    <n v="0.3"/>
    <d v="2024-02-29T00:00:00"/>
    <m/>
  </r>
  <r>
    <s v="Parker, Terry and Upton"/>
    <s v="Italy"/>
    <n v="41.902782000000002"/>
    <n v="12.496366"/>
    <s v="Transportation &amp; Logistics"/>
    <s v="Medium (201-500)"/>
    <s v="Laura Thompson"/>
    <d v="2024-02-25T00:00:00"/>
    <s v="SAAS"/>
    <x v="3"/>
    <n v="1"/>
    <x v="0"/>
    <m/>
    <n v="2422"/>
    <n v="0.3"/>
    <d v="2024-12-19T00:00:00"/>
    <m/>
  </r>
  <r>
    <s v="Leannon-Crooks"/>
    <s v="Belgium"/>
    <n v="51.260196999999998"/>
    <n v="4.4027710000000004"/>
    <s v="Transportation &amp; Logistics"/>
    <s v="Medium (201-500)"/>
    <s v="Laura Thompson"/>
    <d v="2024-02-23T00:00:00"/>
    <s v="Services"/>
    <x v="3"/>
    <n v="1"/>
    <x v="0"/>
    <m/>
    <n v="4070"/>
    <n v="0.6"/>
    <d v="2024-04-04T00:00:00"/>
    <m/>
  </r>
  <r>
    <s v="McCullough-West"/>
    <s v="Netherlands"/>
    <n v="52.370215999999999"/>
    <n v="4.895168"/>
    <s v="Banking &amp; Finance"/>
    <s v="Medium (201-500)"/>
    <s v="Laura Thompson"/>
    <d v="2024-01-17T00:00:00"/>
    <s v="Services"/>
    <x v="3"/>
    <n v="1"/>
    <x v="0"/>
    <m/>
    <n v="2596"/>
    <n v="0.2"/>
    <d v="2024-06-05T00:00:00"/>
    <m/>
  </r>
  <r>
    <s v="Doyle, Moore and Streich"/>
    <s v="Germany"/>
    <n v="52.520007999999997"/>
    <n v="13.404954"/>
    <s v="Transportation &amp; Logistics"/>
    <s v="Medium (201-500)"/>
    <s v="David Wilson"/>
    <d v="2024-02-15T00:00:00"/>
    <s v="SAAS"/>
    <x v="3"/>
    <n v="1"/>
    <x v="0"/>
    <m/>
    <n v="4915"/>
    <n v="0.4"/>
    <d v="2024-11-29T00:00:00"/>
    <m/>
  </r>
  <r>
    <s v="Champlin, Murphy and Kassulke"/>
    <s v="Italy"/>
    <n v="41.902782000000002"/>
    <n v="12.496366"/>
    <s v="Government Administration &amp; Healthcare"/>
    <s v="Medium (201-500)"/>
    <s v="Jessica Martinez"/>
    <d v="2024-03-24T00:00:00"/>
    <s v="Custom solution"/>
    <x v="3"/>
    <n v="1"/>
    <x v="0"/>
    <m/>
    <n v="7272"/>
    <n v="0.6"/>
    <d v="2025-02-25T00:00:00"/>
    <m/>
  </r>
  <r>
    <s v="McClure Inc"/>
    <s v="Italy"/>
    <n v="41.902782000000002"/>
    <n v="12.496366"/>
    <s v="Transportation &amp; Logistics"/>
    <s v="Medium (201-500)"/>
    <s v="David Wilson"/>
    <d v="2024-03-28T00:00:00"/>
    <s v="Services"/>
    <x v="3"/>
    <n v="1"/>
    <x v="0"/>
    <m/>
    <n v="2908"/>
    <n v="0.4"/>
    <d v="2024-10-09T00:00:00"/>
    <m/>
  </r>
  <r>
    <s v="Ruecker and Sons"/>
    <s v="Switzerland"/>
    <n v="46.204391000000001"/>
    <n v="6.1431579999999997"/>
    <s v="Banking &amp; Finance"/>
    <s v="Medium (201-500)"/>
    <s v="Laura Thompson"/>
    <d v="2024-05-04T00:00:00"/>
    <s v="SAAS"/>
    <x v="3"/>
    <n v="1"/>
    <x v="0"/>
    <m/>
    <n v="1508"/>
    <n v="0.5"/>
    <d v="2024-10-13T00:00:00"/>
    <m/>
  </r>
  <r>
    <s v="Kris-Ankunding"/>
    <s v="France"/>
    <n v="48.864716000000001"/>
    <n v="2.3490139999999999"/>
    <s v="Recreation &amp; Sports"/>
    <s v="Medium (201-500)"/>
    <s v="Laura Thompson"/>
    <d v="2024-03-12T00:00:00"/>
    <s v="SAAS"/>
    <x v="3"/>
    <n v="1"/>
    <x v="0"/>
    <m/>
    <n v="349"/>
    <n v="0.6"/>
    <d v="2025-02-12T00:00:00"/>
    <m/>
  </r>
  <r>
    <s v="Weimann Inc"/>
    <s v="France"/>
    <n v="48.864716000000001"/>
    <n v="2.3490139999999999"/>
    <s v="Banking &amp; Finance"/>
    <s v="Medium (201-500)"/>
    <s v="Michael Brown"/>
    <d v="2024-03-01T00:00:00"/>
    <s v="Services"/>
    <x v="3"/>
    <n v="1"/>
    <x v="0"/>
    <m/>
    <n v="6829"/>
    <n v="0.4"/>
    <d v="2024-08-14T00:00:00"/>
    <m/>
  </r>
  <r>
    <s v="Auer Inc"/>
    <s v="Italy"/>
    <n v="41.902782000000002"/>
    <n v="12.496366"/>
    <s v="Manufacturing &amp; Production"/>
    <s v="Medium (201-500)"/>
    <s v="Emily Johnson"/>
    <d v="2024-03-20T00:00:00"/>
    <s v="Services"/>
    <x v="3"/>
    <n v="1"/>
    <x v="0"/>
    <m/>
    <n v="1866"/>
    <n v="0.2"/>
    <d v="2024-10-13T00:00:00"/>
    <m/>
  </r>
  <r>
    <s v="Dare, Feest and Rosenbaum"/>
    <s v="Germany"/>
    <n v="52.520007999999997"/>
    <n v="13.404954"/>
    <s v="Professional Services &amp; Consulting"/>
    <s v="Medium (201-500)"/>
    <s v="Michael Brown"/>
    <d v="2024-03-20T00:00:00"/>
    <s v="Services"/>
    <x v="3"/>
    <n v="1"/>
    <x v="0"/>
    <m/>
    <n v="2334"/>
    <n v="0.6"/>
    <d v="2024-07-23T00:00:00"/>
    <m/>
  </r>
  <r>
    <s v="Kshlerin, Ledner and Flatley"/>
    <s v="Belgium"/>
    <n v="51.260196999999998"/>
    <n v="4.4027710000000004"/>
    <s v="Retail &amp; Distribution"/>
    <s v="Medium (201-500)"/>
    <s v="Kevin Anderson"/>
    <d v="2024-02-08T00:00:00"/>
    <s v="Services"/>
    <x v="3"/>
    <n v="1"/>
    <x v="0"/>
    <m/>
    <n v="612"/>
    <n v="0.3"/>
    <d v="2024-06-23T00:00:00"/>
    <m/>
  </r>
  <r>
    <s v="Price-Breitenberg"/>
    <s v="Portugal"/>
    <n v="38.736946000000003"/>
    <n v="-9.1426850000000002"/>
    <s v="Retail &amp; Distribution"/>
    <s v="Medium (201-500)"/>
    <s v="Michael Brown"/>
    <d v="2024-05-11T00:00:00"/>
    <s v="SAAS"/>
    <x v="3"/>
    <n v="1"/>
    <x v="0"/>
    <m/>
    <n v="1780"/>
    <n v="0.4"/>
    <d v="2024-10-04T00:00:00"/>
    <m/>
  </r>
  <r>
    <s v="Grant, Hayes and Jast"/>
    <s v="Germany"/>
    <n v="52.520007999999997"/>
    <n v="13.404954"/>
    <s v="Professional Services &amp; Consulting"/>
    <s v="Medium (201-500)"/>
    <s v="David Wilson"/>
    <d v="2024-03-24T00:00:00"/>
    <s v="Services"/>
    <x v="3"/>
    <n v="1"/>
    <x v="0"/>
    <m/>
    <n v="1157"/>
    <n v="0.3"/>
    <d v="2024-07-29T00:00:00"/>
    <m/>
  </r>
  <r>
    <s v="Donnelly, Hettinger and Pacocha"/>
    <s v="Italy"/>
    <n v="41.902782000000002"/>
    <n v="12.496366"/>
    <s v="Banking &amp; Finance"/>
    <s v="Medium (201-500)"/>
    <s v="Laura Thompson"/>
    <d v="2024-03-07T00:00:00"/>
    <s v="Services"/>
    <x v="3"/>
    <n v="1"/>
    <x v="0"/>
    <m/>
    <n v="7851"/>
    <n v="0.3"/>
    <d v="2024-10-11T00:00:00"/>
    <m/>
  </r>
  <r>
    <s v="Goodwin Group"/>
    <s v="France"/>
    <n v="48.864716000000001"/>
    <n v="2.3490139999999999"/>
    <s v="Professional Services &amp; Consulting"/>
    <s v="Medium (201-500)"/>
    <s v="Sarah Davis"/>
    <d v="2024-01-21T00:00:00"/>
    <s v="Services"/>
    <x v="3"/>
    <n v="1"/>
    <x v="0"/>
    <m/>
    <n v="1721"/>
    <n v="0.5"/>
    <d v="2024-08-09T00:00:00"/>
    <m/>
  </r>
  <r>
    <s v="Murphy, Hahn and Heaney"/>
    <s v="Switzerland"/>
    <n v="46.204391000000001"/>
    <n v="6.1431579999999997"/>
    <s v="Entertainment &amp; Media &amp; Hospitality"/>
    <s v="Medium (201-500)"/>
    <s v="David Wilson"/>
    <d v="2024-03-02T00:00:00"/>
    <s v="SAAS"/>
    <x v="3"/>
    <n v="1"/>
    <x v="0"/>
    <m/>
    <n v="3474"/>
    <n v="0.4"/>
    <d v="2024-04-14T00:00:00"/>
    <m/>
  </r>
  <r>
    <s v="Rippin Group"/>
    <s v="Germany"/>
    <n v="52.520007999999997"/>
    <n v="13.404954"/>
    <s v="Energy &amp; Utilities"/>
    <s v="Medium (201-500)"/>
    <s v="Kevin Anderson"/>
    <d v="2024-04-13T00:00:00"/>
    <s v="Services"/>
    <x v="3"/>
    <n v="1"/>
    <x v="0"/>
    <m/>
    <n v="1249"/>
    <n v="0.3"/>
    <d v="2025-01-14T00:00:00"/>
    <m/>
  </r>
  <r>
    <s v="Renner and Sons"/>
    <s v="Spain"/>
    <n v="40.416775000000001"/>
    <n v="-3.7037900000000001"/>
    <s v="Agriculture &amp; Mining"/>
    <s v="Medium (201-500)"/>
    <s v="Emily Johnson"/>
    <d v="2024-03-27T00:00:00"/>
    <s v="SAAS"/>
    <x v="3"/>
    <n v="1"/>
    <x v="0"/>
    <m/>
    <n v="2734"/>
    <n v="0.4"/>
    <d v="2025-01-30T00:00:00"/>
    <m/>
  </r>
  <r>
    <s v="Bogan, Walsh and Powlowski"/>
    <s v="Belgium"/>
    <n v="51.260196999999998"/>
    <n v="4.4027710000000004"/>
    <s v="Transportation &amp; Logistics"/>
    <s v="Medium (201-500)"/>
    <s v="Kevin Anderson"/>
    <d v="2024-05-06T00:00:00"/>
    <s v="Services"/>
    <x v="3"/>
    <n v="1"/>
    <x v="0"/>
    <m/>
    <n v="6083"/>
    <n v="0.4"/>
    <d v="2024-07-16T00:00:00"/>
    <m/>
  </r>
  <r>
    <s v="Bins Inc"/>
    <s v="Belgium"/>
    <n v="51.260196999999998"/>
    <n v="4.4027710000000004"/>
    <s v="Transportation &amp; Logistics"/>
    <s v="Medium (201-500)"/>
    <s v="Laura Thompson"/>
    <d v="2024-01-05T00:00:00"/>
    <s v="Services"/>
    <x v="3"/>
    <n v="1"/>
    <x v="0"/>
    <m/>
    <n v="2744"/>
    <n v="0.7"/>
    <d v="2024-12-30T00:00:00"/>
    <m/>
  </r>
  <r>
    <s v="Watsica, Spencer and Carter"/>
    <s v="Portugal"/>
    <n v="38.736946000000003"/>
    <n v="-9.1426850000000002"/>
    <s v="Retail &amp; Distribution"/>
    <s v="Medium (201-500)"/>
    <s v="David Wilson"/>
    <d v="2024-01-15T00:00:00"/>
    <s v="SAAS"/>
    <x v="3"/>
    <n v="1"/>
    <x v="0"/>
    <m/>
    <n v="2259"/>
    <n v="0.8"/>
    <d v="2024-07-30T00:00:00"/>
    <m/>
  </r>
  <r>
    <s v="Kohler and Sons"/>
    <s v="Switzerland"/>
    <n v="46.204391000000001"/>
    <n v="6.1431579999999997"/>
    <s v="Banking &amp; Finance"/>
    <s v="Medium (201-500)"/>
    <s v="Jessica Martinez"/>
    <d v="2024-05-20T00:00:00"/>
    <s v="SAAS"/>
    <x v="3"/>
    <n v="1"/>
    <x v="0"/>
    <m/>
    <n v="1092"/>
    <n v="0.4"/>
    <d v="2025-04-23T00:00:00"/>
    <m/>
  </r>
  <r>
    <s v="Walter, Schowalter and Denesik"/>
    <s v="Portugal"/>
    <n v="38.736946000000003"/>
    <n v="-9.1426850000000002"/>
    <s v="Transportation &amp; Logistics"/>
    <s v="Medium (201-500)"/>
    <s v="Michael Brown"/>
    <d v="2024-02-06T00:00:00"/>
    <s v="SAAS"/>
    <x v="3"/>
    <n v="1"/>
    <x v="0"/>
    <m/>
    <n v="6678"/>
    <n v="1"/>
    <d v="2024-09-06T00:00:00"/>
    <m/>
  </r>
  <r>
    <s v="Schmitt and Sons"/>
    <s v="France"/>
    <n v="48.864716000000001"/>
    <n v="2.3490139999999999"/>
    <s v="IT &amp; IT Services"/>
    <s v="Medium (201-500)"/>
    <s v="Michael Brown"/>
    <d v="2024-04-05T00:00:00"/>
    <s v="Custom solution"/>
    <x v="3"/>
    <n v="1"/>
    <x v="0"/>
    <m/>
    <n v="2005"/>
    <n v="0.3"/>
    <d v="2024-07-19T00:00:00"/>
    <m/>
  </r>
  <r>
    <s v="Erdman and Sons"/>
    <s v="Spain"/>
    <n v="40.416775000000001"/>
    <n v="-3.7037900000000001"/>
    <s v="Government Administration &amp; Healthcare"/>
    <s v="Medium (201-500)"/>
    <s v="David Wilson"/>
    <d v="2024-02-08T00:00:00"/>
    <s v="Custom solution"/>
    <x v="3"/>
    <n v="1"/>
    <x v="0"/>
    <m/>
    <n v="7677"/>
    <n v="0.1"/>
    <d v="2024-07-20T00:00:00"/>
    <m/>
  </r>
  <r>
    <s v="MacGyver, Halvorson and Dietrich"/>
    <s v="Switzerland"/>
    <n v="46.204391000000001"/>
    <n v="6.1431579999999997"/>
    <s v="Transportation &amp; Logistics"/>
    <s v="Medium (201-500)"/>
    <s v="Kevin Anderson"/>
    <d v="2024-03-13T00:00:00"/>
    <s v="Services"/>
    <x v="3"/>
    <n v="1"/>
    <x v="0"/>
    <m/>
    <n v="6331"/>
    <n v="0.8"/>
    <d v="2024-07-30T00:00:00"/>
    <m/>
  </r>
  <r>
    <s v="Stark-Gislason"/>
    <s v="Portugal"/>
    <n v="38.736946000000003"/>
    <n v="-9.1426850000000002"/>
    <s v="Recreation &amp; Sports"/>
    <s v="Medium (201-500)"/>
    <s v="Kevin Anderson"/>
    <d v="2024-01-27T00:00:00"/>
    <s v="Services"/>
    <x v="3"/>
    <n v="1"/>
    <x v="0"/>
    <m/>
    <n v="3130"/>
    <n v="0.2"/>
    <d v="2024-03-28T00:00:00"/>
    <m/>
  </r>
  <r>
    <s v="Prosacco-Kub"/>
    <s v="Italy"/>
    <n v="41.902782000000002"/>
    <n v="12.496366"/>
    <s v="Recreation &amp; Sports"/>
    <s v="Medium (201-500)"/>
    <s v="Sarah Davis"/>
    <d v="2024-02-06T00:00:00"/>
    <s v="SAAS"/>
    <x v="3"/>
    <n v="1"/>
    <x v="0"/>
    <m/>
    <n v="7247"/>
    <n v="0.6"/>
    <d v="2024-05-28T00:00:00"/>
    <m/>
  </r>
  <r>
    <s v="Green-Kuhlman"/>
    <s v="Germany"/>
    <n v="52.520007999999997"/>
    <n v="13.404954"/>
    <s v="Professional Services &amp; Consulting"/>
    <s v="Medium (201-500)"/>
    <s v="Laura Thompson"/>
    <d v="2024-04-19T00:00:00"/>
    <s v="Services"/>
    <x v="3"/>
    <n v="1"/>
    <x v="0"/>
    <m/>
    <n v="5609"/>
    <n v="0.9"/>
    <d v="2025-03-27T00:00:00"/>
    <m/>
  </r>
  <r>
    <s v="Runolfsson-Konopelski"/>
    <s v="Italy"/>
    <n v="41.902782000000002"/>
    <n v="12.496366"/>
    <s v="Transportation &amp; Logistics"/>
    <s v="Medium (201-500)"/>
    <s v="Emily Johnson"/>
    <d v="2024-04-18T00:00:00"/>
    <s v="Services"/>
    <x v="3"/>
    <n v="1"/>
    <x v="0"/>
    <m/>
    <n v="4369"/>
    <n v="0.5"/>
    <d v="2025-03-13T00:00:00"/>
    <m/>
  </r>
  <r>
    <s v="Witting-Harvey"/>
    <s v="Switzerland"/>
    <n v="46.204391000000001"/>
    <n v="6.1431579999999997"/>
    <s v="Transportation &amp; Logistics"/>
    <s v="Medium (201-500)"/>
    <s v="Jessica Martinez"/>
    <d v="2024-03-27T00:00:00"/>
    <s v="Custom solution"/>
    <x v="3"/>
    <n v="1"/>
    <x v="0"/>
    <m/>
    <n v="4214"/>
    <n v="0.5"/>
    <d v="2024-08-04T00:00:00"/>
    <m/>
  </r>
  <r>
    <s v="Kozey LLC"/>
    <s v="Switzerland"/>
    <n v="46.204391000000001"/>
    <n v="6.1431579999999997"/>
    <s v="Education &amp; Science"/>
    <s v="Medium (201-500)"/>
    <s v="Jessica Martinez"/>
    <d v="2024-05-31T00:00:00"/>
    <s v="SAAS"/>
    <x v="3"/>
    <n v="1"/>
    <x v="0"/>
    <m/>
    <n v="824"/>
    <n v="0.8"/>
    <d v="2025-05-20T00:00:00"/>
    <m/>
  </r>
  <r>
    <s v="Kunde, Trantow and Smitham"/>
    <s v="Austria"/>
    <n v="48.210033000000003"/>
    <n v="16.363448999999999"/>
    <s v="Banking &amp; Finance"/>
    <s v="Medium (201-500)"/>
    <s v="Laura Thompson"/>
    <d v="2024-04-13T00:00:00"/>
    <s v="SAAS"/>
    <x v="3"/>
    <n v="1"/>
    <x v="0"/>
    <m/>
    <n v="639"/>
    <n v="0.4"/>
    <d v="2024-10-15T00:00:00"/>
    <m/>
  </r>
  <r>
    <s v="Hills LLC"/>
    <s v="Belgium"/>
    <n v="51.260196999999998"/>
    <n v="4.4027710000000004"/>
    <s v="Banking &amp; Finance"/>
    <s v="Medium (201-500)"/>
    <s v="David Wilson"/>
    <d v="2024-05-08T00:00:00"/>
    <s v="Services"/>
    <x v="3"/>
    <n v="1"/>
    <x v="0"/>
    <m/>
    <n v="2686"/>
    <n v="0.2"/>
    <d v="2025-02-19T00:00:00"/>
    <m/>
  </r>
  <r>
    <s v="Frami, Homenick and Okuneva"/>
    <s v="Netherlands"/>
    <n v="52.370215999999999"/>
    <n v="4.895168"/>
    <s v="Agriculture &amp; Mining"/>
    <s v="Medium (201-500)"/>
    <s v="Kevin Anderson"/>
    <d v="2024-05-01T00:00:00"/>
    <s v="SAAS"/>
    <x v="3"/>
    <n v="1"/>
    <x v="0"/>
    <m/>
    <n v="465"/>
    <n v="0.2"/>
    <d v="2024-12-28T00:00:00"/>
    <m/>
  </r>
  <r>
    <s v="Lind Inc"/>
    <s v="Austria"/>
    <n v="48.210033000000003"/>
    <n v="16.363448999999999"/>
    <s v="Agriculture &amp; Mining"/>
    <s v="Medium (201-500)"/>
    <s v="Sarah Davis"/>
    <d v="2024-01-21T00:00:00"/>
    <s v="Services"/>
    <x v="3"/>
    <n v="1"/>
    <x v="0"/>
    <m/>
    <n v="2049"/>
    <n v="0.9"/>
    <d v="2024-09-08T00:00:00"/>
    <m/>
  </r>
  <r>
    <s v="O'Conner Inc"/>
    <s v="Italy"/>
    <n v="41.902782000000002"/>
    <n v="12.496366"/>
    <s v="Retail &amp; Distribution"/>
    <s v="Medium (201-500)"/>
    <s v="Sarah Davis"/>
    <d v="2024-04-18T00:00:00"/>
    <s v="Services"/>
    <x v="3"/>
    <n v="1"/>
    <x v="0"/>
    <m/>
    <n v="5160"/>
    <n v="0.2"/>
    <d v="2024-08-09T00:00:00"/>
    <m/>
  </r>
  <r>
    <s v="Ondricka-Leuschke"/>
    <s v="Netherlands"/>
    <n v="52.370215999999999"/>
    <n v="4.895168"/>
    <s v="IT &amp; IT Services"/>
    <s v="Medium (201-500)"/>
    <s v="Michael Brown"/>
    <d v="2024-01-06T00:00:00"/>
    <s v="Services"/>
    <x v="3"/>
    <n v="1"/>
    <x v="0"/>
    <m/>
    <n v="2783"/>
    <n v="0.6"/>
    <d v="2024-03-22T00:00:00"/>
    <m/>
  </r>
  <r>
    <s v="Leuschke, Will and Wuckert"/>
    <s v="France"/>
    <n v="48.864716000000001"/>
    <n v="2.3490139999999999"/>
    <s v="Agriculture &amp; Mining"/>
    <s v="Medium (201-500)"/>
    <s v="Emily Johnson"/>
    <d v="2024-01-15T00:00:00"/>
    <s v="Services"/>
    <x v="3"/>
    <n v="1"/>
    <x v="0"/>
    <m/>
    <n v="727"/>
    <n v="0.4"/>
    <d v="2024-11-12T00:00:00"/>
    <m/>
  </r>
  <r>
    <s v="Bartell LLC"/>
    <s v="Austria"/>
    <n v="48.210033000000003"/>
    <n v="16.363448999999999"/>
    <s v="Government Administration &amp; Healthcare"/>
    <s v="Medium (201-500)"/>
    <s v="Laura Thompson"/>
    <d v="2024-03-01T00:00:00"/>
    <s v="SAAS"/>
    <x v="3"/>
    <n v="1"/>
    <x v="0"/>
    <m/>
    <n v="6977"/>
    <n v="0.4"/>
    <d v="2024-08-15T00:00:00"/>
    <m/>
  </r>
  <r>
    <s v="Paucek, Borer and Dooley"/>
    <s v="Italy"/>
    <n v="41.902782000000002"/>
    <n v="12.496366"/>
    <s v="Manufacturing &amp; Production"/>
    <s v="Medium (201-500)"/>
    <s v="David Wilson"/>
    <d v="2024-05-28T00:00:00"/>
    <s v="Services"/>
    <x v="3"/>
    <n v="1"/>
    <x v="0"/>
    <m/>
    <n v="5086"/>
    <n v="0.6"/>
    <d v="2025-02-19T00:00:00"/>
    <m/>
  </r>
  <r>
    <s v="Gislason LLC"/>
    <s v="Switzerland"/>
    <n v="46.204391000000001"/>
    <n v="6.1431579999999997"/>
    <s v="Professional Services &amp; Consulting"/>
    <s v="Medium (201-500)"/>
    <s v="Michael Brown"/>
    <d v="2024-01-27T00:00:00"/>
    <s v="Custom solution"/>
    <x v="3"/>
    <n v="1"/>
    <x v="0"/>
    <m/>
    <n v="7919"/>
    <n v="0.9"/>
    <d v="2025-01-11T00:00:00"/>
    <m/>
  </r>
  <r>
    <s v="Wilderman-Waters"/>
    <s v="Belgium"/>
    <n v="51.260196999999998"/>
    <n v="4.4027710000000004"/>
    <s v="Transportation &amp; Logistics"/>
    <s v="Medium (201-500)"/>
    <s v="David Wilson"/>
    <d v="2024-02-14T00:00:00"/>
    <s v="Custom solution"/>
    <x v="3"/>
    <n v="1"/>
    <x v="0"/>
    <m/>
    <n v="7875"/>
    <n v="0.1"/>
    <d v="2024-10-15T00:00:00"/>
    <m/>
  </r>
  <r>
    <s v="Shields, Beatty and DuBuque"/>
    <s v="Belgium"/>
    <n v="51.260196999999998"/>
    <n v="4.4027710000000004"/>
    <s v="Construction &amp; Engineering"/>
    <s v="Medium (201-500)"/>
    <s v="Emily Johnson"/>
    <d v="2024-05-13T00:00:00"/>
    <s v="SAAS"/>
    <x v="3"/>
    <n v="1"/>
    <x v="0"/>
    <m/>
    <n v="3763"/>
    <n v="0.2"/>
    <d v="2024-10-10T00:00:00"/>
    <m/>
  </r>
  <r>
    <s v="Hand-Lindgren"/>
    <s v="Germany"/>
    <n v="52.520007999999997"/>
    <n v="13.404954"/>
    <s v="Telecommunications"/>
    <s v="Medium (201-500)"/>
    <s v="Jessica Martinez"/>
    <d v="2024-01-02T00:00:00"/>
    <s v="SAAS"/>
    <x v="3"/>
    <n v="1"/>
    <x v="0"/>
    <m/>
    <n v="6783"/>
    <n v="0.2"/>
    <d v="2024-03-04T00:00:00"/>
    <m/>
  </r>
  <r>
    <s v="Nikolaus, Koelpin and Kilback"/>
    <s v="Netherlands"/>
    <n v="52.370215999999999"/>
    <n v="4.895168"/>
    <s v="Professional Services &amp; Consulting"/>
    <s v="Medium (201-500)"/>
    <s v="Laura Thompson"/>
    <d v="2024-03-05T00:00:00"/>
    <s v="Custom solution"/>
    <x v="3"/>
    <n v="1"/>
    <x v="0"/>
    <m/>
    <n v="5323"/>
    <n v="0.5"/>
    <d v="2024-10-21T00:00:00"/>
    <m/>
  </r>
  <r>
    <s v="Hessel, Ullrich and O'Keefe"/>
    <s v="Spain"/>
    <n v="40.416775000000001"/>
    <n v="-3.7037900000000001"/>
    <s v="Banking &amp; Finance"/>
    <s v="Medium (201-500)"/>
    <s v="Emily Johnson"/>
    <d v="2024-03-25T00:00:00"/>
    <s v="Services"/>
    <x v="3"/>
    <n v="1"/>
    <x v="0"/>
    <m/>
    <n v="6797"/>
    <n v="0.4"/>
    <d v="2024-06-14T00:00:00"/>
    <m/>
  </r>
  <r>
    <s v="Auer, Reichert and Conn"/>
    <s v="Italy"/>
    <n v="41.902782000000002"/>
    <n v="12.496366"/>
    <s v="Transportation &amp; Logistics"/>
    <s v="Medium (201-500)"/>
    <s v="Laura Thompson"/>
    <d v="2024-04-19T00:00:00"/>
    <s v="Services"/>
    <x v="3"/>
    <n v="1"/>
    <x v="0"/>
    <m/>
    <n v="5063"/>
    <n v="0.2"/>
    <d v="2024-07-05T00:00:00"/>
    <m/>
  </r>
  <r>
    <s v="Klocko, Brekke and O'Connell"/>
    <s v="Germany"/>
    <n v="52.520007999999997"/>
    <n v="13.404954"/>
    <s v="Manufacturing &amp; Production"/>
    <s v="Medium (201-500)"/>
    <s v="Laura Thompson"/>
    <d v="2024-05-07T00:00:00"/>
    <s v="SAAS"/>
    <x v="3"/>
    <n v="1"/>
    <x v="0"/>
    <m/>
    <n v="7039"/>
    <n v="0.2"/>
    <d v="2024-11-16T00:00:00"/>
    <m/>
  </r>
  <r>
    <s v="Mueller-Doyle"/>
    <s v="Belgium"/>
    <n v="51.260196999999998"/>
    <n v="4.4027710000000004"/>
    <s v="Banking &amp; Finance"/>
    <s v="Medium (201-500)"/>
    <s v="David Wilson"/>
    <d v="2024-02-14T00:00:00"/>
    <s v="SAAS"/>
    <x v="3"/>
    <n v="1"/>
    <x v="0"/>
    <m/>
    <n v="4498"/>
    <n v="0.9"/>
    <d v="2024-07-02T00:00:00"/>
    <m/>
  </r>
  <r>
    <s v="Hauck-McDermott"/>
    <s v="Belgium"/>
    <n v="51.260196999999998"/>
    <n v="4.4027710000000004"/>
    <s v="IT &amp; IT Services"/>
    <s v="Medium (201-500)"/>
    <s v="Sarah Davis"/>
    <d v="2024-01-15T00:00:00"/>
    <s v="SAAS"/>
    <x v="3"/>
    <n v="1"/>
    <x v="0"/>
    <m/>
    <n v="6073"/>
    <n v="0.7"/>
    <d v="2024-03-03T00:00:00"/>
    <m/>
  </r>
  <r>
    <s v="Bahringer-Rohan"/>
    <s v="Italy"/>
    <n v="41.902782000000002"/>
    <n v="12.496366"/>
    <s v="Banking &amp; Finance"/>
    <s v="Medium (201-500)"/>
    <s v="David Wilson"/>
    <d v="2024-04-21T00:00:00"/>
    <s v="SAAS"/>
    <x v="3"/>
    <n v="1"/>
    <x v="0"/>
    <m/>
    <n v="4800"/>
    <n v="0.2"/>
    <d v="2025-03-18T00:00:00"/>
    <m/>
  </r>
  <r>
    <s v="O'Hara-Russel"/>
    <s v="France"/>
    <n v="48.864716000000001"/>
    <n v="2.3490139999999999"/>
    <s v="Banking &amp; Finance"/>
    <s v="Medium (201-500)"/>
    <s v="Sarah Davis"/>
    <d v="2024-01-05T00:00:00"/>
    <s v="Custom solution"/>
    <x v="3"/>
    <n v="1"/>
    <x v="0"/>
    <m/>
    <n v="3325"/>
    <n v="0.3"/>
    <d v="2024-11-01T00:00:00"/>
    <m/>
  </r>
  <r>
    <s v="MacGyver, Morar and Bosco"/>
    <s v="France"/>
    <n v="48.864716000000001"/>
    <n v="2.3490139999999999"/>
    <s v="Banking &amp; Finance"/>
    <s v="Medium (201-500)"/>
    <s v="John Smith"/>
    <d v="2024-03-15T00:00:00"/>
    <s v="SAAS"/>
    <x v="3"/>
    <n v="1"/>
    <x v="0"/>
    <m/>
    <n v="1199"/>
    <n v="1"/>
    <d v="2024-12-23T00:00:00"/>
    <m/>
  </r>
  <r>
    <s v="Rice-Steuber"/>
    <s v="France"/>
    <n v="48.864716000000001"/>
    <n v="2.3490139999999999"/>
    <s v="IT &amp; IT Services"/>
    <s v="Medium (201-500)"/>
    <s v="Sarah Davis"/>
    <d v="2024-04-01T00:00:00"/>
    <s v="Services"/>
    <x v="3"/>
    <n v="1"/>
    <x v="0"/>
    <m/>
    <n v="5621"/>
    <n v="0.4"/>
    <d v="2025-02-06T00:00:00"/>
    <m/>
  </r>
  <r>
    <s v="Wisoky, Vandervort and Beahan"/>
    <s v="Switzerland"/>
    <n v="46.204391000000001"/>
    <n v="6.1431579999999997"/>
    <s v="Government Administration &amp; Healthcare"/>
    <s v="Medium (201-500)"/>
    <s v="Jessica Martinez"/>
    <d v="2024-01-23T00:00:00"/>
    <s v="SAAS"/>
    <x v="3"/>
    <n v="1"/>
    <x v="0"/>
    <m/>
    <n v="2549"/>
    <n v="0.6"/>
    <d v="2024-10-31T00:00:00"/>
    <m/>
  </r>
  <r>
    <s v="Reynolds, Parisian and Steuber"/>
    <s v="Portugal"/>
    <n v="38.736946000000003"/>
    <n v="-9.1426850000000002"/>
    <s v="Government Administration &amp; Healthcare"/>
    <s v="Medium (201-500)"/>
    <s v="Jessica Martinez"/>
    <d v="2024-04-10T00:00:00"/>
    <s v="Services"/>
    <x v="3"/>
    <n v="1"/>
    <x v="0"/>
    <m/>
    <n v="3219"/>
    <n v="0.4"/>
    <d v="2024-08-25T00:00:00"/>
    <m/>
  </r>
  <r>
    <s v="Smith Group"/>
    <s v="Germany"/>
    <n v="52.520007999999997"/>
    <n v="13.404954"/>
    <s v="Professional Services &amp; Consulting"/>
    <s v="Medium (201-500)"/>
    <s v="David Wilson"/>
    <d v="2024-03-19T00:00:00"/>
    <s v="Services"/>
    <x v="3"/>
    <n v="1"/>
    <x v="0"/>
    <m/>
    <n v="2160"/>
    <n v="0.5"/>
    <d v="2024-07-27T00:00:00"/>
    <m/>
  </r>
  <r>
    <s v="Swaniawski Inc"/>
    <s v="Netherlands"/>
    <n v="52.370215999999999"/>
    <n v="4.895168"/>
    <s v="IT &amp; IT Services"/>
    <s v="Medium (201-500)"/>
    <s v="John Smith"/>
    <d v="2024-02-11T00:00:00"/>
    <s v="SAAS"/>
    <x v="3"/>
    <n v="1"/>
    <x v="0"/>
    <m/>
    <n v="1545"/>
    <n v="0.2"/>
    <d v="2024-03-22T00:00:00"/>
    <m/>
  </r>
  <r>
    <s v="VonRueden, Hodkiewicz and Schmeler"/>
    <s v="Portugal"/>
    <n v="38.736946000000003"/>
    <n v="-9.1426850000000002"/>
    <s v="Entertainment &amp; Media &amp; Hospitality"/>
    <s v="Medium (201-500)"/>
    <s v="Jessica Martinez"/>
    <d v="2024-04-27T00:00:00"/>
    <s v="SAAS"/>
    <x v="3"/>
    <n v="1"/>
    <x v="0"/>
    <m/>
    <n v="229"/>
    <n v="0.5"/>
    <d v="2025-01-08T00:00:00"/>
    <m/>
  </r>
  <r>
    <s v="Dare LLC"/>
    <s v="Spain"/>
    <n v="40.416775000000001"/>
    <n v="-3.7037900000000001"/>
    <s v="Telecommunications"/>
    <s v="Medium (201-500)"/>
    <s v="Michael Brown"/>
    <d v="2024-03-27T00:00:00"/>
    <s v="Services"/>
    <x v="3"/>
    <n v="1"/>
    <x v="0"/>
    <m/>
    <n v="285"/>
    <n v="0.2"/>
    <d v="2024-12-14T00:00:00"/>
    <m/>
  </r>
  <r>
    <s v="Hand Group"/>
    <s v="Portugal"/>
    <n v="38.736946000000003"/>
    <n v="-9.1426850000000002"/>
    <s v="Construction &amp; Engineering"/>
    <s v="Medium (201-500)"/>
    <s v="Emily Johnson"/>
    <d v="2024-05-26T00:00:00"/>
    <s v="Custom solution"/>
    <x v="3"/>
    <n v="1"/>
    <x v="0"/>
    <m/>
    <n v="6838"/>
    <n v="0.9"/>
    <d v="2025-02-06T00:00:00"/>
    <m/>
  </r>
  <r>
    <s v="Simonis, Adams and Homenick"/>
    <s v="Germany"/>
    <n v="52.520007999999997"/>
    <n v="13.404954"/>
    <s v="Transportation &amp; Logistics"/>
    <s v="Medium (201-500)"/>
    <s v="David Wilson"/>
    <d v="2024-01-18T00:00:00"/>
    <s v="SAAS"/>
    <x v="3"/>
    <n v="1"/>
    <x v="0"/>
    <m/>
    <n v="4339"/>
    <n v="0.3"/>
    <d v="2024-09-27T00:00:00"/>
    <m/>
  </r>
  <r>
    <s v="Greenfelder, Miller and Sauer"/>
    <s v="Spain"/>
    <n v="40.416775000000001"/>
    <n v="-3.7037900000000001"/>
    <s v="IT &amp; IT Services"/>
    <s v="Medium (201-500)"/>
    <s v="Laura Thompson"/>
    <d v="2024-01-27T00:00:00"/>
    <s v="Services"/>
    <x v="3"/>
    <n v="1"/>
    <x v="0"/>
    <m/>
    <n v="3405"/>
    <n v="0.1"/>
    <d v="2024-06-12T00:00:00"/>
    <m/>
  </r>
  <r>
    <s v="Deckow, Wunsch and Gerlach"/>
    <s v="Portugal"/>
    <n v="38.736946000000003"/>
    <n v="-9.1426850000000002"/>
    <s v="Banking &amp; Finance"/>
    <s v="Medium (201-500)"/>
    <s v="Michael Brown"/>
    <d v="2024-05-11T00:00:00"/>
    <s v="SAAS"/>
    <x v="3"/>
    <n v="1"/>
    <x v="0"/>
    <m/>
    <n v="2221"/>
    <n v="0.9"/>
    <d v="2024-06-26T00:00:00"/>
    <m/>
  </r>
  <r>
    <s v="McDermott LLC"/>
    <s v="Germany"/>
    <n v="52.520007999999997"/>
    <n v="13.404954"/>
    <s v="Transportation &amp; Logistics"/>
    <s v="Medium (201-500)"/>
    <s v="Michael Brown"/>
    <d v="2024-03-11T00:00:00"/>
    <s v="SAAS"/>
    <x v="3"/>
    <n v="1"/>
    <x v="0"/>
    <m/>
    <n v="4404"/>
    <n v="0.2"/>
    <d v="2024-10-14T00:00:00"/>
    <m/>
  </r>
  <r>
    <s v="VonRueden-Borer"/>
    <s v="France"/>
    <n v="48.864716000000001"/>
    <n v="2.3490139999999999"/>
    <s v="Entertainment &amp; Media &amp; Hospitality"/>
    <s v="Medium (201-500)"/>
    <s v="Kevin Anderson"/>
    <d v="2024-04-18T00:00:00"/>
    <s v="Custom solution"/>
    <x v="3"/>
    <n v="1"/>
    <x v="0"/>
    <m/>
    <n v="6369"/>
    <n v="0.3"/>
    <d v="2024-06-20T00:00:00"/>
    <m/>
  </r>
  <r>
    <s v="Maggio-Skiles"/>
    <s v="Germany"/>
    <n v="52.520007999999997"/>
    <n v="13.404954"/>
    <s v="Banking &amp; Finance"/>
    <s v="Medium (201-500)"/>
    <s v="Sarah Davis"/>
    <d v="2024-01-05T00:00:00"/>
    <s v="SAAS"/>
    <x v="3"/>
    <n v="1"/>
    <x v="0"/>
    <m/>
    <n v="799"/>
    <n v="0.3"/>
    <d v="2024-03-20T00:00:00"/>
    <m/>
  </r>
  <r>
    <s v="Littel-Rau"/>
    <s v="Spain"/>
    <n v="40.416775000000001"/>
    <n v="-3.7037900000000001"/>
    <s v="Agriculture &amp; Mining"/>
    <s v="Medium (201-500)"/>
    <s v="Sarah Davis"/>
    <d v="2024-01-12T00:00:00"/>
    <s v="SAAS"/>
    <x v="3"/>
    <n v="1"/>
    <x v="0"/>
    <m/>
    <n v="2740"/>
    <n v="0.8"/>
    <d v="2024-05-18T00:00:00"/>
    <m/>
  </r>
  <r>
    <s v="Bartoletti, Morar and Senger"/>
    <s v="Spain"/>
    <n v="40.416775000000001"/>
    <n v="-3.7037900000000001"/>
    <s v="Education &amp; Science"/>
    <s v="Medium (201-500)"/>
    <s v="Jessica Martinez"/>
    <d v="2024-03-09T00:00:00"/>
    <s v="SAAS"/>
    <x v="3"/>
    <n v="1"/>
    <x v="0"/>
    <m/>
    <n v="4124"/>
    <n v="0.4"/>
    <d v="2024-05-26T00:00:00"/>
    <m/>
  </r>
  <r>
    <s v="Schimmel-Rath"/>
    <s v="Belgium"/>
    <n v="51.260196999999998"/>
    <n v="4.4027710000000004"/>
    <s v="Transportation &amp; Logistics"/>
    <s v="Medium (201-500)"/>
    <s v="Laura Thompson"/>
    <d v="2024-03-14T00:00:00"/>
    <s v="Services"/>
    <x v="3"/>
    <n v="1"/>
    <x v="0"/>
    <m/>
    <n v="3431"/>
    <n v="0.2"/>
    <d v="2024-04-17T00:00:00"/>
    <m/>
  </r>
  <r>
    <s v="Abbott, Skiles and Hermiston"/>
    <s v="Italy"/>
    <n v="41.902782000000002"/>
    <n v="12.496366"/>
    <s v="Banking &amp; Finance"/>
    <s v="Medium (201-500)"/>
    <s v="Laura Thompson"/>
    <d v="2024-04-26T00:00:00"/>
    <s v="SAAS"/>
    <x v="3"/>
    <n v="1"/>
    <x v="0"/>
    <m/>
    <n v="4306"/>
    <n v="0.6"/>
    <d v="2024-11-19T00:00:00"/>
    <m/>
  </r>
  <r>
    <s v="Feil, Hayes and Johnston"/>
    <s v="Switzerland"/>
    <n v="46.204391000000001"/>
    <n v="6.1431579999999997"/>
    <s v="Telecommunications"/>
    <s v="Medium (201-500)"/>
    <s v="Michael Brown"/>
    <d v="2024-02-08T00:00:00"/>
    <s v="Services"/>
    <x v="3"/>
    <n v="1"/>
    <x v="0"/>
    <m/>
    <n v="2988"/>
    <n v="0.5"/>
    <d v="2024-11-28T00:00:00"/>
    <m/>
  </r>
  <r>
    <s v="Macejkovic-Nitzsche"/>
    <s v="Portugal"/>
    <n v="38.736946000000003"/>
    <n v="-9.1426850000000002"/>
    <s v="IT &amp; IT Services"/>
    <s v="Medium (201-500)"/>
    <s v="Jessica Martinez"/>
    <d v="2024-03-27T00:00:00"/>
    <s v="SAAS"/>
    <x v="3"/>
    <n v="1"/>
    <x v="0"/>
    <m/>
    <n v="1307"/>
    <n v="0.3"/>
    <d v="2024-07-17T00:00:00"/>
    <m/>
  </r>
  <r>
    <s v="Funk, Collier and Kilback"/>
    <s v="Austria"/>
    <n v="48.210033000000003"/>
    <n v="16.363448999999999"/>
    <s v="IT &amp; IT Services"/>
    <s v="Medium (201-500)"/>
    <s v="Laura Thompson"/>
    <d v="2024-01-25T00:00:00"/>
    <s v="Services"/>
    <x v="3"/>
    <n v="1"/>
    <x v="0"/>
    <m/>
    <n v="4757"/>
    <n v="0.3"/>
    <d v="2024-06-01T00:00:00"/>
    <m/>
  </r>
  <r>
    <s v="Hagenes-Price"/>
    <s v="Portugal"/>
    <n v="38.736946000000003"/>
    <n v="-9.1426850000000002"/>
    <s v="Professional Services &amp; Consulting"/>
    <s v="Medium (201-500)"/>
    <s v="David Wilson"/>
    <d v="2024-05-14T00:00:00"/>
    <s v="SAAS"/>
    <x v="3"/>
    <n v="1"/>
    <x v="0"/>
    <m/>
    <n v="3458"/>
    <n v="0.4"/>
    <d v="2024-10-01T00:00:00"/>
    <m/>
  </r>
  <r>
    <s v="Parisian, Wyman and Wolf"/>
    <s v="France"/>
    <n v="48.864716000000001"/>
    <n v="2.3490139999999999"/>
    <s v="Education &amp; Science"/>
    <s v="Medium (201-500)"/>
    <s v="Laura Thompson"/>
    <d v="2024-05-02T00:00:00"/>
    <s v="Services"/>
    <x v="3"/>
    <n v="1"/>
    <x v="0"/>
    <m/>
    <n v="5921"/>
    <n v="0.4"/>
    <d v="2024-07-13T00:00:00"/>
    <m/>
  </r>
  <r>
    <s v="Roberts, Dietrich and Lind"/>
    <s v="Switzerland"/>
    <n v="46.204391000000001"/>
    <n v="6.1431579999999997"/>
    <s v="Telecommunications"/>
    <s v="Medium (201-500)"/>
    <s v="John Smith"/>
    <d v="2024-05-22T00:00:00"/>
    <s v="SAAS"/>
    <x v="3"/>
    <n v="1"/>
    <x v="0"/>
    <m/>
    <n v="2305"/>
    <n v="0.4"/>
    <d v="2025-03-18T00:00:00"/>
    <m/>
  </r>
  <r>
    <s v="West Group"/>
    <s v="Italy"/>
    <n v="41.902782000000002"/>
    <n v="12.496366"/>
    <s v="Government Administration &amp; Healthcare"/>
    <s v="Medium (201-500)"/>
    <s v="Emily Johnson"/>
    <d v="2024-01-21T00:00:00"/>
    <s v="Custom solution"/>
    <x v="3"/>
    <n v="1"/>
    <x v="0"/>
    <m/>
    <n v="2764"/>
    <n v="0.3"/>
    <d v="2024-04-09T00:00:00"/>
    <m/>
  </r>
  <r>
    <s v="Collins, Luettgen and Dooley"/>
    <s v="Germany"/>
    <n v="52.520007999999997"/>
    <n v="13.404954"/>
    <s v="Banking &amp; Finance"/>
    <s v="Medium (201-500)"/>
    <s v="Laura Thompson"/>
    <d v="2024-05-23T00:00:00"/>
    <s v="Services"/>
    <x v="3"/>
    <n v="1"/>
    <x v="0"/>
    <m/>
    <n v="7311"/>
    <n v="0.1"/>
    <d v="2024-09-03T00:00:00"/>
    <m/>
  </r>
  <r>
    <s v="Hansen, Halvorson and Cremin"/>
    <s v="Portugal"/>
    <n v="38.736946000000003"/>
    <n v="-9.1426850000000002"/>
    <s v="Recreation &amp; Sports"/>
    <s v="Medium (201-500)"/>
    <s v="Jessica Martinez"/>
    <d v="2024-04-13T00:00:00"/>
    <s v="SAAS"/>
    <x v="3"/>
    <n v="1"/>
    <x v="0"/>
    <m/>
    <n v="1828"/>
    <n v="0.8"/>
    <d v="2024-05-21T00:00:00"/>
    <m/>
  </r>
  <r>
    <s v="Brekke, Stark and Cummings"/>
    <s v="Germany"/>
    <n v="52.520007999999997"/>
    <n v="13.404954"/>
    <s v="IT &amp; IT Services"/>
    <s v="Medium (201-500)"/>
    <s v="John Smith"/>
    <d v="2024-03-20T00:00:00"/>
    <s v="SAAS"/>
    <x v="3"/>
    <n v="1"/>
    <x v="0"/>
    <m/>
    <n v="1846"/>
    <n v="0.3"/>
    <d v="2024-10-27T00:00:00"/>
    <m/>
  </r>
  <r>
    <s v="Lakin-Glover"/>
    <s v="Italy"/>
    <n v="41.902782000000002"/>
    <n v="12.496366"/>
    <s v="Recreation &amp; Sports"/>
    <s v="Medium (201-500)"/>
    <s v="Sarah Davis"/>
    <d v="2024-02-20T00:00:00"/>
    <s v="Custom solution"/>
    <x v="3"/>
    <n v="1"/>
    <x v="0"/>
    <m/>
    <n v="6929"/>
    <n v="0.2"/>
    <d v="2024-07-19T00:00:00"/>
    <m/>
  </r>
  <r>
    <s v="Wehner-Littel"/>
    <s v="Switzerland"/>
    <n v="46.204391000000001"/>
    <n v="6.1431579999999997"/>
    <s v="Transportation &amp; Logistics"/>
    <s v="Medium (201-500)"/>
    <s v="Jessica Martinez"/>
    <d v="2024-05-08T00:00:00"/>
    <s v="Services"/>
    <x v="3"/>
    <n v="1"/>
    <x v="0"/>
    <m/>
    <n v="1720"/>
    <n v="0.6"/>
    <d v="2024-06-01T00:00:00"/>
    <m/>
  </r>
  <r>
    <s v="Franecki-Green"/>
    <s v="Italy"/>
    <n v="41.902782000000002"/>
    <n v="12.496366"/>
    <s v="Education &amp; Science"/>
    <s v="Medium (201-500)"/>
    <s v="Laura Thompson"/>
    <d v="2024-03-08T00:00:00"/>
    <s v="SAAS"/>
    <x v="3"/>
    <n v="1"/>
    <x v="0"/>
    <m/>
    <n v="6119"/>
    <n v="0.3"/>
    <d v="2024-10-25T00:00:00"/>
    <m/>
  </r>
  <r>
    <s v="Anderson-Senger"/>
    <s v="Italy"/>
    <n v="41.902782000000002"/>
    <n v="12.496366"/>
    <s v="Transportation &amp; Logistics"/>
    <s v="Medium (201-500)"/>
    <s v="Kevin Anderson"/>
    <d v="2024-04-14T00:00:00"/>
    <s v="Services"/>
    <x v="3"/>
    <n v="1"/>
    <x v="0"/>
    <m/>
    <n v="1087"/>
    <n v="0.4"/>
    <d v="2024-06-17T00:00:00"/>
    <m/>
  </r>
  <r>
    <s v="Leannon and Sons"/>
    <s v="Switzerland"/>
    <n v="46.204391000000001"/>
    <n v="6.1431579999999997"/>
    <s v="Transportation &amp; Logistics"/>
    <s v="Medium (201-500)"/>
    <s v="Michael Brown"/>
    <d v="2024-02-07T00:00:00"/>
    <s v="Services"/>
    <x v="3"/>
    <n v="1"/>
    <x v="0"/>
    <m/>
    <n v="1358"/>
    <n v="0.3"/>
    <d v="2024-12-30T00:00:00"/>
    <m/>
  </r>
  <r>
    <s v="Bernhard, Lockman and Nolan"/>
    <s v="Switzerland"/>
    <n v="46.204391000000001"/>
    <n v="6.1431579999999997"/>
    <s v="Professional Services &amp; Consulting"/>
    <s v="Medium (201-500)"/>
    <s v="Laura Thompson"/>
    <d v="2024-01-11T00:00:00"/>
    <s v="Services"/>
    <x v="3"/>
    <n v="1"/>
    <x v="0"/>
    <m/>
    <n v="3463"/>
    <n v="0.2"/>
    <d v="2024-09-01T00:00:00"/>
    <m/>
  </r>
  <r>
    <s v="Goyette, Corwin and Jast"/>
    <s v="Germany"/>
    <n v="52.520007999999997"/>
    <n v="13.404954"/>
    <s v="Banking &amp; Finance"/>
    <s v="Medium (201-500)"/>
    <s v="David Wilson"/>
    <d v="2024-02-25T00:00:00"/>
    <s v="SAAS"/>
    <x v="3"/>
    <n v="1"/>
    <x v="0"/>
    <m/>
    <n v="2395"/>
    <n v="0.3"/>
    <d v="2024-04-03T00:00:00"/>
    <m/>
  </r>
  <r>
    <s v="Kuvalis and Sons"/>
    <s v="Portugal"/>
    <n v="38.736946000000003"/>
    <n v="-9.1426850000000002"/>
    <s v="Government Administration &amp; Healthcare"/>
    <s v="Medium (201-500)"/>
    <s v="John Smith"/>
    <d v="2024-04-18T00:00:00"/>
    <s v="Services"/>
    <x v="3"/>
    <n v="1"/>
    <x v="0"/>
    <m/>
    <n v="2547"/>
    <n v="0.4"/>
    <d v="2024-06-23T00:00:00"/>
    <m/>
  </r>
  <r>
    <s v="Emard-Hand"/>
    <s v="Switzerland"/>
    <n v="46.204391000000001"/>
    <n v="6.1431579999999997"/>
    <s v="Recreation &amp; Sports"/>
    <s v="Medium (201-500)"/>
    <s v="Emily Johnson"/>
    <d v="2024-03-24T00:00:00"/>
    <s v="SAAS"/>
    <x v="3"/>
    <n v="1"/>
    <x v="0"/>
    <m/>
    <n v="1557"/>
    <n v="0.2"/>
    <d v="2024-07-08T00:00:00"/>
    <m/>
  </r>
  <r>
    <s v="Pagac, Lindgren and Kling"/>
    <s v="Belgium"/>
    <n v="51.260196999999998"/>
    <n v="4.4027710000000004"/>
    <s v="Manufacturing &amp; Production"/>
    <s v="Medium (201-500)"/>
    <s v="Jessica Martinez"/>
    <d v="2024-03-24T00:00:00"/>
    <s v="SAAS"/>
    <x v="3"/>
    <n v="1"/>
    <x v="0"/>
    <m/>
    <n v="6040"/>
    <n v="0.4"/>
    <d v="2024-05-15T00:00:00"/>
    <m/>
  </r>
  <r>
    <s v="Denesik Group"/>
    <s v="Portugal"/>
    <n v="38.736946000000003"/>
    <n v="-9.1426850000000002"/>
    <s v="Banking &amp; Finance"/>
    <s v="Medium (201-500)"/>
    <s v="Sarah Davis"/>
    <d v="2024-04-10T00:00:00"/>
    <s v="SAAS"/>
    <x v="3"/>
    <n v="1"/>
    <x v="0"/>
    <m/>
    <n v="2867"/>
    <n v="0.8"/>
    <d v="2024-06-26T00:00:00"/>
    <m/>
  </r>
  <r>
    <s v="Weber, Harvey and Hilpert"/>
    <s v="Austria"/>
    <n v="48.210033000000003"/>
    <n v="16.363448999999999"/>
    <s v="Retail &amp; Distribution"/>
    <s v="Medium (201-500)"/>
    <s v="Michael Brown"/>
    <d v="2024-01-12T00:00:00"/>
    <s v="SAAS"/>
    <x v="3"/>
    <n v="1"/>
    <x v="0"/>
    <m/>
    <n v="5894"/>
    <n v="0.3"/>
    <d v="2024-04-09T00:00:00"/>
    <m/>
  </r>
  <r>
    <s v="Hahn-Tillman"/>
    <s v="Portugal"/>
    <n v="38.736946000000003"/>
    <n v="-9.1426850000000002"/>
    <s v="Transportation &amp; Logistics"/>
    <s v="Medium (201-500)"/>
    <s v="Jessica Martinez"/>
    <d v="2024-01-11T00:00:00"/>
    <s v="Services"/>
    <x v="3"/>
    <n v="1"/>
    <x v="0"/>
    <m/>
    <n v="1595"/>
    <n v="0.3"/>
    <d v="2024-05-09T00:00:00"/>
    <m/>
  </r>
  <r>
    <s v="Rippin LLC"/>
    <s v="France"/>
    <n v="48.864716000000001"/>
    <n v="2.3490139999999999"/>
    <s v="Retail &amp; Distribution"/>
    <s v="Medium (201-500)"/>
    <s v="Michael Brown"/>
    <d v="2024-05-24T00:00:00"/>
    <s v="SAAS"/>
    <x v="3"/>
    <n v="1"/>
    <x v="0"/>
    <m/>
    <n v="4690"/>
    <n v="1"/>
    <d v="2024-10-21T00:00:00"/>
    <m/>
  </r>
  <r>
    <s v="Stark LLC"/>
    <s v="Germany"/>
    <n v="52.520007999999997"/>
    <n v="13.404954"/>
    <s v="Transportation &amp; Logistics"/>
    <s v="Medium (201-500)"/>
    <s v="Sarah Davis"/>
    <d v="2024-04-11T00:00:00"/>
    <s v="Services"/>
    <x v="3"/>
    <n v="1"/>
    <x v="0"/>
    <m/>
    <n v="6578"/>
    <n v="0.3"/>
    <d v="2024-12-10T00:00:00"/>
    <m/>
  </r>
  <r>
    <s v="Monahan-Hilpert"/>
    <s v="Portugal"/>
    <n v="38.736946000000003"/>
    <n v="-9.1426850000000002"/>
    <s v="Transportation &amp; Logistics"/>
    <s v="Medium (201-500)"/>
    <s v="Laura Thompson"/>
    <d v="2024-04-13T00:00:00"/>
    <s v="Services"/>
    <x v="3"/>
    <n v="1"/>
    <x v="0"/>
    <m/>
    <n v="6308"/>
    <n v="0.2"/>
    <d v="2024-10-15T00:00:00"/>
    <m/>
  </r>
  <r>
    <s v="Midel"/>
    <s v="Italy"/>
    <n v="41.902782000000002"/>
    <n v="12.496366"/>
    <s v="Recreation &amp; Sports"/>
    <s v="Large (501-1000)"/>
    <s v="Laura Thompson"/>
    <d v="2024-01-02T00:00:00"/>
    <s v="Services"/>
    <x v="3"/>
    <n v="1"/>
    <x v="0"/>
    <m/>
    <n v="5166"/>
    <n v="0.3"/>
    <d v="2024-01-26T00:00:00"/>
    <m/>
  </r>
  <r>
    <s v="Davis LLC"/>
    <s v="Germany"/>
    <n v="52.520007999999997"/>
    <n v="13.404954"/>
    <s v="Recreation &amp; Sports"/>
    <s v="Large (501-1000)"/>
    <s v="Kevin Anderson"/>
    <d v="2024-03-26T00:00:00"/>
    <s v="Services"/>
    <x v="3"/>
    <n v="1"/>
    <x v="0"/>
    <m/>
    <n v="14523"/>
    <n v="0.3"/>
    <d v="2024-08-05T00:00:00"/>
    <m/>
  </r>
  <r>
    <s v="Quitzon, Windler and Labadie"/>
    <s v="Germany"/>
    <n v="52.520007999999997"/>
    <n v="13.404954"/>
    <s v="Transportation &amp; Logistics"/>
    <s v="Large (501-1000)"/>
    <s v="John Smith"/>
    <d v="2024-04-01T00:00:00"/>
    <s v="Custom solution"/>
    <x v="3"/>
    <n v="1"/>
    <x v="0"/>
    <m/>
    <n v="5375"/>
    <n v="0.2"/>
    <d v="2025-02-03T00:00:00"/>
    <m/>
  </r>
  <r>
    <s v="Mueller, Runolfsson and Jacobson"/>
    <s v="Switzerland"/>
    <n v="46.204391000000001"/>
    <n v="6.1431579999999997"/>
    <s v="Banking &amp; Finance"/>
    <s v="Large (501-1000)"/>
    <s v="Michael Brown"/>
    <d v="2024-03-19T00:00:00"/>
    <s v="SAAS"/>
    <x v="3"/>
    <n v="1"/>
    <x v="0"/>
    <m/>
    <n v="13128"/>
    <n v="0.6"/>
    <d v="2025-03-18T00:00:00"/>
    <m/>
  </r>
  <r>
    <s v="Sipes and Sons"/>
    <s v="France"/>
    <n v="48.864716000000001"/>
    <n v="2.3490139999999999"/>
    <s v="Transportation &amp; Logistics"/>
    <s v="Large (501-1000)"/>
    <s v="Laura Thompson"/>
    <d v="2024-05-15T00:00:00"/>
    <s v="SAAS"/>
    <x v="3"/>
    <n v="1"/>
    <x v="0"/>
    <m/>
    <n v="18904"/>
    <n v="0.3"/>
    <d v="2024-06-27T00:00:00"/>
    <m/>
  </r>
  <r>
    <s v="Romaguera-Douglas"/>
    <s v="Netherlands"/>
    <n v="52.370215999999999"/>
    <n v="4.895168"/>
    <s v="Transportation &amp; Logistics"/>
    <s v="Large (501-1000)"/>
    <s v="Emily Johnson"/>
    <d v="2024-05-04T00:00:00"/>
    <s v="SAAS"/>
    <x v="3"/>
    <n v="1"/>
    <x v="0"/>
    <m/>
    <n v="11566"/>
    <n v="0.4"/>
    <d v="2024-06-06T00:00:00"/>
    <m/>
  </r>
  <r>
    <s v="Koepp Inc"/>
    <s v="Italy"/>
    <n v="41.902782000000002"/>
    <n v="12.496366"/>
    <s v="Government Administration &amp; Healthcare"/>
    <s v="Large (501-1000)"/>
    <s v="Jessica Martinez"/>
    <d v="2024-01-10T00:00:00"/>
    <s v="Custom solution"/>
    <x v="3"/>
    <n v="1"/>
    <x v="0"/>
    <m/>
    <n v="7949"/>
    <n v="0.2"/>
    <d v="2024-12-18T00:00:00"/>
    <m/>
  </r>
  <r>
    <s v="Farrell LLC"/>
    <s v="Austria"/>
    <n v="48.210033000000003"/>
    <n v="16.363448999999999"/>
    <s v="Telecommunications"/>
    <s v="Large (501-1000)"/>
    <s v="Laura Thompson"/>
    <d v="2024-04-01T00:00:00"/>
    <s v="Custom solution"/>
    <x v="3"/>
    <n v="1"/>
    <x v="0"/>
    <m/>
    <n v="6542"/>
    <n v="0.4"/>
    <d v="2024-10-05T00:00:00"/>
    <m/>
  </r>
  <r>
    <s v="Ankunding LLC"/>
    <s v="Switzerland"/>
    <n v="46.204391000000001"/>
    <n v="6.1431579999999997"/>
    <s v="IT &amp; IT Services"/>
    <s v="Large (501-1000)"/>
    <s v="Jessica Martinez"/>
    <d v="2024-03-01T00:00:00"/>
    <s v="Services"/>
    <x v="3"/>
    <n v="1"/>
    <x v="0"/>
    <m/>
    <n v="16150"/>
    <n v="0.4"/>
    <d v="2024-05-29T00:00:00"/>
    <m/>
  </r>
  <r>
    <s v="Wuckert, Swift and Becker"/>
    <s v="Germany"/>
    <n v="52.520007999999997"/>
    <n v="13.404954"/>
    <s v="Professional Services &amp; Consulting"/>
    <s v="Large (501-1000)"/>
    <s v="Sarah Davis"/>
    <d v="2024-01-06T00:00:00"/>
    <s v="SAAS"/>
    <x v="3"/>
    <n v="1"/>
    <x v="0"/>
    <m/>
    <n v="12331"/>
    <n v="0.4"/>
    <d v="2024-12-01T00:00:00"/>
    <m/>
  </r>
  <r>
    <s v="Yakidoo"/>
    <s v="Portugal"/>
    <n v="38.736946000000003"/>
    <n v="-9.1426850000000002"/>
    <s v="Energy &amp; Utilities"/>
    <s v="Enterprise (1001+)"/>
    <s v="Michael Brown"/>
    <d v="2024-04-08T00:00:00"/>
    <s v="Services"/>
    <x v="3"/>
    <n v="1"/>
    <x v="0"/>
    <m/>
    <n v="5559"/>
    <n v="0.5"/>
    <d v="2024-07-22T00:00:00"/>
    <m/>
  </r>
  <r>
    <s v="Meemm"/>
    <s v="France"/>
    <n v="48.864716000000001"/>
    <n v="2.3490139999999999"/>
    <s v="Agriculture &amp; Mining"/>
    <s v="Enterprise (1001+)"/>
    <s v="Michael Brown"/>
    <d v="2024-03-28T00:00:00"/>
    <s v="Services"/>
    <x v="3"/>
    <n v="1"/>
    <x v="0"/>
    <m/>
    <n v="17695"/>
    <n v="0.8"/>
    <d v="2025-03-05T00:00:00"/>
    <m/>
  </r>
  <r>
    <s v="Rhybox"/>
    <s v="Italy"/>
    <n v="41.902782000000002"/>
    <n v="12.496366"/>
    <s v="Telecommunications"/>
    <s v="Enterprise (1001+)"/>
    <s v="Emily Johnson"/>
    <d v="2024-03-27T00:00:00"/>
    <s v="Custom solution"/>
    <x v="3"/>
    <n v="1"/>
    <x v="0"/>
    <m/>
    <n v="18405"/>
    <n v="0.7"/>
    <d v="2024-09-11T00:00:00"/>
    <m/>
  </r>
  <r>
    <s v="Gleason LLC"/>
    <s v="Spain"/>
    <n v="40.416775000000001"/>
    <n v="-3.7037900000000001"/>
    <s v="Telecommunications"/>
    <s v="Enterprise (1001+)"/>
    <s v="Laura Thompson"/>
    <d v="2024-02-27T00:00:00"/>
    <s v="Custom solution"/>
    <x v="3"/>
    <n v="1"/>
    <x v="0"/>
    <m/>
    <n v="17424"/>
    <n v="0.4"/>
    <d v="2024-11-04T00:00:00"/>
    <m/>
  </r>
  <r>
    <s v="Wolf-Wolff"/>
    <s v="Spain"/>
    <n v="40.416775000000001"/>
    <n v="-3.7037900000000001"/>
    <s v="Telecommunications"/>
    <s v="Enterprise (1001+)"/>
    <s v="Laura Thompson"/>
    <d v="2024-01-18T00:00:00"/>
    <s v="Services"/>
    <x v="3"/>
    <n v="1"/>
    <x v="0"/>
    <m/>
    <n v="4132"/>
    <n v="0.6"/>
    <d v="2024-06-22T00:00:00"/>
    <m/>
  </r>
  <r>
    <s v="Armstrong LLC"/>
    <s v="Switzerland"/>
    <n v="46.204391000000001"/>
    <n v="6.1431579999999997"/>
    <s v="Professional Services &amp; Consulting"/>
    <s v="Enterprise (1001+)"/>
    <s v="Laura Thompson"/>
    <d v="2024-03-06T00:00:00"/>
    <s v="Custom solution"/>
    <x v="3"/>
    <n v="1"/>
    <x v="0"/>
    <m/>
    <n v="3394"/>
    <n v="0.5"/>
    <d v="2024-12-22T00:00:00"/>
    <m/>
  </r>
  <r>
    <s v="Hauck-Erdman"/>
    <s v="Switzerland"/>
    <n v="46.204391000000001"/>
    <n v="6.1431579999999997"/>
    <s v="IT &amp; IT Services"/>
    <s v="Enterprise (1001+)"/>
    <s v="Emily Johnson"/>
    <d v="2024-02-15T00:00:00"/>
    <s v="Custom solution"/>
    <x v="3"/>
    <n v="1"/>
    <x v="0"/>
    <m/>
    <n v="9437"/>
    <n v="0.2"/>
    <d v="2024-08-21T00:00:00"/>
    <m/>
  </r>
  <r>
    <s v="Murphy, Mohr and Hermiston"/>
    <s v="Austria"/>
    <n v="48.210033000000003"/>
    <n v="16.363448999999999"/>
    <s v="Transportation &amp; Logistics"/>
    <s v="Enterprise (1001+)"/>
    <s v="Laura Thompson"/>
    <d v="2024-03-02T00:00:00"/>
    <s v="Custom solution"/>
    <x v="3"/>
    <n v="1"/>
    <x v="0"/>
    <m/>
    <n v="5064"/>
    <n v="0.8"/>
    <d v="2024-04-08T00:00:00"/>
    <m/>
  </r>
  <r>
    <s v="Schmitt-Stoltenberg"/>
    <s v="Portugal"/>
    <n v="38.736946000000003"/>
    <n v="-9.1426850000000002"/>
    <s v="Entertainment &amp; Media &amp; Hospitality"/>
    <s v="Enterprise (1001+)"/>
    <s v="Laura Thompson"/>
    <d v="2024-05-26T00:00:00"/>
    <s v="Services"/>
    <x v="3"/>
    <n v="1"/>
    <x v="0"/>
    <m/>
    <n v="19446"/>
    <n v="0.3"/>
    <d v="2024-08-22T00:00:00"/>
    <m/>
  </r>
  <r>
    <s v="Rutherford-Bins"/>
    <s v="Germany"/>
    <n v="52.520007999999997"/>
    <n v="13.404954"/>
    <s v="Recreation &amp; Sports"/>
    <s v="Enterprise (1001+)"/>
    <s v="Emily Johnson"/>
    <d v="2024-05-06T00:00:00"/>
    <s v="Services"/>
    <x v="3"/>
    <n v="1"/>
    <x v="0"/>
    <m/>
    <n v="18343"/>
    <n v="0.3"/>
    <d v="2024-09-04T00:00:00"/>
    <m/>
  </r>
  <r>
    <s v="Bradtke, Johnston and Shanahan"/>
    <s v="Portugal"/>
    <n v="38.736946000000003"/>
    <n v="-9.1426850000000002"/>
    <s v="Education &amp; Science"/>
    <s v="Enterprise (1001+)"/>
    <s v="Jessica Martinez"/>
    <d v="2024-05-11T00:00:00"/>
    <s v="Custom solution"/>
    <x v="3"/>
    <n v="1"/>
    <x v="0"/>
    <m/>
    <n v="6617"/>
    <n v="1"/>
    <d v="2024-12-22T00:00:00"/>
    <m/>
  </r>
  <r>
    <s v="Schinner-Dickinson"/>
    <s v="Italy"/>
    <n v="41.902782000000002"/>
    <n v="12.496366"/>
    <s v="Agriculture &amp; Mining"/>
    <s v="Enterprise (1001+)"/>
    <s v="Kevin Anderson"/>
    <d v="2024-05-26T00:00:00"/>
    <s v="Services"/>
    <x v="3"/>
    <n v="1"/>
    <x v="0"/>
    <m/>
    <n v="18700"/>
    <n v="0.2"/>
    <d v="2025-02-27T00:00:00"/>
    <m/>
  </r>
  <r>
    <s v="Jast-Legros"/>
    <s v="France"/>
    <n v="48.864716000000001"/>
    <n v="2.3490139999999999"/>
    <s v="Manufacturing &amp; Production"/>
    <s v="Enterprise (1001+)"/>
    <s v="Emily Johnson"/>
    <d v="2024-01-05T00:00:00"/>
    <s v="Services"/>
    <x v="3"/>
    <n v="1"/>
    <x v="0"/>
    <m/>
    <n v="8157"/>
    <n v="0.2"/>
    <d v="2024-06-17T00:00:00"/>
    <m/>
  </r>
  <r>
    <s v="Schumm-Kihn"/>
    <s v="Germany"/>
    <n v="52.520007999999997"/>
    <n v="13.404954"/>
    <s v="Transportation &amp; Logistics"/>
    <s v="Enterprise (1001+)"/>
    <s v="Michael Brown"/>
    <d v="2024-04-14T00:00:00"/>
    <s v="Services"/>
    <x v="3"/>
    <n v="1"/>
    <x v="0"/>
    <m/>
    <n v="14502"/>
    <n v="0.2"/>
    <d v="2024-11-12T00:00:00"/>
    <m/>
  </r>
  <r>
    <s v="Lemke LLC"/>
    <s v="France"/>
    <n v="48.864716000000001"/>
    <n v="2.3490139999999999"/>
    <s v="Construction &amp; Engineering"/>
    <s v="Enterprise (1001+)"/>
    <s v="Jessica Martinez"/>
    <d v="2024-02-13T00:00:00"/>
    <s v="Services"/>
    <x v="3"/>
    <n v="1"/>
    <x v="0"/>
    <m/>
    <n v="14344"/>
    <n v="1"/>
    <d v="2024-03-30T00:00:00"/>
    <m/>
  </r>
  <r>
    <s v="Johnston, Ritchie and Mitchell"/>
    <s v="Switzerland"/>
    <n v="46.204391000000001"/>
    <n v="6.1431579999999997"/>
    <s v="Transportation &amp; Logistics"/>
    <s v="Enterprise (1001+)"/>
    <s v="Emily Johnson"/>
    <d v="2024-04-15T00:00:00"/>
    <s v="SAAS"/>
    <x v="3"/>
    <n v="1"/>
    <x v="0"/>
    <m/>
    <n v="19863"/>
    <n v="0.4"/>
    <d v="2024-11-04T00:00:00"/>
    <m/>
  </r>
  <r>
    <s v="Harris and Sons"/>
    <s v="France"/>
    <n v="48.864716000000001"/>
    <n v="2.3490139999999999"/>
    <s v="IT &amp; IT Services"/>
    <s v="Enterprise (1001+)"/>
    <s v="Michael Brown"/>
    <d v="2024-02-29T00:00:00"/>
    <s v="Services"/>
    <x v="3"/>
    <n v="1"/>
    <x v="0"/>
    <m/>
    <n v="14666"/>
    <n v="0.6"/>
    <d v="2024-09-29T00:00:00"/>
    <m/>
  </r>
  <r>
    <s v="Flipopia"/>
    <s v="Belgium"/>
    <n v="51.260196999999998"/>
    <n v="4.4027710000000004"/>
    <s v="Education &amp; Science"/>
    <s v="Small (11-200)"/>
    <s v="Jessica Martinez"/>
    <d v="2024-03-15T00:00:00"/>
    <s v="Services"/>
    <x v="4"/>
    <n v="5"/>
    <x v="1"/>
    <n v="2"/>
    <n v="1136"/>
    <n v="0.9"/>
    <d v="2024-04-06T00:00:00"/>
    <m/>
  </r>
  <r>
    <s v="Abata"/>
    <s v="Germany"/>
    <n v="52.520007999999997"/>
    <n v="13.404954"/>
    <s v="Banking &amp; Finance"/>
    <s v="Small (11-200)"/>
    <s v="Sarah Davis"/>
    <d v="2024-03-28T00:00:00"/>
    <s v="SAAS"/>
    <x v="4"/>
    <n v="5"/>
    <x v="1"/>
    <n v="2"/>
    <n v="402"/>
    <n v="0.2"/>
    <d v="2024-12-18T00:00:00"/>
    <m/>
  </r>
  <r>
    <s v="Ntags"/>
    <s v="France"/>
    <n v="48.864716000000001"/>
    <n v="2.3490139999999999"/>
    <s v="Energy &amp; Utilities"/>
    <s v="Small (11-200)"/>
    <s v="Jessica Martinez"/>
    <d v="2024-02-28T00:00:00"/>
    <s v="Custom solution"/>
    <x v="4"/>
    <n v="5"/>
    <x v="1"/>
    <n v="2"/>
    <n v="1210"/>
    <n v="0.3"/>
    <d v="2024-11-28T00:00:00"/>
    <m/>
  </r>
  <r>
    <s v="Skippad"/>
    <s v="Italy"/>
    <n v="41.902782000000002"/>
    <n v="12.496366"/>
    <s v="Transportation &amp; Logistics"/>
    <s v="Small (11-200)"/>
    <s v="Kevin Anderson"/>
    <d v="2024-05-03T00:00:00"/>
    <s v="Services"/>
    <x v="4"/>
    <n v="5"/>
    <x v="1"/>
    <n v="2"/>
    <n v="1626"/>
    <n v="0.4"/>
    <d v="2024-10-03T00:00:00"/>
    <m/>
  </r>
  <r>
    <s v="Aivee"/>
    <s v="Switzerland"/>
    <n v="46.204391000000001"/>
    <n v="6.1431579999999997"/>
    <s v="Transportation &amp; Logistics"/>
    <s v="Small (11-200)"/>
    <s v="John Smith"/>
    <d v="2024-01-04T00:00:00"/>
    <s v="Services"/>
    <x v="4"/>
    <n v="5"/>
    <x v="1"/>
    <n v="2"/>
    <n v="785"/>
    <n v="0.6"/>
    <d v="2024-02-21T00:00:00"/>
    <m/>
  </r>
  <r>
    <s v="Youspan"/>
    <s v="France"/>
    <n v="48.864716000000001"/>
    <n v="2.3490139999999999"/>
    <s v="Entertainment &amp; Media &amp; Hospitality"/>
    <s v="Small (11-200)"/>
    <s v="Laura Thompson"/>
    <d v="2024-01-08T00:00:00"/>
    <s v="Services"/>
    <x v="4"/>
    <n v="5"/>
    <x v="1"/>
    <n v="2"/>
    <n v="1380"/>
    <n v="0.3"/>
    <d v="2024-12-15T00:00:00"/>
    <m/>
  </r>
  <r>
    <s v="Realfire"/>
    <s v="Spain"/>
    <n v="40.416775000000001"/>
    <n v="-3.7037900000000001"/>
    <s v="Retail &amp; Distribution"/>
    <s v="Small (11-200)"/>
    <s v="Jessica Martinez"/>
    <d v="2024-05-03T00:00:00"/>
    <s v="Services"/>
    <x v="4"/>
    <n v="5"/>
    <x v="1"/>
    <n v="2"/>
    <n v="1885"/>
    <n v="0.7"/>
    <d v="2024-10-15T00:00:00"/>
    <m/>
  </r>
  <r>
    <s v="Quinu"/>
    <s v="Switzerland"/>
    <n v="46.204391000000001"/>
    <n v="6.1431579999999997"/>
    <s v="IT &amp; IT Services"/>
    <s v="Small (11-200)"/>
    <s v="Laura Thompson"/>
    <d v="2024-01-29T00:00:00"/>
    <s v="Services"/>
    <x v="4"/>
    <n v="5"/>
    <x v="1"/>
    <n v="2"/>
    <n v="1320"/>
    <n v="0.7"/>
    <d v="2024-02-20T00:00:00"/>
    <m/>
  </r>
  <r>
    <s v="Devpulse"/>
    <s v="Portugal"/>
    <n v="38.736946000000003"/>
    <n v="-9.1426850000000002"/>
    <s v="Transportation &amp; Logistics"/>
    <s v="Small (11-200)"/>
    <s v="Michael Brown"/>
    <d v="2024-03-03T00:00:00"/>
    <s v="Services"/>
    <x v="4"/>
    <n v="5"/>
    <x v="1"/>
    <n v="2"/>
    <n v="683"/>
    <n v="1"/>
    <d v="2024-11-29T00:00:00"/>
    <m/>
  </r>
  <r>
    <s v="Skiptube"/>
    <s v="Switzerland"/>
    <n v="46.204391000000001"/>
    <n v="6.1431579999999997"/>
    <s v="Transportation &amp; Logistics"/>
    <s v="Small (11-200)"/>
    <s v="Laura Thompson"/>
    <d v="2024-03-24T00:00:00"/>
    <s v="Services"/>
    <x v="4"/>
    <n v="5"/>
    <x v="1"/>
    <n v="2"/>
    <n v="909"/>
    <n v="0.4"/>
    <d v="2024-04-29T00:00:00"/>
    <m/>
  </r>
  <r>
    <s v="Skyndu"/>
    <s v="Germany"/>
    <n v="52.520007999999997"/>
    <n v="13.404954"/>
    <s v="Banking &amp; Finance"/>
    <s v="Small (11-200)"/>
    <s v="Jessica Martinez"/>
    <d v="2024-01-24T00:00:00"/>
    <s v="SAAS"/>
    <x v="4"/>
    <n v="5"/>
    <x v="1"/>
    <n v="2"/>
    <n v="673"/>
    <n v="0.6"/>
    <d v="2024-12-21T00:00:00"/>
    <m/>
  </r>
  <r>
    <s v="Steuber-Lowe"/>
    <s v="Belgium"/>
    <n v="51.260196999999998"/>
    <n v="4.4027710000000004"/>
    <s v="Government Administration &amp; Healthcare"/>
    <s v="Small (11-200)"/>
    <s v="John Smith"/>
    <d v="2024-04-06T00:00:00"/>
    <s v="Custom solution"/>
    <x v="4"/>
    <n v="5"/>
    <x v="1"/>
    <n v="2"/>
    <n v="1498"/>
    <n v="0.6"/>
    <d v="2024-07-23T00:00:00"/>
    <m/>
  </r>
  <r>
    <s v="Towne, Daugherty and Bogan"/>
    <s v="France"/>
    <n v="48.864716000000001"/>
    <n v="2.3490139999999999"/>
    <s v="IT &amp; IT Services"/>
    <s v="Small (11-200)"/>
    <s v="Michael Brown"/>
    <d v="2024-04-14T00:00:00"/>
    <s v="Services"/>
    <x v="4"/>
    <n v="5"/>
    <x v="1"/>
    <n v="2"/>
    <n v="1710"/>
    <n v="0.1"/>
    <d v="2024-11-23T00:00:00"/>
    <m/>
  </r>
  <r>
    <s v="Bradtke Group"/>
    <s v="Italy"/>
    <n v="41.902782000000002"/>
    <n v="12.496366"/>
    <s v="Construction &amp; Engineering"/>
    <s v="Small (11-200)"/>
    <s v="Laura Thompson"/>
    <d v="2024-02-05T00:00:00"/>
    <s v="SAAS"/>
    <x v="4"/>
    <n v="5"/>
    <x v="1"/>
    <n v="2"/>
    <n v="1963"/>
    <n v="0.5"/>
    <d v="2024-12-29T00:00:00"/>
    <m/>
  </r>
  <r>
    <s v="Bahringer, Durgan and Pfannerstill"/>
    <s v="Austria"/>
    <n v="48.210033000000003"/>
    <n v="16.363448999999999"/>
    <s v="Retail &amp; Distribution"/>
    <s v="Small (11-200)"/>
    <s v="John Smith"/>
    <d v="2024-05-09T00:00:00"/>
    <s v="Custom solution"/>
    <x v="4"/>
    <n v="5"/>
    <x v="1"/>
    <n v="2"/>
    <n v="1053"/>
    <n v="0.6"/>
    <d v="2025-04-11T00:00:00"/>
    <m/>
  </r>
  <r>
    <s v="Kshlerin, Schneider and Boyer"/>
    <s v="Netherlands"/>
    <n v="52.370215999999999"/>
    <n v="4.895168"/>
    <s v="Professional Services &amp; Consulting"/>
    <s v="Small (11-200)"/>
    <s v="Laura Thompson"/>
    <d v="2024-04-11T00:00:00"/>
    <s v="Services"/>
    <x v="4"/>
    <n v="5"/>
    <x v="1"/>
    <n v="2"/>
    <n v="927"/>
    <n v="1"/>
    <d v="2024-12-20T00:00:00"/>
    <m/>
  </r>
  <r>
    <s v="Ondricka, Windler and Jacobs"/>
    <s v="Germany"/>
    <n v="52.520007999999997"/>
    <n v="13.404954"/>
    <s v="Education &amp; Science"/>
    <s v="Small (11-200)"/>
    <s v="Jessica Martinez"/>
    <d v="2024-02-13T00:00:00"/>
    <s v="SAAS"/>
    <x v="4"/>
    <n v="5"/>
    <x v="1"/>
    <n v="2"/>
    <n v="345"/>
    <n v="0.2"/>
    <d v="2024-11-01T00:00:00"/>
    <m/>
  </r>
  <r>
    <s v="Simonis Group"/>
    <s v="Germany"/>
    <n v="52.520007999999997"/>
    <n v="13.404954"/>
    <s v="Government Administration &amp; Healthcare"/>
    <s v="Small (11-200)"/>
    <s v="John Smith"/>
    <d v="2024-03-01T00:00:00"/>
    <s v="Services"/>
    <x v="4"/>
    <n v="5"/>
    <x v="1"/>
    <n v="2"/>
    <n v="1553"/>
    <n v="0.4"/>
    <d v="2024-06-26T00:00:00"/>
    <m/>
  </r>
  <r>
    <s v="Wolf, Dibbert and Kuhic"/>
    <s v="Austria"/>
    <n v="48.210033000000003"/>
    <n v="16.363448999999999"/>
    <s v="Banking &amp; Finance"/>
    <s v="Small (11-200)"/>
    <s v="Emily Johnson"/>
    <d v="2024-01-12T00:00:00"/>
    <s v="SAAS"/>
    <x v="4"/>
    <n v="5"/>
    <x v="1"/>
    <n v="2"/>
    <n v="955"/>
    <n v="0.5"/>
    <d v="2024-03-17T00:00:00"/>
    <m/>
  </r>
  <r>
    <s v="Douglas-Zemlak"/>
    <s v="Germany"/>
    <n v="52.520007999999997"/>
    <n v="13.404954"/>
    <s v="Retail &amp; Distribution"/>
    <s v="Small (11-200)"/>
    <s v="Laura Thompson"/>
    <d v="2024-02-15T00:00:00"/>
    <s v="Services"/>
    <x v="4"/>
    <n v="5"/>
    <x v="1"/>
    <n v="2"/>
    <n v="630"/>
    <n v="0.3"/>
    <d v="2024-10-28T00:00:00"/>
    <m/>
  </r>
  <r>
    <s v="Kshlerin, Huel and Ratke"/>
    <s v="Germany"/>
    <n v="52.520007999999997"/>
    <n v="13.404954"/>
    <s v="Telecommunications"/>
    <s v="Small (11-200)"/>
    <s v="Laura Thompson"/>
    <d v="2024-05-31T00:00:00"/>
    <s v="Custom solution"/>
    <x v="4"/>
    <n v="5"/>
    <x v="1"/>
    <n v="2"/>
    <n v="1832"/>
    <n v="0.3"/>
    <d v="2024-11-03T00:00:00"/>
    <m/>
  </r>
  <r>
    <s v="Hintz, Schinner and Kshlerin"/>
    <s v="Portugal"/>
    <n v="38.736946000000003"/>
    <n v="-9.1426850000000002"/>
    <s v="IT &amp; IT Services"/>
    <s v="Small (11-200)"/>
    <s v="Jessica Martinez"/>
    <d v="2024-02-07T00:00:00"/>
    <s v="Services"/>
    <x v="4"/>
    <n v="5"/>
    <x v="1"/>
    <n v="2"/>
    <n v="649"/>
    <n v="0.3"/>
    <d v="2024-04-09T00:00:00"/>
    <m/>
  </r>
  <r>
    <s v="Kuhn LLC"/>
    <s v="Portugal"/>
    <n v="38.736946000000003"/>
    <n v="-9.1426850000000002"/>
    <s v="Retail &amp; Distribution"/>
    <s v="Small (11-200)"/>
    <s v="Laura Thompson"/>
    <d v="2024-04-03T00:00:00"/>
    <s v="SAAS"/>
    <x v="4"/>
    <n v="5"/>
    <x v="1"/>
    <n v="2"/>
    <n v="448"/>
    <n v="0.2"/>
    <d v="2024-12-17T00:00:00"/>
    <m/>
  </r>
  <r>
    <s v="McKenzie, Reichel and Champlin"/>
    <s v="Spain"/>
    <n v="40.416775000000001"/>
    <n v="-3.7037900000000001"/>
    <s v="IT &amp; IT Services"/>
    <s v="Small (11-200)"/>
    <s v="John Smith"/>
    <d v="2024-02-18T00:00:00"/>
    <s v="SAAS"/>
    <x v="4"/>
    <n v="5"/>
    <x v="1"/>
    <n v="2"/>
    <n v="550"/>
    <n v="0.5"/>
    <d v="2024-03-18T00:00:00"/>
    <m/>
  </r>
  <r>
    <s v="Kiehn-Windler"/>
    <s v="Portugal"/>
    <n v="38.736946000000003"/>
    <n v="-9.1426850000000002"/>
    <s v="Government Administration &amp; Healthcare"/>
    <s v="Small (11-200)"/>
    <s v="Laura Thompson"/>
    <d v="2024-05-12T00:00:00"/>
    <s v="Services"/>
    <x v="4"/>
    <n v="5"/>
    <x v="1"/>
    <n v="2"/>
    <n v="1238"/>
    <n v="0.4"/>
    <d v="2024-10-18T00:00:00"/>
    <m/>
  </r>
  <r>
    <s v="Leffler, Ebert and Wilkinson"/>
    <s v="Austria"/>
    <n v="48.210033000000003"/>
    <n v="16.363448999999999"/>
    <s v="IT &amp; IT Services"/>
    <s v="Small (11-200)"/>
    <s v="Laura Thompson"/>
    <d v="2024-01-20T00:00:00"/>
    <s v="Services"/>
    <x v="4"/>
    <n v="5"/>
    <x v="1"/>
    <n v="2"/>
    <n v="1646"/>
    <n v="0.4"/>
    <d v="2024-09-10T00:00:00"/>
    <m/>
  </r>
  <r>
    <s v="Heidenreich, Langosh and Conn"/>
    <s v="Italy"/>
    <n v="41.902782000000002"/>
    <n v="12.496366"/>
    <s v="Government Administration &amp; Healthcare"/>
    <s v="Small (11-200)"/>
    <s v="Laura Thompson"/>
    <d v="2024-04-06T00:00:00"/>
    <s v="Services"/>
    <x v="4"/>
    <n v="5"/>
    <x v="1"/>
    <n v="2"/>
    <n v="1054"/>
    <n v="0.5"/>
    <d v="2024-12-20T00:00:00"/>
    <m/>
  </r>
  <r>
    <s v="Balistreri-Turcotte"/>
    <s v="Switzerland"/>
    <n v="46.204391000000001"/>
    <n v="6.1431579999999997"/>
    <s v="Entertainment &amp; Media &amp; Hospitality"/>
    <s v="Small (11-200)"/>
    <s v="Jessica Martinez"/>
    <d v="2024-04-21T00:00:00"/>
    <s v="SAAS"/>
    <x v="4"/>
    <n v="5"/>
    <x v="1"/>
    <n v="2"/>
    <n v="288"/>
    <n v="0.6"/>
    <d v="2024-06-21T00:00:00"/>
    <m/>
  </r>
  <r>
    <s v="Spinka, Jacobi and Hickle"/>
    <s v="France"/>
    <n v="48.864716000000001"/>
    <n v="2.3490139999999999"/>
    <s v="Transportation &amp; Logistics"/>
    <s v="Small (11-200)"/>
    <s v="Laura Thompson"/>
    <d v="2024-04-03T00:00:00"/>
    <s v="SAAS"/>
    <x v="4"/>
    <n v="5"/>
    <x v="1"/>
    <n v="2"/>
    <n v="1824"/>
    <n v="0.7"/>
    <d v="2024-05-29T00:00:00"/>
    <m/>
  </r>
  <r>
    <s v="Satterfield and Sons"/>
    <s v="Portugal"/>
    <n v="38.736946000000003"/>
    <n v="-9.1426850000000002"/>
    <s v="IT &amp; IT Services"/>
    <s v="Small (11-200)"/>
    <s v="Jessica Martinez"/>
    <d v="2024-04-22T00:00:00"/>
    <s v="Services"/>
    <x v="4"/>
    <n v="5"/>
    <x v="1"/>
    <n v="2"/>
    <n v="1987"/>
    <n v="0.3"/>
    <d v="2024-09-01T00:00:00"/>
    <m/>
  </r>
  <r>
    <s v="Block-Kozey"/>
    <s v="Belgium"/>
    <n v="51.260196999999998"/>
    <n v="4.4027710000000004"/>
    <s v="Government Administration &amp; Healthcare"/>
    <s v="Small (11-200)"/>
    <s v="Michael Brown"/>
    <d v="2024-02-28T00:00:00"/>
    <s v="Custom solution"/>
    <x v="4"/>
    <n v="5"/>
    <x v="1"/>
    <n v="2"/>
    <n v="1202"/>
    <n v="0.2"/>
    <d v="2025-01-17T00:00:00"/>
    <m/>
  </r>
  <r>
    <s v="Oberbrunner-Oberbrunner"/>
    <s v="Germany"/>
    <n v="52.520007999999997"/>
    <n v="13.404954"/>
    <s v="Manufacturing &amp; Production"/>
    <s v="Small (11-200)"/>
    <s v="Laura Thompson"/>
    <d v="2024-01-25T00:00:00"/>
    <s v="SAAS"/>
    <x v="4"/>
    <n v="5"/>
    <x v="1"/>
    <n v="2"/>
    <n v="565"/>
    <n v="0.1"/>
    <d v="2024-12-30T00:00:00"/>
    <m/>
  </r>
  <r>
    <s v="Ruecker LLC"/>
    <s v="Switzerland"/>
    <n v="46.204391000000001"/>
    <n v="6.1431579999999997"/>
    <s v="Construction &amp; Engineering"/>
    <s v="Small (11-200)"/>
    <s v="Michael Brown"/>
    <d v="2024-04-06T00:00:00"/>
    <s v="Custom solution"/>
    <x v="4"/>
    <n v="5"/>
    <x v="1"/>
    <n v="2"/>
    <n v="893"/>
    <n v="0.2"/>
    <d v="2024-10-11T00:00:00"/>
    <m/>
  </r>
  <r>
    <s v="Hessel and Sons"/>
    <s v="France"/>
    <n v="48.864716000000001"/>
    <n v="2.3490139999999999"/>
    <s v="Manufacturing &amp; Production"/>
    <s v="Small (11-200)"/>
    <s v="Michael Brown"/>
    <d v="2024-04-21T00:00:00"/>
    <s v="Services"/>
    <x v="4"/>
    <n v="5"/>
    <x v="1"/>
    <n v="2"/>
    <n v="724"/>
    <n v="0.3"/>
    <d v="2024-12-16T00:00:00"/>
    <m/>
  </r>
  <r>
    <s v="Morissette and Sons"/>
    <s v="Austria"/>
    <n v="48.210033000000003"/>
    <n v="16.363448999999999"/>
    <s v="Recreation &amp; Sports"/>
    <s v="Small (11-200)"/>
    <s v="Michael Brown"/>
    <d v="2024-05-17T00:00:00"/>
    <s v="SAAS"/>
    <x v="4"/>
    <n v="5"/>
    <x v="1"/>
    <n v="2"/>
    <n v="558"/>
    <n v="0.7"/>
    <d v="2025-03-24T00:00:00"/>
    <m/>
  </r>
  <r>
    <s v="Schoen-O'Conner"/>
    <s v="Italy"/>
    <n v="41.902782000000002"/>
    <n v="12.496366"/>
    <s v="IT &amp; IT Services"/>
    <s v="Small (11-200)"/>
    <s v="Sarah Davis"/>
    <d v="2024-03-28T00:00:00"/>
    <s v="SAAS"/>
    <x v="4"/>
    <n v="5"/>
    <x v="1"/>
    <n v="2"/>
    <n v="453"/>
    <n v="0.8"/>
    <d v="2024-11-11T00:00:00"/>
    <m/>
  </r>
  <r>
    <s v="Spinka-Carroll"/>
    <s v="Germany"/>
    <n v="52.520007999999997"/>
    <n v="13.404954"/>
    <s v="Banking &amp; Finance"/>
    <s v="Small (11-200)"/>
    <s v="Laura Thompson"/>
    <d v="2024-04-29T00:00:00"/>
    <s v="Services"/>
    <x v="4"/>
    <n v="5"/>
    <x v="1"/>
    <n v="2"/>
    <n v="1881"/>
    <n v="0.7"/>
    <d v="2024-08-10T00:00:00"/>
    <m/>
  </r>
  <r>
    <s v="Robel-Huels"/>
    <s v="Austria"/>
    <n v="48.210033000000003"/>
    <n v="16.363448999999999"/>
    <s v="Transportation &amp; Logistics"/>
    <s v="Small (11-200)"/>
    <s v="David Wilson"/>
    <d v="2024-02-23T00:00:00"/>
    <s v="SAAS"/>
    <x v="4"/>
    <n v="5"/>
    <x v="1"/>
    <n v="2"/>
    <n v="1735"/>
    <n v="0.4"/>
    <d v="2025-02-15T00:00:00"/>
    <m/>
  </r>
  <r>
    <s v="Dicki and Sons"/>
    <s v="Switzerland"/>
    <n v="46.204391000000001"/>
    <n v="6.1431579999999997"/>
    <s v="Transportation &amp; Logistics"/>
    <s v="Small (11-200)"/>
    <s v="Laura Thompson"/>
    <d v="2024-05-13T00:00:00"/>
    <s v="SAAS"/>
    <x v="4"/>
    <n v="5"/>
    <x v="1"/>
    <n v="2"/>
    <n v="1418"/>
    <n v="0.4"/>
    <d v="2024-11-20T00:00:00"/>
    <m/>
  </r>
  <r>
    <s v="Predovic-Mueller"/>
    <s v="Portugal"/>
    <n v="38.736946000000003"/>
    <n v="-9.1426850000000002"/>
    <s v="Transportation &amp; Logistics"/>
    <s v="Small (11-200)"/>
    <s v="Michael Brown"/>
    <d v="2024-01-13T00:00:00"/>
    <s v="Services"/>
    <x v="4"/>
    <n v="5"/>
    <x v="1"/>
    <n v="2"/>
    <n v="585"/>
    <n v="0.7"/>
    <d v="2024-07-29T00:00:00"/>
    <m/>
  </r>
  <r>
    <s v="Koss, McLaughlin and Moen"/>
    <s v="France"/>
    <n v="48.864716000000001"/>
    <n v="2.3490139999999999"/>
    <s v="Construction &amp; Engineering"/>
    <s v="Small (11-200)"/>
    <s v="Jessica Martinez"/>
    <d v="2024-01-07T00:00:00"/>
    <s v="Services"/>
    <x v="4"/>
    <n v="5"/>
    <x v="1"/>
    <n v="2"/>
    <n v="334"/>
    <n v="0.3"/>
    <d v="2024-06-07T00:00:00"/>
    <m/>
  </r>
  <r>
    <s v="Gorczany, Buckridge and Robel"/>
    <s v="Austria"/>
    <n v="48.210033000000003"/>
    <n v="16.363448999999999"/>
    <s v="Manufacturing &amp; Production"/>
    <s v="Small (11-200)"/>
    <s v="Kevin Anderson"/>
    <d v="2024-05-18T00:00:00"/>
    <s v="Custom solution"/>
    <x v="4"/>
    <n v="5"/>
    <x v="1"/>
    <n v="2"/>
    <n v="1959"/>
    <n v="0.5"/>
    <d v="2024-06-07T00:00:00"/>
    <m/>
  </r>
  <r>
    <s v="Howell-Lubowitz"/>
    <s v="Portugal"/>
    <n v="38.736946000000003"/>
    <n v="-9.1426850000000002"/>
    <s v="Recreation &amp; Sports"/>
    <s v="Small (11-200)"/>
    <s v="John Smith"/>
    <d v="2024-01-14T00:00:00"/>
    <s v="SAAS"/>
    <x v="4"/>
    <n v="5"/>
    <x v="1"/>
    <n v="2"/>
    <n v="623"/>
    <n v="0.4"/>
    <d v="2024-10-25T00:00:00"/>
    <m/>
  </r>
  <r>
    <s v="Mills Inc"/>
    <s v="Italy"/>
    <n v="41.902782000000002"/>
    <n v="12.496366"/>
    <s v="Banking &amp; Finance"/>
    <s v="Small (11-200)"/>
    <s v="David Wilson"/>
    <d v="2024-04-29T00:00:00"/>
    <s v="SAAS"/>
    <x v="4"/>
    <n v="5"/>
    <x v="1"/>
    <n v="2"/>
    <n v="307"/>
    <n v="0.2"/>
    <d v="2025-04-25T00:00:00"/>
    <m/>
  </r>
  <r>
    <s v="Kerluke Group"/>
    <s v="Italy"/>
    <n v="41.902782000000002"/>
    <n v="12.496366"/>
    <s v="Education &amp; Science"/>
    <s v="Small (11-200)"/>
    <s v="Michael Brown"/>
    <d v="2024-02-03T00:00:00"/>
    <s v="Services"/>
    <x v="4"/>
    <n v="5"/>
    <x v="1"/>
    <n v="2"/>
    <n v="349"/>
    <n v="0.4"/>
    <d v="2025-01-10T00:00:00"/>
    <m/>
  </r>
  <r>
    <s v="Fadel-Gorczany"/>
    <s v="Portugal"/>
    <n v="38.736946000000003"/>
    <n v="-9.1426850000000002"/>
    <s v="IT &amp; IT Services"/>
    <s v="Small (11-200)"/>
    <s v="Kevin Anderson"/>
    <d v="2024-01-27T00:00:00"/>
    <s v="SAAS"/>
    <x v="4"/>
    <n v="5"/>
    <x v="1"/>
    <n v="2"/>
    <n v="460"/>
    <n v="0.7"/>
    <d v="2024-10-22T00:00:00"/>
    <m/>
  </r>
  <r>
    <s v="Dooley, Roob and Quitzon"/>
    <s v="France"/>
    <n v="48.864716000000001"/>
    <n v="2.3490139999999999"/>
    <s v="Entertainment &amp; Media &amp; Hospitality"/>
    <s v="Small (11-200)"/>
    <s v="Sarah Davis"/>
    <d v="2024-03-22T00:00:00"/>
    <s v="SAAS"/>
    <x v="4"/>
    <n v="5"/>
    <x v="1"/>
    <n v="2"/>
    <n v="992"/>
    <n v="0.9"/>
    <d v="2024-05-28T00:00:00"/>
    <m/>
  </r>
  <r>
    <s v="Pacocha-Gislason"/>
    <s v="Italy"/>
    <n v="41.902782000000002"/>
    <n v="12.496366"/>
    <s v="Recreation &amp; Sports"/>
    <s v="Small (11-200)"/>
    <s v="David Wilson"/>
    <d v="2024-04-15T00:00:00"/>
    <s v="Services"/>
    <x v="4"/>
    <n v="5"/>
    <x v="1"/>
    <n v="2"/>
    <n v="1369"/>
    <n v="0.5"/>
    <d v="2024-12-31T00:00:00"/>
    <m/>
  </r>
  <r>
    <s v="Hickle-Champlin"/>
    <s v="Netherlands"/>
    <n v="52.370215999999999"/>
    <n v="4.895168"/>
    <s v="Telecommunications"/>
    <s v="Small (11-200)"/>
    <s v="Emily Johnson"/>
    <d v="2024-05-24T00:00:00"/>
    <s v="SAAS"/>
    <x v="4"/>
    <n v="5"/>
    <x v="1"/>
    <n v="2"/>
    <n v="638"/>
    <n v="0.4"/>
    <d v="2024-08-21T00:00:00"/>
    <m/>
  </r>
  <r>
    <s v="Little LLC"/>
    <s v="Switzerland"/>
    <n v="46.204391000000001"/>
    <n v="6.1431579999999997"/>
    <s v="Agriculture &amp; Mining"/>
    <s v="Small (11-200)"/>
    <s v="David Wilson"/>
    <d v="2024-05-15T00:00:00"/>
    <s v="Custom solution"/>
    <x v="4"/>
    <n v="5"/>
    <x v="1"/>
    <n v="2"/>
    <n v="1269"/>
    <n v="0.4"/>
    <d v="2025-01-28T00:00:00"/>
    <m/>
  </r>
  <r>
    <s v="Jerde and Sons"/>
    <s v="Italy"/>
    <n v="41.902782000000002"/>
    <n v="12.496366"/>
    <s v="Energy &amp; Utilities"/>
    <s v="Small (11-200)"/>
    <s v="Jessica Martinez"/>
    <d v="2024-02-24T00:00:00"/>
    <s v="Services"/>
    <x v="4"/>
    <n v="5"/>
    <x v="1"/>
    <n v="2"/>
    <n v="1875"/>
    <n v="0.2"/>
    <d v="2024-08-25T00:00:00"/>
    <m/>
  </r>
  <r>
    <s v="Cole, Morissette and Gorczany"/>
    <s v="Spain"/>
    <n v="40.416775000000001"/>
    <n v="-3.7037900000000001"/>
    <s v="Education &amp; Science"/>
    <s v="Small (11-200)"/>
    <s v="Jessica Martinez"/>
    <d v="2024-01-03T00:00:00"/>
    <s v="SAAS"/>
    <x v="4"/>
    <n v="5"/>
    <x v="1"/>
    <n v="2"/>
    <n v="218"/>
    <n v="0.3"/>
    <d v="2024-09-01T00:00:00"/>
    <m/>
  </r>
  <r>
    <s v="Schuster-Yost"/>
    <s v="Italy"/>
    <n v="41.902782000000002"/>
    <n v="12.496366"/>
    <s v="IT &amp; IT Services"/>
    <s v="Small (11-200)"/>
    <s v="John Smith"/>
    <d v="2024-05-27T00:00:00"/>
    <s v="SAAS"/>
    <x v="4"/>
    <n v="5"/>
    <x v="1"/>
    <n v="2"/>
    <n v="628"/>
    <n v="0.6"/>
    <d v="2025-04-11T00:00:00"/>
    <m/>
  </r>
  <r>
    <s v="Thompson-Daniel"/>
    <s v="France"/>
    <n v="48.864716000000001"/>
    <n v="2.3490139999999999"/>
    <s v="IT &amp; IT Services"/>
    <s v="Small (11-200)"/>
    <s v="Emily Johnson"/>
    <d v="2024-04-24T00:00:00"/>
    <s v="SAAS"/>
    <x v="4"/>
    <n v="5"/>
    <x v="1"/>
    <n v="2"/>
    <n v="889"/>
    <n v="0.2"/>
    <d v="2025-04-12T00:00:00"/>
    <m/>
  </r>
  <r>
    <s v="Wuckert Group"/>
    <s v="Austria"/>
    <n v="48.210033000000003"/>
    <n v="16.363448999999999"/>
    <s v="IT &amp; IT Services"/>
    <s v="Small (11-200)"/>
    <s v="Michael Brown"/>
    <d v="2024-03-14T00:00:00"/>
    <s v="SAAS"/>
    <x v="4"/>
    <n v="5"/>
    <x v="1"/>
    <n v="2"/>
    <n v="1694"/>
    <n v="0.5"/>
    <d v="2024-11-10T00:00:00"/>
    <m/>
  </r>
  <r>
    <s v="Hauck-Mayer"/>
    <s v="Belgium"/>
    <n v="51.260196999999998"/>
    <n v="4.4027710000000004"/>
    <s v="IT &amp; IT Services"/>
    <s v="Small (11-200)"/>
    <s v="Emily Johnson"/>
    <d v="2024-03-16T00:00:00"/>
    <s v="Custom solution"/>
    <x v="4"/>
    <n v="5"/>
    <x v="1"/>
    <n v="2"/>
    <n v="1902"/>
    <n v="0.4"/>
    <d v="2024-08-26T00:00:00"/>
    <m/>
  </r>
  <r>
    <s v="Rau Group"/>
    <s v="Spain"/>
    <n v="40.416775000000001"/>
    <n v="-3.7037900000000001"/>
    <s v="Professional Services &amp; Consulting"/>
    <s v="Small (11-200)"/>
    <s v="Jessica Martinez"/>
    <d v="2024-05-22T00:00:00"/>
    <s v="Services"/>
    <x v="4"/>
    <n v="5"/>
    <x v="1"/>
    <n v="2"/>
    <n v="1897"/>
    <n v="0.6"/>
    <d v="2025-03-31T00:00:00"/>
    <m/>
  </r>
  <r>
    <s v="Kreiger-Rodriguez"/>
    <s v="Netherlands"/>
    <n v="52.370215999999999"/>
    <n v="4.895168"/>
    <s v="Government Administration &amp; Healthcare"/>
    <s v="Small (11-200)"/>
    <s v="Michael Brown"/>
    <d v="2024-04-28T00:00:00"/>
    <s v="Custom solution"/>
    <x v="4"/>
    <n v="5"/>
    <x v="1"/>
    <n v="2"/>
    <n v="1568"/>
    <n v="0.4"/>
    <d v="2024-12-16T00:00:00"/>
    <m/>
  </r>
  <r>
    <s v="Schuster-Schiller"/>
    <s v="Austria"/>
    <n v="48.210033000000003"/>
    <n v="16.363448999999999"/>
    <s v="Government Administration &amp; Healthcare"/>
    <s v="Small (11-200)"/>
    <s v="John Smith"/>
    <d v="2024-04-21T00:00:00"/>
    <s v="SAAS"/>
    <x v="4"/>
    <n v="5"/>
    <x v="1"/>
    <n v="2"/>
    <n v="357"/>
    <n v="0.4"/>
    <d v="2024-09-22T00:00:00"/>
    <m/>
  </r>
  <r>
    <s v="Casper Group"/>
    <s v="Italy"/>
    <n v="41.902782000000002"/>
    <n v="12.496366"/>
    <s v="Banking &amp; Finance"/>
    <s v="Small (11-200)"/>
    <s v="Michael Brown"/>
    <d v="2024-03-23T00:00:00"/>
    <s v="SAAS"/>
    <x v="4"/>
    <n v="5"/>
    <x v="1"/>
    <n v="2"/>
    <n v="468"/>
    <n v="0.2"/>
    <d v="2024-12-30T00:00:00"/>
    <m/>
  </r>
  <r>
    <s v="Cole and Sons"/>
    <s v="Portugal"/>
    <n v="38.736946000000003"/>
    <n v="-9.1426850000000002"/>
    <s v="Entertainment &amp; Media &amp; Hospitality"/>
    <s v="Small (11-200)"/>
    <s v="John Smith"/>
    <d v="2024-05-25T00:00:00"/>
    <s v="Custom solution"/>
    <x v="4"/>
    <n v="5"/>
    <x v="1"/>
    <n v="2"/>
    <n v="1704"/>
    <n v="0.4"/>
    <d v="2024-11-18T00:00:00"/>
    <m/>
  </r>
  <r>
    <s v="Bosco-Boyer"/>
    <s v="Switzerland"/>
    <n v="46.204391000000001"/>
    <n v="6.1431579999999997"/>
    <s v="Entertainment &amp; Media &amp; Hospitality"/>
    <s v="Small (11-200)"/>
    <s v="Jessica Martinez"/>
    <d v="2024-04-15T00:00:00"/>
    <s v="SAAS"/>
    <x v="4"/>
    <n v="5"/>
    <x v="1"/>
    <n v="2"/>
    <n v="939"/>
    <n v="0.8"/>
    <d v="2024-11-25T00:00:00"/>
    <m/>
  </r>
  <r>
    <s v="Gulgowski-Volkman"/>
    <s v="Switzerland"/>
    <n v="46.204391000000001"/>
    <n v="6.1431579999999997"/>
    <s v="IT &amp; IT Services"/>
    <s v="Small (11-200)"/>
    <s v="Sarah Davis"/>
    <d v="2024-05-28T00:00:00"/>
    <s v="Services"/>
    <x v="4"/>
    <n v="5"/>
    <x v="1"/>
    <n v="2"/>
    <n v="1225"/>
    <n v="0.1"/>
    <d v="2025-01-23T00:00:00"/>
    <m/>
  </r>
  <r>
    <s v="Gulgowski, Funk and Schultz"/>
    <s v="Switzerland"/>
    <n v="46.204391000000001"/>
    <n v="6.1431579999999997"/>
    <s v="Education &amp; Science"/>
    <s v="Small (11-200)"/>
    <s v="Jessica Martinez"/>
    <d v="2024-02-07T00:00:00"/>
    <s v="SAAS"/>
    <x v="4"/>
    <n v="5"/>
    <x v="1"/>
    <n v="2"/>
    <n v="788"/>
    <n v="0.8"/>
    <d v="2024-05-30T00:00:00"/>
    <m/>
  </r>
  <r>
    <s v="Watsica-Wisoky"/>
    <s v="Austria"/>
    <n v="48.210033000000003"/>
    <n v="16.363448999999999"/>
    <s v="Entertainment &amp; Media &amp; Hospitality"/>
    <s v="Small (11-200)"/>
    <s v="David Wilson"/>
    <d v="2024-03-12T00:00:00"/>
    <s v="Services"/>
    <x v="4"/>
    <n v="5"/>
    <x v="1"/>
    <n v="2"/>
    <n v="1004"/>
    <n v="0.2"/>
    <d v="2025-01-29T00:00:00"/>
    <m/>
  </r>
  <r>
    <s v="Erdman-Breitenberg"/>
    <s v="Germany"/>
    <n v="52.520007999999997"/>
    <n v="13.404954"/>
    <s v="IT &amp; IT Services"/>
    <s v="Small (11-200)"/>
    <s v="Laura Thompson"/>
    <d v="2024-01-25T00:00:00"/>
    <s v="SAAS"/>
    <x v="4"/>
    <n v="5"/>
    <x v="1"/>
    <n v="2"/>
    <n v="586"/>
    <n v="0.4"/>
    <d v="2024-09-06T00:00:00"/>
    <m/>
  </r>
  <r>
    <s v="Kshlerin and Sons"/>
    <s v="Italy"/>
    <n v="41.902782000000002"/>
    <n v="12.496366"/>
    <s v="Government Administration &amp; Healthcare"/>
    <s v="Small (11-200)"/>
    <s v="Jessica Martinez"/>
    <d v="2024-05-22T00:00:00"/>
    <s v="SAAS"/>
    <x v="4"/>
    <n v="5"/>
    <x v="1"/>
    <n v="2"/>
    <n v="1990"/>
    <n v="0.4"/>
    <d v="2024-08-28T00:00:00"/>
    <m/>
  </r>
  <r>
    <s v="Schaden LLC"/>
    <s v="Germany"/>
    <n v="52.520007999999997"/>
    <n v="13.404954"/>
    <s v="Banking &amp; Finance"/>
    <s v="Small (11-200)"/>
    <s v="Emily Johnson"/>
    <d v="2024-01-30T00:00:00"/>
    <s v="Custom solution"/>
    <x v="4"/>
    <n v="5"/>
    <x v="1"/>
    <n v="2"/>
    <n v="1567"/>
    <n v="0.4"/>
    <d v="2024-05-12T00:00:00"/>
    <m/>
  </r>
  <r>
    <s v="Funk, Mosciski and Doyle"/>
    <s v="Portugal"/>
    <n v="38.736946000000003"/>
    <n v="-9.1426850000000002"/>
    <s v="Banking &amp; Finance"/>
    <s v="Small (11-200)"/>
    <s v="Laura Thompson"/>
    <d v="2024-04-02T00:00:00"/>
    <s v="Custom solution"/>
    <x v="4"/>
    <n v="5"/>
    <x v="1"/>
    <n v="2"/>
    <n v="1256"/>
    <n v="0.5"/>
    <d v="2025-03-28T00:00:00"/>
    <m/>
  </r>
  <r>
    <s v="Haag and Sons"/>
    <s v="Italy"/>
    <n v="41.902782000000002"/>
    <n v="12.496366"/>
    <s v="Banking &amp; Finance"/>
    <s v="Small (11-200)"/>
    <s v="Michael Brown"/>
    <d v="2024-05-22T00:00:00"/>
    <s v="SAAS"/>
    <x v="4"/>
    <n v="5"/>
    <x v="1"/>
    <n v="2"/>
    <n v="1279"/>
    <n v="0.7"/>
    <d v="2024-09-04T00:00:00"/>
    <m/>
  </r>
  <r>
    <s v="Davis Group"/>
    <s v="Portugal"/>
    <n v="38.736946000000003"/>
    <n v="-9.1426850000000002"/>
    <s v="Telecommunications"/>
    <s v="Small (11-200)"/>
    <s v="Kevin Anderson"/>
    <d v="2024-03-03T00:00:00"/>
    <s v="SAAS"/>
    <x v="4"/>
    <n v="5"/>
    <x v="1"/>
    <n v="2"/>
    <n v="1850"/>
    <n v="0.6"/>
    <d v="2024-11-30T00:00:00"/>
    <m/>
  </r>
  <r>
    <s v="Denesik, Lynch and Deckow"/>
    <s v="Spain"/>
    <n v="40.416775000000001"/>
    <n v="-3.7037900000000001"/>
    <s v="Entertainment &amp; Media &amp; Hospitality"/>
    <s v="Small (11-200)"/>
    <s v="David Wilson"/>
    <d v="2024-05-26T00:00:00"/>
    <s v="SAAS"/>
    <x v="4"/>
    <n v="5"/>
    <x v="1"/>
    <n v="2"/>
    <n v="1738"/>
    <n v="0.9"/>
    <d v="2025-03-16T00:00:00"/>
    <m/>
  </r>
  <r>
    <s v="Schiller, Fahey and Ferry"/>
    <s v="Italy"/>
    <n v="41.902782000000002"/>
    <n v="12.496366"/>
    <s v="IT &amp; IT Services"/>
    <s v="Small (11-200)"/>
    <s v="John Smith"/>
    <d v="2024-01-03T00:00:00"/>
    <s v="Services"/>
    <x v="4"/>
    <n v="5"/>
    <x v="1"/>
    <n v="2"/>
    <n v="219"/>
    <n v="0.6"/>
    <d v="2024-11-03T00:00:00"/>
    <m/>
  </r>
  <r>
    <s v="Wiza, Sporer and Rempel"/>
    <s v="Switzerland"/>
    <n v="46.204391000000001"/>
    <n v="6.1431579999999997"/>
    <s v="Telecommunications"/>
    <s v="Small (11-200)"/>
    <s v="Michael Brown"/>
    <d v="2024-01-14T00:00:00"/>
    <s v="SAAS"/>
    <x v="4"/>
    <n v="5"/>
    <x v="1"/>
    <n v="2"/>
    <n v="487"/>
    <n v="0.3"/>
    <d v="2024-09-21T00:00:00"/>
    <m/>
  </r>
  <r>
    <s v="Feeney Inc"/>
    <s v="Spain"/>
    <n v="40.416775000000001"/>
    <n v="-3.7037900000000001"/>
    <s v="Education &amp; Science"/>
    <s v="Small (11-200)"/>
    <s v="Sarah Davis"/>
    <d v="2024-02-07T00:00:00"/>
    <s v="Services"/>
    <x v="4"/>
    <n v="5"/>
    <x v="1"/>
    <n v="2"/>
    <n v="1790"/>
    <n v="0.8"/>
    <d v="2024-05-13T00:00:00"/>
    <m/>
  </r>
  <r>
    <s v="Reynolds, Larson and Marquardt"/>
    <s v="Germany"/>
    <n v="52.520007999999997"/>
    <n v="13.404954"/>
    <s v="IT &amp; IT Services"/>
    <s v="Small (11-200)"/>
    <s v="Michael Brown"/>
    <d v="2024-01-11T00:00:00"/>
    <s v="Custom solution"/>
    <x v="4"/>
    <n v="5"/>
    <x v="1"/>
    <n v="2"/>
    <n v="713"/>
    <n v="0.3"/>
    <d v="2024-03-25T00:00:00"/>
    <m/>
  </r>
  <r>
    <s v="Medhurst, Moen and Olson"/>
    <s v="Belgium"/>
    <n v="51.260196999999998"/>
    <n v="4.4027710000000004"/>
    <s v="Energy &amp; Utilities"/>
    <s v="Small (11-200)"/>
    <s v="Kevin Anderson"/>
    <d v="2024-01-29T00:00:00"/>
    <s v="SAAS"/>
    <x v="4"/>
    <n v="5"/>
    <x v="1"/>
    <n v="2"/>
    <n v="474"/>
    <n v="0.3"/>
    <d v="2024-08-15T00:00:00"/>
    <m/>
  </r>
  <r>
    <s v="Weissnat, Schaden and Runolfsson"/>
    <s v="France"/>
    <n v="48.864716000000001"/>
    <n v="2.3490139999999999"/>
    <s v="Telecommunications"/>
    <s v="Small (11-200)"/>
    <s v="Michael Brown"/>
    <d v="2024-02-02T00:00:00"/>
    <s v="Custom solution"/>
    <x v="4"/>
    <n v="5"/>
    <x v="1"/>
    <n v="2"/>
    <n v="662"/>
    <n v="0.4"/>
    <d v="2024-02-23T00:00:00"/>
    <m/>
  </r>
  <r>
    <s v="Streich, Mann and Mante"/>
    <s v="Spain"/>
    <n v="40.416775000000001"/>
    <n v="-3.7037900000000001"/>
    <s v="Transportation &amp; Logistics"/>
    <s v="Small (11-200)"/>
    <s v="Jessica Martinez"/>
    <d v="2024-03-14T00:00:00"/>
    <s v="Custom solution"/>
    <x v="4"/>
    <n v="5"/>
    <x v="1"/>
    <n v="2"/>
    <n v="251"/>
    <n v="0.6"/>
    <d v="2025-02-15T00:00:00"/>
    <m/>
  </r>
  <r>
    <s v="Zulauf-Kassulke"/>
    <s v="Italy"/>
    <n v="41.902782000000002"/>
    <n v="12.496366"/>
    <s v="Banking &amp; Finance"/>
    <s v="Small (11-200)"/>
    <s v="Laura Thompson"/>
    <d v="2024-03-09T00:00:00"/>
    <s v="Services"/>
    <x v="4"/>
    <n v="5"/>
    <x v="1"/>
    <n v="2"/>
    <n v="406"/>
    <n v="0.6"/>
    <d v="2024-07-16T00:00:00"/>
    <m/>
  </r>
  <r>
    <s v="Kilback-Swaniawski"/>
    <s v="Belgium"/>
    <n v="51.260196999999998"/>
    <n v="4.4027710000000004"/>
    <s v="Education &amp; Science"/>
    <s v="Small (11-200)"/>
    <s v="David Wilson"/>
    <d v="2024-01-14T00:00:00"/>
    <s v="SAAS"/>
    <x v="4"/>
    <n v="5"/>
    <x v="1"/>
    <n v="2"/>
    <n v="427"/>
    <n v="0.1"/>
    <d v="2024-11-15T00:00:00"/>
    <m/>
  </r>
  <r>
    <s v="Cronin, Schneider and Cormier"/>
    <s v="Netherlands"/>
    <n v="52.370215999999999"/>
    <n v="4.895168"/>
    <s v="Entertainment &amp; Media &amp; Hospitality"/>
    <s v="Small (11-200)"/>
    <s v="Kevin Anderson"/>
    <d v="2024-04-03T00:00:00"/>
    <s v="Services"/>
    <x v="4"/>
    <n v="5"/>
    <x v="1"/>
    <n v="2"/>
    <n v="1398"/>
    <n v="0.7"/>
    <d v="2024-07-18T00:00:00"/>
    <m/>
  </r>
  <r>
    <s v="Lindgren LLC"/>
    <s v="Portugal"/>
    <n v="38.736946000000003"/>
    <n v="-9.1426850000000002"/>
    <s v="Telecommunications"/>
    <s v="Small (11-200)"/>
    <s v="John Smith"/>
    <d v="2024-03-28T00:00:00"/>
    <s v="Services"/>
    <x v="4"/>
    <n v="5"/>
    <x v="1"/>
    <n v="2"/>
    <n v="1936"/>
    <n v="0.2"/>
    <d v="2024-08-14T00:00:00"/>
    <m/>
  </r>
  <r>
    <s v="Schinner, Rice and Mills"/>
    <s v="Italy"/>
    <n v="41.902782000000002"/>
    <n v="12.496366"/>
    <s v="IT &amp; IT Services"/>
    <s v="Small (11-200)"/>
    <s v="David Wilson"/>
    <d v="2024-02-16T00:00:00"/>
    <s v="Services"/>
    <x v="4"/>
    <n v="5"/>
    <x v="1"/>
    <n v="2"/>
    <n v="1601"/>
    <n v="0.3"/>
    <d v="2024-11-06T00:00:00"/>
    <m/>
  </r>
  <r>
    <s v="Bailey-Morissette"/>
    <s v="France"/>
    <n v="48.864716000000001"/>
    <n v="2.3490139999999999"/>
    <s v="Energy &amp; Utilities"/>
    <s v="Small (11-200)"/>
    <s v="Michael Brown"/>
    <d v="2024-04-08T00:00:00"/>
    <s v="SAAS"/>
    <x v="4"/>
    <n v="5"/>
    <x v="1"/>
    <n v="2"/>
    <n v="677"/>
    <n v="0.4"/>
    <d v="2024-11-28T00:00:00"/>
    <m/>
  </r>
  <r>
    <s v="Corwin, Borer and Hoppe"/>
    <s v="Italy"/>
    <n v="41.902782000000002"/>
    <n v="12.496366"/>
    <s v="Education &amp; Science"/>
    <s v="Small (11-200)"/>
    <s v="Emily Johnson"/>
    <d v="2024-01-26T00:00:00"/>
    <s v="Custom solution"/>
    <x v="4"/>
    <n v="5"/>
    <x v="1"/>
    <n v="2"/>
    <n v="1071"/>
    <n v="0.4"/>
    <d v="2024-08-18T00:00:00"/>
    <m/>
  </r>
  <r>
    <s v="Kassulke-Kertzmann"/>
    <s v="France"/>
    <n v="48.864716000000001"/>
    <n v="2.3490139999999999"/>
    <s v="Retail &amp; Distribution"/>
    <s v="Small (11-200)"/>
    <s v="Laura Thompson"/>
    <d v="2024-05-22T00:00:00"/>
    <s v="SAAS"/>
    <x v="4"/>
    <n v="5"/>
    <x v="1"/>
    <n v="2"/>
    <n v="321"/>
    <n v="0.5"/>
    <d v="2024-12-27T00:00:00"/>
    <m/>
  </r>
  <r>
    <s v="Stark-Farrell"/>
    <s v="Italy"/>
    <n v="41.902782000000002"/>
    <n v="12.496366"/>
    <s v="Energy &amp; Utilities"/>
    <s v="Small (11-200)"/>
    <s v="Jessica Martinez"/>
    <d v="2024-04-12T00:00:00"/>
    <s v="Custom solution"/>
    <x v="4"/>
    <n v="5"/>
    <x v="1"/>
    <n v="2"/>
    <n v="1248"/>
    <n v="0.9"/>
    <d v="2024-07-30T00:00:00"/>
    <m/>
  </r>
  <r>
    <s v="Larkin, Gleichner and Lockman"/>
    <s v="France"/>
    <n v="48.864716000000001"/>
    <n v="2.3490139999999999"/>
    <s v="Banking &amp; Finance"/>
    <s v="Small (11-200)"/>
    <s v="Michael Brown"/>
    <d v="2024-04-02T00:00:00"/>
    <s v="SAAS"/>
    <x v="4"/>
    <n v="5"/>
    <x v="1"/>
    <n v="2"/>
    <n v="631"/>
    <n v="0.2"/>
    <d v="2025-03-14T00:00:00"/>
    <m/>
  </r>
  <r>
    <s v="Casper, Block and Harvey"/>
    <s v="Switzerland"/>
    <n v="46.204391000000001"/>
    <n v="6.1431579999999997"/>
    <s v="Professional Services &amp; Consulting"/>
    <s v="Small (11-200)"/>
    <s v="Laura Thompson"/>
    <d v="2024-02-29T00:00:00"/>
    <s v="SAAS"/>
    <x v="4"/>
    <n v="5"/>
    <x v="1"/>
    <n v="2"/>
    <n v="1194"/>
    <n v="0.2"/>
    <d v="2024-07-13T00:00:00"/>
    <m/>
  </r>
  <r>
    <s v="Bins, Stamm and Reichert"/>
    <s v="Germany"/>
    <n v="52.520007999999997"/>
    <n v="13.404954"/>
    <s v="Transportation &amp; Logistics"/>
    <s v="Small (11-200)"/>
    <s v="Sarah Davis"/>
    <d v="2024-01-02T00:00:00"/>
    <s v="SAAS"/>
    <x v="4"/>
    <n v="5"/>
    <x v="1"/>
    <n v="2"/>
    <n v="1441"/>
    <n v="0.5"/>
    <d v="2024-03-27T00:00:00"/>
    <m/>
  </r>
  <r>
    <s v="Kutch, Pfeffer and Mosciski"/>
    <s v="Spain"/>
    <n v="40.416775000000001"/>
    <n v="-3.7037900000000001"/>
    <s v="Banking &amp; Finance"/>
    <s v="Small (11-200)"/>
    <s v="John Smith"/>
    <d v="2024-02-07T00:00:00"/>
    <s v="Services"/>
    <x v="4"/>
    <n v="5"/>
    <x v="1"/>
    <n v="2"/>
    <n v="275"/>
    <n v="0.4"/>
    <d v="2024-09-21T00:00:00"/>
    <m/>
  </r>
  <r>
    <s v="Kshlerin, Walter and Kuhic"/>
    <s v="Belgium"/>
    <n v="51.260196999999998"/>
    <n v="4.4027710000000004"/>
    <s v="Transportation &amp; Logistics"/>
    <s v="Small (11-200)"/>
    <s v="Michael Brown"/>
    <d v="2024-05-17T00:00:00"/>
    <s v="SAAS"/>
    <x v="4"/>
    <n v="5"/>
    <x v="1"/>
    <n v="2"/>
    <n v="1734"/>
    <n v="1"/>
    <d v="2024-10-11T00:00:00"/>
    <m/>
  </r>
  <r>
    <s v="Aufderhar, Smitham and Schmitt"/>
    <s v="Italy"/>
    <n v="41.902782000000002"/>
    <n v="12.496366"/>
    <s v="IT &amp; IT Services"/>
    <s v="Small (11-200)"/>
    <s v="Jessica Martinez"/>
    <d v="2024-03-16T00:00:00"/>
    <s v="SAAS"/>
    <x v="4"/>
    <n v="5"/>
    <x v="1"/>
    <n v="2"/>
    <n v="863"/>
    <n v="0.3"/>
    <d v="2025-01-06T00:00:00"/>
    <m/>
  </r>
  <r>
    <s v="Gulgowski, Grady and Koss"/>
    <s v="Belgium"/>
    <n v="51.260196999999998"/>
    <n v="4.4027710000000004"/>
    <s v="Entertainment &amp; Media &amp; Hospitality"/>
    <s v="Small (11-200)"/>
    <s v="Michael Brown"/>
    <d v="2024-02-26T00:00:00"/>
    <s v="Custom solution"/>
    <x v="4"/>
    <n v="5"/>
    <x v="1"/>
    <n v="2"/>
    <n v="723"/>
    <n v="0.3"/>
    <d v="2025-01-28T00:00:00"/>
    <m/>
  </r>
  <r>
    <s v="Kwilith"/>
    <s v="Belgium"/>
    <n v="51.260196999999998"/>
    <n v="4.4027710000000004"/>
    <s v="Energy &amp; Utilities"/>
    <s v="Micro (1-10)"/>
    <s v="Emily Johnson"/>
    <d v="2024-05-26T00:00:00"/>
    <s v="SAAS"/>
    <x v="4"/>
    <n v="5"/>
    <x v="1"/>
    <n v="2"/>
    <n v="897"/>
    <n v="0.2"/>
    <d v="2024-09-16T00:00:00"/>
    <m/>
  </r>
  <r>
    <s v="Jaxspan"/>
    <s v="Switzerland"/>
    <n v="46.204391000000001"/>
    <n v="6.1431579999999997"/>
    <s v="Agriculture &amp; Mining"/>
    <s v="Micro (1-10)"/>
    <s v="Emily Johnson"/>
    <d v="2024-05-10T00:00:00"/>
    <s v="Services"/>
    <x v="4"/>
    <n v="5"/>
    <x v="1"/>
    <n v="2"/>
    <n v="669"/>
    <n v="0.2"/>
    <d v="2025-03-14T00:00:00"/>
    <m/>
  </r>
  <r>
    <s v="Quatz"/>
    <s v="France"/>
    <n v="48.864716000000001"/>
    <n v="2.3490139999999999"/>
    <s v="Transportation &amp; Logistics"/>
    <s v="Micro (1-10)"/>
    <s v="Jessica Martinez"/>
    <d v="2024-02-26T00:00:00"/>
    <s v="SAAS"/>
    <x v="4"/>
    <n v="5"/>
    <x v="1"/>
    <n v="2"/>
    <n v="759"/>
    <n v="0.3"/>
    <d v="2024-12-27T00:00:00"/>
    <m/>
  </r>
  <r>
    <s v="Dabshots"/>
    <s v="Portugal"/>
    <n v="38.736946000000003"/>
    <n v="-9.1426850000000002"/>
    <s v="Transportation &amp; Logistics"/>
    <s v="Micro (1-10)"/>
    <s v="Laura Thompson"/>
    <d v="2024-04-28T00:00:00"/>
    <s v="SAAS"/>
    <x v="4"/>
    <n v="5"/>
    <x v="1"/>
    <n v="2"/>
    <n v="767"/>
    <n v="0.5"/>
    <d v="2024-08-28T00:00:00"/>
    <m/>
  </r>
  <r>
    <s v="Npath"/>
    <s v="Switzerland"/>
    <n v="46.204391000000001"/>
    <n v="6.1431579999999997"/>
    <s v="Banking &amp; Finance"/>
    <s v="Micro (1-10)"/>
    <s v="John Smith"/>
    <d v="2024-02-06T00:00:00"/>
    <s v="SAAS"/>
    <x v="4"/>
    <n v="5"/>
    <x v="1"/>
    <n v="2"/>
    <n v="697"/>
    <n v="0.9"/>
    <d v="2024-07-05T00:00:00"/>
    <m/>
  </r>
  <r>
    <s v="Tagfeed"/>
    <s v="Italy"/>
    <n v="41.902782000000002"/>
    <n v="12.496366"/>
    <s v="Telecommunications"/>
    <s v="Micro (1-10)"/>
    <s v="Kevin Anderson"/>
    <d v="2024-02-12T00:00:00"/>
    <s v="SAAS"/>
    <x v="4"/>
    <n v="5"/>
    <x v="1"/>
    <n v="2"/>
    <n v="208"/>
    <n v="0.4"/>
    <d v="2024-11-22T00:00:00"/>
    <m/>
  </r>
  <r>
    <s v="Lakin and Sons"/>
    <s v="Germany"/>
    <n v="52.520007999999997"/>
    <n v="13.404954"/>
    <s v="Entertainment &amp; Media &amp; Hospitality"/>
    <s v="Micro (1-10)"/>
    <s v="Sarah Davis"/>
    <d v="2024-03-11T00:00:00"/>
    <s v="SAAS"/>
    <x v="4"/>
    <n v="5"/>
    <x v="1"/>
    <n v="2"/>
    <n v="1193"/>
    <n v="0.4"/>
    <d v="2024-07-30T00:00:00"/>
    <m/>
  </r>
  <r>
    <s v="Sporer, Kovacek and Pacocha"/>
    <s v="France"/>
    <n v="48.864716000000001"/>
    <n v="2.3490139999999999"/>
    <s v="Professional Services &amp; Consulting"/>
    <s v="Micro (1-10)"/>
    <s v="Laura Thompson"/>
    <d v="2024-01-02T00:00:00"/>
    <s v="SAAS"/>
    <x v="4"/>
    <n v="5"/>
    <x v="1"/>
    <n v="2"/>
    <n v="488"/>
    <n v="0.4"/>
    <d v="2024-12-23T00:00:00"/>
    <m/>
  </r>
  <r>
    <s v="Wyman-Fadel"/>
    <s v="France"/>
    <n v="48.864716000000001"/>
    <n v="2.3490139999999999"/>
    <s v="Government Administration &amp; Healthcare"/>
    <s v="Micro (1-10)"/>
    <s v="David Wilson"/>
    <d v="2024-04-05T00:00:00"/>
    <s v="SAAS"/>
    <x v="4"/>
    <n v="5"/>
    <x v="1"/>
    <n v="2"/>
    <n v="216"/>
    <n v="0.3"/>
    <d v="2024-09-28T00:00:00"/>
    <m/>
  </r>
  <r>
    <s v="Skiles, Conn and Stark"/>
    <s v="Germany"/>
    <n v="52.520007999999997"/>
    <n v="13.404954"/>
    <s v="IT &amp; IT Services"/>
    <s v="Micro (1-10)"/>
    <s v="Kevin Anderson"/>
    <d v="2024-03-29T00:00:00"/>
    <s v="Services"/>
    <x v="4"/>
    <n v="5"/>
    <x v="1"/>
    <n v="2"/>
    <n v="619"/>
    <n v="0.2"/>
    <d v="2025-03-14T00:00:00"/>
    <m/>
  </r>
  <r>
    <s v="Bartoletti, Kunze and Koelpin"/>
    <s v="Italy"/>
    <n v="41.902782000000002"/>
    <n v="12.496366"/>
    <s v="Recreation &amp; Sports"/>
    <s v="Micro (1-10)"/>
    <s v="Jessica Martinez"/>
    <d v="2024-02-08T00:00:00"/>
    <s v="SAAS"/>
    <x v="4"/>
    <n v="5"/>
    <x v="1"/>
    <n v="2"/>
    <n v="945"/>
    <n v="0.2"/>
    <d v="2024-10-03T00:00:00"/>
    <m/>
  </r>
  <r>
    <s v="Lockman-Moore"/>
    <s v="Switzerland"/>
    <n v="46.204391000000001"/>
    <n v="6.1431579999999997"/>
    <s v="Government Administration &amp; Healthcare"/>
    <s v="Micro (1-10)"/>
    <s v="Jessica Martinez"/>
    <d v="2024-04-30T00:00:00"/>
    <s v="Services"/>
    <x v="4"/>
    <n v="5"/>
    <x v="1"/>
    <n v="2"/>
    <n v="461"/>
    <n v="0.4"/>
    <d v="2024-11-20T00:00:00"/>
    <m/>
  </r>
  <r>
    <s v="Jerde-Donnelly"/>
    <s v="Portugal"/>
    <n v="38.736946000000003"/>
    <n v="-9.1426850000000002"/>
    <s v="Banking &amp; Finance"/>
    <s v="Micro (1-10)"/>
    <s v="Kevin Anderson"/>
    <d v="2024-05-17T00:00:00"/>
    <s v="SAAS"/>
    <x v="4"/>
    <n v="5"/>
    <x v="1"/>
    <n v="2"/>
    <n v="552"/>
    <n v="0.4"/>
    <d v="2024-09-08T00:00:00"/>
    <m/>
  </r>
  <r>
    <s v="Walker, Connelly and Thiel"/>
    <s v="France"/>
    <n v="48.864716000000001"/>
    <n v="2.3490139999999999"/>
    <s v="Transportation &amp; Logistics"/>
    <s v="Micro (1-10)"/>
    <s v="Emily Johnson"/>
    <d v="2024-03-02T00:00:00"/>
    <s v="SAAS"/>
    <x v="4"/>
    <n v="5"/>
    <x v="1"/>
    <n v="2"/>
    <n v="893"/>
    <n v="1"/>
    <d v="2024-05-13T00:00:00"/>
    <m/>
  </r>
  <r>
    <s v="Mitchell and Sons"/>
    <s v="Switzerland"/>
    <n v="46.204391000000001"/>
    <n v="6.1431579999999997"/>
    <s v="Professional Services &amp; Consulting"/>
    <s v="Micro (1-10)"/>
    <s v="Michael Brown"/>
    <d v="2024-01-27T00:00:00"/>
    <s v="SAAS"/>
    <x v="4"/>
    <n v="5"/>
    <x v="1"/>
    <n v="2"/>
    <n v="233"/>
    <n v="0.9"/>
    <d v="2024-07-04T00:00:00"/>
    <m/>
  </r>
  <r>
    <s v="Tillman, Kautzer and Heidenreich"/>
    <s v="Portugal"/>
    <n v="38.736946000000003"/>
    <n v="-9.1426850000000002"/>
    <s v="Government Administration &amp; Healthcare"/>
    <s v="Micro (1-10)"/>
    <s v="Laura Thompson"/>
    <d v="2024-04-05T00:00:00"/>
    <s v="Services"/>
    <x v="4"/>
    <n v="5"/>
    <x v="1"/>
    <n v="2"/>
    <n v="213"/>
    <n v="0.3"/>
    <d v="2025-03-23T00:00:00"/>
    <m/>
  </r>
  <r>
    <s v="Gorczany, Witting and Ritchie"/>
    <s v="Netherlands"/>
    <n v="52.370215999999999"/>
    <n v="4.895168"/>
    <s v="Retail &amp; Distribution"/>
    <s v="Micro (1-10)"/>
    <s v="Sarah Davis"/>
    <d v="2024-05-16T00:00:00"/>
    <s v="SAAS"/>
    <x v="4"/>
    <n v="5"/>
    <x v="1"/>
    <n v="2"/>
    <n v="364"/>
    <n v="0.4"/>
    <d v="2024-09-19T00:00:00"/>
    <m/>
  </r>
  <r>
    <s v="Kreiger, Homenick and Baumbach"/>
    <s v="France"/>
    <n v="48.864716000000001"/>
    <n v="2.3490139999999999"/>
    <s v="Telecommunications"/>
    <s v="Micro (1-10)"/>
    <s v="Sarah Davis"/>
    <d v="2024-01-21T00:00:00"/>
    <s v="SAAS"/>
    <x v="4"/>
    <n v="5"/>
    <x v="1"/>
    <n v="2"/>
    <n v="946"/>
    <n v="0.7"/>
    <d v="2024-06-11T00:00:00"/>
    <m/>
  </r>
  <r>
    <s v="Nitzsche Group"/>
    <s v="Belgium"/>
    <n v="51.260196999999998"/>
    <n v="4.4027710000000004"/>
    <s v="Telecommunications"/>
    <s v="Micro (1-10)"/>
    <s v="David Wilson"/>
    <d v="2024-02-25T00:00:00"/>
    <s v="SAAS"/>
    <x v="4"/>
    <n v="5"/>
    <x v="1"/>
    <n v="2"/>
    <n v="618"/>
    <n v="0.3"/>
    <d v="2025-02-20T00:00:00"/>
    <m/>
  </r>
  <r>
    <s v="Toy, Schneider and Ullrich"/>
    <s v="France"/>
    <n v="48.864716000000001"/>
    <n v="2.3490139999999999"/>
    <s v="Transportation &amp; Logistics"/>
    <s v="Micro (1-10)"/>
    <s v="Laura Thompson"/>
    <d v="2024-01-09T00:00:00"/>
    <s v="Services"/>
    <x v="4"/>
    <n v="5"/>
    <x v="1"/>
    <n v="2"/>
    <n v="825"/>
    <n v="0.3"/>
    <d v="2024-07-15T00:00:00"/>
    <m/>
  </r>
  <r>
    <s v="Zboncak Group"/>
    <s v="Switzerland"/>
    <n v="46.204391000000001"/>
    <n v="6.1431579999999997"/>
    <s v="Telecommunications"/>
    <s v="Micro (1-10)"/>
    <s v="Sarah Davis"/>
    <d v="2024-05-07T00:00:00"/>
    <s v="Services"/>
    <x v="4"/>
    <n v="5"/>
    <x v="1"/>
    <n v="2"/>
    <n v="1188"/>
    <n v="0.4"/>
    <d v="2024-12-13T00:00:00"/>
    <m/>
  </r>
  <r>
    <s v="DuBuque Inc"/>
    <s v="France"/>
    <n v="48.864716000000001"/>
    <n v="2.3490139999999999"/>
    <s v="IT &amp; IT Services"/>
    <s v="Micro (1-10)"/>
    <s v="David Wilson"/>
    <d v="2024-04-24T00:00:00"/>
    <s v="Services"/>
    <x v="4"/>
    <n v="5"/>
    <x v="1"/>
    <n v="2"/>
    <n v="1084"/>
    <n v="0.4"/>
    <d v="2024-10-24T00:00:00"/>
    <m/>
  </r>
  <r>
    <s v="Kiehn-Jerde"/>
    <s v="Spain"/>
    <n v="40.416775000000001"/>
    <n v="-3.7037900000000001"/>
    <s v="Transportation &amp; Logistics"/>
    <s v="Micro (1-10)"/>
    <s v="Laura Thompson"/>
    <d v="2024-03-24T00:00:00"/>
    <s v="Custom solution"/>
    <x v="4"/>
    <n v="5"/>
    <x v="1"/>
    <n v="2"/>
    <n v="900"/>
    <n v="0.2"/>
    <d v="2024-08-27T00:00:00"/>
    <m/>
  </r>
  <r>
    <s v="Halvorson-Casper"/>
    <s v="Germany"/>
    <n v="52.520007999999997"/>
    <n v="13.404954"/>
    <s v="Construction &amp; Engineering"/>
    <s v="Micro (1-10)"/>
    <s v="Sarah Davis"/>
    <d v="2024-03-15T00:00:00"/>
    <s v="SAAS"/>
    <x v="4"/>
    <n v="5"/>
    <x v="1"/>
    <n v="2"/>
    <n v="744"/>
    <n v="0.4"/>
    <d v="2024-08-14T00:00:00"/>
    <m/>
  </r>
  <r>
    <s v="Harvey, Powlowski and Jast"/>
    <s v="France"/>
    <n v="48.864716000000001"/>
    <n v="2.3490139999999999"/>
    <s v="Agriculture &amp; Mining"/>
    <s v="Micro (1-10)"/>
    <s v="Kevin Anderson"/>
    <d v="2024-03-24T00:00:00"/>
    <s v="SAAS"/>
    <x v="4"/>
    <n v="5"/>
    <x v="1"/>
    <n v="2"/>
    <n v="1139"/>
    <n v="0.2"/>
    <d v="2024-06-01T00:00:00"/>
    <m/>
  </r>
  <r>
    <s v="Gusikowski Inc"/>
    <s v="Italy"/>
    <n v="41.902782000000002"/>
    <n v="12.496366"/>
    <s v="Energy &amp; Utilities"/>
    <s v="Micro (1-10)"/>
    <s v="David Wilson"/>
    <d v="2024-05-13T00:00:00"/>
    <s v="SAAS"/>
    <x v="4"/>
    <n v="5"/>
    <x v="1"/>
    <n v="2"/>
    <n v="917"/>
    <n v="0.3"/>
    <d v="2024-07-09T00:00:00"/>
    <m/>
  </r>
  <r>
    <s v="Little-Feest"/>
    <s v="Austria"/>
    <n v="48.210033000000003"/>
    <n v="16.363448999999999"/>
    <s v="Agriculture &amp; Mining"/>
    <s v="Micro (1-10)"/>
    <s v="Laura Thompson"/>
    <d v="2024-05-05T00:00:00"/>
    <s v="Custom solution"/>
    <x v="4"/>
    <n v="5"/>
    <x v="1"/>
    <n v="2"/>
    <n v="981"/>
    <n v="0.2"/>
    <d v="2024-07-08T00:00:00"/>
    <m/>
  </r>
  <r>
    <s v="Cummings Group"/>
    <s v="Portugal"/>
    <n v="38.736946000000003"/>
    <n v="-9.1426850000000002"/>
    <s v="Telecommunications"/>
    <s v="Micro (1-10)"/>
    <s v="Michael Brown"/>
    <d v="2024-05-25T00:00:00"/>
    <s v="Services"/>
    <x v="4"/>
    <n v="5"/>
    <x v="1"/>
    <n v="2"/>
    <n v="363"/>
    <n v="0.6"/>
    <d v="2024-10-13T00:00:00"/>
    <m/>
  </r>
  <r>
    <s v="Hintz-Bins"/>
    <s v="Austria"/>
    <n v="48.210033000000003"/>
    <n v="16.363448999999999"/>
    <s v="Telecommunications"/>
    <s v="Micro (1-10)"/>
    <s v="Emily Johnson"/>
    <d v="2024-01-18T00:00:00"/>
    <s v="SAAS"/>
    <x v="4"/>
    <n v="5"/>
    <x v="1"/>
    <n v="2"/>
    <n v="579"/>
    <n v="0.7"/>
    <d v="2024-03-15T00:00:00"/>
    <m/>
  </r>
  <r>
    <s v="Schinner, Trantow and Brown"/>
    <s v="Switzerland"/>
    <n v="46.204391000000001"/>
    <n v="6.1431579999999997"/>
    <s v="Transportation &amp; Logistics"/>
    <s v="Micro (1-10)"/>
    <s v="Michael Brown"/>
    <d v="2024-04-01T00:00:00"/>
    <s v="SAAS"/>
    <x v="4"/>
    <n v="5"/>
    <x v="1"/>
    <n v="2"/>
    <n v="995"/>
    <n v="0.6"/>
    <d v="2024-09-18T00:00:00"/>
    <m/>
  </r>
  <r>
    <s v="Moen, Murazik and Pacocha"/>
    <s v="Italy"/>
    <n v="41.902782000000002"/>
    <n v="12.496366"/>
    <s v="Banking &amp; Finance"/>
    <s v="Micro (1-10)"/>
    <s v="Laura Thompson"/>
    <d v="2024-02-12T00:00:00"/>
    <s v="SAAS"/>
    <x v="4"/>
    <n v="5"/>
    <x v="1"/>
    <n v="2"/>
    <n v="1078"/>
    <n v="0.5"/>
    <d v="2024-11-03T00:00:00"/>
    <m/>
  </r>
  <r>
    <s v="Mann, Konopelski and Turner"/>
    <s v="Germany"/>
    <n v="52.520007999999997"/>
    <n v="13.404954"/>
    <s v="Transportation &amp; Logistics"/>
    <s v="Micro (1-10)"/>
    <s v="David Wilson"/>
    <d v="2024-03-31T00:00:00"/>
    <s v="Custom solution"/>
    <x v="4"/>
    <n v="5"/>
    <x v="1"/>
    <n v="2"/>
    <n v="786"/>
    <n v="0.3"/>
    <d v="2024-09-04T00:00:00"/>
    <m/>
  </r>
  <r>
    <s v="Vandervort, Walker and Von"/>
    <s v="Switzerland"/>
    <n v="46.204391000000001"/>
    <n v="6.1431579999999997"/>
    <s v="Entertainment &amp; Media &amp; Hospitality"/>
    <s v="Micro (1-10)"/>
    <s v="Laura Thompson"/>
    <d v="2024-03-09T00:00:00"/>
    <s v="Services"/>
    <x v="4"/>
    <n v="5"/>
    <x v="1"/>
    <n v="2"/>
    <n v="827"/>
    <n v="1"/>
    <d v="2025-02-12T00:00:00"/>
    <m/>
  </r>
  <r>
    <s v="Hansen-Deckow"/>
    <s v="France"/>
    <n v="48.864716000000001"/>
    <n v="2.3490139999999999"/>
    <s v="Banking &amp; Finance"/>
    <s v="Micro (1-10)"/>
    <s v="Laura Thompson"/>
    <d v="2024-01-12T00:00:00"/>
    <s v="Services"/>
    <x v="4"/>
    <n v="5"/>
    <x v="1"/>
    <n v="2"/>
    <n v="741"/>
    <n v="0.2"/>
    <d v="2024-09-12T00:00:00"/>
    <m/>
  </r>
  <r>
    <s v="Hauck-Larson"/>
    <s v="Switzerland"/>
    <n v="46.204391000000001"/>
    <n v="6.1431579999999997"/>
    <s v="Government Administration &amp; Healthcare"/>
    <s v="Micro (1-10)"/>
    <s v="John Smith"/>
    <d v="2024-04-21T00:00:00"/>
    <s v="Services"/>
    <x v="4"/>
    <n v="5"/>
    <x v="1"/>
    <n v="2"/>
    <n v="614"/>
    <n v="0.2"/>
    <d v="2025-01-19T00:00:00"/>
    <m/>
  </r>
  <r>
    <s v="Zboncak LLC"/>
    <s v="Italy"/>
    <n v="41.902782000000002"/>
    <n v="12.496366"/>
    <s v="Manufacturing &amp; Production"/>
    <s v="Micro (1-10)"/>
    <s v="Kevin Anderson"/>
    <d v="2024-04-12T00:00:00"/>
    <s v="SAAS"/>
    <x v="4"/>
    <n v="5"/>
    <x v="1"/>
    <n v="2"/>
    <n v="907"/>
    <n v="0.4"/>
    <d v="2025-01-30T00:00:00"/>
    <m/>
  </r>
  <r>
    <s v="Ratke, Hudson and Champlin"/>
    <s v="Switzerland"/>
    <n v="46.204391000000001"/>
    <n v="6.1431579999999997"/>
    <s v="Transportation &amp; Logistics"/>
    <s v="Micro (1-10)"/>
    <s v="Sarah Davis"/>
    <d v="2024-03-23T00:00:00"/>
    <s v="SAAS"/>
    <x v="4"/>
    <n v="5"/>
    <x v="1"/>
    <n v="2"/>
    <n v="646"/>
    <n v="0.6"/>
    <d v="2024-04-28T00:00:00"/>
    <m/>
  </r>
  <r>
    <s v="Satterfield-Wilderman"/>
    <s v="Netherlands"/>
    <n v="52.370215999999999"/>
    <n v="4.895168"/>
    <s v="Construction &amp; Engineering"/>
    <s v="Micro (1-10)"/>
    <s v="Laura Thompson"/>
    <d v="2024-05-28T00:00:00"/>
    <s v="Services"/>
    <x v="4"/>
    <n v="5"/>
    <x v="1"/>
    <n v="2"/>
    <n v="355"/>
    <n v="0.2"/>
    <d v="2025-03-16T00:00:00"/>
    <m/>
  </r>
  <r>
    <s v="Greenfelder, Maggio and Ullrich"/>
    <s v="France"/>
    <n v="48.864716000000001"/>
    <n v="2.3490139999999999"/>
    <s v="Professional Services &amp; Consulting"/>
    <s v="Micro (1-10)"/>
    <s v="Kevin Anderson"/>
    <d v="2024-03-18T00:00:00"/>
    <s v="SAAS"/>
    <x v="4"/>
    <n v="5"/>
    <x v="1"/>
    <n v="2"/>
    <n v="1112"/>
    <n v="0.4"/>
    <d v="2024-11-26T00:00:00"/>
    <m/>
  </r>
  <r>
    <s v="Steuber-Legros"/>
    <s v="Switzerland"/>
    <n v="46.204391000000001"/>
    <n v="6.1431579999999997"/>
    <s v="Telecommunications"/>
    <s v="Micro (1-10)"/>
    <s v="John Smith"/>
    <d v="2024-05-02T00:00:00"/>
    <s v="Services"/>
    <x v="4"/>
    <n v="5"/>
    <x v="1"/>
    <n v="2"/>
    <n v="206"/>
    <n v="0.1"/>
    <d v="2025-03-26T00:00:00"/>
    <m/>
  </r>
  <r>
    <s v="Dicki Inc"/>
    <s v="Belgium"/>
    <n v="51.260196999999998"/>
    <n v="4.4027710000000004"/>
    <s v="Transportation &amp; Logistics"/>
    <s v="Micro (1-10)"/>
    <s v="Laura Thompson"/>
    <d v="2024-03-23T00:00:00"/>
    <s v="Services"/>
    <x v="4"/>
    <n v="5"/>
    <x v="1"/>
    <n v="2"/>
    <n v="683"/>
    <n v="0.4"/>
    <d v="2024-10-24T00:00:00"/>
    <m/>
  </r>
  <r>
    <s v="Beatty-Gutmann"/>
    <s v="Spain"/>
    <n v="40.416775000000001"/>
    <n v="-3.7037900000000001"/>
    <s v="Banking &amp; Finance"/>
    <s v="Micro (1-10)"/>
    <s v="Sarah Davis"/>
    <d v="2024-02-04T00:00:00"/>
    <s v="SAAS"/>
    <x v="4"/>
    <n v="5"/>
    <x v="1"/>
    <n v="2"/>
    <n v="279"/>
    <n v="0.5"/>
    <d v="2025-01-04T00:00:00"/>
    <m/>
  </r>
  <r>
    <s v="Schiller, Haley and Denesik"/>
    <s v="Italy"/>
    <n v="41.902782000000002"/>
    <n v="12.496366"/>
    <s v="IT &amp; IT Services"/>
    <s v="Micro (1-10)"/>
    <s v="Laura Thompson"/>
    <d v="2024-05-19T00:00:00"/>
    <s v="SAAS"/>
    <x v="4"/>
    <n v="5"/>
    <x v="1"/>
    <n v="2"/>
    <n v="764"/>
    <n v="0.5"/>
    <d v="2024-09-27T00:00:00"/>
    <m/>
  </r>
  <r>
    <s v="Koepp-O'Conner"/>
    <s v="Italy"/>
    <n v="41.902782000000002"/>
    <n v="12.496366"/>
    <s v="Manufacturing &amp; Production"/>
    <s v="Micro (1-10)"/>
    <s v="Sarah Davis"/>
    <d v="2024-01-26T00:00:00"/>
    <s v="SAAS"/>
    <x v="4"/>
    <n v="5"/>
    <x v="1"/>
    <n v="2"/>
    <n v="341"/>
    <n v="0.2"/>
    <d v="2024-06-04T00:00:00"/>
    <m/>
  </r>
  <r>
    <s v="Yundt-Quigley"/>
    <s v="Spain"/>
    <n v="40.416775000000001"/>
    <n v="-3.7037900000000001"/>
    <s v="Construction &amp; Engineering"/>
    <s v="Micro (1-10)"/>
    <s v="Jessica Martinez"/>
    <d v="2024-01-17T00:00:00"/>
    <s v="SAAS"/>
    <x v="4"/>
    <n v="5"/>
    <x v="1"/>
    <n v="2"/>
    <n v="976"/>
    <n v="0.3"/>
    <d v="2024-04-12T00:00:00"/>
    <m/>
  </r>
  <r>
    <s v="Gulgowski and Sons"/>
    <s v="Switzerland"/>
    <n v="46.204391000000001"/>
    <n v="6.1431579999999997"/>
    <s v="Retail &amp; Distribution"/>
    <s v="Micro (1-10)"/>
    <s v="Michael Brown"/>
    <d v="2024-01-10T00:00:00"/>
    <s v="Services"/>
    <x v="4"/>
    <n v="5"/>
    <x v="1"/>
    <n v="2"/>
    <n v="489"/>
    <n v="0.6"/>
    <d v="2024-08-01T00:00:00"/>
    <m/>
  </r>
  <r>
    <s v="Gerlach-Cummings"/>
    <s v="Portugal"/>
    <n v="38.736946000000003"/>
    <n v="-9.1426850000000002"/>
    <s v="Agriculture &amp; Mining"/>
    <s v="Micro (1-10)"/>
    <s v="Michael Brown"/>
    <d v="2024-05-27T00:00:00"/>
    <s v="Services"/>
    <x v="4"/>
    <n v="5"/>
    <x v="1"/>
    <n v="2"/>
    <n v="366"/>
    <n v="0.1"/>
    <d v="2025-05-26T00:00:00"/>
    <m/>
  </r>
  <r>
    <s v="West and Sons"/>
    <s v="Italy"/>
    <n v="41.902782000000002"/>
    <n v="12.496366"/>
    <s v="Transportation &amp; Logistics"/>
    <s v="Micro (1-10)"/>
    <s v="Michael Brown"/>
    <d v="2024-04-19T00:00:00"/>
    <s v="SAAS"/>
    <x v="4"/>
    <n v="5"/>
    <x v="1"/>
    <n v="2"/>
    <n v="274"/>
    <n v="0.2"/>
    <d v="2024-08-19T00:00:00"/>
    <m/>
  </r>
  <r>
    <s v="O'Reilly-Goodwin"/>
    <s v="Germany"/>
    <n v="52.520007999999997"/>
    <n v="13.404954"/>
    <s v="IT &amp; IT Services"/>
    <s v="Micro (1-10)"/>
    <s v="David Wilson"/>
    <d v="2024-03-18T00:00:00"/>
    <s v="Services"/>
    <x v="4"/>
    <n v="5"/>
    <x v="1"/>
    <n v="2"/>
    <n v="544"/>
    <n v="0.2"/>
    <d v="2024-06-05T00:00:00"/>
    <m/>
  </r>
  <r>
    <s v="Powlowski, DuBuque and Hauck"/>
    <s v="Austria"/>
    <n v="48.210033000000003"/>
    <n v="16.363448999999999"/>
    <s v="Banking &amp; Finance"/>
    <s v="Micro (1-10)"/>
    <s v="Laura Thompson"/>
    <d v="2024-02-27T00:00:00"/>
    <s v="SAAS"/>
    <x v="4"/>
    <n v="5"/>
    <x v="1"/>
    <n v="2"/>
    <n v="1172"/>
    <n v="0.4"/>
    <d v="2024-11-01T00:00:00"/>
    <m/>
  </r>
  <r>
    <s v="Keebler Inc"/>
    <s v="Germany"/>
    <n v="52.520007999999997"/>
    <n v="13.404954"/>
    <s v="Transportation &amp; Logistics"/>
    <s v="Micro (1-10)"/>
    <s v="Sarah Davis"/>
    <d v="2024-01-09T00:00:00"/>
    <s v="Services"/>
    <x v="4"/>
    <n v="5"/>
    <x v="1"/>
    <n v="2"/>
    <n v="675"/>
    <n v="0.6"/>
    <d v="2024-04-20T00:00:00"/>
    <m/>
  </r>
  <r>
    <s v="Purdy-Hansen"/>
    <s v="Netherlands"/>
    <n v="52.370215999999999"/>
    <n v="4.895168"/>
    <s v="Construction &amp; Engineering"/>
    <s v="Micro (1-10)"/>
    <s v="David Wilson"/>
    <d v="2024-01-27T00:00:00"/>
    <s v="SAAS"/>
    <x v="4"/>
    <n v="5"/>
    <x v="1"/>
    <n v="2"/>
    <n v="795"/>
    <n v="0.5"/>
    <d v="2024-02-16T00:00:00"/>
    <m/>
  </r>
  <r>
    <s v="Strosin Group"/>
    <s v="Germany"/>
    <n v="52.520007999999997"/>
    <n v="13.404954"/>
    <s v="Professional Services &amp; Consulting"/>
    <s v="Micro (1-10)"/>
    <s v="Laura Thompson"/>
    <d v="2024-02-23T00:00:00"/>
    <s v="Custom solution"/>
    <x v="4"/>
    <n v="5"/>
    <x v="1"/>
    <n v="2"/>
    <n v="510"/>
    <n v="0.5"/>
    <d v="2024-03-25T00:00:00"/>
    <m/>
  </r>
  <r>
    <s v="Breitenberg, McKenzie and Langworth"/>
    <s v="Switzerland"/>
    <n v="46.204391000000001"/>
    <n v="6.1431579999999997"/>
    <s v="Transportation &amp; Logistics"/>
    <s v="Micro (1-10)"/>
    <s v="Kevin Anderson"/>
    <d v="2024-03-22T00:00:00"/>
    <s v="Services"/>
    <x v="4"/>
    <n v="5"/>
    <x v="1"/>
    <n v="2"/>
    <n v="314"/>
    <n v="0.1"/>
    <d v="2024-08-24T00:00:00"/>
    <m/>
  </r>
  <r>
    <s v="Kulas, Treutel and Glover"/>
    <s v="France"/>
    <n v="48.864716000000001"/>
    <n v="2.3490139999999999"/>
    <s v="Banking &amp; Finance"/>
    <s v="Micro (1-10)"/>
    <s v="Michael Brown"/>
    <d v="2024-01-06T00:00:00"/>
    <s v="SAAS"/>
    <x v="4"/>
    <n v="5"/>
    <x v="1"/>
    <n v="2"/>
    <n v="1109"/>
    <n v="0.3"/>
    <d v="2024-07-19T00:00:00"/>
    <m/>
  </r>
  <r>
    <s v="Abernathy, Rolfson and Kuphal"/>
    <s v="Netherlands"/>
    <n v="52.370215999999999"/>
    <n v="4.895168"/>
    <s v="Banking &amp; Finance"/>
    <s v="Micro (1-10)"/>
    <s v="Jessica Martinez"/>
    <d v="2024-04-19T00:00:00"/>
    <s v="Custom solution"/>
    <x v="4"/>
    <n v="5"/>
    <x v="1"/>
    <n v="2"/>
    <n v="986"/>
    <n v="0.9"/>
    <d v="2025-01-19T00:00:00"/>
    <m/>
  </r>
  <r>
    <s v="Corwin, Murray and Altenwerth"/>
    <s v="Switzerland"/>
    <n v="46.204391000000001"/>
    <n v="6.1431579999999997"/>
    <s v="Government Administration &amp; Healthcare"/>
    <s v="Micro (1-10)"/>
    <s v="Sarah Davis"/>
    <d v="2024-05-06T00:00:00"/>
    <s v="Services"/>
    <x v="4"/>
    <n v="5"/>
    <x v="1"/>
    <n v="2"/>
    <n v="213"/>
    <n v="0.6"/>
    <d v="2024-09-05T00:00:00"/>
    <m/>
  </r>
  <r>
    <s v="Schoen, Conn and Prohaska"/>
    <s v="Netherlands"/>
    <n v="52.370215999999999"/>
    <n v="4.895168"/>
    <s v="Professional Services &amp; Consulting"/>
    <s v="Micro (1-10)"/>
    <s v="Jessica Martinez"/>
    <d v="2024-04-22T00:00:00"/>
    <s v="Custom solution"/>
    <x v="4"/>
    <n v="5"/>
    <x v="1"/>
    <n v="2"/>
    <n v="401"/>
    <n v="0.4"/>
    <d v="2025-03-14T00:00:00"/>
    <m/>
  </r>
  <r>
    <s v="Wunsch, Will and Rice"/>
    <s v="France"/>
    <n v="48.864716000000001"/>
    <n v="2.3490139999999999"/>
    <s v="Government Administration &amp; Healthcare"/>
    <s v="Micro (1-10)"/>
    <s v="Michael Brown"/>
    <d v="2024-03-23T00:00:00"/>
    <s v="SAAS"/>
    <x v="4"/>
    <n v="5"/>
    <x v="1"/>
    <n v="2"/>
    <n v="994"/>
    <n v="1"/>
    <d v="2024-10-18T00:00:00"/>
    <m/>
  </r>
  <r>
    <s v="Hoeger, Herman and Paucek"/>
    <s v="Portugal"/>
    <n v="38.736946000000003"/>
    <n v="-9.1426850000000002"/>
    <s v="Telecommunications"/>
    <s v="Micro (1-10)"/>
    <s v="Sarah Davis"/>
    <d v="2024-03-01T00:00:00"/>
    <s v="SAAS"/>
    <x v="4"/>
    <n v="5"/>
    <x v="1"/>
    <n v="2"/>
    <n v="909"/>
    <n v="0.2"/>
    <d v="2024-10-21T00:00:00"/>
    <m/>
  </r>
  <r>
    <s v="Fliptune"/>
    <s v="Netherlands"/>
    <n v="52.370215999999999"/>
    <n v="4.895168"/>
    <s v="Agriculture &amp; Mining"/>
    <s v="Medium (201-500)"/>
    <s v="Sarah Davis"/>
    <d v="2024-04-30T00:00:00"/>
    <s v="SAAS"/>
    <x v="4"/>
    <n v="5"/>
    <x v="1"/>
    <n v="2"/>
    <n v="4836"/>
    <n v="0.3"/>
    <d v="2024-09-25T00:00:00"/>
    <m/>
  </r>
  <r>
    <s v="Plajo"/>
    <s v="Italy"/>
    <n v="41.902782000000002"/>
    <n v="12.496366"/>
    <s v="Recreation &amp; Sports"/>
    <s v="Medium (201-500)"/>
    <s v="Laura Thompson"/>
    <d v="2024-05-19T00:00:00"/>
    <s v="SAAS"/>
    <x v="4"/>
    <n v="5"/>
    <x v="1"/>
    <n v="2"/>
    <n v="358"/>
    <n v="0.2"/>
    <d v="2025-02-19T00:00:00"/>
    <m/>
  </r>
  <r>
    <s v="Aimbu"/>
    <s v="Italy"/>
    <n v="41.902782000000002"/>
    <n v="12.496366"/>
    <s v="IT &amp; IT Services"/>
    <s v="Medium (201-500)"/>
    <s v="Sarah Davis"/>
    <d v="2024-03-09T00:00:00"/>
    <s v="SAAS"/>
    <x v="4"/>
    <n v="5"/>
    <x v="1"/>
    <n v="2"/>
    <n v="7664"/>
    <n v="0.3"/>
    <d v="2024-08-27T00:00:00"/>
    <m/>
  </r>
  <r>
    <s v="Brightbean"/>
    <s v="Austria"/>
    <n v="48.210033000000003"/>
    <n v="16.363448999999999"/>
    <s v="Banking &amp; Finance"/>
    <s v="Medium (201-500)"/>
    <s v="Laura Thompson"/>
    <d v="2024-05-22T00:00:00"/>
    <s v="Services"/>
    <x v="4"/>
    <n v="5"/>
    <x v="1"/>
    <n v="2"/>
    <n v="7607"/>
    <n v="0.8"/>
    <d v="2025-01-03T00:00:00"/>
    <m/>
  </r>
  <r>
    <s v="Wordware"/>
    <s v="Italy"/>
    <n v="41.902782000000002"/>
    <n v="12.496366"/>
    <s v="IT &amp; IT Services"/>
    <s v="Medium (201-500)"/>
    <s v="Laura Thompson"/>
    <d v="2024-04-19T00:00:00"/>
    <s v="Custom solution"/>
    <x v="4"/>
    <n v="5"/>
    <x v="1"/>
    <n v="2"/>
    <n v="7542"/>
    <n v="0.9"/>
    <d v="2025-04-08T00:00:00"/>
    <m/>
  </r>
  <r>
    <s v="Cogidoo"/>
    <s v="Germany"/>
    <n v="52.520007999999997"/>
    <n v="13.404954"/>
    <s v="Government Administration &amp; Healthcare"/>
    <s v="Medium (201-500)"/>
    <s v="Kevin Anderson"/>
    <d v="2024-01-18T00:00:00"/>
    <s v="Services"/>
    <x v="4"/>
    <n v="5"/>
    <x v="1"/>
    <n v="2"/>
    <n v="6196"/>
    <n v="0.4"/>
    <d v="2024-09-07T00:00:00"/>
    <m/>
  </r>
  <r>
    <s v="Feedbug"/>
    <s v="Italy"/>
    <n v="41.902782000000002"/>
    <n v="12.496366"/>
    <s v="Agriculture &amp; Mining"/>
    <s v="Medium (201-500)"/>
    <s v="Jessica Martinez"/>
    <d v="2024-05-29T00:00:00"/>
    <s v="SAAS"/>
    <x v="4"/>
    <n v="5"/>
    <x v="1"/>
    <n v="2"/>
    <n v="4051"/>
    <n v="0.3"/>
    <d v="2024-07-16T00:00:00"/>
    <m/>
  </r>
  <r>
    <s v="Dabvine"/>
    <s v="Switzerland"/>
    <n v="46.204391000000001"/>
    <n v="6.1431579999999997"/>
    <s v="Telecommunications"/>
    <s v="Medium (201-500)"/>
    <s v="Laura Thompson"/>
    <d v="2024-04-06T00:00:00"/>
    <s v="Services"/>
    <x v="4"/>
    <n v="5"/>
    <x v="1"/>
    <n v="2"/>
    <n v="7588"/>
    <n v="0.4"/>
    <d v="2025-01-23T00:00:00"/>
    <m/>
  </r>
  <r>
    <s v="Zoonder"/>
    <s v="Italy"/>
    <n v="41.902782000000002"/>
    <n v="12.496366"/>
    <s v="Telecommunications"/>
    <s v="Medium (201-500)"/>
    <s v="Sarah Davis"/>
    <d v="2024-05-01T00:00:00"/>
    <s v="SAAS"/>
    <x v="4"/>
    <n v="5"/>
    <x v="1"/>
    <n v="2"/>
    <n v="409"/>
    <n v="0.2"/>
    <d v="2025-03-29T00:00:00"/>
    <m/>
  </r>
  <r>
    <s v="Skimia"/>
    <s v="Spain"/>
    <n v="40.416775000000001"/>
    <n v="-3.7037900000000001"/>
    <s v="Retail &amp; Distribution"/>
    <s v="Medium (201-500)"/>
    <s v="Laura Thompson"/>
    <d v="2024-03-24T00:00:00"/>
    <s v="SAAS"/>
    <x v="4"/>
    <n v="5"/>
    <x v="1"/>
    <n v="2"/>
    <n v="2102"/>
    <n v="0.5"/>
    <d v="2024-05-15T00:00:00"/>
    <m/>
  </r>
  <r>
    <s v="Camimbo"/>
    <s v="France"/>
    <n v="48.864716000000001"/>
    <n v="2.3490139999999999"/>
    <s v="Retail &amp; Distribution"/>
    <s v="Medium (201-500)"/>
    <s v="Emily Johnson"/>
    <d v="2024-04-07T00:00:00"/>
    <s v="SAAS"/>
    <x v="4"/>
    <n v="5"/>
    <x v="1"/>
    <n v="2"/>
    <n v="7972"/>
    <n v="0.9"/>
    <d v="2024-08-23T00:00:00"/>
    <m/>
  </r>
  <r>
    <s v="Blogspan"/>
    <s v="Italy"/>
    <n v="41.902782000000002"/>
    <n v="12.496366"/>
    <s v="Energy &amp; Utilities"/>
    <s v="Medium (201-500)"/>
    <s v="John Smith"/>
    <d v="2024-04-22T00:00:00"/>
    <s v="Services"/>
    <x v="4"/>
    <n v="5"/>
    <x v="1"/>
    <n v="2"/>
    <n v="482"/>
    <n v="0.5"/>
    <d v="2024-05-29T00:00:00"/>
    <m/>
  </r>
  <r>
    <s v="Babbleblab"/>
    <s v="France"/>
    <n v="48.864716000000001"/>
    <n v="2.3490139999999999"/>
    <s v="Retail &amp; Distribution"/>
    <s v="Medium (201-500)"/>
    <s v="Laura Thompson"/>
    <d v="2024-04-02T00:00:00"/>
    <s v="SAAS"/>
    <x v="4"/>
    <n v="5"/>
    <x v="1"/>
    <n v="2"/>
    <n v="4302"/>
    <n v="0.2"/>
    <d v="2025-02-16T00:00:00"/>
    <m/>
  </r>
  <r>
    <s v="Divape"/>
    <s v="France"/>
    <n v="48.864716000000001"/>
    <n v="2.3490139999999999"/>
    <s v="Telecommunications"/>
    <s v="Medium (201-500)"/>
    <s v="Laura Thompson"/>
    <d v="2024-03-07T00:00:00"/>
    <s v="Services"/>
    <x v="4"/>
    <n v="5"/>
    <x v="1"/>
    <n v="2"/>
    <n v="3625"/>
    <n v="0.9"/>
    <d v="2024-12-22T00:00:00"/>
    <m/>
  </r>
  <r>
    <s v="Roodel"/>
    <s v="Spain"/>
    <n v="40.416775000000001"/>
    <n v="-3.7037900000000001"/>
    <s v="Banking &amp; Finance"/>
    <s v="Medium (201-500)"/>
    <s v="Laura Thompson"/>
    <d v="2024-03-11T00:00:00"/>
    <s v="SAAS"/>
    <x v="4"/>
    <n v="5"/>
    <x v="1"/>
    <n v="2"/>
    <n v="7215"/>
    <n v="0.4"/>
    <d v="2025-01-11T00:00:00"/>
    <m/>
  </r>
  <r>
    <s v="Yambee"/>
    <s v="Italy"/>
    <n v="41.902782000000002"/>
    <n v="12.496366"/>
    <s v="Government Administration &amp; Healthcare"/>
    <s v="Medium (201-500)"/>
    <s v="Emily Johnson"/>
    <d v="2024-04-06T00:00:00"/>
    <s v="SAAS"/>
    <x v="4"/>
    <n v="5"/>
    <x v="1"/>
    <n v="2"/>
    <n v="3724"/>
    <n v="0.2"/>
    <d v="2024-08-20T00:00:00"/>
    <m/>
  </r>
  <r>
    <s v="Hills Group"/>
    <s v="France"/>
    <n v="48.864716000000001"/>
    <n v="2.3490139999999999"/>
    <s v="Energy &amp; Utilities"/>
    <s v="Medium (201-500)"/>
    <s v="Kevin Anderson"/>
    <d v="2024-01-08T00:00:00"/>
    <s v="Custom solution"/>
    <x v="4"/>
    <n v="5"/>
    <x v="1"/>
    <n v="2"/>
    <n v="6024"/>
    <n v="0.5"/>
    <d v="2024-06-13T00:00:00"/>
    <m/>
  </r>
  <r>
    <s v="Wilkinson LLC"/>
    <s v="Italy"/>
    <n v="41.902782000000002"/>
    <n v="12.496366"/>
    <s v="Telecommunications"/>
    <s v="Medium (201-500)"/>
    <s v="Laura Thompson"/>
    <d v="2024-04-13T00:00:00"/>
    <s v="Services"/>
    <x v="4"/>
    <n v="5"/>
    <x v="1"/>
    <n v="2"/>
    <n v="5798"/>
    <n v="0.4"/>
    <d v="2025-02-14T00:00:00"/>
    <m/>
  </r>
  <r>
    <s v="Denesik, Bednar and Jakubowski"/>
    <s v="Netherlands"/>
    <n v="52.370215999999999"/>
    <n v="4.895168"/>
    <s v="IT &amp; IT Services"/>
    <s v="Medium (201-500)"/>
    <s v="Michael Brown"/>
    <d v="2024-04-07T00:00:00"/>
    <s v="Services"/>
    <x v="4"/>
    <n v="5"/>
    <x v="1"/>
    <n v="2"/>
    <n v="1863"/>
    <n v="0.2"/>
    <d v="2024-12-02T00:00:00"/>
    <m/>
  </r>
  <r>
    <s v="O'Kon, Cruickshank and Krajcik"/>
    <s v="Germany"/>
    <n v="52.520007999999997"/>
    <n v="13.404954"/>
    <s v="Professional Services &amp; Consulting"/>
    <s v="Medium (201-500)"/>
    <s v="Laura Thompson"/>
    <d v="2024-04-28T00:00:00"/>
    <s v="SAAS"/>
    <x v="4"/>
    <n v="5"/>
    <x v="1"/>
    <n v="2"/>
    <n v="2059"/>
    <n v="0.4"/>
    <d v="2025-04-01T00:00:00"/>
    <m/>
  </r>
  <r>
    <s v="Crona-Grady"/>
    <s v="Switzerland"/>
    <n v="46.204391000000001"/>
    <n v="6.1431579999999997"/>
    <s v="Entertainment &amp; Media &amp; Hospitality"/>
    <s v="Medium (201-500)"/>
    <s v="Sarah Davis"/>
    <d v="2024-03-10T00:00:00"/>
    <s v="SAAS"/>
    <x v="4"/>
    <n v="5"/>
    <x v="1"/>
    <n v="2"/>
    <n v="7739"/>
    <n v="0.6"/>
    <d v="2024-07-23T00:00:00"/>
    <m/>
  </r>
  <r>
    <s v="Tillman-Kovacek"/>
    <s v="Austria"/>
    <n v="48.210033000000003"/>
    <n v="16.363448999999999"/>
    <s v="Professional Services &amp; Consulting"/>
    <s v="Medium (201-500)"/>
    <s v="Emily Johnson"/>
    <d v="2024-04-12T00:00:00"/>
    <s v="SAAS"/>
    <x v="4"/>
    <n v="5"/>
    <x v="1"/>
    <n v="2"/>
    <n v="3809"/>
    <n v="0.3"/>
    <d v="2025-03-15T00:00:00"/>
    <m/>
  </r>
  <r>
    <s v="Romaguera Inc"/>
    <s v="Switzerland"/>
    <n v="46.204391000000001"/>
    <n v="6.1431579999999997"/>
    <s v="Professional Services &amp; Consulting"/>
    <s v="Medium (201-500)"/>
    <s v="Michael Brown"/>
    <d v="2024-01-25T00:00:00"/>
    <s v="Custom solution"/>
    <x v="4"/>
    <n v="5"/>
    <x v="1"/>
    <n v="2"/>
    <n v="1530"/>
    <n v="0.3"/>
    <d v="2024-05-27T00:00:00"/>
    <m/>
  </r>
  <r>
    <s v="Stamm LLC"/>
    <s v="Switzerland"/>
    <n v="46.204391000000001"/>
    <n v="6.1431579999999997"/>
    <s v="Transportation &amp; Logistics"/>
    <s v="Medium (201-500)"/>
    <s v="Michael Brown"/>
    <d v="2024-01-25T00:00:00"/>
    <s v="SAAS"/>
    <x v="4"/>
    <n v="5"/>
    <x v="1"/>
    <n v="2"/>
    <n v="6962"/>
    <n v="0.3"/>
    <d v="2024-05-05T00:00:00"/>
    <m/>
  </r>
  <r>
    <s v="Hamill-Ryan"/>
    <s v="Portugal"/>
    <n v="38.736946000000003"/>
    <n v="-9.1426850000000002"/>
    <s v="Professional Services &amp; Consulting"/>
    <s v="Medium (201-500)"/>
    <s v="Jessica Martinez"/>
    <d v="2024-02-22T00:00:00"/>
    <s v="Custom solution"/>
    <x v="4"/>
    <n v="5"/>
    <x v="1"/>
    <n v="2"/>
    <n v="2172"/>
    <n v="0.4"/>
    <d v="2025-02-17T00:00:00"/>
    <m/>
  </r>
  <r>
    <s v="Reichert-Volkman"/>
    <s v="Switzerland"/>
    <n v="46.204391000000001"/>
    <n v="6.1431579999999997"/>
    <s v="Manufacturing &amp; Production"/>
    <s v="Medium (201-500)"/>
    <s v="Michael Brown"/>
    <d v="2024-03-23T00:00:00"/>
    <s v="Services"/>
    <x v="4"/>
    <n v="5"/>
    <x v="1"/>
    <n v="2"/>
    <n v="1825"/>
    <n v="0.6"/>
    <d v="2024-11-06T00:00:00"/>
    <m/>
  </r>
  <r>
    <s v="Schmeler, Mayer and O'Connell"/>
    <s v="Switzerland"/>
    <n v="46.204391000000001"/>
    <n v="6.1431579999999997"/>
    <s v="Manufacturing &amp; Production"/>
    <s v="Medium (201-500)"/>
    <s v="Sarah Davis"/>
    <d v="2024-03-17T00:00:00"/>
    <s v="SAAS"/>
    <x v="4"/>
    <n v="5"/>
    <x v="1"/>
    <n v="2"/>
    <n v="2418"/>
    <n v="0.2"/>
    <d v="2024-11-15T00:00:00"/>
    <m/>
  </r>
  <r>
    <s v="Bode-Hessel"/>
    <s v="Austria"/>
    <n v="48.210033000000003"/>
    <n v="16.363448999999999"/>
    <s v="Government Administration &amp; Healthcare"/>
    <s v="Medium (201-500)"/>
    <s v="Jessica Martinez"/>
    <d v="2024-05-27T00:00:00"/>
    <s v="Services"/>
    <x v="4"/>
    <n v="5"/>
    <x v="1"/>
    <n v="2"/>
    <n v="1784"/>
    <n v="0.5"/>
    <d v="2024-10-20T00:00:00"/>
    <m/>
  </r>
  <r>
    <s v="Streich LLC"/>
    <s v="Switzerland"/>
    <n v="46.204391000000001"/>
    <n v="6.1431579999999997"/>
    <s v="Banking &amp; Finance"/>
    <s v="Medium (201-500)"/>
    <s v="Jessica Martinez"/>
    <d v="2024-01-05T00:00:00"/>
    <s v="Services"/>
    <x v="4"/>
    <n v="5"/>
    <x v="1"/>
    <n v="2"/>
    <n v="6739"/>
    <n v="0.2"/>
    <d v="2024-02-27T00:00:00"/>
    <m/>
  </r>
  <r>
    <s v="Welch Inc"/>
    <s v="Italy"/>
    <n v="41.902782000000002"/>
    <n v="12.496366"/>
    <s v="Government Administration &amp; Healthcare"/>
    <s v="Medium (201-500)"/>
    <s v="Sarah Davis"/>
    <d v="2024-04-24T00:00:00"/>
    <s v="SAAS"/>
    <x v="4"/>
    <n v="5"/>
    <x v="1"/>
    <n v="2"/>
    <n v="2127"/>
    <n v="0.5"/>
    <d v="2025-02-02T00:00:00"/>
    <m/>
  </r>
  <r>
    <s v="Mosciski-Kovacek"/>
    <s v="Netherlands"/>
    <n v="52.370215999999999"/>
    <n v="4.895168"/>
    <s v="Transportation &amp; Logistics"/>
    <s v="Medium (201-500)"/>
    <s v="John Smith"/>
    <d v="2024-01-11T00:00:00"/>
    <s v="Services"/>
    <x v="4"/>
    <n v="5"/>
    <x v="1"/>
    <n v="2"/>
    <n v="5436"/>
    <n v="0.2"/>
    <d v="2024-11-17T00:00:00"/>
    <m/>
  </r>
  <r>
    <s v="Aufderhar, Mraz and Braun"/>
    <s v="Portugal"/>
    <n v="38.736946000000003"/>
    <n v="-9.1426850000000002"/>
    <s v="Professional Services &amp; Consulting"/>
    <s v="Medium (201-500)"/>
    <s v="Jessica Martinez"/>
    <d v="2024-05-07T00:00:00"/>
    <s v="Services"/>
    <x v="4"/>
    <n v="5"/>
    <x v="1"/>
    <n v="2"/>
    <n v="1227"/>
    <n v="0.3"/>
    <d v="2025-04-27T00:00:00"/>
    <m/>
  </r>
  <r>
    <s v="Hoppe-Runte"/>
    <s v="Italy"/>
    <n v="41.902782000000002"/>
    <n v="12.496366"/>
    <s v="Transportation &amp; Logistics"/>
    <s v="Medium (201-500)"/>
    <s v="Laura Thompson"/>
    <d v="2024-04-27T00:00:00"/>
    <s v="SAAS"/>
    <x v="4"/>
    <n v="5"/>
    <x v="1"/>
    <n v="2"/>
    <n v="2746"/>
    <n v="0.1"/>
    <d v="2024-11-25T00:00:00"/>
    <m/>
  </r>
  <r>
    <s v="Kunze-Nitzsche"/>
    <s v="Germany"/>
    <n v="52.520007999999997"/>
    <n v="13.404954"/>
    <s v="Transportation &amp; Logistics"/>
    <s v="Medium (201-500)"/>
    <s v="David Wilson"/>
    <d v="2024-03-26T00:00:00"/>
    <s v="SAAS"/>
    <x v="4"/>
    <n v="5"/>
    <x v="1"/>
    <n v="2"/>
    <n v="4185"/>
    <n v="0.6"/>
    <d v="2025-01-02T00:00:00"/>
    <m/>
  </r>
  <r>
    <s v="Bahringer-MacGyver"/>
    <s v="Germany"/>
    <n v="52.520007999999997"/>
    <n v="13.404954"/>
    <s v="Transportation &amp; Logistics"/>
    <s v="Medium (201-500)"/>
    <s v="Jessica Martinez"/>
    <d v="2024-04-20T00:00:00"/>
    <s v="Services"/>
    <x v="4"/>
    <n v="5"/>
    <x v="1"/>
    <n v="2"/>
    <n v="4630"/>
    <n v="0.2"/>
    <d v="2025-01-21T00:00:00"/>
    <m/>
  </r>
  <r>
    <s v="Erdman-Rippin"/>
    <s v="Austria"/>
    <n v="48.210033000000003"/>
    <n v="16.363448999999999"/>
    <s v="Manufacturing &amp; Production"/>
    <s v="Medium (201-500)"/>
    <s v="Jessica Martinez"/>
    <d v="2024-05-17T00:00:00"/>
    <s v="Services"/>
    <x v="4"/>
    <n v="5"/>
    <x v="1"/>
    <n v="2"/>
    <n v="5254"/>
    <n v="0.1"/>
    <d v="2024-11-02T00:00:00"/>
    <m/>
  </r>
  <r>
    <s v="Skiles Group"/>
    <s v="Switzerland"/>
    <n v="46.204391000000001"/>
    <n v="6.1431579999999997"/>
    <s v="Agriculture &amp; Mining"/>
    <s v="Medium (201-500)"/>
    <s v="Michael Brown"/>
    <d v="2024-02-04T00:00:00"/>
    <s v="SAAS"/>
    <x v="4"/>
    <n v="5"/>
    <x v="1"/>
    <n v="2"/>
    <n v="2328"/>
    <n v="0.9"/>
    <d v="2024-04-21T00:00:00"/>
    <m/>
  </r>
  <r>
    <s v="Hills, Turcotte and Wolff"/>
    <s v="Spain"/>
    <n v="40.416775000000001"/>
    <n v="-3.7037900000000001"/>
    <s v="Recreation &amp; Sports"/>
    <s v="Medium (201-500)"/>
    <s v="John Smith"/>
    <d v="2024-02-01T00:00:00"/>
    <s v="SAAS"/>
    <x v="4"/>
    <n v="5"/>
    <x v="1"/>
    <n v="2"/>
    <n v="755"/>
    <n v="0.9"/>
    <d v="2025-01-08T00:00:00"/>
    <m/>
  </r>
  <r>
    <s v="Schowalter-Emard"/>
    <s v="Portugal"/>
    <n v="38.736946000000003"/>
    <n v="-9.1426850000000002"/>
    <s v="Transportation &amp; Logistics"/>
    <s v="Medium (201-500)"/>
    <s v="Jessica Martinez"/>
    <d v="2024-01-02T00:00:00"/>
    <s v="SAAS"/>
    <x v="4"/>
    <n v="5"/>
    <x v="1"/>
    <n v="2"/>
    <n v="4682"/>
    <n v="0.2"/>
    <d v="2024-12-03T00:00:00"/>
    <m/>
  </r>
  <r>
    <s v="Kessler Inc"/>
    <s v="Germany"/>
    <n v="52.520007999999997"/>
    <n v="13.404954"/>
    <s v="Energy &amp; Utilities"/>
    <s v="Medium (201-500)"/>
    <s v="Jessica Martinez"/>
    <d v="2024-05-25T00:00:00"/>
    <s v="Services"/>
    <x v="4"/>
    <n v="5"/>
    <x v="1"/>
    <n v="2"/>
    <n v="3732"/>
    <n v="1"/>
    <d v="2025-01-23T00:00:00"/>
    <m/>
  </r>
  <r>
    <s v="Durgan, Shanahan and Lindgren"/>
    <s v="Spain"/>
    <n v="40.416775000000001"/>
    <n v="-3.7037900000000001"/>
    <s v="IT &amp; IT Services"/>
    <s v="Medium (201-500)"/>
    <s v="Jessica Martinez"/>
    <d v="2024-03-07T00:00:00"/>
    <s v="Custom solution"/>
    <x v="4"/>
    <n v="5"/>
    <x v="1"/>
    <n v="2"/>
    <n v="3569"/>
    <n v="0.6"/>
    <d v="2024-11-14T00:00:00"/>
    <m/>
  </r>
  <r>
    <s v="Kertzmann, Keeling and Harris"/>
    <s v="Italy"/>
    <n v="41.902782000000002"/>
    <n v="12.496366"/>
    <s v="Transportation &amp; Logistics"/>
    <s v="Medium (201-500)"/>
    <s v="Sarah Davis"/>
    <d v="2024-05-15T00:00:00"/>
    <s v="Services"/>
    <x v="4"/>
    <n v="5"/>
    <x v="1"/>
    <n v="2"/>
    <n v="7885"/>
    <n v="0.4"/>
    <d v="2024-12-11T00:00:00"/>
    <m/>
  </r>
  <r>
    <s v="Brakus Inc"/>
    <s v="Switzerland"/>
    <n v="46.204391000000001"/>
    <n v="6.1431579999999997"/>
    <s v="Government Administration &amp; Healthcare"/>
    <s v="Medium (201-500)"/>
    <s v="Laura Thompson"/>
    <d v="2024-05-03T00:00:00"/>
    <s v="SAAS"/>
    <x v="4"/>
    <n v="5"/>
    <x v="1"/>
    <n v="2"/>
    <n v="5152"/>
    <n v="0.4"/>
    <d v="2025-02-12T00:00:00"/>
    <m/>
  </r>
  <r>
    <s v="Pfannerstill-Thiel"/>
    <s v="Spain"/>
    <n v="40.416775000000001"/>
    <n v="-3.7037900000000001"/>
    <s v="Government Administration &amp; Healthcare"/>
    <s v="Medium (201-500)"/>
    <s v="Kevin Anderson"/>
    <d v="2024-05-15T00:00:00"/>
    <s v="Services"/>
    <x v="4"/>
    <n v="5"/>
    <x v="1"/>
    <n v="2"/>
    <n v="2691"/>
    <n v="1"/>
    <d v="2024-09-08T00:00:00"/>
    <m/>
  </r>
  <r>
    <s v="Predovic, Tremblay and Huels"/>
    <s v="Netherlands"/>
    <n v="52.370215999999999"/>
    <n v="4.895168"/>
    <s v="Retail &amp; Distribution"/>
    <s v="Medium (201-500)"/>
    <s v="Kevin Anderson"/>
    <d v="2024-02-01T00:00:00"/>
    <s v="Custom solution"/>
    <x v="4"/>
    <n v="5"/>
    <x v="1"/>
    <n v="2"/>
    <n v="5532"/>
    <n v="0.1"/>
    <d v="2024-11-18T00:00:00"/>
    <m/>
  </r>
  <r>
    <s v="Will-Cremin"/>
    <s v="Austria"/>
    <n v="48.210033000000003"/>
    <n v="16.363448999999999"/>
    <s v="Banking &amp; Finance"/>
    <s v="Medium (201-500)"/>
    <s v="Laura Thompson"/>
    <d v="2024-01-31T00:00:00"/>
    <s v="Services"/>
    <x v="4"/>
    <n v="5"/>
    <x v="1"/>
    <n v="2"/>
    <n v="4387"/>
    <n v="0.9"/>
    <d v="2024-07-21T00:00:00"/>
    <m/>
  </r>
  <r>
    <s v="Schmidt Inc"/>
    <s v="Netherlands"/>
    <n v="52.370215999999999"/>
    <n v="4.895168"/>
    <s v="Education &amp; Science"/>
    <s v="Medium (201-500)"/>
    <s v="David Wilson"/>
    <d v="2024-03-06T00:00:00"/>
    <s v="Services"/>
    <x v="4"/>
    <n v="5"/>
    <x v="1"/>
    <n v="2"/>
    <n v="6640"/>
    <n v="0.4"/>
    <d v="2024-12-23T00:00:00"/>
    <m/>
  </r>
  <r>
    <s v="Waters and Sons"/>
    <s v="Portugal"/>
    <n v="38.736946000000003"/>
    <n v="-9.1426850000000002"/>
    <s v="Professional Services &amp; Consulting"/>
    <s v="Medium (201-500)"/>
    <s v="John Smith"/>
    <d v="2024-04-22T00:00:00"/>
    <s v="Custom solution"/>
    <x v="4"/>
    <n v="5"/>
    <x v="1"/>
    <n v="2"/>
    <n v="3640"/>
    <n v="0.3"/>
    <d v="2024-12-18T00:00:00"/>
    <m/>
  </r>
  <r>
    <s v="Baumbach-Stiedemann"/>
    <s v="Switzerland"/>
    <n v="46.204391000000001"/>
    <n v="6.1431579999999997"/>
    <s v="Construction &amp; Engineering"/>
    <s v="Medium (201-500)"/>
    <s v="David Wilson"/>
    <d v="2024-04-07T00:00:00"/>
    <s v="SAAS"/>
    <x v="4"/>
    <n v="5"/>
    <x v="1"/>
    <n v="2"/>
    <n v="3237"/>
    <n v="0.3"/>
    <d v="2024-12-28T00:00:00"/>
    <m/>
  </r>
  <r>
    <s v="Sauer, Bartell and Friesen"/>
    <s v="Italy"/>
    <n v="41.902782000000002"/>
    <n v="12.496366"/>
    <s v="Transportation &amp; Logistics"/>
    <s v="Medium (201-500)"/>
    <s v="David Wilson"/>
    <d v="2024-03-19T00:00:00"/>
    <s v="Services"/>
    <x v="4"/>
    <n v="5"/>
    <x v="1"/>
    <n v="2"/>
    <n v="3071"/>
    <n v="0.9"/>
    <d v="2024-08-09T00:00:00"/>
    <m/>
  </r>
  <r>
    <s v="Tromp Group"/>
    <s v="Italy"/>
    <n v="41.902782000000002"/>
    <n v="12.496366"/>
    <s v="Transportation &amp; Logistics"/>
    <s v="Medium (201-500)"/>
    <s v="Michael Brown"/>
    <d v="2024-03-17T00:00:00"/>
    <s v="SAAS"/>
    <x v="4"/>
    <n v="5"/>
    <x v="1"/>
    <n v="2"/>
    <n v="7500"/>
    <n v="0.5"/>
    <d v="2024-10-10T00:00:00"/>
    <m/>
  </r>
  <r>
    <s v="Harber, Lynch and Kassulke"/>
    <s v="Germany"/>
    <n v="52.520007999999997"/>
    <n v="13.404954"/>
    <s v="Energy &amp; Utilities"/>
    <s v="Medium (201-500)"/>
    <s v="David Wilson"/>
    <d v="2024-03-07T00:00:00"/>
    <s v="Services"/>
    <x v="4"/>
    <n v="5"/>
    <x v="1"/>
    <n v="2"/>
    <n v="5842"/>
    <n v="0.1"/>
    <d v="2024-05-17T00:00:00"/>
    <m/>
  </r>
  <r>
    <s v="Beer LLC"/>
    <s v="Portugal"/>
    <n v="38.736946000000003"/>
    <n v="-9.1426850000000002"/>
    <s v="Transportation &amp; Logistics"/>
    <s v="Medium (201-500)"/>
    <s v="Michael Brown"/>
    <d v="2024-04-28T00:00:00"/>
    <s v="Services"/>
    <x v="4"/>
    <n v="5"/>
    <x v="1"/>
    <n v="2"/>
    <n v="7677"/>
    <n v="1"/>
    <d v="2024-12-27T00:00:00"/>
    <m/>
  </r>
  <r>
    <s v="Casper LLC"/>
    <s v="Germany"/>
    <n v="52.520007999999997"/>
    <n v="13.404954"/>
    <s v="Retail &amp; Distribution"/>
    <s v="Medium (201-500)"/>
    <s v="David Wilson"/>
    <d v="2024-03-15T00:00:00"/>
    <s v="SAAS"/>
    <x v="4"/>
    <n v="5"/>
    <x v="1"/>
    <n v="2"/>
    <n v="4904"/>
    <n v="1"/>
    <d v="2024-10-22T00:00:00"/>
    <m/>
  </r>
  <r>
    <s v="Feeney-Smith"/>
    <s v="France"/>
    <n v="48.864716000000001"/>
    <n v="2.3490139999999999"/>
    <s v="Telecommunications"/>
    <s v="Medium (201-500)"/>
    <s v="John Smith"/>
    <d v="2024-02-04T00:00:00"/>
    <s v="Services"/>
    <x v="4"/>
    <n v="5"/>
    <x v="1"/>
    <n v="2"/>
    <n v="1657"/>
    <n v="0.3"/>
    <d v="2024-09-01T00:00:00"/>
    <m/>
  </r>
  <r>
    <s v="Hand, Beer and Feest"/>
    <s v="Austria"/>
    <n v="48.210033000000003"/>
    <n v="16.363448999999999"/>
    <s v="Recreation &amp; Sports"/>
    <s v="Medium (201-500)"/>
    <s v="Sarah Davis"/>
    <d v="2024-03-28T00:00:00"/>
    <s v="SAAS"/>
    <x v="4"/>
    <n v="5"/>
    <x v="1"/>
    <n v="2"/>
    <n v="2112"/>
    <n v="0.7"/>
    <d v="2025-01-29T00:00:00"/>
    <m/>
  </r>
  <r>
    <s v="Schneider Inc"/>
    <s v="Italy"/>
    <n v="41.902782000000002"/>
    <n v="12.496366"/>
    <s v="Energy &amp; Utilities"/>
    <s v="Medium (201-500)"/>
    <s v="Sarah Davis"/>
    <d v="2024-01-27T00:00:00"/>
    <s v="Services"/>
    <x v="4"/>
    <n v="5"/>
    <x v="1"/>
    <n v="2"/>
    <n v="1284"/>
    <n v="0.4"/>
    <d v="2024-06-13T00:00:00"/>
    <m/>
  </r>
  <r>
    <s v="Jast and Sons"/>
    <s v="Germany"/>
    <n v="52.520007999999997"/>
    <n v="13.404954"/>
    <s v="Manufacturing &amp; Production"/>
    <s v="Medium (201-500)"/>
    <s v="Emily Johnson"/>
    <d v="2024-01-13T00:00:00"/>
    <s v="SAAS"/>
    <x v="4"/>
    <n v="5"/>
    <x v="1"/>
    <n v="2"/>
    <n v="6205"/>
    <n v="0.3"/>
    <d v="2024-04-25T00:00:00"/>
    <m/>
  </r>
  <r>
    <s v="Lehner, Ledner and Strosin"/>
    <s v="Netherlands"/>
    <n v="52.370215999999999"/>
    <n v="4.895168"/>
    <s v="Government Administration &amp; Healthcare"/>
    <s v="Medium (201-500)"/>
    <s v="Michael Brown"/>
    <d v="2024-01-10T00:00:00"/>
    <s v="Services"/>
    <x v="4"/>
    <n v="5"/>
    <x v="1"/>
    <n v="2"/>
    <n v="502"/>
    <n v="0.1"/>
    <d v="2024-12-23T00:00:00"/>
    <m/>
  </r>
  <r>
    <s v="Strosin, Ebert and Hessel"/>
    <s v="France"/>
    <n v="48.864716000000001"/>
    <n v="2.3490139999999999"/>
    <s v="Professional Services &amp; Consulting"/>
    <s v="Medium (201-500)"/>
    <s v="Jessica Martinez"/>
    <d v="2024-02-04T00:00:00"/>
    <s v="Services"/>
    <x v="4"/>
    <n v="5"/>
    <x v="1"/>
    <n v="2"/>
    <n v="7094"/>
    <n v="0.4"/>
    <d v="2024-05-28T00:00:00"/>
    <m/>
  </r>
  <r>
    <s v="Rath, Gleason and Shanahan"/>
    <s v="Switzerland"/>
    <n v="46.204391000000001"/>
    <n v="6.1431579999999997"/>
    <s v="Professional Services &amp; Consulting"/>
    <s v="Medium (201-500)"/>
    <s v="Jessica Martinez"/>
    <d v="2024-03-23T00:00:00"/>
    <s v="SAAS"/>
    <x v="4"/>
    <n v="5"/>
    <x v="1"/>
    <n v="2"/>
    <n v="3955"/>
    <n v="0.3"/>
    <d v="2025-03-22T00:00:00"/>
    <m/>
  </r>
  <r>
    <s v="Cormier-Baumbach"/>
    <s v="Italy"/>
    <n v="41.902782000000002"/>
    <n v="12.496366"/>
    <s v="Energy &amp; Utilities"/>
    <s v="Medium (201-500)"/>
    <s v="Michael Brown"/>
    <d v="2024-04-29T00:00:00"/>
    <s v="Services"/>
    <x v="4"/>
    <n v="5"/>
    <x v="1"/>
    <n v="2"/>
    <n v="7725"/>
    <n v="0.2"/>
    <d v="2024-10-14T00:00:00"/>
    <m/>
  </r>
  <r>
    <s v="Langworth, Herzog and Veum"/>
    <s v="France"/>
    <n v="48.864716000000001"/>
    <n v="2.3490139999999999"/>
    <s v="Transportation &amp; Logistics"/>
    <s v="Medium (201-500)"/>
    <s v="Emily Johnson"/>
    <d v="2024-05-17T00:00:00"/>
    <s v="Services"/>
    <x v="4"/>
    <n v="5"/>
    <x v="1"/>
    <n v="2"/>
    <n v="5993"/>
    <n v="0.8"/>
    <d v="2025-02-03T00:00:00"/>
    <m/>
  </r>
  <r>
    <s v="Botsford-Ruecker"/>
    <s v="Switzerland"/>
    <n v="46.204391000000001"/>
    <n v="6.1431579999999997"/>
    <s v="Government Administration &amp; Healthcare"/>
    <s v="Medium (201-500)"/>
    <s v="Michael Brown"/>
    <d v="2024-03-03T00:00:00"/>
    <s v="Services"/>
    <x v="4"/>
    <n v="5"/>
    <x v="1"/>
    <n v="2"/>
    <n v="4910"/>
    <n v="0.4"/>
    <d v="2024-09-19T00:00:00"/>
    <m/>
  </r>
  <r>
    <s v="Bernier, D'Amore and Quitzon"/>
    <s v="Belgium"/>
    <n v="51.260196999999998"/>
    <n v="4.4027710000000004"/>
    <s v="Agriculture &amp; Mining"/>
    <s v="Medium (201-500)"/>
    <s v="Michael Brown"/>
    <d v="2024-01-30T00:00:00"/>
    <s v="SAAS"/>
    <x v="4"/>
    <n v="5"/>
    <x v="1"/>
    <n v="2"/>
    <n v="6186"/>
    <n v="0.4"/>
    <d v="2024-09-22T00:00:00"/>
    <m/>
  </r>
  <r>
    <s v="Gleichner-Crist"/>
    <s v="Portugal"/>
    <n v="38.736946000000003"/>
    <n v="-9.1426850000000002"/>
    <s v="Government Administration &amp; Healthcare"/>
    <s v="Medium (201-500)"/>
    <s v="Michael Brown"/>
    <d v="2024-02-26T00:00:00"/>
    <s v="Custom solution"/>
    <x v="4"/>
    <n v="5"/>
    <x v="1"/>
    <n v="2"/>
    <n v="4143"/>
    <n v="0.2"/>
    <d v="2024-06-23T00:00:00"/>
    <m/>
  </r>
  <r>
    <s v="Bosco-Kemmer"/>
    <s v="Germany"/>
    <n v="52.520007999999997"/>
    <n v="13.404954"/>
    <s v="Transportation &amp; Logistics"/>
    <s v="Medium (201-500)"/>
    <s v="Laura Thompson"/>
    <d v="2024-02-08T00:00:00"/>
    <s v="Services"/>
    <x v="4"/>
    <n v="5"/>
    <x v="1"/>
    <n v="2"/>
    <n v="1932"/>
    <n v="0.7"/>
    <d v="2024-12-21T00:00:00"/>
    <m/>
  </r>
  <r>
    <s v="Pacocha-Powlowski"/>
    <s v="Switzerland"/>
    <n v="46.204391000000001"/>
    <n v="6.1431579999999997"/>
    <s v="Banking &amp; Finance"/>
    <s v="Medium (201-500)"/>
    <s v="Michael Brown"/>
    <d v="2024-05-08T00:00:00"/>
    <s v="Services"/>
    <x v="4"/>
    <n v="5"/>
    <x v="1"/>
    <n v="2"/>
    <n v="5594"/>
    <n v="0.1"/>
    <d v="2024-07-10T00:00:00"/>
    <m/>
  </r>
  <r>
    <s v="Smith Inc"/>
    <s v="Portugal"/>
    <n v="38.736946000000003"/>
    <n v="-9.1426850000000002"/>
    <s v="Government Administration &amp; Healthcare"/>
    <s v="Medium (201-500)"/>
    <s v="David Wilson"/>
    <d v="2024-03-08T00:00:00"/>
    <s v="Custom solution"/>
    <x v="4"/>
    <n v="5"/>
    <x v="1"/>
    <n v="2"/>
    <n v="7212"/>
    <n v="0.5"/>
    <d v="2024-11-19T00:00:00"/>
    <m/>
  </r>
  <r>
    <s v="Stark Inc"/>
    <s v="France"/>
    <n v="48.864716000000001"/>
    <n v="2.3490139999999999"/>
    <s v="Professional Services &amp; Consulting"/>
    <s v="Medium (201-500)"/>
    <s v="Sarah Davis"/>
    <d v="2024-04-21T00:00:00"/>
    <s v="SAAS"/>
    <x v="4"/>
    <n v="5"/>
    <x v="1"/>
    <n v="2"/>
    <n v="1094"/>
    <n v="0.5"/>
    <d v="2024-11-20T00:00:00"/>
    <m/>
  </r>
  <r>
    <s v="Bailey-VonRueden"/>
    <s v="Portugal"/>
    <n v="38.736946000000003"/>
    <n v="-9.1426850000000002"/>
    <s v="IT &amp; IT Services"/>
    <s v="Medium (201-500)"/>
    <s v="Jessica Martinez"/>
    <d v="2024-01-23T00:00:00"/>
    <s v="SAAS"/>
    <x v="4"/>
    <n v="5"/>
    <x v="1"/>
    <n v="2"/>
    <n v="7972"/>
    <n v="0.3"/>
    <d v="2024-08-09T00:00:00"/>
    <m/>
  </r>
  <r>
    <s v="Rogahn-Cummerata"/>
    <s v="France"/>
    <n v="48.864716000000001"/>
    <n v="2.3490139999999999"/>
    <s v="IT &amp; IT Services"/>
    <s v="Medium (201-500)"/>
    <s v="Laura Thompson"/>
    <d v="2024-02-04T00:00:00"/>
    <s v="Services"/>
    <x v="4"/>
    <n v="5"/>
    <x v="1"/>
    <n v="2"/>
    <n v="5743"/>
    <n v="0.4"/>
    <d v="2024-05-28T00:00:00"/>
    <m/>
  </r>
  <r>
    <s v="Cole LLC"/>
    <s v="Germany"/>
    <n v="52.520007999999997"/>
    <n v="13.404954"/>
    <s v="Professional Services &amp; Consulting"/>
    <s v="Medium (201-500)"/>
    <s v="John Smith"/>
    <d v="2024-04-21T00:00:00"/>
    <s v="Services"/>
    <x v="4"/>
    <n v="5"/>
    <x v="1"/>
    <n v="2"/>
    <n v="1906"/>
    <n v="0.5"/>
    <d v="2025-01-03T00:00:00"/>
    <m/>
  </r>
  <r>
    <s v="Kling LLC"/>
    <s v="France"/>
    <n v="48.864716000000001"/>
    <n v="2.3490139999999999"/>
    <s v="Recreation &amp; Sports"/>
    <s v="Medium (201-500)"/>
    <s v="Michael Brown"/>
    <d v="2024-05-10T00:00:00"/>
    <s v="SAAS"/>
    <x v="4"/>
    <n v="5"/>
    <x v="1"/>
    <n v="2"/>
    <n v="635"/>
    <n v="0.1"/>
    <d v="2025-03-24T00:00:00"/>
    <m/>
  </r>
  <r>
    <s v="Murray-Rice"/>
    <s v="Belgium"/>
    <n v="51.260196999999998"/>
    <n v="4.4027710000000004"/>
    <s v="Banking &amp; Finance"/>
    <s v="Medium (201-500)"/>
    <s v="Laura Thompson"/>
    <d v="2024-02-13T00:00:00"/>
    <s v="Custom solution"/>
    <x v="4"/>
    <n v="5"/>
    <x v="1"/>
    <n v="2"/>
    <n v="1429"/>
    <n v="0.2"/>
    <d v="2024-07-31T00:00:00"/>
    <m/>
  </r>
  <r>
    <s v="Cummerata and Sons"/>
    <s v="Germany"/>
    <n v="52.520007999999997"/>
    <n v="13.404954"/>
    <s v="Recreation &amp; Sports"/>
    <s v="Medium (201-500)"/>
    <s v="David Wilson"/>
    <d v="2024-02-03T00:00:00"/>
    <s v="Services"/>
    <x v="4"/>
    <n v="5"/>
    <x v="1"/>
    <n v="2"/>
    <n v="4340"/>
    <n v="0.5"/>
    <d v="2024-06-24T00:00:00"/>
    <m/>
  </r>
  <r>
    <s v="Hayes Inc"/>
    <s v="Italy"/>
    <n v="41.902782000000002"/>
    <n v="12.496366"/>
    <s v="Transportation &amp; Logistics"/>
    <s v="Medium (201-500)"/>
    <s v="Laura Thompson"/>
    <d v="2024-01-18T00:00:00"/>
    <s v="Custom solution"/>
    <x v="4"/>
    <n v="5"/>
    <x v="1"/>
    <n v="2"/>
    <n v="3907"/>
    <n v="0.4"/>
    <d v="2024-06-30T00:00:00"/>
    <m/>
  </r>
  <r>
    <s v="Pouros Group"/>
    <s v="Netherlands"/>
    <n v="52.370215999999999"/>
    <n v="4.895168"/>
    <s v="Government Administration &amp; Healthcare"/>
    <s v="Medium (201-500)"/>
    <s v="Sarah Davis"/>
    <d v="2024-01-03T00:00:00"/>
    <s v="SAAS"/>
    <x v="4"/>
    <n v="5"/>
    <x v="1"/>
    <n v="2"/>
    <n v="671"/>
    <n v="0.2"/>
    <d v="2024-02-06T00:00:00"/>
    <m/>
  </r>
  <r>
    <s v="Howe-Pfeffer"/>
    <s v="Switzerland"/>
    <n v="46.204391000000001"/>
    <n v="6.1431579999999997"/>
    <s v="Government Administration &amp; Healthcare"/>
    <s v="Medium (201-500)"/>
    <s v="Michael Brown"/>
    <d v="2024-02-12T00:00:00"/>
    <s v="Custom solution"/>
    <x v="4"/>
    <n v="5"/>
    <x v="1"/>
    <n v="2"/>
    <n v="7563"/>
    <n v="0.3"/>
    <d v="2024-03-10T00:00:00"/>
    <m/>
  </r>
  <r>
    <s v="Lind, Swaniawski and Spinka"/>
    <s v="Netherlands"/>
    <n v="52.370215999999999"/>
    <n v="4.895168"/>
    <s v="Government Administration &amp; Healthcare"/>
    <s v="Medium (201-500)"/>
    <s v="Sarah Davis"/>
    <d v="2024-03-23T00:00:00"/>
    <s v="Services"/>
    <x v="4"/>
    <n v="5"/>
    <x v="1"/>
    <n v="2"/>
    <n v="1083"/>
    <n v="0.6"/>
    <d v="2025-02-05T00:00:00"/>
    <m/>
  </r>
  <r>
    <s v="Bechtelar and Sons"/>
    <s v="Portugal"/>
    <n v="38.736946000000003"/>
    <n v="-9.1426850000000002"/>
    <s v="Government Administration &amp; Healthcare"/>
    <s v="Medium (201-500)"/>
    <s v="Laura Thompson"/>
    <d v="2024-01-14T00:00:00"/>
    <s v="SAAS"/>
    <x v="4"/>
    <n v="5"/>
    <x v="1"/>
    <n v="2"/>
    <n v="5813"/>
    <n v="0.1"/>
    <d v="2024-07-17T00:00:00"/>
    <m/>
  </r>
  <r>
    <s v="Marquardt-Crooks"/>
    <s v="Belgium"/>
    <n v="51.260196999999998"/>
    <n v="4.4027710000000004"/>
    <s v="IT &amp; IT Services"/>
    <s v="Medium (201-500)"/>
    <s v="Sarah Davis"/>
    <d v="2024-02-06T00:00:00"/>
    <s v="Custom solution"/>
    <x v="4"/>
    <n v="5"/>
    <x v="1"/>
    <n v="2"/>
    <n v="2873"/>
    <n v="0.6"/>
    <d v="2024-04-02T00:00:00"/>
    <m/>
  </r>
  <r>
    <s v="Rice LLC"/>
    <s v="Spain"/>
    <n v="40.416775000000001"/>
    <n v="-3.7037900000000001"/>
    <s v="Transportation &amp; Logistics"/>
    <s v="Medium (201-500)"/>
    <s v="Jessica Martinez"/>
    <d v="2024-04-25T00:00:00"/>
    <s v="SAAS"/>
    <x v="4"/>
    <n v="5"/>
    <x v="1"/>
    <n v="2"/>
    <n v="5053"/>
    <n v="0.2"/>
    <d v="2025-04-07T00:00:00"/>
    <m/>
  </r>
  <r>
    <s v="Fahey Group"/>
    <s v="Belgium"/>
    <n v="51.260196999999998"/>
    <n v="4.4027710000000004"/>
    <s v="Education &amp; Science"/>
    <s v="Medium (201-500)"/>
    <s v="David Wilson"/>
    <d v="2024-01-31T00:00:00"/>
    <s v="SAAS"/>
    <x v="4"/>
    <n v="5"/>
    <x v="1"/>
    <n v="2"/>
    <n v="8000"/>
    <n v="0.4"/>
    <d v="2024-11-09T00:00:00"/>
    <m/>
  </r>
  <r>
    <s v="Crona-Beer"/>
    <s v="Austria"/>
    <n v="48.210033000000003"/>
    <n v="16.363448999999999"/>
    <s v="IT &amp; IT Services"/>
    <s v="Medium (201-500)"/>
    <s v="Laura Thompson"/>
    <d v="2024-05-25T00:00:00"/>
    <s v="Custom solution"/>
    <x v="4"/>
    <n v="5"/>
    <x v="1"/>
    <n v="2"/>
    <n v="7020"/>
    <n v="0.8"/>
    <d v="2024-12-12T00:00:00"/>
    <m/>
  </r>
  <r>
    <s v="Runte-Baumbach"/>
    <s v="Austria"/>
    <n v="48.210033000000003"/>
    <n v="16.363448999999999"/>
    <s v="IT &amp; IT Services"/>
    <s v="Medium (201-500)"/>
    <s v="Michael Brown"/>
    <d v="2024-03-07T00:00:00"/>
    <s v="Services"/>
    <x v="4"/>
    <n v="5"/>
    <x v="1"/>
    <n v="2"/>
    <n v="3691"/>
    <n v="0.3"/>
    <d v="2025-01-04T00:00:00"/>
    <m/>
  </r>
  <r>
    <s v="Nitzsche, O'Reilly and White"/>
    <s v="Netherlands"/>
    <n v="52.370215999999999"/>
    <n v="4.895168"/>
    <s v="Entertainment &amp; Media &amp; Hospitality"/>
    <s v="Medium (201-500)"/>
    <s v="Kevin Anderson"/>
    <d v="2024-02-05T00:00:00"/>
    <s v="Custom solution"/>
    <x v="4"/>
    <n v="5"/>
    <x v="1"/>
    <n v="2"/>
    <n v="7971"/>
    <n v="0.5"/>
    <d v="2024-04-01T00:00:00"/>
    <m/>
  </r>
  <r>
    <s v="Rippin, Brakus and Cole"/>
    <s v="Spain"/>
    <n v="40.416775000000001"/>
    <n v="-3.7037900000000001"/>
    <s v="Recreation &amp; Sports"/>
    <s v="Medium (201-500)"/>
    <s v="Michael Brown"/>
    <d v="2024-03-04T00:00:00"/>
    <s v="Services"/>
    <x v="4"/>
    <n v="5"/>
    <x v="1"/>
    <n v="2"/>
    <n v="2545"/>
    <n v="1"/>
    <d v="2024-08-27T00:00:00"/>
    <m/>
  </r>
  <r>
    <s v="Beahan-Jenkins"/>
    <s v="Spain"/>
    <n v="40.416775000000001"/>
    <n v="-3.7037900000000001"/>
    <s v="Transportation &amp; Logistics"/>
    <s v="Medium (201-500)"/>
    <s v="Jessica Martinez"/>
    <d v="2024-05-15T00:00:00"/>
    <s v="Custom solution"/>
    <x v="4"/>
    <n v="5"/>
    <x v="1"/>
    <n v="2"/>
    <n v="3848"/>
    <n v="0.9"/>
    <d v="2025-04-04T00:00:00"/>
    <m/>
  </r>
  <r>
    <s v="Balistreri, Corkery and Mertz"/>
    <s v="Belgium"/>
    <n v="51.260196999999998"/>
    <n v="4.4027710000000004"/>
    <s v="Banking &amp; Finance"/>
    <s v="Medium (201-500)"/>
    <s v="Sarah Davis"/>
    <d v="2024-05-23T00:00:00"/>
    <s v="Custom solution"/>
    <x v="4"/>
    <n v="5"/>
    <x v="1"/>
    <n v="2"/>
    <n v="386"/>
    <n v="0.5"/>
    <d v="2024-09-11T00:00:00"/>
    <m/>
  </r>
  <r>
    <s v="Willms-Farrell"/>
    <s v="France"/>
    <n v="48.864716000000001"/>
    <n v="2.3490139999999999"/>
    <s v="Government Administration &amp; Healthcare"/>
    <s v="Medium (201-500)"/>
    <s v="Jessica Martinez"/>
    <d v="2024-05-20T00:00:00"/>
    <s v="SAAS"/>
    <x v="4"/>
    <n v="5"/>
    <x v="1"/>
    <n v="2"/>
    <n v="1523"/>
    <n v="0.3"/>
    <d v="2025-01-25T00:00:00"/>
    <m/>
  </r>
  <r>
    <s v="O'Reilly, Dach and Simonis"/>
    <s v="Switzerland"/>
    <n v="46.204391000000001"/>
    <n v="6.1431579999999997"/>
    <s v="Manufacturing &amp; Production"/>
    <s v="Medium (201-500)"/>
    <s v="Jessica Martinez"/>
    <d v="2024-04-30T00:00:00"/>
    <s v="SAAS"/>
    <x v="4"/>
    <n v="5"/>
    <x v="1"/>
    <n v="2"/>
    <n v="1672"/>
    <n v="0.9"/>
    <d v="2024-06-16T00:00:00"/>
    <m/>
  </r>
  <r>
    <s v="Kunde-Lockman"/>
    <s v="Portugal"/>
    <n v="38.736946000000003"/>
    <n v="-9.1426850000000002"/>
    <s v="Telecommunications"/>
    <s v="Medium (201-500)"/>
    <s v="Emily Johnson"/>
    <d v="2024-01-18T00:00:00"/>
    <s v="SAAS"/>
    <x v="4"/>
    <n v="5"/>
    <x v="1"/>
    <n v="2"/>
    <n v="2045"/>
    <n v="0.5"/>
    <d v="2024-10-02T00:00:00"/>
    <m/>
  </r>
  <r>
    <s v="Legros-Auer"/>
    <s v="France"/>
    <n v="48.864716000000001"/>
    <n v="2.3490139999999999"/>
    <s v="Manufacturing &amp; Production"/>
    <s v="Medium (201-500)"/>
    <s v="Emily Johnson"/>
    <d v="2024-04-27T00:00:00"/>
    <s v="SAAS"/>
    <x v="4"/>
    <n v="5"/>
    <x v="1"/>
    <n v="2"/>
    <n v="2968"/>
    <n v="0.2"/>
    <d v="2024-06-07T00:00:00"/>
    <m/>
  </r>
  <r>
    <s v="Orn LLC"/>
    <s v="Italy"/>
    <n v="41.902782000000002"/>
    <n v="12.496366"/>
    <s v="Transportation &amp; Logistics"/>
    <s v="Medium (201-500)"/>
    <s v="John Smith"/>
    <d v="2024-03-19T00:00:00"/>
    <s v="Custom solution"/>
    <x v="4"/>
    <n v="5"/>
    <x v="1"/>
    <n v="2"/>
    <n v="1307"/>
    <n v="0.2"/>
    <d v="2025-01-01T00:00:00"/>
    <m/>
  </r>
  <r>
    <s v="Turcotte-VonRueden"/>
    <s v="France"/>
    <n v="48.864716000000001"/>
    <n v="2.3490139999999999"/>
    <s v="Banking &amp; Finance"/>
    <s v="Medium (201-500)"/>
    <s v="Sarah Davis"/>
    <d v="2024-03-10T00:00:00"/>
    <s v="SAAS"/>
    <x v="4"/>
    <n v="5"/>
    <x v="1"/>
    <n v="2"/>
    <n v="3725"/>
    <n v="0.4"/>
    <d v="2024-12-14T00:00:00"/>
    <m/>
  </r>
  <r>
    <s v="Vandervort Inc"/>
    <s v="Austria"/>
    <n v="48.210033000000003"/>
    <n v="16.363448999999999"/>
    <s v="Energy &amp; Utilities"/>
    <s v="Medium (201-500)"/>
    <s v="Jessica Martinez"/>
    <d v="2024-04-26T00:00:00"/>
    <s v="Services"/>
    <x v="4"/>
    <n v="5"/>
    <x v="1"/>
    <n v="2"/>
    <n v="5200"/>
    <n v="0.4"/>
    <d v="2024-12-29T00:00:00"/>
    <m/>
  </r>
  <r>
    <s v="Schaden, Dicki and Kiehn"/>
    <s v="France"/>
    <n v="48.864716000000001"/>
    <n v="2.3490139999999999"/>
    <s v="Energy &amp; Utilities"/>
    <s v="Medium (201-500)"/>
    <s v="Jessica Martinez"/>
    <d v="2024-05-22T00:00:00"/>
    <s v="Custom solution"/>
    <x v="4"/>
    <n v="5"/>
    <x v="1"/>
    <n v="2"/>
    <n v="7311"/>
    <n v="0.7"/>
    <d v="2025-05-17T00:00:00"/>
    <m/>
  </r>
  <r>
    <s v="Bosco Group"/>
    <s v="Belgium"/>
    <n v="51.260196999999998"/>
    <n v="4.4027710000000004"/>
    <s v="Professional Services &amp; Consulting"/>
    <s v="Medium (201-500)"/>
    <s v="Laura Thompson"/>
    <d v="2024-01-28T00:00:00"/>
    <s v="Custom solution"/>
    <x v="4"/>
    <n v="5"/>
    <x v="1"/>
    <n v="2"/>
    <n v="1173"/>
    <n v="0.4"/>
    <d v="2024-08-04T00:00:00"/>
    <m/>
  </r>
  <r>
    <s v="Rosenbaum Group"/>
    <s v="Portugal"/>
    <n v="38.736946000000003"/>
    <n v="-9.1426850000000002"/>
    <s v="Retail &amp; Distribution"/>
    <s v="Medium (201-500)"/>
    <s v="David Wilson"/>
    <d v="2024-05-05T00:00:00"/>
    <s v="Custom solution"/>
    <x v="4"/>
    <n v="5"/>
    <x v="1"/>
    <n v="2"/>
    <n v="7339"/>
    <n v="0.7"/>
    <d v="2024-12-30T00:00:00"/>
    <m/>
  </r>
  <r>
    <s v="Auer-Bradtke"/>
    <s v="Germany"/>
    <n v="52.520007999999997"/>
    <n v="13.404954"/>
    <s v="Manufacturing &amp; Production"/>
    <s v="Medium (201-500)"/>
    <s v="Emily Johnson"/>
    <d v="2024-05-18T00:00:00"/>
    <s v="SAAS"/>
    <x v="4"/>
    <n v="5"/>
    <x v="1"/>
    <n v="2"/>
    <n v="5441"/>
    <n v="0.4"/>
    <d v="2024-07-18T00:00:00"/>
    <m/>
  </r>
  <r>
    <s v="Armstrong, Hermann and Sawayn"/>
    <s v="Germany"/>
    <n v="52.520007999999997"/>
    <n v="13.404954"/>
    <s v="Entertainment &amp; Media &amp; Hospitality"/>
    <s v="Medium (201-500)"/>
    <s v="David Wilson"/>
    <d v="2024-03-04T00:00:00"/>
    <s v="SAAS"/>
    <x v="4"/>
    <n v="5"/>
    <x v="1"/>
    <n v="2"/>
    <n v="6675"/>
    <n v="0.2"/>
    <d v="2024-12-11T00:00:00"/>
    <m/>
  </r>
  <r>
    <s v="Feeney LLC"/>
    <s v="Belgium"/>
    <n v="51.260196999999998"/>
    <n v="4.4027710000000004"/>
    <s v="Banking &amp; Finance"/>
    <s v="Medium (201-500)"/>
    <s v="David Wilson"/>
    <d v="2024-03-15T00:00:00"/>
    <s v="Custom solution"/>
    <x v="4"/>
    <n v="5"/>
    <x v="1"/>
    <n v="2"/>
    <n v="6553"/>
    <n v="0.3"/>
    <d v="2024-09-29T00:00:00"/>
    <m/>
  </r>
  <r>
    <s v="Marquardt, Denesik and Schmeler"/>
    <s v="Germany"/>
    <n v="52.520007999999997"/>
    <n v="13.404954"/>
    <s v="Construction &amp; Engineering"/>
    <s v="Medium (201-500)"/>
    <s v="Emily Johnson"/>
    <d v="2024-04-20T00:00:00"/>
    <s v="Custom solution"/>
    <x v="4"/>
    <n v="5"/>
    <x v="1"/>
    <n v="2"/>
    <n v="6215"/>
    <n v="0.4"/>
    <d v="2024-06-30T00:00:00"/>
    <m/>
  </r>
  <r>
    <s v="Bernier, Herman and Schulist"/>
    <s v="Germany"/>
    <n v="52.520007999999997"/>
    <n v="13.404954"/>
    <s v="IT &amp; IT Services"/>
    <s v="Medium (201-500)"/>
    <s v="Laura Thompson"/>
    <d v="2024-03-30T00:00:00"/>
    <s v="SAAS"/>
    <x v="4"/>
    <n v="5"/>
    <x v="1"/>
    <n v="2"/>
    <n v="7596"/>
    <n v="0.3"/>
    <d v="2024-05-02T00:00:00"/>
    <m/>
  </r>
  <r>
    <s v="Boyer and Sons"/>
    <s v="Italy"/>
    <n v="41.902782000000002"/>
    <n v="12.496366"/>
    <s v="Telecommunications"/>
    <s v="Medium (201-500)"/>
    <s v="Jessica Martinez"/>
    <d v="2024-05-26T00:00:00"/>
    <s v="SAAS"/>
    <x v="4"/>
    <n v="5"/>
    <x v="1"/>
    <n v="2"/>
    <n v="7503"/>
    <n v="0.5"/>
    <d v="2025-02-05T00:00:00"/>
    <m/>
  </r>
  <r>
    <s v="Ratke Inc"/>
    <s v="Italy"/>
    <n v="41.902782000000002"/>
    <n v="12.496366"/>
    <s v="IT &amp; IT Services"/>
    <s v="Medium (201-500)"/>
    <s v="Jessica Martinez"/>
    <d v="2024-03-01T00:00:00"/>
    <s v="Custom solution"/>
    <x v="4"/>
    <n v="5"/>
    <x v="1"/>
    <n v="2"/>
    <n v="3606"/>
    <n v="0.3"/>
    <d v="2024-09-20T00:00:00"/>
    <m/>
  </r>
  <r>
    <s v="Padberg, Koepp and Walsh"/>
    <s v="Switzerland"/>
    <n v="46.204391000000001"/>
    <n v="6.1431579999999997"/>
    <s v="Agriculture &amp; Mining"/>
    <s v="Medium (201-500)"/>
    <s v="Laura Thompson"/>
    <d v="2024-02-03T00:00:00"/>
    <s v="SAAS"/>
    <x v="4"/>
    <n v="5"/>
    <x v="1"/>
    <n v="2"/>
    <n v="4178"/>
    <n v="0.6"/>
    <d v="2024-04-15T00:00:00"/>
    <m/>
  </r>
  <r>
    <s v="Monahan, Dooley and Jast"/>
    <s v="Switzerland"/>
    <n v="46.204391000000001"/>
    <n v="6.1431579999999997"/>
    <s v="Banking &amp; Finance"/>
    <s v="Medium (201-500)"/>
    <s v="John Smith"/>
    <d v="2024-04-08T00:00:00"/>
    <s v="Custom solution"/>
    <x v="4"/>
    <n v="5"/>
    <x v="1"/>
    <n v="2"/>
    <n v="529"/>
    <n v="0.2"/>
    <d v="2024-11-23T00:00:00"/>
    <m/>
  </r>
  <r>
    <s v="Lehner, Jacobi and Koepp"/>
    <s v="Italy"/>
    <n v="41.902782000000002"/>
    <n v="12.496366"/>
    <s v="IT &amp; IT Services"/>
    <s v="Medium (201-500)"/>
    <s v="Emily Johnson"/>
    <d v="2024-03-05T00:00:00"/>
    <s v="Custom solution"/>
    <x v="4"/>
    <n v="5"/>
    <x v="1"/>
    <n v="2"/>
    <n v="6577"/>
    <n v="0.2"/>
    <d v="2024-11-15T00:00:00"/>
    <m/>
  </r>
  <r>
    <s v="Ondricka-Jerde"/>
    <s v="Portugal"/>
    <n v="38.736946000000003"/>
    <n v="-9.1426850000000002"/>
    <s v="IT &amp; IT Services"/>
    <s v="Medium (201-500)"/>
    <s v="Jessica Martinez"/>
    <d v="2024-01-23T00:00:00"/>
    <s v="Services"/>
    <x v="4"/>
    <n v="5"/>
    <x v="1"/>
    <n v="2"/>
    <n v="1908"/>
    <n v="0.5"/>
    <d v="2025-01-20T00:00:00"/>
    <m/>
  </r>
  <r>
    <s v="Gerhold, Fahey and Schowalter"/>
    <s v="Germany"/>
    <n v="52.520007999999997"/>
    <n v="13.404954"/>
    <s v="Transportation &amp; Logistics"/>
    <s v="Medium (201-500)"/>
    <s v="Jessica Martinez"/>
    <d v="2024-04-28T00:00:00"/>
    <s v="Services"/>
    <x v="4"/>
    <n v="5"/>
    <x v="1"/>
    <n v="2"/>
    <n v="360"/>
    <n v="0.1"/>
    <d v="2024-11-05T00:00:00"/>
    <m/>
  </r>
  <r>
    <s v="Harvey-Gottlieb"/>
    <s v="Germany"/>
    <n v="52.520007999999997"/>
    <n v="13.404954"/>
    <s v="IT &amp; IT Services"/>
    <s v="Medium (201-500)"/>
    <s v="Laura Thompson"/>
    <d v="2024-04-29T00:00:00"/>
    <s v="SAAS"/>
    <x v="4"/>
    <n v="5"/>
    <x v="1"/>
    <n v="2"/>
    <n v="7973"/>
    <n v="0.3"/>
    <d v="2024-09-13T00:00:00"/>
    <m/>
  </r>
  <r>
    <s v="Botsford, Hudson and Becker"/>
    <s v="Germany"/>
    <n v="52.520007999999997"/>
    <n v="13.404954"/>
    <s v="Construction &amp; Engineering"/>
    <s v="Medium (201-500)"/>
    <s v="Michael Brown"/>
    <d v="2024-05-18T00:00:00"/>
    <s v="Services"/>
    <x v="4"/>
    <n v="5"/>
    <x v="1"/>
    <n v="2"/>
    <n v="2029"/>
    <n v="0.2"/>
    <d v="2024-08-12T00:00:00"/>
    <m/>
  </r>
  <r>
    <s v="Bogan Group"/>
    <s v="Germany"/>
    <n v="52.520007999999997"/>
    <n v="13.404954"/>
    <s v="Transportation &amp; Logistics"/>
    <s v="Medium (201-500)"/>
    <s v="Sarah Davis"/>
    <d v="2024-05-21T00:00:00"/>
    <s v="SAAS"/>
    <x v="4"/>
    <n v="5"/>
    <x v="1"/>
    <n v="2"/>
    <n v="3487"/>
    <n v="0.3"/>
    <d v="2025-01-08T00:00:00"/>
    <m/>
  </r>
  <r>
    <s v="Morissette Group"/>
    <s v="Netherlands"/>
    <n v="52.370215999999999"/>
    <n v="4.895168"/>
    <s v="Government Administration &amp; Healthcare"/>
    <s v="Medium (201-500)"/>
    <s v="Laura Thompson"/>
    <d v="2024-05-26T00:00:00"/>
    <s v="Custom solution"/>
    <x v="4"/>
    <n v="5"/>
    <x v="1"/>
    <n v="2"/>
    <n v="5274"/>
    <n v="0.7"/>
    <d v="2024-10-23T00:00:00"/>
    <m/>
  </r>
  <r>
    <s v="Huels-Hyatt"/>
    <s v="Austria"/>
    <n v="48.210033000000003"/>
    <n v="16.363448999999999"/>
    <s v="Construction &amp; Engineering"/>
    <s v="Medium (201-500)"/>
    <s v="Jessica Martinez"/>
    <d v="2024-05-26T00:00:00"/>
    <s v="Services"/>
    <x v="4"/>
    <n v="5"/>
    <x v="1"/>
    <n v="2"/>
    <n v="7451"/>
    <n v="0.2"/>
    <d v="2024-07-31T00:00:00"/>
    <m/>
  </r>
  <r>
    <s v="Price-Pagac"/>
    <s v="France"/>
    <n v="48.864716000000001"/>
    <n v="2.3490139999999999"/>
    <s v="Manufacturing &amp; Production"/>
    <s v="Medium (201-500)"/>
    <s v="Laura Thompson"/>
    <d v="2024-01-13T00:00:00"/>
    <s v="SAAS"/>
    <x v="4"/>
    <n v="5"/>
    <x v="1"/>
    <n v="2"/>
    <n v="4486"/>
    <n v="0.6"/>
    <d v="2024-12-30T00:00:00"/>
    <m/>
  </r>
  <r>
    <s v="Harris-Lindgren"/>
    <s v="Germany"/>
    <n v="52.520007999999997"/>
    <n v="13.404954"/>
    <s v="Government Administration &amp; Healthcare"/>
    <s v="Medium (201-500)"/>
    <s v="John Smith"/>
    <d v="2024-02-06T00:00:00"/>
    <s v="Custom solution"/>
    <x v="4"/>
    <n v="5"/>
    <x v="1"/>
    <n v="2"/>
    <n v="7066"/>
    <n v="0.8"/>
    <d v="2024-07-03T00:00:00"/>
    <m/>
  </r>
  <r>
    <s v="Schimmel-Langosh"/>
    <s v="Portugal"/>
    <n v="38.736946000000003"/>
    <n v="-9.1426850000000002"/>
    <s v="IT &amp; IT Services"/>
    <s v="Medium (201-500)"/>
    <s v="John Smith"/>
    <d v="2024-05-23T00:00:00"/>
    <s v="SAAS"/>
    <x v="4"/>
    <n v="5"/>
    <x v="1"/>
    <n v="2"/>
    <n v="1015"/>
    <n v="0.2"/>
    <d v="2024-11-28T00:00:00"/>
    <m/>
  </r>
  <r>
    <s v="Bosco, Hills and Reinger"/>
    <s v="France"/>
    <n v="48.864716000000001"/>
    <n v="2.3490139999999999"/>
    <s v="Manufacturing &amp; Production"/>
    <s v="Medium (201-500)"/>
    <s v="Laura Thompson"/>
    <d v="2024-05-21T00:00:00"/>
    <s v="Custom solution"/>
    <x v="4"/>
    <n v="5"/>
    <x v="1"/>
    <n v="2"/>
    <n v="6185"/>
    <n v="0.7"/>
    <d v="2024-08-26T00:00:00"/>
    <m/>
  </r>
  <r>
    <s v="Crooks, Herzog and Leannon"/>
    <s v="Italy"/>
    <n v="41.902782000000002"/>
    <n v="12.496366"/>
    <s v="Transportation &amp; Logistics"/>
    <s v="Medium (201-500)"/>
    <s v="Jessica Martinez"/>
    <d v="2024-04-13T00:00:00"/>
    <s v="Services"/>
    <x v="4"/>
    <n v="5"/>
    <x v="1"/>
    <n v="2"/>
    <n v="4202"/>
    <n v="0.4"/>
    <d v="2024-11-03T00:00:00"/>
    <m/>
  </r>
  <r>
    <s v="Greenholt, Gorczany and Osinski"/>
    <s v="Germany"/>
    <n v="52.520007999999997"/>
    <n v="13.404954"/>
    <s v="Banking &amp; Finance"/>
    <s v="Medium (201-500)"/>
    <s v="Michael Brown"/>
    <d v="2024-03-05T00:00:00"/>
    <s v="Custom solution"/>
    <x v="4"/>
    <n v="5"/>
    <x v="1"/>
    <n v="2"/>
    <n v="4592"/>
    <n v="0.2"/>
    <d v="2024-09-26T00:00:00"/>
    <m/>
  </r>
  <r>
    <s v="Dach-Shields"/>
    <s v="Netherlands"/>
    <n v="52.370215999999999"/>
    <n v="4.895168"/>
    <s v="IT &amp; IT Services"/>
    <s v="Medium (201-500)"/>
    <s v="Laura Thompson"/>
    <d v="2024-03-23T00:00:00"/>
    <s v="Services"/>
    <x v="4"/>
    <n v="5"/>
    <x v="1"/>
    <n v="2"/>
    <n v="5567"/>
    <n v="0.3"/>
    <d v="2024-08-12T00:00:00"/>
    <m/>
  </r>
  <r>
    <s v="Blanda-Bednar"/>
    <s v="Portugal"/>
    <n v="38.736946000000003"/>
    <n v="-9.1426850000000002"/>
    <s v="Entertainment &amp; Media &amp; Hospitality"/>
    <s v="Medium (201-500)"/>
    <s v="Jessica Martinez"/>
    <d v="2024-04-11T00:00:00"/>
    <s v="SAAS"/>
    <x v="4"/>
    <n v="5"/>
    <x v="1"/>
    <n v="2"/>
    <n v="7438"/>
    <n v="0.6"/>
    <d v="2024-08-12T00:00:00"/>
    <m/>
  </r>
  <r>
    <s v="Bergnaum, Johnson and Grimes"/>
    <s v="Italy"/>
    <n v="41.902782000000002"/>
    <n v="12.496366"/>
    <s v="Entertainment &amp; Media &amp; Hospitality"/>
    <s v="Medium (201-500)"/>
    <s v="Laura Thompson"/>
    <d v="2024-02-26T00:00:00"/>
    <s v="SAAS"/>
    <x v="4"/>
    <n v="5"/>
    <x v="1"/>
    <n v="2"/>
    <n v="7116"/>
    <n v="0.2"/>
    <d v="2024-07-23T00:00:00"/>
    <m/>
  </r>
  <r>
    <s v="Lesch LLC"/>
    <s v="Italy"/>
    <n v="41.902782000000002"/>
    <n v="12.496366"/>
    <s v="Banking &amp; Finance"/>
    <s v="Medium (201-500)"/>
    <s v="Kevin Anderson"/>
    <d v="2024-05-09T00:00:00"/>
    <s v="SAAS"/>
    <x v="4"/>
    <n v="5"/>
    <x v="1"/>
    <n v="2"/>
    <n v="3763"/>
    <n v="0.6"/>
    <d v="2025-01-20T00:00:00"/>
    <m/>
  </r>
  <r>
    <s v="Reichert LLC"/>
    <s v="Austria"/>
    <n v="48.210033000000003"/>
    <n v="16.363448999999999"/>
    <s v="Education &amp; Science"/>
    <s v="Medium (201-500)"/>
    <s v="Laura Thompson"/>
    <d v="2024-05-15T00:00:00"/>
    <s v="SAAS"/>
    <x v="4"/>
    <n v="5"/>
    <x v="1"/>
    <n v="2"/>
    <n v="520"/>
    <n v="0.3"/>
    <d v="2024-12-21T00:00:00"/>
    <m/>
  </r>
  <r>
    <s v="Breitenberg-Huel"/>
    <s v="Germany"/>
    <n v="52.520007999999997"/>
    <n v="13.404954"/>
    <s v="Transportation &amp; Logistics"/>
    <s v="Medium (201-500)"/>
    <s v="Laura Thompson"/>
    <d v="2024-02-02T00:00:00"/>
    <s v="Services"/>
    <x v="4"/>
    <n v="5"/>
    <x v="1"/>
    <n v="2"/>
    <n v="7236"/>
    <n v="0.7"/>
    <d v="2024-05-09T00:00:00"/>
    <m/>
  </r>
  <r>
    <s v="O'Conner-Braun"/>
    <s v="France"/>
    <n v="48.864716000000001"/>
    <n v="2.3490139999999999"/>
    <s v="Manufacturing &amp; Production"/>
    <s v="Medium (201-500)"/>
    <s v="Jessica Martinez"/>
    <d v="2024-03-07T00:00:00"/>
    <s v="Services"/>
    <x v="4"/>
    <n v="5"/>
    <x v="1"/>
    <n v="2"/>
    <n v="7972"/>
    <n v="0.3"/>
    <d v="2024-04-17T00:00:00"/>
    <m/>
  </r>
  <r>
    <s v="Shanahan, Senger and Rogahn"/>
    <s v="Portugal"/>
    <n v="38.736946000000003"/>
    <n v="-9.1426850000000002"/>
    <s v="Retail &amp; Distribution"/>
    <s v="Medium (201-500)"/>
    <s v="Michael Brown"/>
    <d v="2024-01-03T00:00:00"/>
    <s v="Services"/>
    <x v="4"/>
    <n v="5"/>
    <x v="1"/>
    <n v="2"/>
    <n v="5674"/>
    <n v="0.5"/>
    <d v="2024-03-16T00:00:00"/>
    <m/>
  </r>
  <r>
    <s v="Aimbo"/>
    <s v="Spain"/>
    <n v="40.416775000000001"/>
    <n v="-3.7037900000000001"/>
    <s v="Transportation &amp; Logistics"/>
    <s v="Large (501-1000)"/>
    <s v="Kevin Anderson"/>
    <d v="2024-01-13T00:00:00"/>
    <s v="Services"/>
    <x v="4"/>
    <n v="5"/>
    <x v="1"/>
    <n v="2"/>
    <n v="3461"/>
    <n v="0.3"/>
    <d v="2024-07-21T00:00:00"/>
    <m/>
  </r>
  <r>
    <s v="Skajo"/>
    <s v="Germany"/>
    <n v="52.520007999999997"/>
    <n v="13.404954"/>
    <s v="IT &amp; IT Services"/>
    <s v="Large (501-1000)"/>
    <s v="Emily Johnson"/>
    <d v="2024-02-17T00:00:00"/>
    <s v="Services"/>
    <x v="4"/>
    <n v="5"/>
    <x v="1"/>
    <n v="2"/>
    <n v="2425"/>
    <n v="0.2"/>
    <d v="2024-11-02T00:00:00"/>
    <m/>
  </r>
  <r>
    <s v="Yodel"/>
    <s v="Italy"/>
    <n v="41.902782000000002"/>
    <n v="12.496366"/>
    <s v="Banking &amp; Finance"/>
    <s v="Large (501-1000)"/>
    <s v="John Smith"/>
    <d v="2024-04-01T00:00:00"/>
    <s v="SAAS"/>
    <x v="4"/>
    <n v="5"/>
    <x v="1"/>
    <n v="2"/>
    <n v="19997"/>
    <n v="1"/>
    <d v="2024-07-25T00:00:00"/>
    <m/>
  </r>
  <r>
    <s v="Greenfelder-Johns"/>
    <s v="Italy"/>
    <n v="41.902782000000002"/>
    <n v="12.496366"/>
    <s v="Manufacturing &amp; Production"/>
    <s v="Large (501-1000)"/>
    <s v="Michael Brown"/>
    <d v="2024-04-29T00:00:00"/>
    <s v="Services"/>
    <x v="4"/>
    <n v="5"/>
    <x v="1"/>
    <n v="2"/>
    <n v="3823"/>
    <n v="0.5"/>
    <d v="2024-12-10T00:00:00"/>
    <m/>
  </r>
  <r>
    <s v="Mosciski, Hansen and Ruecker"/>
    <s v="Switzerland"/>
    <n v="46.204391000000001"/>
    <n v="6.1431579999999997"/>
    <s v="Manufacturing &amp; Production"/>
    <s v="Large (501-1000)"/>
    <s v="John Smith"/>
    <d v="2024-04-06T00:00:00"/>
    <s v="Custom solution"/>
    <x v="4"/>
    <n v="5"/>
    <x v="1"/>
    <n v="2"/>
    <n v="9441"/>
    <n v="0.5"/>
    <d v="2024-10-23T00:00:00"/>
    <m/>
  </r>
  <r>
    <s v="Balistreri LLC"/>
    <s v="Portugal"/>
    <n v="38.736946000000003"/>
    <n v="-9.1426850000000002"/>
    <s v="Banking &amp; Finance"/>
    <s v="Large (501-1000)"/>
    <s v="Laura Thompson"/>
    <d v="2024-04-26T00:00:00"/>
    <s v="Services"/>
    <x v="4"/>
    <n v="5"/>
    <x v="1"/>
    <n v="2"/>
    <n v="16217"/>
    <n v="0.4"/>
    <d v="2025-02-27T00:00:00"/>
    <m/>
  </r>
  <r>
    <s v="Barrows, Jacobs and O'Hara"/>
    <s v="Spain"/>
    <n v="40.416775000000001"/>
    <n v="-3.7037900000000001"/>
    <s v="Government Administration &amp; Healthcare"/>
    <s v="Large (501-1000)"/>
    <s v="Jessica Martinez"/>
    <d v="2024-04-15T00:00:00"/>
    <s v="SAAS"/>
    <x v="4"/>
    <n v="5"/>
    <x v="1"/>
    <n v="2"/>
    <n v="15769"/>
    <n v="0.5"/>
    <d v="2024-09-19T00:00:00"/>
    <m/>
  </r>
  <r>
    <s v="Schaefer-Lockman"/>
    <s v="Germany"/>
    <n v="52.520007999999997"/>
    <n v="13.404954"/>
    <s v="Banking &amp; Finance"/>
    <s v="Large (501-1000)"/>
    <s v="David Wilson"/>
    <d v="2024-02-28T00:00:00"/>
    <s v="Custom solution"/>
    <x v="4"/>
    <n v="5"/>
    <x v="1"/>
    <n v="2"/>
    <n v="8716"/>
    <n v="0.3"/>
    <d v="2024-09-18T00:00:00"/>
    <m/>
  </r>
  <r>
    <s v="Barrows-Waelchi"/>
    <s v="Germany"/>
    <n v="52.520007999999997"/>
    <n v="13.404954"/>
    <s v="Transportation &amp; Logistics"/>
    <s v="Large (501-1000)"/>
    <s v="Jessica Martinez"/>
    <d v="2024-03-22T00:00:00"/>
    <s v="Custom solution"/>
    <x v="4"/>
    <n v="5"/>
    <x v="1"/>
    <n v="2"/>
    <n v="11913"/>
    <n v="0.5"/>
    <d v="2024-12-10T00:00:00"/>
    <m/>
  </r>
  <r>
    <s v="Walsh Inc"/>
    <s v="France"/>
    <n v="48.864716000000001"/>
    <n v="2.3490139999999999"/>
    <s v="Recreation &amp; Sports"/>
    <s v="Enterprise (1001+)"/>
    <s v="Jessica Martinez"/>
    <d v="2024-05-25T00:00:00"/>
    <s v="Services"/>
    <x v="4"/>
    <n v="5"/>
    <x v="1"/>
    <n v="2"/>
    <n v="17606"/>
    <n v="0.2"/>
    <d v="2024-06-29T00:00:00"/>
    <m/>
  </r>
  <r>
    <s v="Trantow Group"/>
    <s v="Belgium"/>
    <n v="51.260196999999998"/>
    <n v="4.4027710000000004"/>
    <s v="Agriculture &amp; Mining"/>
    <s v="Enterprise (1001+)"/>
    <s v="Laura Thompson"/>
    <d v="2024-05-10T00:00:00"/>
    <s v="SAAS"/>
    <x v="4"/>
    <n v="5"/>
    <x v="1"/>
    <n v="2"/>
    <n v="17361"/>
    <n v="0.3"/>
    <d v="2024-11-24T00:00:00"/>
    <m/>
  </r>
  <r>
    <s v="Murphy, Hudson and Considine"/>
    <s v="France"/>
    <n v="48.864716000000001"/>
    <n v="2.3490139999999999"/>
    <s v="Manufacturing &amp; Production"/>
    <s v="Enterprise (1001+)"/>
    <s v="Laura Thompson"/>
    <d v="2024-05-10T00:00:00"/>
    <s v="Custom solution"/>
    <x v="4"/>
    <n v="5"/>
    <x v="1"/>
    <n v="2"/>
    <n v="15588"/>
    <n v="0.4"/>
    <d v="2025-02-26T00:00:00"/>
    <m/>
  </r>
  <r>
    <s v="Tagchat"/>
    <s v="Portugal"/>
    <n v="38.736946000000003"/>
    <n v="-9.1426850000000002"/>
    <s v="Government Administration &amp; Healthcare"/>
    <s v="Small (11-200)"/>
    <s v="Michael Brown"/>
    <d v="2024-01-28T00:00:00"/>
    <s v="SAAS"/>
    <x v="4"/>
    <n v="5"/>
    <x v="2"/>
    <n v="6"/>
    <n v="1615"/>
    <n v="0.3"/>
    <d v="2024-07-13T00:00:00"/>
    <m/>
  </r>
  <r>
    <s v="Yata"/>
    <s v="Germany"/>
    <n v="52.520007999999997"/>
    <n v="13.404954"/>
    <s v="IT &amp; IT Services"/>
    <s v="Small (11-200)"/>
    <s v="Laura Thompson"/>
    <d v="2024-02-27T00:00:00"/>
    <s v="Services"/>
    <x v="4"/>
    <n v="5"/>
    <x v="2"/>
    <n v="6"/>
    <n v="1317"/>
    <n v="0.2"/>
    <d v="2024-12-26T00:00:00"/>
    <m/>
  </r>
  <r>
    <s v="Cogibox"/>
    <s v="Italy"/>
    <n v="41.902782000000002"/>
    <n v="12.496366"/>
    <s v="IT &amp; IT Services"/>
    <s v="Small (11-200)"/>
    <s v="Sarah Davis"/>
    <d v="2024-04-09T00:00:00"/>
    <s v="SAAS"/>
    <x v="4"/>
    <n v="5"/>
    <x v="2"/>
    <n v="6"/>
    <n v="1152"/>
    <n v="0.5"/>
    <d v="2024-10-22T00:00:00"/>
    <m/>
  </r>
  <r>
    <s v="Skynoodle"/>
    <s v="France"/>
    <n v="48.864716000000001"/>
    <n v="2.3490139999999999"/>
    <s v="Agriculture &amp; Mining"/>
    <s v="Small (11-200)"/>
    <s v="David Wilson"/>
    <d v="2024-04-10T00:00:00"/>
    <s v="SAAS"/>
    <x v="4"/>
    <n v="5"/>
    <x v="2"/>
    <n v="6"/>
    <n v="1158"/>
    <n v="0.3"/>
    <d v="2024-11-22T00:00:00"/>
    <m/>
  </r>
  <r>
    <s v="Heidenreich, Stehr and Johnston"/>
    <s v="Belgium"/>
    <n v="51.260196999999998"/>
    <n v="4.4027710000000004"/>
    <s v="Transportation &amp; Logistics"/>
    <s v="Small (11-200)"/>
    <s v="Laura Thompson"/>
    <d v="2024-04-26T00:00:00"/>
    <s v="Custom solution"/>
    <x v="4"/>
    <n v="5"/>
    <x v="2"/>
    <n v="6"/>
    <n v="1306"/>
    <n v="0.5"/>
    <d v="2025-03-24T00:00:00"/>
    <m/>
  </r>
  <r>
    <s v="Schultz-Kirlin"/>
    <s v="Germany"/>
    <n v="52.520007999999997"/>
    <n v="13.404954"/>
    <s v="Recreation &amp; Sports"/>
    <s v="Small (11-200)"/>
    <s v="John Smith"/>
    <d v="2024-01-13T00:00:00"/>
    <s v="Services"/>
    <x v="4"/>
    <n v="5"/>
    <x v="2"/>
    <n v="6"/>
    <n v="1170"/>
    <n v="0.2"/>
    <d v="2024-04-15T00:00:00"/>
    <m/>
  </r>
  <r>
    <s v="Blick-Schamberger"/>
    <s v="Germany"/>
    <n v="52.520007999999997"/>
    <n v="13.404954"/>
    <s v="Agriculture &amp; Mining"/>
    <s v="Small (11-200)"/>
    <s v="Emily Johnson"/>
    <d v="2024-01-13T00:00:00"/>
    <s v="Custom solution"/>
    <x v="4"/>
    <n v="5"/>
    <x v="2"/>
    <n v="6"/>
    <n v="1791"/>
    <n v="0.3"/>
    <d v="2024-08-29T00:00:00"/>
    <m/>
  </r>
  <r>
    <s v="White-Donnelly"/>
    <s v="Germany"/>
    <n v="52.520007999999997"/>
    <n v="13.404954"/>
    <s v="Recreation &amp; Sports"/>
    <s v="Small (11-200)"/>
    <s v="Emily Johnson"/>
    <d v="2024-02-07T00:00:00"/>
    <s v="SAAS"/>
    <x v="4"/>
    <n v="5"/>
    <x v="2"/>
    <n v="6"/>
    <n v="632"/>
    <n v="0.5"/>
    <d v="2024-09-30T00:00:00"/>
    <m/>
  </r>
  <r>
    <s v="Wuckert and Sons"/>
    <s v="Belgium"/>
    <n v="51.260196999999998"/>
    <n v="4.4027710000000004"/>
    <s v="Manufacturing &amp; Production"/>
    <s v="Small (11-200)"/>
    <s v="Michael Brown"/>
    <d v="2024-05-11T00:00:00"/>
    <s v="Custom solution"/>
    <x v="4"/>
    <n v="5"/>
    <x v="2"/>
    <n v="6"/>
    <n v="644"/>
    <n v="0.2"/>
    <d v="2025-01-10T00:00:00"/>
    <m/>
  </r>
  <r>
    <s v="Batz, Fay and Murray"/>
    <s v="France"/>
    <n v="48.864716000000001"/>
    <n v="2.3490139999999999"/>
    <s v="Transportation &amp; Logistics"/>
    <s v="Small (11-200)"/>
    <s v="David Wilson"/>
    <d v="2024-03-30T00:00:00"/>
    <s v="SAAS"/>
    <x v="4"/>
    <n v="5"/>
    <x v="2"/>
    <n v="6"/>
    <n v="229"/>
    <n v="0.2"/>
    <d v="2025-03-23T00:00:00"/>
    <m/>
  </r>
  <r>
    <s v="Harvey-Reichel"/>
    <s v="Switzerland"/>
    <n v="46.204391000000001"/>
    <n v="6.1431579999999997"/>
    <s v="Professional Services &amp; Consulting"/>
    <s v="Small (11-200)"/>
    <s v="Kevin Anderson"/>
    <d v="2024-05-02T00:00:00"/>
    <s v="Custom solution"/>
    <x v="4"/>
    <n v="5"/>
    <x v="2"/>
    <n v="6"/>
    <n v="1767"/>
    <n v="0.4"/>
    <d v="2024-10-24T00:00:00"/>
    <m/>
  </r>
  <r>
    <s v="Hilpert and Sons"/>
    <s v="Germany"/>
    <n v="52.520007999999997"/>
    <n v="13.404954"/>
    <s v="Energy &amp; Utilities"/>
    <s v="Small (11-200)"/>
    <s v="Emily Johnson"/>
    <d v="2024-04-07T00:00:00"/>
    <s v="SAAS"/>
    <x v="4"/>
    <n v="5"/>
    <x v="2"/>
    <n v="6"/>
    <n v="1844"/>
    <n v="0.2"/>
    <d v="2025-01-21T00:00:00"/>
    <m/>
  </r>
  <r>
    <s v="Stanton and Sons"/>
    <s v="Italy"/>
    <n v="41.902782000000002"/>
    <n v="12.496366"/>
    <s v="Agriculture &amp; Mining"/>
    <s v="Small (11-200)"/>
    <s v="Michael Brown"/>
    <d v="2024-01-21T00:00:00"/>
    <s v="Custom solution"/>
    <x v="4"/>
    <n v="5"/>
    <x v="2"/>
    <n v="6"/>
    <n v="1361"/>
    <n v="0.4"/>
    <d v="2024-06-22T00:00:00"/>
    <m/>
  </r>
  <r>
    <s v="Dare, Kassulke and Nicolas"/>
    <s v="Italy"/>
    <n v="41.902782000000002"/>
    <n v="12.496366"/>
    <s v="Transportation &amp; Logistics"/>
    <s v="Small (11-200)"/>
    <s v="John Smith"/>
    <d v="2024-04-19T00:00:00"/>
    <s v="Services"/>
    <x v="4"/>
    <n v="5"/>
    <x v="2"/>
    <n v="6"/>
    <n v="1548"/>
    <n v="0.2"/>
    <d v="2024-08-10T00:00:00"/>
    <m/>
  </r>
  <r>
    <s v="O'Connell, Harber and Koelpin"/>
    <s v="Netherlands"/>
    <n v="52.370215999999999"/>
    <n v="4.895168"/>
    <s v="Banking &amp; Finance"/>
    <s v="Small (11-200)"/>
    <s v="David Wilson"/>
    <d v="2024-01-06T00:00:00"/>
    <s v="Services"/>
    <x v="4"/>
    <n v="5"/>
    <x v="2"/>
    <n v="6"/>
    <n v="1976"/>
    <n v="0.4"/>
    <d v="2024-12-05T00:00:00"/>
    <m/>
  </r>
  <r>
    <s v="Schmidt-Hettinger"/>
    <s v="Germany"/>
    <n v="52.520007999999997"/>
    <n v="13.404954"/>
    <s v="Recreation &amp; Sports"/>
    <s v="Small (11-200)"/>
    <s v="Michael Brown"/>
    <d v="2024-03-12T00:00:00"/>
    <s v="SAAS"/>
    <x v="4"/>
    <n v="5"/>
    <x v="2"/>
    <n v="6"/>
    <n v="741"/>
    <n v="0.3"/>
    <d v="2024-04-02T00:00:00"/>
    <m/>
  </r>
  <r>
    <s v="Abernathy-Kohler"/>
    <s v="Italy"/>
    <n v="41.902782000000002"/>
    <n v="12.496366"/>
    <s v="Entertainment &amp; Media &amp; Hospitality"/>
    <s v="Small (11-200)"/>
    <s v="David Wilson"/>
    <d v="2024-04-20T00:00:00"/>
    <s v="Services"/>
    <x v="4"/>
    <n v="5"/>
    <x v="2"/>
    <n v="6"/>
    <n v="1006"/>
    <n v="0.5"/>
    <d v="2025-04-12T00:00:00"/>
    <m/>
  </r>
  <r>
    <s v="Kessler-Hirthe"/>
    <s v="France"/>
    <n v="48.864716000000001"/>
    <n v="2.3490139999999999"/>
    <s v="Transportation &amp; Logistics"/>
    <s v="Small (11-200)"/>
    <s v="John Smith"/>
    <d v="2024-05-07T00:00:00"/>
    <s v="Services"/>
    <x v="4"/>
    <n v="5"/>
    <x v="2"/>
    <n v="6"/>
    <n v="1764"/>
    <n v="0.4"/>
    <d v="2025-01-15T00:00:00"/>
    <m/>
  </r>
  <r>
    <s v="Schowalter-Jacobs"/>
    <s v="Netherlands"/>
    <n v="52.370215999999999"/>
    <n v="4.895168"/>
    <s v="Banking &amp; Finance"/>
    <s v="Small (11-200)"/>
    <s v="Michael Brown"/>
    <d v="2024-01-14T00:00:00"/>
    <s v="SAAS"/>
    <x v="4"/>
    <n v="5"/>
    <x v="2"/>
    <n v="6"/>
    <n v="1271"/>
    <n v="0.4"/>
    <d v="2024-11-29T00:00:00"/>
    <m/>
  </r>
  <r>
    <s v="Parker LLC"/>
    <s v="Germany"/>
    <n v="52.520007999999997"/>
    <n v="13.404954"/>
    <s v="Transportation &amp; Logistics"/>
    <s v="Small (11-200)"/>
    <s v="Sarah Davis"/>
    <d v="2024-05-25T00:00:00"/>
    <s v="Services"/>
    <x v="4"/>
    <n v="5"/>
    <x v="2"/>
    <n v="6"/>
    <n v="1011"/>
    <n v="0.4"/>
    <d v="2025-04-04T00:00:00"/>
    <m/>
  </r>
  <r>
    <s v="Youtags"/>
    <s v="Italy"/>
    <n v="41.902782000000002"/>
    <n v="12.496366"/>
    <s v="Government Administration &amp; Healthcare"/>
    <s v="Micro (1-10)"/>
    <s v="Michael Brown"/>
    <d v="2024-03-09T00:00:00"/>
    <s v="Services"/>
    <x v="4"/>
    <n v="5"/>
    <x v="2"/>
    <n v="6"/>
    <n v="902"/>
    <n v="0.4"/>
    <d v="2024-12-19T00:00:00"/>
    <m/>
  </r>
  <r>
    <s v="Lemke-Roberts"/>
    <s v="Switzerland"/>
    <n v="46.204391000000001"/>
    <n v="6.1431579999999997"/>
    <s v="Entertainment &amp; Media &amp; Hospitality"/>
    <s v="Micro (1-10)"/>
    <s v="Kevin Anderson"/>
    <d v="2024-02-11T00:00:00"/>
    <s v="Services"/>
    <x v="4"/>
    <n v="5"/>
    <x v="2"/>
    <n v="6"/>
    <n v="381"/>
    <n v="0.4"/>
    <d v="2024-09-23T00:00:00"/>
    <m/>
  </r>
  <r>
    <s v="Smith, Stiedemann and Rowe"/>
    <s v="Spain"/>
    <n v="40.416775000000001"/>
    <n v="-3.7037900000000001"/>
    <s v="Entertainment &amp; Media &amp; Hospitality"/>
    <s v="Micro (1-10)"/>
    <s v="Emily Johnson"/>
    <d v="2024-03-24T00:00:00"/>
    <s v="Custom solution"/>
    <x v="4"/>
    <n v="5"/>
    <x v="2"/>
    <n v="6"/>
    <n v="274"/>
    <n v="0.2"/>
    <d v="2025-03-04T00:00:00"/>
    <m/>
  </r>
  <r>
    <s v="Bogisich, Kuvalis and Herman"/>
    <s v="France"/>
    <n v="48.864716000000001"/>
    <n v="2.3490139999999999"/>
    <s v="Agriculture &amp; Mining"/>
    <s v="Micro (1-10)"/>
    <s v="John Smith"/>
    <d v="2024-03-09T00:00:00"/>
    <s v="Services"/>
    <x v="4"/>
    <n v="5"/>
    <x v="2"/>
    <n v="6"/>
    <n v="444"/>
    <n v="0.7"/>
    <d v="2025-01-29T00:00:00"/>
    <m/>
  </r>
  <r>
    <s v="Okuneva-Schumm"/>
    <s v="Portugal"/>
    <n v="38.736946000000003"/>
    <n v="-9.1426850000000002"/>
    <s v="Government Administration &amp; Healthcare"/>
    <s v="Micro (1-10)"/>
    <s v="Laura Thompson"/>
    <d v="2024-01-31T00:00:00"/>
    <s v="SAAS"/>
    <x v="4"/>
    <n v="5"/>
    <x v="2"/>
    <n v="6"/>
    <n v="1041"/>
    <n v="0.6"/>
    <d v="2024-03-25T00:00:00"/>
    <m/>
  </r>
  <r>
    <s v="Nader-Ortiz"/>
    <s v="Switzerland"/>
    <n v="46.204391000000001"/>
    <n v="6.1431579999999997"/>
    <s v="IT &amp; IT Services"/>
    <s v="Micro (1-10)"/>
    <s v="Jessica Martinez"/>
    <d v="2024-04-01T00:00:00"/>
    <s v="Custom solution"/>
    <x v="4"/>
    <n v="5"/>
    <x v="2"/>
    <n v="6"/>
    <n v="891"/>
    <n v="0.3"/>
    <d v="2024-12-04T00:00:00"/>
    <m/>
  </r>
  <r>
    <s v="Goyette LLC"/>
    <s v="France"/>
    <n v="48.864716000000001"/>
    <n v="2.3490139999999999"/>
    <s v="Agriculture &amp; Mining"/>
    <s v="Micro (1-10)"/>
    <s v="David Wilson"/>
    <d v="2024-04-24T00:00:00"/>
    <s v="Services"/>
    <x v="4"/>
    <n v="5"/>
    <x v="2"/>
    <n v="6"/>
    <n v="273"/>
    <n v="0.9"/>
    <d v="2024-09-25T00:00:00"/>
    <m/>
  </r>
  <r>
    <s v="Treutel and Sons"/>
    <s v="Austria"/>
    <n v="48.210033000000003"/>
    <n v="16.363448999999999"/>
    <s v="Transportation &amp; Logistics"/>
    <s v="Micro (1-10)"/>
    <s v="Laura Thompson"/>
    <d v="2024-04-26T00:00:00"/>
    <s v="SAAS"/>
    <x v="4"/>
    <n v="5"/>
    <x v="2"/>
    <n v="6"/>
    <n v="602"/>
    <n v="0.6"/>
    <d v="2025-04-06T00:00:00"/>
    <m/>
  </r>
  <r>
    <s v="Murphy Group"/>
    <s v="Italy"/>
    <n v="41.902782000000002"/>
    <n v="12.496366"/>
    <s v="Government Administration &amp; Healthcare"/>
    <s v="Micro (1-10)"/>
    <s v="Emily Johnson"/>
    <d v="2024-02-02T00:00:00"/>
    <s v="SAAS"/>
    <x v="4"/>
    <n v="5"/>
    <x v="2"/>
    <n v="6"/>
    <n v="419"/>
    <n v="0.7"/>
    <d v="2024-09-30T00:00:00"/>
    <m/>
  </r>
  <r>
    <s v="Hamill Group"/>
    <s v="Portugal"/>
    <n v="38.736946000000003"/>
    <n v="-9.1426850000000002"/>
    <s v="Transportation &amp; Logistics"/>
    <s v="Micro (1-10)"/>
    <s v="Michael Brown"/>
    <d v="2024-02-14T00:00:00"/>
    <s v="SAAS"/>
    <x v="4"/>
    <n v="5"/>
    <x v="2"/>
    <n v="6"/>
    <n v="301"/>
    <n v="0.4"/>
    <d v="2025-01-31T00:00:00"/>
    <m/>
  </r>
  <r>
    <s v="Keeling-Lang"/>
    <s v="Portugal"/>
    <n v="38.736946000000003"/>
    <n v="-9.1426850000000002"/>
    <s v="Construction &amp; Engineering"/>
    <s v="Micro (1-10)"/>
    <s v="John Smith"/>
    <d v="2024-03-10T00:00:00"/>
    <s v="Services"/>
    <x v="4"/>
    <n v="5"/>
    <x v="2"/>
    <n v="6"/>
    <n v="673"/>
    <n v="0.5"/>
    <d v="2024-11-30T00:00:00"/>
    <m/>
  </r>
  <r>
    <s v="MacGyver, Ondricka and McLaughlin"/>
    <s v="Italy"/>
    <n v="41.902782000000002"/>
    <n v="12.496366"/>
    <s v="Telecommunications"/>
    <s v="Micro (1-10)"/>
    <s v="Laura Thompson"/>
    <d v="2024-03-26T00:00:00"/>
    <s v="Custom solution"/>
    <x v="4"/>
    <n v="5"/>
    <x v="2"/>
    <n v="6"/>
    <n v="458"/>
    <n v="0.2"/>
    <d v="2024-08-29T00:00:00"/>
    <m/>
  </r>
  <r>
    <s v="Linklinks"/>
    <s v="Germany"/>
    <n v="52.520007999999997"/>
    <n v="13.404954"/>
    <s v="Energy &amp; Utilities"/>
    <s v="Medium (201-500)"/>
    <s v="Michael Brown"/>
    <d v="2024-05-08T00:00:00"/>
    <s v="SAAS"/>
    <x v="4"/>
    <n v="5"/>
    <x v="2"/>
    <n v="6"/>
    <n v="6177"/>
    <n v="0.5"/>
    <d v="2024-08-14T00:00:00"/>
    <m/>
  </r>
  <r>
    <s v="Larson and Sons"/>
    <s v="France"/>
    <n v="48.864716000000001"/>
    <n v="2.3490139999999999"/>
    <s v="Agriculture &amp; Mining"/>
    <s v="Medium (201-500)"/>
    <s v="Laura Thompson"/>
    <d v="2024-01-10T00:00:00"/>
    <s v="SAAS"/>
    <x v="4"/>
    <n v="5"/>
    <x v="2"/>
    <n v="6"/>
    <n v="2950"/>
    <n v="0.2"/>
    <d v="2024-06-27T00:00:00"/>
    <m/>
  </r>
  <r>
    <s v="Bradtke-Stehr"/>
    <s v="Italy"/>
    <n v="41.902782000000002"/>
    <n v="12.496366"/>
    <s v="Banking &amp; Finance"/>
    <s v="Medium (201-500)"/>
    <s v="Laura Thompson"/>
    <d v="2024-01-22T00:00:00"/>
    <s v="SAAS"/>
    <x v="4"/>
    <n v="5"/>
    <x v="2"/>
    <n v="6"/>
    <n v="5423"/>
    <n v="0.4"/>
    <d v="2025-01-01T00:00:00"/>
    <m/>
  </r>
  <r>
    <s v="Bartoletti LLC"/>
    <s v="Italy"/>
    <n v="41.902782000000002"/>
    <n v="12.496366"/>
    <s v="Recreation &amp; Sports"/>
    <s v="Medium (201-500)"/>
    <s v="Jessica Martinez"/>
    <d v="2024-01-20T00:00:00"/>
    <s v="SAAS"/>
    <x v="4"/>
    <n v="5"/>
    <x v="2"/>
    <n v="6"/>
    <n v="7277"/>
    <n v="0.5"/>
    <d v="2024-10-14T00:00:00"/>
    <m/>
  </r>
  <r>
    <s v="Halvorson-Corkery"/>
    <s v="Italy"/>
    <n v="41.902782000000002"/>
    <n v="12.496366"/>
    <s v="Energy &amp; Utilities"/>
    <s v="Medium (201-500)"/>
    <s v="David Wilson"/>
    <d v="2024-01-07T00:00:00"/>
    <s v="Services"/>
    <x v="4"/>
    <n v="5"/>
    <x v="2"/>
    <n v="6"/>
    <n v="1133"/>
    <n v="0.5"/>
    <d v="2024-12-01T00:00:00"/>
    <m/>
  </r>
  <r>
    <s v="Reynolds, Gottlieb and Prohaska"/>
    <s v="Switzerland"/>
    <n v="46.204391000000001"/>
    <n v="6.1431579999999997"/>
    <s v="Energy &amp; Utilities"/>
    <s v="Medium (201-500)"/>
    <s v="David Wilson"/>
    <d v="2024-01-02T00:00:00"/>
    <s v="SAAS"/>
    <x v="4"/>
    <n v="5"/>
    <x v="2"/>
    <n v="6"/>
    <n v="6015"/>
    <n v="0.4"/>
    <d v="2024-12-09T00:00:00"/>
    <m/>
  </r>
  <r>
    <s v="Rempel, Senger and Schimmel"/>
    <s v="Netherlands"/>
    <n v="52.370215999999999"/>
    <n v="4.895168"/>
    <s v="Agriculture &amp; Mining"/>
    <s v="Medium (201-500)"/>
    <s v="Jessica Martinez"/>
    <d v="2024-05-23T00:00:00"/>
    <s v="Services"/>
    <x v="4"/>
    <n v="5"/>
    <x v="2"/>
    <n v="6"/>
    <n v="3264"/>
    <n v="1"/>
    <d v="2025-02-01T00:00:00"/>
    <m/>
  </r>
  <r>
    <s v="Kunde, Harris and Bernier"/>
    <s v="Austria"/>
    <n v="48.210033000000003"/>
    <n v="16.363448999999999"/>
    <s v="Retail &amp; Distribution"/>
    <s v="Medium (201-500)"/>
    <s v="Jessica Martinez"/>
    <d v="2024-04-15T00:00:00"/>
    <s v="Services"/>
    <x v="4"/>
    <n v="5"/>
    <x v="2"/>
    <n v="6"/>
    <n v="2913"/>
    <n v="0.4"/>
    <d v="2024-10-04T00:00:00"/>
    <m/>
  </r>
  <r>
    <s v="D'Amore-Pacocha"/>
    <s v="Italy"/>
    <n v="41.902782000000002"/>
    <n v="12.496366"/>
    <s v="Retail &amp; Distribution"/>
    <s v="Medium (201-500)"/>
    <s v="Jessica Martinez"/>
    <d v="2024-02-02T00:00:00"/>
    <s v="SAAS"/>
    <x v="4"/>
    <n v="5"/>
    <x v="2"/>
    <n v="6"/>
    <n v="3059"/>
    <n v="0.7"/>
    <d v="2024-09-07T00:00:00"/>
    <m/>
  </r>
  <r>
    <s v="Mante-Toy"/>
    <s v="Portugal"/>
    <n v="38.736946000000003"/>
    <n v="-9.1426850000000002"/>
    <s v="Government Administration &amp; Healthcare"/>
    <s v="Medium (201-500)"/>
    <s v="Laura Thompson"/>
    <d v="2024-05-21T00:00:00"/>
    <s v="SAAS"/>
    <x v="4"/>
    <n v="5"/>
    <x v="2"/>
    <n v="6"/>
    <n v="7763"/>
    <n v="0.3"/>
    <d v="2024-10-22T00:00:00"/>
    <m/>
  </r>
  <r>
    <s v="Smith-Parisian"/>
    <s v="Portugal"/>
    <n v="38.736946000000003"/>
    <n v="-9.1426850000000002"/>
    <s v="Banking &amp; Finance"/>
    <s v="Medium (201-500)"/>
    <s v="Laura Thompson"/>
    <d v="2024-02-06T00:00:00"/>
    <s v="SAAS"/>
    <x v="4"/>
    <n v="5"/>
    <x v="2"/>
    <n v="6"/>
    <n v="4052"/>
    <n v="0.7"/>
    <d v="2024-11-25T00:00:00"/>
    <m/>
  </r>
  <r>
    <s v="Wuckert LLC"/>
    <s v="Italy"/>
    <n v="41.902782000000002"/>
    <n v="12.496366"/>
    <s v="Entertainment &amp; Media &amp; Hospitality"/>
    <s v="Medium (201-500)"/>
    <s v="Laura Thompson"/>
    <d v="2024-02-23T00:00:00"/>
    <s v="SAAS"/>
    <x v="4"/>
    <n v="5"/>
    <x v="2"/>
    <n v="6"/>
    <n v="1430"/>
    <n v="0.3"/>
    <d v="2024-10-25T00:00:00"/>
    <m/>
  </r>
  <r>
    <s v="Murray Inc"/>
    <s v="Switzerland"/>
    <n v="46.204391000000001"/>
    <n v="6.1431579999999997"/>
    <s v="Government Administration &amp; Healthcare"/>
    <s v="Medium (201-500)"/>
    <s v="John Smith"/>
    <d v="2024-01-20T00:00:00"/>
    <s v="SAAS"/>
    <x v="4"/>
    <n v="5"/>
    <x v="2"/>
    <n v="6"/>
    <n v="7438"/>
    <n v="0.9"/>
    <d v="2024-03-28T00:00:00"/>
    <m/>
  </r>
  <r>
    <s v="Treutel, Balistreri and Brakus"/>
    <s v="France"/>
    <n v="48.864716000000001"/>
    <n v="2.3490139999999999"/>
    <s v="Banking &amp; Finance"/>
    <s v="Medium (201-500)"/>
    <s v="Laura Thompson"/>
    <d v="2024-04-03T00:00:00"/>
    <s v="Services"/>
    <x v="4"/>
    <n v="5"/>
    <x v="2"/>
    <n v="6"/>
    <n v="1882"/>
    <n v="0.3"/>
    <d v="2024-07-24T00:00:00"/>
    <m/>
  </r>
  <r>
    <s v="Paucek LLC"/>
    <s v="Spain"/>
    <n v="40.416775000000001"/>
    <n v="-3.7037900000000001"/>
    <s v="Transportation &amp; Logistics"/>
    <s v="Medium (201-500)"/>
    <s v="Michael Brown"/>
    <d v="2024-05-18T00:00:00"/>
    <s v="Services"/>
    <x v="4"/>
    <n v="5"/>
    <x v="2"/>
    <n v="6"/>
    <n v="2633"/>
    <n v="0.4"/>
    <d v="2024-06-11T00:00:00"/>
    <m/>
  </r>
  <r>
    <s v="Flatley Inc"/>
    <s v="Switzerland"/>
    <n v="46.204391000000001"/>
    <n v="6.1431579999999997"/>
    <s v="Professional Services &amp; Consulting"/>
    <s v="Medium (201-500)"/>
    <s v="Kevin Anderson"/>
    <d v="2024-04-28T00:00:00"/>
    <s v="Services"/>
    <x v="4"/>
    <n v="5"/>
    <x v="2"/>
    <n v="6"/>
    <n v="7268"/>
    <n v="0.7"/>
    <d v="2025-02-09T00:00:00"/>
    <m/>
  </r>
  <r>
    <s v="Huel LLC"/>
    <s v="Belgium"/>
    <n v="51.260196999999998"/>
    <n v="4.4027710000000004"/>
    <s v="Entertainment &amp; Media &amp; Hospitality"/>
    <s v="Medium (201-500)"/>
    <s v="Laura Thompson"/>
    <d v="2024-04-04T00:00:00"/>
    <s v="SAAS"/>
    <x v="4"/>
    <n v="5"/>
    <x v="2"/>
    <n v="6"/>
    <n v="7312"/>
    <n v="0.8"/>
    <d v="2024-09-20T00:00:00"/>
    <m/>
  </r>
  <r>
    <s v="Strosin-Feeney"/>
    <s v="Italy"/>
    <n v="41.902782000000002"/>
    <n v="12.496366"/>
    <s v="Government Administration &amp; Healthcare"/>
    <s v="Medium (201-500)"/>
    <s v="David Wilson"/>
    <d v="2024-04-22T00:00:00"/>
    <s v="SAAS"/>
    <x v="4"/>
    <n v="5"/>
    <x v="2"/>
    <n v="6"/>
    <n v="5619"/>
    <n v="0.1"/>
    <d v="2025-02-01T00:00:00"/>
    <m/>
  </r>
  <r>
    <s v="Lesch-Sporer"/>
    <s v="Germany"/>
    <n v="52.520007999999997"/>
    <n v="13.404954"/>
    <s v="Banking &amp; Finance"/>
    <s v="Medium (201-500)"/>
    <s v="Kevin Anderson"/>
    <d v="2024-01-18T00:00:00"/>
    <s v="SAAS"/>
    <x v="4"/>
    <n v="5"/>
    <x v="2"/>
    <n v="6"/>
    <n v="6395"/>
    <n v="0.2"/>
    <d v="2024-11-14T00:00:00"/>
    <m/>
  </r>
  <r>
    <s v="Steuber-Gibson"/>
    <s v="Austria"/>
    <n v="48.210033000000003"/>
    <n v="16.363448999999999"/>
    <s v="Transportation &amp; Logistics"/>
    <s v="Medium (201-500)"/>
    <s v="Jessica Martinez"/>
    <d v="2024-03-29T00:00:00"/>
    <s v="Services"/>
    <x v="4"/>
    <n v="5"/>
    <x v="2"/>
    <n v="6"/>
    <n v="7392"/>
    <n v="0.3"/>
    <d v="2025-02-01T00:00:00"/>
    <m/>
  </r>
  <r>
    <s v="Grady Inc"/>
    <s v="Belgium"/>
    <n v="51.260196999999998"/>
    <n v="4.4027710000000004"/>
    <s v="Professional Services &amp; Consulting"/>
    <s v="Medium (201-500)"/>
    <s v="Sarah Davis"/>
    <d v="2024-04-15T00:00:00"/>
    <s v="Custom solution"/>
    <x v="4"/>
    <n v="5"/>
    <x v="2"/>
    <n v="6"/>
    <n v="3692"/>
    <n v="0.2"/>
    <d v="2025-03-27T00:00:00"/>
    <m/>
  </r>
  <r>
    <s v="Jast, Hirthe and Murphy"/>
    <s v="France"/>
    <n v="48.864716000000001"/>
    <n v="2.3490139999999999"/>
    <s v="Government Administration &amp; Healthcare"/>
    <s v="Medium (201-500)"/>
    <s v="Laura Thompson"/>
    <d v="2024-05-29T00:00:00"/>
    <s v="SAAS"/>
    <x v="4"/>
    <n v="5"/>
    <x v="2"/>
    <n v="6"/>
    <n v="6882"/>
    <n v="0.3"/>
    <d v="2025-05-27T00:00:00"/>
    <m/>
  </r>
  <r>
    <s v="Kulas-Barrows"/>
    <s v="Italy"/>
    <n v="41.902782000000002"/>
    <n v="12.496366"/>
    <s v="Construction &amp; Engineering"/>
    <s v="Medium (201-500)"/>
    <s v="Michael Brown"/>
    <d v="2024-03-28T00:00:00"/>
    <s v="Services"/>
    <x v="4"/>
    <n v="5"/>
    <x v="2"/>
    <n v="6"/>
    <n v="7069"/>
    <n v="0.3"/>
    <d v="2024-08-05T00:00:00"/>
    <m/>
  </r>
  <r>
    <s v="Quitzon Inc"/>
    <s v="Portugal"/>
    <n v="38.736946000000003"/>
    <n v="-9.1426850000000002"/>
    <s v="Retail &amp; Distribution"/>
    <s v="Medium (201-500)"/>
    <s v="John Smith"/>
    <d v="2024-02-11T00:00:00"/>
    <s v="SAAS"/>
    <x v="4"/>
    <n v="5"/>
    <x v="2"/>
    <n v="6"/>
    <n v="5658"/>
    <n v="0.6"/>
    <d v="2025-01-26T00:00:00"/>
    <m/>
  </r>
  <r>
    <s v="Haley, Boyer and Prohaska"/>
    <s v="Portugal"/>
    <n v="38.736946000000003"/>
    <n v="-9.1426850000000002"/>
    <s v="Professional Services &amp; Consulting"/>
    <s v="Medium (201-500)"/>
    <s v="Jessica Martinez"/>
    <d v="2024-03-11T00:00:00"/>
    <s v="Services"/>
    <x v="4"/>
    <n v="5"/>
    <x v="2"/>
    <n v="6"/>
    <n v="6364"/>
    <n v="0.2"/>
    <d v="2025-03-10T00:00:00"/>
    <m/>
  </r>
  <r>
    <s v="Ernser-Schulist"/>
    <s v="Italy"/>
    <n v="41.902782000000002"/>
    <n v="12.496366"/>
    <s v="Transportation &amp; Logistics"/>
    <s v="Medium (201-500)"/>
    <s v="Laura Thompson"/>
    <d v="2024-04-14T00:00:00"/>
    <s v="Custom solution"/>
    <x v="4"/>
    <n v="5"/>
    <x v="2"/>
    <n v="6"/>
    <n v="4017"/>
    <n v="0.1"/>
    <d v="2024-09-29T00:00:00"/>
    <m/>
  </r>
  <r>
    <s v="Considine Inc"/>
    <s v="Germany"/>
    <n v="52.520007999999997"/>
    <n v="13.404954"/>
    <s v="Transportation &amp; Logistics"/>
    <s v="Large (501-1000)"/>
    <s v="Laura Thompson"/>
    <d v="2024-04-11T00:00:00"/>
    <s v="Custom solution"/>
    <x v="4"/>
    <n v="5"/>
    <x v="2"/>
    <n v="6"/>
    <n v="14173"/>
    <n v="0.5"/>
    <d v="2025-02-15T00:00:00"/>
    <m/>
  </r>
  <r>
    <s v="Moen-Beer"/>
    <s v="France"/>
    <n v="48.864716000000001"/>
    <n v="2.3490139999999999"/>
    <s v="Professional Services &amp; Consulting"/>
    <s v="Enterprise (1001+)"/>
    <s v="Jessica Martinez"/>
    <d v="2024-03-29T00:00:00"/>
    <s v="Services"/>
    <x v="4"/>
    <n v="5"/>
    <x v="2"/>
    <n v="6"/>
    <n v="4825"/>
    <n v="0.9"/>
    <d v="2024-07-17T00:00:00"/>
    <m/>
  </r>
  <r>
    <s v="Abernathy, Ward and Boyle"/>
    <s v="Portugal"/>
    <n v="38.736946000000003"/>
    <n v="-9.1426850000000002"/>
    <s v="IT &amp; IT Services"/>
    <s v="Enterprise (1001+)"/>
    <s v="Laura Thompson"/>
    <d v="2024-04-17T00:00:00"/>
    <s v="Services"/>
    <x v="4"/>
    <n v="5"/>
    <x v="2"/>
    <n v="6"/>
    <n v="18078"/>
    <n v="0.4"/>
    <d v="2025-01-02T00:00:00"/>
    <m/>
  </r>
  <r>
    <s v="Realbridge"/>
    <s v="Austria"/>
    <n v="48.210033000000003"/>
    <n v="16.363448999999999"/>
    <s v="Agriculture &amp; Mining"/>
    <s v="Small (11-200)"/>
    <s v="Laura Thompson"/>
    <d v="2024-05-17T00:00:00"/>
    <s v="Custom solution"/>
    <x v="4"/>
    <n v="5"/>
    <x v="3"/>
    <n v="3"/>
    <n v="454"/>
    <n v="0.5"/>
    <d v="2024-09-21T00:00:00"/>
    <m/>
  </r>
  <r>
    <s v="Blogtag"/>
    <s v="Portugal"/>
    <n v="38.736946000000003"/>
    <n v="-9.1426850000000002"/>
    <s v="IT &amp; IT Services"/>
    <s v="Small (11-200)"/>
    <s v="Jessica Martinez"/>
    <d v="2024-03-14T00:00:00"/>
    <s v="SAAS"/>
    <x v="4"/>
    <n v="5"/>
    <x v="3"/>
    <n v="3"/>
    <n v="1138"/>
    <n v="0.3"/>
    <d v="2025-01-27T00:00:00"/>
    <m/>
  </r>
  <r>
    <s v="Yacero"/>
    <s v="France"/>
    <n v="48.864716000000001"/>
    <n v="2.3490139999999999"/>
    <s v="Banking &amp; Finance"/>
    <s v="Small (11-200)"/>
    <s v="Sarah Davis"/>
    <d v="2024-03-19T00:00:00"/>
    <s v="Services"/>
    <x v="4"/>
    <n v="5"/>
    <x v="3"/>
    <n v="3"/>
    <n v="1648"/>
    <n v="0.3"/>
    <d v="2024-06-04T00:00:00"/>
    <m/>
  </r>
  <r>
    <s v="Viva"/>
    <s v="Italy"/>
    <n v="41.902782000000002"/>
    <n v="12.496366"/>
    <s v="IT &amp; IT Services"/>
    <s v="Small (11-200)"/>
    <s v="David Wilson"/>
    <d v="2024-03-30T00:00:00"/>
    <s v="SAAS"/>
    <x v="4"/>
    <n v="5"/>
    <x v="3"/>
    <n v="3"/>
    <n v="804"/>
    <n v="0.4"/>
    <d v="2024-11-22T00:00:00"/>
    <m/>
  </r>
  <r>
    <s v="Jaxworks"/>
    <s v="France"/>
    <n v="48.864716000000001"/>
    <n v="2.3490139999999999"/>
    <s v="Construction &amp; Engineering"/>
    <s v="Small (11-200)"/>
    <s v="Laura Thompson"/>
    <d v="2024-05-30T00:00:00"/>
    <s v="SAAS"/>
    <x v="4"/>
    <n v="5"/>
    <x v="3"/>
    <n v="3"/>
    <n v="1056"/>
    <n v="0.4"/>
    <d v="2024-07-27T00:00:00"/>
    <m/>
  </r>
  <r>
    <s v="Kwideo"/>
    <s v="Germany"/>
    <n v="52.520007999999997"/>
    <n v="13.404954"/>
    <s v="IT &amp; IT Services"/>
    <s v="Small (11-200)"/>
    <s v="John Smith"/>
    <d v="2024-05-10T00:00:00"/>
    <s v="Services"/>
    <x v="4"/>
    <n v="5"/>
    <x v="3"/>
    <n v="3"/>
    <n v="1440"/>
    <n v="0.1"/>
    <d v="2024-06-17T00:00:00"/>
    <m/>
  </r>
  <r>
    <s v="Geba"/>
    <s v="Italy"/>
    <n v="41.902782000000002"/>
    <n v="12.496366"/>
    <s v="Government Administration &amp; Healthcare"/>
    <s v="Small (11-200)"/>
    <s v="David Wilson"/>
    <d v="2024-02-14T00:00:00"/>
    <s v="SAAS"/>
    <x v="4"/>
    <n v="5"/>
    <x v="3"/>
    <n v="3"/>
    <n v="1572"/>
    <n v="0.4"/>
    <d v="2024-08-02T00:00:00"/>
    <m/>
  </r>
  <r>
    <s v="Gigashots"/>
    <s v="Germany"/>
    <n v="52.520007999999997"/>
    <n v="13.404954"/>
    <s v="Professional Services &amp; Consulting"/>
    <s v="Small (11-200)"/>
    <s v="Michael Brown"/>
    <d v="2024-03-20T00:00:00"/>
    <s v="SAAS"/>
    <x v="4"/>
    <n v="5"/>
    <x v="3"/>
    <n v="3"/>
    <n v="1604"/>
    <n v="0.5"/>
    <d v="2024-11-14T00:00:00"/>
    <m/>
  </r>
  <r>
    <s v="Reilly-Bahringer"/>
    <s v="Italy"/>
    <n v="41.902782000000002"/>
    <n v="12.496366"/>
    <s v="Transportation &amp; Logistics"/>
    <s v="Small (11-200)"/>
    <s v="Laura Thompson"/>
    <d v="2024-03-19T00:00:00"/>
    <s v="SAAS"/>
    <x v="4"/>
    <n v="5"/>
    <x v="3"/>
    <n v="3"/>
    <n v="687"/>
    <n v="0.2"/>
    <d v="2025-02-21T00:00:00"/>
    <m/>
  </r>
  <r>
    <s v="Runolfsson-Rogahn"/>
    <s v="Spain"/>
    <n v="40.416775000000001"/>
    <n v="-3.7037900000000001"/>
    <s v="IT &amp; IT Services"/>
    <s v="Small (11-200)"/>
    <s v="Michael Brown"/>
    <d v="2024-05-13T00:00:00"/>
    <s v="SAAS"/>
    <x v="4"/>
    <n v="5"/>
    <x v="3"/>
    <n v="3"/>
    <n v="1322"/>
    <n v="0.2"/>
    <d v="2024-12-28T00:00:00"/>
    <m/>
  </r>
  <r>
    <s v="Purdy LLC"/>
    <s v="Portugal"/>
    <n v="38.736946000000003"/>
    <n v="-9.1426850000000002"/>
    <s v="Agriculture &amp; Mining"/>
    <s v="Small (11-200)"/>
    <s v="John Smith"/>
    <d v="2024-03-26T00:00:00"/>
    <s v="Services"/>
    <x v="4"/>
    <n v="5"/>
    <x v="3"/>
    <n v="3"/>
    <n v="399"/>
    <n v="0.4"/>
    <d v="2024-09-28T00:00:00"/>
    <m/>
  </r>
  <r>
    <s v="Terry, Corwin and Harris"/>
    <s v="Switzerland"/>
    <n v="46.204391000000001"/>
    <n v="6.1431579999999997"/>
    <s v="IT &amp; IT Services"/>
    <s v="Small (11-200)"/>
    <s v="Emily Johnson"/>
    <d v="2024-04-29T00:00:00"/>
    <s v="SAAS"/>
    <x v="4"/>
    <n v="5"/>
    <x v="3"/>
    <n v="3"/>
    <n v="904"/>
    <n v="0.3"/>
    <d v="2024-05-25T00:00:00"/>
    <m/>
  </r>
  <r>
    <s v="Stokes LLC"/>
    <s v="Portugal"/>
    <n v="38.736946000000003"/>
    <n v="-9.1426850000000002"/>
    <s v="Banking &amp; Finance"/>
    <s v="Small (11-200)"/>
    <s v="David Wilson"/>
    <d v="2024-04-23T00:00:00"/>
    <s v="SAAS"/>
    <x v="4"/>
    <n v="5"/>
    <x v="3"/>
    <n v="3"/>
    <n v="334"/>
    <n v="0.4"/>
    <d v="2024-07-21T00:00:00"/>
    <m/>
  </r>
  <r>
    <s v="Graham, Bergnaum and Kreiger"/>
    <s v="Italy"/>
    <n v="41.902782000000002"/>
    <n v="12.496366"/>
    <s v="Transportation &amp; Logistics"/>
    <s v="Small (11-200)"/>
    <s v="Laura Thompson"/>
    <d v="2024-03-17T00:00:00"/>
    <s v="SAAS"/>
    <x v="4"/>
    <n v="5"/>
    <x v="3"/>
    <n v="3"/>
    <n v="730"/>
    <n v="0.7"/>
    <d v="2024-09-04T00:00:00"/>
    <m/>
  </r>
  <r>
    <s v="Wuckert-Yost"/>
    <s v="Belgium"/>
    <n v="51.260196999999998"/>
    <n v="4.4027710000000004"/>
    <s v="Transportation &amp; Logistics"/>
    <s v="Small (11-200)"/>
    <s v="Laura Thompson"/>
    <d v="2024-05-26T00:00:00"/>
    <s v="SAAS"/>
    <x v="4"/>
    <n v="5"/>
    <x v="3"/>
    <n v="3"/>
    <n v="861"/>
    <n v="0.3"/>
    <d v="2024-09-27T00:00:00"/>
    <m/>
  </r>
  <r>
    <s v="Schoen, Rohan and Mosciski"/>
    <s v="France"/>
    <n v="48.864716000000001"/>
    <n v="2.3490139999999999"/>
    <s v="Telecommunications"/>
    <s v="Small (11-200)"/>
    <s v="Jessica Martinez"/>
    <d v="2024-02-16T00:00:00"/>
    <s v="Custom solution"/>
    <x v="4"/>
    <n v="5"/>
    <x v="3"/>
    <n v="3"/>
    <n v="540"/>
    <n v="0.5"/>
    <d v="2024-05-28T00:00:00"/>
    <m/>
  </r>
  <r>
    <s v="Morar-Heathcote"/>
    <s v="Italy"/>
    <n v="41.902782000000002"/>
    <n v="12.496366"/>
    <s v="Retail &amp; Distribution"/>
    <s v="Small (11-200)"/>
    <s v="Laura Thompson"/>
    <d v="2024-01-09T00:00:00"/>
    <s v="Services"/>
    <x v="4"/>
    <n v="5"/>
    <x v="3"/>
    <n v="3"/>
    <n v="1776"/>
    <n v="0.4"/>
    <d v="2024-06-12T00:00:00"/>
    <m/>
  </r>
  <r>
    <s v="Larkin, Doyle and Corwin"/>
    <s v="Portugal"/>
    <n v="38.736946000000003"/>
    <n v="-9.1426850000000002"/>
    <s v="IT &amp; IT Services"/>
    <s v="Small (11-200)"/>
    <s v="Laura Thompson"/>
    <d v="2024-05-04T00:00:00"/>
    <s v="SAAS"/>
    <x v="4"/>
    <n v="5"/>
    <x v="3"/>
    <n v="3"/>
    <n v="498"/>
    <n v="0.8"/>
    <d v="2024-11-04T00:00:00"/>
    <m/>
  </r>
  <r>
    <s v="Gerhold-Nicolas"/>
    <s v="Italy"/>
    <n v="41.902782000000002"/>
    <n v="12.496366"/>
    <s v="Banking &amp; Finance"/>
    <s v="Small (11-200)"/>
    <s v="Sarah Davis"/>
    <d v="2024-05-19T00:00:00"/>
    <s v="Services"/>
    <x v="4"/>
    <n v="5"/>
    <x v="3"/>
    <n v="3"/>
    <n v="1992"/>
    <n v="0.9"/>
    <d v="2024-08-06T00:00:00"/>
    <m/>
  </r>
  <r>
    <s v="Hoeger, Kreiger and Deckow"/>
    <s v="Portugal"/>
    <n v="38.736946000000003"/>
    <n v="-9.1426850000000002"/>
    <s v="Energy &amp; Utilities"/>
    <s v="Small (11-200)"/>
    <s v="Sarah Davis"/>
    <d v="2024-02-11T00:00:00"/>
    <s v="SAAS"/>
    <x v="4"/>
    <n v="5"/>
    <x v="3"/>
    <n v="3"/>
    <n v="1156"/>
    <n v="0.4"/>
    <d v="2024-07-27T00:00:00"/>
    <m/>
  </r>
  <r>
    <s v="O'Reilly-Kerluke"/>
    <s v="Italy"/>
    <n v="41.902782000000002"/>
    <n v="12.496366"/>
    <s v="Government Administration &amp; Healthcare"/>
    <s v="Small (11-200)"/>
    <s v="John Smith"/>
    <d v="2024-01-15T00:00:00"/>
    <s v="Custom solution"/>
    <x v="4"/>
    <n v="5"/>
    <x v="3"/>
    <n v="3"/>
    <n v="404"/>
    <n v="0.5"/>
    <d v="2024-04-05T00:00:00"/>
    <m/>
  </r>
  <r>
    <s v="Labadie LLC"/>
    <s v="France"/>
    <n v="48.864716000000001"/>
    <n v="2.3490139999999999"/>
    <s v="Government Administration &amp; Healthcare"/>
    <s v="Small (11-200)"/>
    <s v="Kevin Anderson"/>
    <d v="2024-02-15T00:00:00"/>
    <s v="Services"/>
    <x v="4"/>
    <n v="5"/>
    <x v="3"/>
    <n v="3"/>
    <n v="1883"/>
    <n v="0.6"/>
    <d v="2024-04-24T00:00:00"/>
    <m/>
  </r>
  <r>
    <s v="Brown Group"/>
    <s v="Italy"/>
    <n v="41.902782000000002"/>
    <n v="12.496366"/>
    <s v="Professional Services &amp; Consulting"/>
    <s v="Small (11-200)"/>
    <s v="Jessica Martinez"/>
    <d v="2024-05-03T00:00:00"/>
    <s v="Custom solution"/>
    <x v="4"/>
    <n v="5"/>
    <x v="3"/>
    <n v="3"/>
    <n v="1101"/>
    <n v="0.1"/>
    <d v="2024-10-13T00:00:00"/>
    <m/>
  </r>
  <r>
    <s v="Stoltenberg-Kuhn"/>
    <s v="Switzerland"/>
    <n v="46.204391000000001"/>
    <n v="6.1431579999999997"/>
    <s v="Transportation &amp; Logistics"/>
    <s v="Small (11-200)"/>
    <s v="Jessica Martinez"/>
    <d v="2024-02-02T00:00:00"/>
    <s v="Services"/>
    <x v="4"/>
    <n v="5"/>
    <x v="3"/>
    <n v="3"/>
    <n v="299"/>
    <n v="0.3"/>
    <d v="2024-05-04T00:00:00"/>
    <m/>
  </r>
  <r>
    <s v="Huels-Reichert"/>
    <s v="Belgium"/>
    <n v="51.260196999999998"/>
    <n v="4.4027710000000004"/>
    <s v="Agriculture &amp; Mining"/>
    <s v="Small (11-200)"/>
    <s v="John Smith"/>
    <d v="2024-05-21T00:00:00"/>
    <s v="Services"/>
    <x v="4"/>
    <n v="5"/>
    <x v="3"/>
    <n v="3"/>
    <n v="1722"/>
    <n v="0.4"/>
    <d v="2024-09-04T00:00:00"/>
    <m/>
  </r>
  <r>
    <s v="Bailey-O'Conner"/>
    <s v="Germany"/>
    <n v="52.520007999999997"/>
    <n v="13.404954"/>
    <s v="Retail &amp; Distribution"/>
    <s v="Small (11-200)"/>
    <s v="Laura Thompson"/>
    <d v="2024-03-01T00:00:00"/>
    <s v="Custom solution"/>
    <x v="4"/>
    <n v="5"/>
    <x v="3"/>
    <n v="3"/>
    <n v="330"/>
    <n v="0.3"/>
    <d v="2024-08-29T00:00:00"/>
    <m/>
  </r>
  <r>
    <s v="Hudson, Spencer and Bahringer"/>
    <s v="Switzerland"/>
    <n v="46.204391000000001"/>
    <n v="6.1431579999999997"/>
    <s v="Transportation &amp; Logistics"/>
    <s v="Small (11-200)"/>
    <s v="David Wilson"/>
    <d v="2024-02-03T00:00:00"/>
    <s v="Custom solution"/>
    <x v="4"/>
    <n v="5"/>
    <x v="3"/>
    <n v="3"/>
    <n v="994"/>
    <n v="0.2"/>
    <d v="2024-06-22T00:00:00"/>
    <m/>
  </r>
  <r>
    <s v="Howell, McCullough and Wuckert"/>
    <s v="Switzerland"/>
    <n v="46.204391000000001"/>
    <n v="6.1431579999999997"/>
    <s v="Retail &amp; Distribution"/>
    <s v="Small (11-200)"/>
    <s v="David Wilson"/>
    <d v="2024-03-30T00:00:00"/>
    <s v="Services"/>
    <x v="4"/>
    <n v="5"/>
    <x v="3"/>
    <n v="3"/>
    <n v="927"/>
    <n v="0.8"/>
    <d v="2024-12-24T00:00:00"/>
    <m/>
  </r>
  <r>
    <s v="Crona, Bashirian and Armstrong"/>
    <s v="Germany"/>
    <n v="52.520007999999997"/>
    <n v="13.404954"/>
    <s v="IT &amp; IT Services"/>
    <s v="Small (11-200)"/>
    <s v="Laura Thompson"/>
    <d v="2024-05-15T00:00:00"/>
    <s v="SAAS"/>
    <x v="4"/>
    <n v="5"/>
    <x v="3"/>
    <n v="3"/>
    <n v="1155"/>
    <n v="0.5"/>
    <d v="2025-03-24T00:00:00"/>
    <m/>
  </r>
  <r>
    <s v="Veum, Steuber and Blick"/>
    <s v="Germany"/>
    <n v="52.520007999999997"/>
    <n v="13.404954"/>
    <s v="Education &amp; Science"/>
    <s v="Small (11-200)"/>
    <s v="Sarah Davis"/>
    <d v="2024-02-17T00:00:00"/>
    <s v="SAAS"/>
    <x v="4"/>
    <n v="5"/>
    <x v="3"/>
    <n v="3"/>
    <n v="735"/>
    <n v="0.5"/>
    <d v="2024-04-07T00:00:00"/>
    <m/>
  </r>
  <r>
    <s v="Torp-Krajcik"/>
    <s v="Switzerland"/>
    <n v="46.204391000000001"/>
    <n v="6.1431579999999997"/>
    <s v="Recreation &amp; Sports"/>
    <s v="Small (11-200)"/>
    <s v="Michael Brown"/>
    <d v="2024-01-24T00:00:00"/>
    <s v="Custom solution"/>
    <x v="4"/>
    <n v="5"/>
    <x v="3"/>
    <n v="3"/>
    <n v="459"/>
    <n v="0.9"/>
    <d v="2024-03-28T00:00:00"/>
    <m/>
  </r>
  <r>
    <s v="Dach LLC"/>
    <s v="Italy"/>
    <n v="41.902782000000002"/>
    <n v="12.496366"/>
    <s v="Government Administration &amp; Healthcare"/>
    <s v="Small (11-200)"/>
    <s v="Jessica Martinez"/>
    <d v="2024-05-13T00:00:00"/>
    <s v="SAAS"/>
    <x v="4"/>
    <n v="5"/>
    <x v="3"/>
    <n v="3"/>
    <n v="492"/>
    <n v="0.6"/>
    <d v="2024-11-27T00:00:00"/>
    <m/>
  </r>
  <r>
    <s v="Carter-Blick"/>
    <s v="Switzerland"/>
    <n v="46.204391000000001"/>
    <n v="6.1431579999999997"/>
    <s v="Professional Services &amp; Consulting"/>
    <s v="Small (11-200)"/>
    <s v="Laura Thompson"/>
    <d v="2024-03-11T00:00:00"/>
    <s v="Custom solution"/>
    <x v="4"/>
    <n v="5"/>
    <x v="3"/>
    <n v="3"/>
    <n v="1115"/>
    <n v="0.1"/>
    <d v="2024-08-22T00:00:00"/>
    <m/>
  </r>
  <r>
    <s v="Klocko-Lindgren"/>
    <s v="Portugal"/>
    <n v="38.736946000000003"/>
    <n v="-9.1426850000000002"/>
    <s v="Education &amp; Science"/>
    <s v="Small (11-200)"/>
    <s v="Emily Johnson"/>
    <d v="2024-04-02T00:00:00"/>
    <s v="SAAS"/>
    <x v="4"/>
    <n v="5"/>
    <x v="3"/>
    <n v="3"/>
    <n v="935"/>
    <n v="0.3"/>
    <d v="2024-12-31T00:00:00"/>
    <m/>
  </r>
  <r>
    <s v="Koepp, Bosco and Hodkiewicz"/>
    <s v="Spain"/>
    <n v="40.416775000000001"/>
    <n v="-3.7037900000000001"/>
    <s v="Professional Services &amp; Consulting"/>
    <s v="Small (11-200)"/>
    <s v="Laura Thompson"/>
    <d v="2024-01-29T00:00:00"/>
    <s v="SAAS"/>
    <x v="4"/>
    <n v="5"/>
    <x v="3"/>
    <n v="3"/>
    <n v="847"/>
    <n v="0.3"/>
    <d v="2024-05-05T00:00:00"/>
    <m/>
  </r>
  <r>
    <s v="Ratke and Sons"/>
    <s v="Austria"/>
    <n v="48.210033000000003"/>
    <n v="16.363448999999999"/>
    <s v="Transportation &amp; Logistics"/>
    <s v="Small (11-200)"/>
    <s v="David Wilson"/>
    <d v="2024-01-06T00:00:00"/>
    <s v="Services"/>
    <x v="4"/>
    <n v="5"/>
    <x v="3"/>
    <n v="3"/>
    <n v="1738"/>
    <n v="0.5"/>
    <d v="2024-07-13T00:00:00"/>
    <m/>
  </r>
  <r>
    <s v="Hudson, Bergnaum and Gerlach"/>
    <s v="Italy"/>
    <n v="41.902782000000002"/>
    <n v="12.496366"/>
    <s v="Entertainment &amp; Media &amp; Hospitality"/>
    <s v="Small (11-200)"/>
    <s v="John Smith"/>
    <d v="2024-01-11T00:00:00"/>
    <s v="SAAS"/>
    <x v="4"/>
    <n v="5"/>
    <x v="3"/>
    <n v="3"/>
    <n v="784"/>
    <n v="0.5"/>
    <d v="2024-03-23T00:00:00"/>
    <m/>
  </r>
  <r>
    <s v="Lynch-Gulgowski"/>
    <s v="France"/>
    <n v="48.864716000000001"/>
    <n v="2.3490139999999999"/>
    <s v="Retail &amp; Distribution"/>
    <s v="Small (11-200)"/>
    <s v="Laura Thompson"/>
    <d v="2024-01-02T00:00:00"/>
    <s v="Custom solution"/>
    <x v="4"/>
    <n v="5"/>
    <x v="3"/>
    <n v="3"/>
    <n v="832"/>
    <n v="0.2"/>
    <d v="2024-12-25T00:00:00"/>
    <m/>
  </r>
  <r>
    <s v="Ryan Group"/>
    <s v="Switzerland"/>
    <n v="46.204391000000001"/>
    <n v="6.1431579999999997"/>
    <s v="Banking &amp; Finance"/>
    <s v="Small (11-200)"/>
    <s v="Laura Thompson"/>
    <d v="2024-05-13T00:00:00"/>
    <s v="Services"/>
    <x v="4"/>
    <n v="5"/>
    <x v="3"/>
    <n v="3"/>
    <n v="327"/>
    <n v="0.9"/>
    <d v="2025-03-20T00:00:00"/>
    <m/>
  </r>
  <r>
    <s v="Barton, Schumm and Wilderman"/>
    <s v="Netherlands"/>
    <n v="52.370215999999999"/>
    <n v="4.895168"/>
    <s v="Banking &amp; Finance"/>
    <s v="Small (11-200)"/>
    <s v="Laura Thompson"/>
    <d v="2024-03-03T00:00:00"/>
    <s v="Services"/>
    <x v="4"/>
    <n v="5"/>
    <x v="3"/>
    <n v="3"/>
    <n v="778"/>
    <n v="0.4"/>
    <d v="2025-02-12T00:00:00"/>
    <m/>
  </r>
  <r>
    <s v="Williamson, Gottlieb and Kuphal"/>
    <s v="Germany"/>
    <n v="52.520007999999997"/>
    <n v="13.404954"/>
    <s v="Banking &amp; Finance"/>
    <s v="Small (11-200)"/>
    <s v="Michael Brown"/>
    <d v="2024-01-27T00:00:00"/>
    <s v="SAAS"/>
    <x v="4"/>
    <n v="5"/>
    <x v="3"/>
    <n v="3"/>
    <n v="934"/>
    <n v="0.2"/>
    <d v="2024-05-16T00:00:00"/>
    <m/>
  </r>
  <r>
    <s v="Larkin, Kshlerin and Moore"/>
    <s v="France"/>
    <n v="48.864716000000001"/>
    <n v="2.3490139999999999"/>
    <s v="Government Administration &amp; Healthcare"/>
    <s v="Small (11-200)"/>
    <s v="Laura Thompson"/>
    <d v="2024-03-10T00:00:00"/>
    <s v="SAAS"/>
    <x v="4"/>
    <n v="5"/>
    <x v="3"/>
    <n v="3"/>
    <n v="858"/>
    <n v="0.4"/>
    <d v="2024-06-09T00:00:00"/>
    <m/>
  </r>
  <r>
    <s v="Kautzer and Sons"/>
    <s v="Spain"/>
    <n v="40.416775000000001"/>
    <n v="-3.7037900000000001"/>
    <s v="Transportation &amp; Logistics"/>
    <s v="Small (11-200)"/>
    <s v="Laura Thompson"/>
    <d v="2024-05-14T00:00:00"/>
    <s v="SAAS"/>
    <x v="4"/>
    <n v="5"/>
    <x v="3"/>
    <n v="3"/>
    <n v="857"/>
    <n v="0.5"/>
    <d v="2025-03-07T00:00:00"/>
    <m/>
  </r>
  <r>
    <s v="Jaskolski, Krajcik and Bergnaum"/>
    <s v="Portugal"/>
    <n v="38.736946000000003"/>
    <n v="-9.1426850000000002"/>
    <s v="Transportation &amp; Logistics"/>
    <s v="Small (11-200)"/>
    <s v="David Wilson"/>
    <d v="2024-04-26T00:00:00"/>
    <s v="SAAS"/>
    <x v="4"/>
    <n v="5"/>
    <x v="3"/>
    <n v="3"/>
    <n v="995"/>
    <n v="0.8"/>
    <d v="2025-03-27T00:00:00"/>
    <m/>
  </r>
  <r>
    <s v="Kutch Inc"/>
    <s v="Italy"/>
    <n v="41.902782000000002"/>
    <n v="12.496366"/>
    <s v="Energy &amp; Utilities"/>
    <s v="Small (11-200)"/>
    <s v="John Smith"/>
    <d v="2024-05-17T00:00:00"/>
    <s v="Services"/>
    <x v="4"/>
    <n v="5"/>
    <x v="3"/>
    <n v="3"/>
    <n v="1245"/>
    <n v="0.2"/>
    <d v="2024-11-03T00:00:00"/>
    <m/>
  </r>
  <r>
    <s v="Becker Inc"/>
    <s v="Spain"/>
    <n v="40.416775000000001"/>
    <n v="-3.7037900000000001"/>
    <s v="Government Administration &amp; Healthcare"/>
    <s v="Small (11-200)"/>
    <s v="Laura Thompson"/>
    <d v="2024-01-07T00:00:00"/>
    <s v="Services"/>
    <x v="4"/>
    <n v="5"/>
    <x v="3"/>
    <n v="3"/>
    <n v="1970"/>
    <n v="0.4"/>
    <d v="2024-11-11T00:00:00"/>
    <m/>
  </r>
  <r>
    <s v="Mills, Schuppe and Stracke"/>
    <s v="Germany"/>
    <n v="52.520007999999997"/>
    <n v="13.404954"/>
    <s v="Professional Services &amp; Consulting"/>
    <s v="Small (11-200)"/>
    <s v="Laura Thompson"/>
    <d v="2024-03-28T00:00:00"/>
    <s v="Custom solution"/>
    <x v="4"/>
    <n v="5"/>
    <x v="3"/>
    <n v="3"/>
    <n v="1458"/>
    <n v="0.4"/>
    <d v="2024-12-31T00:00:00"/>
    <m/>
  </r>
  <r>
    <s v="McGlynn-Friesen"/>
    <s v="Italy"/>
    <n v="41.902782000000002"/>
    <n v="12.496366"/>
    <s v="Education &amp; Science"/>
    <s v="Small (11-200)"/>
    <s v="Laura Thompson"/>
    <d v="2024-04-04T00:00:00"/>
    <s v="Services"/>
    <x v="4"/>
    <n v="5"/>
    <x v="3"/>
    <n v="3"/>
    <n v="513"/>
    <n v="0.5"/>
    <d v="2024-08-24T00:00:00"/>
    <m/>
  </r>
  <r>
    <s v="Stoltenberg-Koepp"/>
    <s v="France"/>
    <n v="48.864716000000001"/>
    <n v="2.3490139999999999"/>
    <s v="Banking &amp; Finance"/>
    <s v="Small (11-200)"/>
    <s v="Sarah Davis"/>
    <d v="2024-05-23T00:00:00"/>
    <s v="SAAS"/>
    <x v="4"/>
    <n v="5"/>
    <x v="3"/>
    <n v="3"/>
    <n v="677"/>
    <n v="0.3"/>
    <d v="2025-01-26T00:00:00"/>
    <m/>
  </r>
  <r>
    <s v="Emmerich, Schinner and McKenzie"/>
    <s v="Portugal"/>
    <n v="38.736946000000003"/>
    <n v="-9.1426850000000002"/>
    <s v="Government Administration &amp; Healthcare"/>
    <s v="Small (11-200)"/>
    <s v="Kevin Anderson"/>
    <d v="2024-03-28T00:00:00"/>
    <s v="Custom solution"/>
    <x v="4"/>
    <n v="5"/>
    <x v="3"/>
    <n v="3"/>
    <n v="485"/>
    <n v="0.3"/>
    <d v="2024-07-20T00:00:00"/>
    <m/>
  </r>
  <r>
    <s v="Stoltenberg, Hoppe and Funk"/>
    <s v="France"/>
    <n v="48.864716000000001"/>
    <n v="2.3490139999999999"/>
    <s v="Education &amp; Science"/>
    <s v="Small (11-200)"/>
    <s v="Kevin Anderson"/>
    <d v="2024-03-22T00:00:00"/>
    <s v="Services"/>
    <x v="4"/>
    <n v="5"/>
    <x v="3"/>
    <n v="3"/>
    <n v="429"/>
    <n v="0.2"/>
    <d v="2024-05-22T00:00:00"/>
    <m/>
  </r>
  <r>
    <s v="Schowalter and Sons"/>
    <s v="Belgium"/>
    <n v="51.260196999999998"/>
    <n v="4.4027710000000004"/>
    <s v="Manufacturing &amp; Production"/>
    <s v="Small (11-200)"/>
    <s v="Jessica Martinez"/>
    <d v="2024-01-22T00:00:00"/>
    <s v="Custom solution"/>
    <x v="4"/>
    <n v="5"/>
    <x v="3"/>
    <n v="3"/>
    <n v="1347"/>
    <n v="0.4"/>
    <d v="2024-12-26T00:00:00"/>
    <m/>
  </r>
  <r>
    <s v="Lakin-Ondricka"/>
    <s v="France"/>
    <n v="48.864716000000001"/>
    <n v="2.3490139999999999"/>
    <s v="Transportation &amp; Logistics"/>
    <s v="Small (11-200)"/>
    <s v="Jessica Martinez"/>
    <d v="2024-05-28T00:00:00"/>
    <s v="SAAS"/>
    <x v="4"/>
    <n v="5"/>
    <x v="3"/>
    <n v="3"/>
    <n v="1029"/>
    <n v="0.2"/>
    <d v="2024-07-04T00:00:00"/>
    <m/>
  </r>
  <r>
    <s v="Kunde, Smitham and Hills"/>
    <s v="Portugal"/>
    <n v="38.736946000000003"/>
    <n v="-9.1426850000000002"/>
    <s v="Retail &amp; Distribution"/>
    <s v="Small (11-200)"/>
    <s v="Laura Thompson"/>
    <d v="2024-02-27T00:00:00"/>
    <s v="Services"/>
    <x v="4"/>
    <n v="5"/>
    <x v="3"/>
    <n v="3"/>
    <n v="1989"/>
    <n v="0.6"/>
    <d v="2024-04-21T00:00:00"/>
    <m/>
  </r>
  <r>
    <s v="Kilback-Blick"/>
    <s v="Germany"/>
    <n v="52.520007999999997"/>
    <n v="13.404954"/>
    <s v="Recreation &amp; Sports"/>
    <s v="Small (11-200)"/>
    <s v="John Smith"/>
    <d v="2024-03-15T00:00:00"/>
    <s v="SAAS"/>
    <x v="4"/>
    <n v="5"/>
    <x v="3"/>
    <n v="3"/>
    <n v="292"/>
    <n v="0.3"/>
    <d v="2024-04-09T00:00:00"/>
    <m/>
  </r>
  <r>
    <s v="Ledner LLC"/>
    <s v="Austria"/>
    <n v="48.210033000000003"/>
    <n v="16.363448999999999"/>
    <s v="Entertainment &amp; Media &amp; Hospitality"/>
    <s v="Small (11-200)"/>
    <s v="Michael Brown"/>
    <d v="2024-05-31T00:00:00"/>
    <s v="SAAS"/>
    <x v="4"/>
    <n v="5"/>
    <x v="3"/>
    <n v="3"/>
    <n v="1476"/>
    <n v="1"/>
    <d v="2024-11-20T00:00:00"/>
    <m/>
  </r>
  <r>
    <s v="Reichel and Sons"/>
    <s v="Germany"/>
    <n v="52.520007999999997"/>
    <n v="13.404954"/>
    <s v="Banking &amp; Finance"/>
    <s v="Small (11-200)"/>
    <s v="John Smith"/>
    <d v="2024-05-17T00:00:00"/>
    <s v="Services"/>
    <x v="4"/>
    <n v="5"/>
    <x v="3"/>
    <n v="3"/>
    <n v="384"/>
    <n v="0.9"/>
    <d v="2024-12-18T00:00:00"/>
    <m/>
  </r>
  <r>
    <s v="Mills-Donnelly"/>
    <s v="France"/>
    <n v="48.864716000000001"/>
    <n v="2.3490139999999999"/>
    <s v="Telecommunications"/>
    <s v="Small (11-200)"/>
    <s v="David Wilson"/>
    <d v="2024-02-09T00:00:00"/>
    <s v="Custom solution"/>
    <x v="4"/>
    <n v="5"/>
    <x v="3"/>
    <n v="3"/>
    <n v="1199"/>
    <n v="0.1"/>
    <d v="2024-07-13T00:00:00"/>
    <m/>
  </r>
  <r>
    <s v="Shanahan Inc"/>
    <s v="France"/>
    <n v="48.864716000000001"/>
    <n v="2.3490139999999999"/>
    <s v="Transportation &amp; Logistics"/>
    <s v="Small (11-200)"/>
    <s v="David Wilson"/>
    <d v="2024-02-02T00:00:00"/>
    <s v="SAAS"/>
    <x v="4"/>
    <n v="5"/>
    <x v="3"/>
    <n v="3"/>
    <n v="1984"/>
    <n v="0.2"/>
    <d v="2024-09-09T00:00:00"/>
    <m/>
  </r>
  <r>
    <s v="West-Wyman"/>
    <s v="France"/>
    <n v="48.864716000000001"/>
    <n v="2.3490139999999999"/>
    <s v="Construction &amp; Engineering"/>
    <s v="Small (11-200)"/>
    <s v="Laura Thompson"/>
    <d v="2024-05-14T00:00:00"/>
    <s v="SAAS"/>
    <x v="4"/>
    <n v="5"/>
    <x v="3"/>
    <n v="3"/>
    <n v="207"/>
    <n v="0.2"/>
    <d v="2024-08-22T00:00:00"/>
    <m/>
  </r>
  <r>
    <s v="Wunsch LLC"/>
    <s v="Italy"/>
    <n v="41.902782000000002"/>
    <n v="12.496366"/>
    <s v="Retail &amp; Distribution"/>
    <s v="Small (11-200)"/>
    <s v="John Smith"/>
    <d v="2024-02-22T00:00:00"/>
    <s v="SAAS"/>
    <x v="4"/>
    <n v="5"/>
    <x v="3"/>
    <n v="3"/>
    <n v="691"/>
    <n v="0.3"/>
    <d v="2024-11-25T00:00:00"/>
    <m/>
  </r>
  <r>
    <s v="Ritchie, Rutherford and Blick"/>
    <s v="Switzerland"/>
    <n v="46.204391000000001"/>
    <n v="6.1431579999999997"/>
    <s v="Manufacturing &amp; Production"/>
    <s v="Small (11-200)"/>
    <s v="Jessica Martinez"/>
    <d v="2024-03-26T00:00:00"/>
    <s v="Services"/>
    <x v="4"/>
    <n v="5"/>
    <x v="3"/>
    <n v="3"/>
    <n v="1155"/>
    <n v="0.5"/>
    <d v="2024-04-17T00:00:00"/>
    <m/>
  </r>
  <r>
    <s v="Ratke-Zulauf"/>
    <s v="Austria"/>
    <n v="48.210033000000003"/>
    <n v="16.363448999999999"/>
    <s v="Education &amp; Science"/>
    <s v="Small (11-200)"/>
    <s v="Jessica Martinez"/>
    <d v="2024-04-26T00:00:00"/>
    <s v="SAAS"/>
    <x v="4"/>
    <n v="5"/>
    <x v="3"/>
    <n v="3"/>
    <n v="361"/>
    <n v="0.2"/>
    <d v="2024-05-29T00:00:00"/>
    <m/>
  </r>
  <r>
    <s v="Hodkiewicz-Wunsch"/>
    <s v="Germany"/>
    <n v="52.520007999999997"/>
    <n v="13.404954"/>
    <s v="Retail &amp; Distribution"/>
    <s v="Small (11-200)"/>
    <s v="Laura Thompson"/>
    <d v="2024-02-04T00:00:00"/>
    <s v="Custom solution"/>
    <x v="4"/>
    <n v="5"/>
    <x v="3"/>
    <n v="3"/>
    <n v="1522"/>
    <n v="0.2"/>
    <d v="2024-12-06T00:00:00"/>
    <m/>
  </r>
  <r>
    <s v="Zulauf Group"/>
    <s v="Netherlands"/>
    <n v="52.370215999999999"/>
    <n v="4.895168"/>
    <s v="Telecommunications"/>
    <s v="Small (11-200)"/>
    <s v="Jessica Martinez"/>
    <d v="2024-04-07T00:00:00"/>
    <s v="SAAS"/>
    <x v="4"/>
    <n v="5"/>
    <x v="3"/>
    <n v="3"/>
    <n v="545"/>
    <n v="0.6"/>
    <d v="2024-09-05T00:00:00"/>
    <m/>
  </r>
  <r>
    <s v="Powlowski, Weissnat and Pollich"/>
    <s v="Switzerland"/>
    <n v="46.204391000000001"/>
    <n v="6.1431579999999997"/>
    <s v="Banking &amp; Finance"/>
    <s v="Small (11-200)"/>
    <s v="Laura Thompson"/>
    <d v="2024-05-11T00:00:00"/>
    <s v="SAAS"/>
    <x v="4"/>
    <n v="5"/>
    <x v="3"/>
    <n v="3"/>
    <n v="1246"/>
    <n v="0.8"/>
    <d v="2024-11-02T00:00:00"/>
    <m/>
  </r>
  <r>
    <s v="Swift-Wolf"/>
    <s v="Portugal"/>
    <n v="38.736946000000003"/>
    <n v="-9.1426850000000002"/>
    <s v="Agriculture &amp; Mining"/>
    <s v="Small (11-200)"/>
    <s v="Laura Thompson"/>
    <d v="2024-01-28T00:00:00"/>
    <s v="SAAS"/>
    <x v="4"/>
    <n v="5"/>
    <x v="3"/>
    <n v="3"/>
    <n v="1123"/>
    <n v="0.3"/>
    <d v="2024-04-10T00:00:00"/>
    <m/>
  </r>
  <r>
    <s v="Paucek, Sanford and Feil"/>
    <s v="Netherlands"/>
    <n v="52.370215999999999"/>
    <n v="4.895168"/>
    <s v="Manufacturing &amp; Production"/>
    <s v="Small (11-200)"/>
    <s v="Michael Brown"/>
    <d v="2024-04-20T00:00:00"/>
    <s v="SAAS"/>
    <x v="4"/>
    <n v="5"/>
    <x v="3"/>
    <n v="3"/>
    <n v="1527"/>
    <n v="0.6"/>
    <d v="2024-07-21T00:00:00"/>
    <m/>
  </r>
  <r>
    <s v="Quigley, Volkman and Kihn"/>
    <s v="Germany"/>
    <n v="52.520007999999997"/>
    <n v="13.404954"/>
    <s v="IT &amp; IT Services"/>
    <s v="Small (11-200)"/>
    <s v="Kevin Anderson"/>
    <d v="2024-02-22T00:00:00"/>
    <s v="Services"/>
    <x v="4"/>
    <n v="5"/>
    <x v="3"/>
    <n v="3"/>
    <n v="974"/>
    <n v="0.5"/>
    <d v="2024-12-12T00:00:00"/>
    <m/>
  </r>
  <r>
    <s v="Kerluke and Sons"/>
    <s v="Italy"/>
    <n v="41.902782000000002"/>
    <n v="12.496366"/>
    <s v="Government Administration &amp; Healthcare"/>
    <s v="Small (11-200)"/>
    <s v="Jessica Martinez"/>
    <d v="2024-03-26T00:00:00"/>
    <s v="Services"/>
    <x v="4"/>
    <n v="5"/>
    <x v="3"/>
    <n v="3"/>
    <n v="1840"/>
    <n v="0.7"/>
    <d v="2024-06-18T00:00:00"/>
    <m/>
  </r>
  <r>
    <s v="Carroll and Sons"/>
    <s v="Germany"/>
    <n v="52.520007999999997"/>
    <n v="13.404954"/>
    <s v="Energy &amp; Utilities"/>
    <s v="Small (11-200)"/>
    <s v="John Smith"/>
    <d v="2024-03-28T00:00:00"/>
    <s v="Services"/>
    <x v="4"/>
    <n v="5"/>
    <x v="3"/>
    <n v="3"/>
    <n v="1970"/>
    <n v="0.5"/>
    <d v="2024-11-11T00:00:00"/>
    <m/>
  </r>
  <r>
    <s v="Jerde, Torphy and Hirthe"/>
    <s v="Switzerland"/>
    <n v="46.204391000000001"/>
    <n v="6.1431579999999997"/>
    <s v="Transportation &amp; Logistics"/>
    <s v="Small (11-200)"/>
    <s v="Laura Thompson"/>
    <d v="2024-04-12T00:00:00"/>
    <s v="Services"/>
    <x v="4"/>
    <n v="5"/>
    <x v="3"/>
    <n v="3"/>
    <n v="1803"/>
    <n v="0.2"/>
    <d v="2024-06-25T00:00:00"/>
    <m/>
  </r>
  <r>
    <s v="Hermann-Kreiger"/>
    <s v="Switzerland"/>
    <n v="46.204391000000001"/>
    <n v="6.1431579999999997"/>
    <s v="Government Administration &amp; Healthcare"/>
    <s v="Small (11-200)"/>
    <s v="Michael Brown"/>
    <d v="2024-01-05T00:00:00"/>
    <s v="Services"/>
    <x v="4"/>
    <n v="5"/>
    <x v="3"/>
    <n v="3"/>
    <n v="1086"/>
    <n v="0.8"/>
    <d v="2024-09-28T00:00:00"/>
    <m/>
  </r>
  <r>
    <s v="Camido"/>
    <s v="Netherlands"/>
    <n v="52.370215999999999"/>
    <n v="4.895168"/>
    <s v="Banking &amp; Finance"/>
    <s v="Micro (1-10)"/>
    <s v="Michael Brown"/>
    <d v="2024-01-15T00:00:00"/>
    <s v="Services"/>
    <x v="4"/>
    <n v="5"/>
    <x v="3"/>
    <n v="3"/>
    <n v="904"/>
    <n v="0.5"/>
    <d v="2024-04-28T00:00:00"/>
    <m/>
  </r>
  <r>
    <s v="Eamia"/>
    <s v="Italy"/>
    <n v="41.902782000000002"/>
    <n v="12.496366"/>
    <s v="Professional Services &amp; Consulting"/>
    <s v="Micro (1-10)"/>
    <s v="Kevin Anderson"/>
    <d v="2024-03-31T00:00:00"/>
    <s v="Custom solution"/>
    <x v="4"/>
    <n v="5"/>
    <x v="3"/>
    <n v="3"/>
    <n v="357"/>
    <n v="0.4"/>
    <d v="2024-10-12T00:00:00"/>
    <m/>
  </r>
  <r>
    <s v="Centimia"/>
    <s v="Italy"/>
    <n v="41.902782000000002"/>
    <n v="12.496366"/>
    <s v="Entertainment &amp; Media &amp; Hospitality"/>
    <s v="Micro (1-10)"/>
    <s v="David Wilson"/>
    <d v="2024-01-22T00:00:00"/>
    <s v="Services"/>
    <x v="4"/>
    <n v="5"/>
    <x v="3"/>
    <n v="3"/>
    <n v="1158"/>
    <n v="0.4"/>
    <d v="2024-06-19T00:00:00"/>
    <m/>
  </r>
  <r>
    <s v="Browsetype"/>
    <s v="Spain"/>
    <n v="40.416775000000001"/>
    <n v="-3.7037900000000001"/>
    <s v="Recreation &amp; Sports"/>
    <s v="Micro (1-10)"/>
    <s v="Kevin Anderson"/>
    <d v="2024-05-01T00:00:00"/>
    <s v="Services"/>
    <x v="4"/>
    <n v="5"/>
    <x v="3"/>
    <n v="3"/>
    <n v="830"/>
    <n v="1"/>
    <d v="2024-07-25T00:00:00"/>
    <m/>
  </r>
  <r>
    <s v="Babbleopia"/>
    <s v="Austria"/>
    <n v="48.210033000000003"/>
    <n v="16.363448999999999"/>
    <s v="IT &amp; IT Services"/>
    <s v="Micro (1-10)"/>
    <s v="Laura Thompson"/>
    <d v="2024-01-25T00:00:00"/>
    <s v="SAAS"/>
    <x v="4"/>
    <n v="5"/>
    <x v="3"/>
    <n v="3"/>
    <n v="1055"/>
    <n v="0.3"/>
    <d v="2024-08-26T00:00:00"/>
    <m/>
  </r>
  <r>
    <s v="Yakitri"/>
    <s v="Belgium"/>
    <n v="51.260196999999998"/>
    <n v="4.4027710000000004"/>
    <s v="Government Administration &amp; Healthcare"/>
    <s v="Micro (1-10)"/>
    <s v="Jessica Martinez"/>
    <d v="2024-05-31T00:00:00"/>
    <s v="SAAS"/>
    <x v="4"/>
    <n v="5"/>
    <x v="3"/>
    <n v="3"/>
    <n v="1128"/>
    <n v="0.9"/>
    <d v="2025-02-26T00:00:00"/>
    <m/>
  </r>
  <r>
    <s v="Linkbuzz"/>
    <s v="Spain"/>
    <n v="40.416775000000001"/>
    <n v="-3.7037900000000001"/>
    <s v="IT &amp; IT Services"/>
    <s v="Micro (1-10)"/>
    <s v="John Smith"/>
    <d v="2024-03-14T00:00:00"/>
    <s v="SAAS"/>
    <x v="4"/>
    <n v="5"/>
    <x v="3"/>
    <n v="3"/>
    <n v="649"/>
    <n v="0.2"/>
    <d v="2024-10-26T00:00:00"/>
    <m/>
  </r>
  <r>
    <s v="Oozz"/>
    <s v="Belgium"/>
    <n v="51.260196999999998"/>
    <n v="4.4027710000000004"/>
    <s v="Banking &amp; Finance"/>
    <s v="Micro (1-10)"/>
    <s v="Laura Thompson"/>
    <d v="2024-02-15T00:00:00"/>
    <s v="SAAS"/>
    <x v="4"/>
    <n v="5"/>
    <x v="3"/>
    <n v="3"/>
    <n v="240"/>
    <n v="0.4"/>
    <d v="2025-01-30T00:00:00"/>
    <m/>
  </r>
  <r>
    <s v="Blogtags"/>
    <s v="Switzerland"/>
    <n v="46.204391000000001"/>
    <n v="6.1431579999999997"/>
    <s v="Transportation &amp; Logistics"/>
    <s v="Micro (1-10)"/>
    <s v="Laura Thompson"/>
    <d v="2024-02-15T00:00:00"/>
    <s v="Services"/>
    <x v="4"/>
    <n v="5"/>
    <x v="3"/>
    <n v="3"/>
    <n v="639"/>
    <n v="0.2"/>
    <d v="2024-11-19T00:00:00"/>
    <m/>
  </r>
  <r>
    <s v="Senger and Sons"/>
    <s v="Portugal"/>
    <n v="38.736946000000003"/>
    <n v="-9.1426850000000002"/>
    <s v="Government Administration &amp; Healthcare"/>
    <s v="Micro (1-10)"/>
    <s v="Emily Johnson"/>
    <d v="2024-04-02T00:00:00"/>
    <s v="SAAS"/>
    <x v="4"/>
    <n v="5"/>
    <x v="3"/>
    <n v="3"/>
    <n v="895"/>
    <n v="0.5"/>
    <d v="2024-11-13T00:00:00"/>
    <m/>
  </r>
  <r>
    <s v="Windler-Gutmann"/>
    <s v="Switzerland"/>
    <n v="46.204391000000001"/>
    <n v="6.1431579999999997"/>
    <s v="IT &amp; IT Services"/>
    <s v="Micro (1-10)"/>
    <s v="Michael Brown"/>
    <d v="2024-04-25T00:00:00"/>
    <s v="SAAS"/>
    <x v="4"/>
    <n v="5"/>
    <x v="3"/>
    <n v="3"/>
    <n v="617"/>
    <n v="0.2"/>
    <d v="2024-11-30T00:00:00"/>
    <m/>
  </r>
  <r>
    <s v="Mueller-Conroy"/>
    <s v="Portugal"/>
    <n v="38.736946000000003"/>
    <n v="-9.1426850000000002"/>
    <s v="Transportation &amp; Logistics"/>
    <s v="Micro (1-10)"/>
    <s v="Kevin Anderson"/>
    <d v="2024-03-09T00:00:00"/>
    <s v="Services"/>
    <x v="4"/>
    <n v="5"/>
    <x v="3"/>
    <n v="3"/>
    <n v="805"/>
    <n v="0.4"/>
    <d v="2024-08-18T00:00:00"/>
    <m/>
  </r>
  <r>
    <s v="Kohler, Konopelski and Runolfsdottir"/>
    <s v="Portugal"/>
    <n v="38.736946000000003"/>
    <n v="-9.1426850000000002"/>
    <s v="Transportation &amp; Logistics"/>
    <s v="Micro (1-10)"/>
    <s v="Jessica Martinez"/>
    <d v="2024-03-18T00:00:00"/>
    <s v="SAAS"/>
    <x v="4"/>
    <n v="5"/>
    <x v="3"/>
    <n v="3"/>
    <n v="870"/>
    <n v="0.1"/>
    <d v="2025-02-06T00:00:00"/>
    <m/>
  </r>
  <r>
    <s v="Schuster, Beahan and Nolan"/>
    <s v="Italy"/>
    <n v="41.902782000000002"/>
    <n v="12.496366"/>
    <s v="Entertainment &amp; Media &amp; Hospitality"/>
    <s v="Micro (1-10)"/>
    <s v="Michael Brown"/>
    <d v="2024-02-13T00:00:00"/>
    <s v="Custom solution"/>
    <x v="4"/>
    <n v="5"/>
    <x v="3"/>
    <n v="3"/>
    <n v="1026"/>
    <n v="0.9"/>
    <d v="2024-03-08T00:00:00"/>
    <m/>
  </r>
  <r>
    <s v="Donnelly, Jacobi and Gutmann"/>
    <s v="Portugal"/>
    <n v="38.736946000000003"/>
    <n v="-9.1426850000000002"/>
    <s v="Transportation &amp; Logistics"/>
    <s v="Micro (1-10)"/>
    <s v="John Smith"/>
    <d v="2024-03-21T00:00:00"/>
    <s v="Services"/>
    <x v="4"/>
    <n v="5"/>
    <x v="3"/>
    <n v="3"/>
    <n v="1149"/>
    <n v="0.2"/>
    <d v="2024-07-04T00:00:00"/>
    <m/>
  </r>
  <r>
    <s v="Considine-Boyer"/>
    <s v="France"/>
    <n v="48.864716000000001"/>
    <n v="2.3490139999999999"/>
    <s v="Construction &amp; Engineering"/>
    <s v="Micro (1-10)"/>
    <s v="Emily Johnson"/>
    <d v="2024-05-20T00:00:00"/>
    <s v="SAAS"/>
    <x v="4"/>
    <n v="5"/>
    <x v="3"/>
    <n v="3"/>
    <n v="568"/>
    <n v="0.9"/>
    <d v="2025-03-13T00:00:00"/>
    <m/>
  </r>
  <r>
    <s v="Pfeffer LLC"/>
    <s v="Germany"/>
    <n v="52.520007999999997"/>
    <n v="13.404954"/>
    <s v="Transportation &amp; Logistics"/>
    <s v="Micro (1-10)"/>
    <s v="John Smith"/>
    <d v="2024-02-25T00:00:00"/>
    <s v="SAAS"/>
    <x v="4"/>
    <n v="5"/>
    <x v="3"/>
    <n v="3"/>
    <n v="1110"/>
    <n v="0.6"/>
    <d v="2024-04-07T00:00:00"/>
    <m/>
  </r>
  <r>
    <s v="Nader, McClure and Reynolds"/>
    <s v="Germany"/>
    <n v="52.520007999999997"/>
    <n v="13.404954"/>
    <s v="Transportation &amp; Logistics"/>
    <s v="Micro (1-10)"/>
    <s v="Jessica Martinez"/>
    <d v="2024-02-10T00:00:00"/>
    <s v="SAAS"/>
    <x v="4"/>
    <n v="5"/>
    <x v="3"/>
    <n v="3"/>
    <n v="350"/>
    <n v="0.2"/>
    <d v="2024-08-20T00:00:00"/>
    <m/>
  </r>
  <r>
    <s v="Kohler-Kuhlman"/>
    <s v="France"/>
    <n v="48.864716000000001"/>
    <n v="2.3490139999999999"/>
    <s v="Recreation &amp; Sports"/>
    <s v="Micro (1-10)"/>
    <s v="Laura Thompson"/>
    <d v="2024-03-29T00:00:00"/>
    <s v="SAAS"/>
    <x v="4"/>
    <n v="5"/>
    <x v="3"/>
    <n v="3"/>
    <n v="551"/>
    <n v="1"/>
    <d v="2024-12-26T00:00:00"/>
    <m/>
  </r>
  <r>
    <s v="Krajcik-Schroeder"/>
    <s v="Portugal"/>
    <n v="38.736946000000003"/>
    <n v="-9.1426850000000002"/>
    <s v="Education &amp; Science"/>
    <s v="Micro (1-10)"/>
    <s v="Laura Thompson"/>
    <d v="2024-01-22T00:00:00"/>
    <s v="Services"/>
    <x v="4"/>
    <n v="5"/>
    <x v="3"/>
    <n v="3"/>
    <n v="900"/>
    <n v="0.3"/>
    <d v="2024-06-10T00:00:00"/>
    <m/>
  </r>
  <r>
    <s v="Dietrich and Sons"/>
    <s v="Spain"/>
    <n v="40.416775000000001"/>
    <n v="-3.7037900000000001"/>
    <s v="Energy &amp; Utilities"/>
    <s v="Micro (1-10)"/>
    <s v="Laura Thompson"/>
    <d v="2024-03-19T00:00:00"/>
    <s v="Services"/>
    <x v="4"/>
    <n v="5"/>
    <x v="3"/>
    <n v="3"/>
    <n v="885"/>
    <n v="0.3"/>
    <d v="2024-12-19T00:00:00"/>
    <m/>
  </r>
  <r>
    <s v="Stracke-Fritsch"/>
    <s v="Italy"/>
    <n v="41.902782000000002"/>
    <n v="12.496366"/>
    <s v="Entertainment &amp; Media &amp; Hospitality"/>
    <s v="Micro (1-10)"/>
    <s v="Laura Thompson"/>
    <d v="2024-04-10T00:00:00"/>
    <s v="Services"/>
    <x v="4"/>
    <n v="5"/>
    <x v="3"/>
    <n v="3"/>
    <n v="585"/>
    <n v="0.4"/>
    <d v="2025-01-07T00:00:00"/>
    <m/>
  </r>
  <r>
    <s v="Berge-Mills"/>
    <s v="Italy"/>
    <n v="41.902782000000002"/>
    <n v="12.496366"/>
    <s v="Professional Services &amp; Consulting"/>
    <s v="Micro (1-10)"/>
    <s v="John Smith"/>
    <d v="2024-05-13T00:00:00"/>
    <s v="SAAS"/>
    <x v="4"/>
    <n v="5"/>
    <x v="3"/>
    <n v="3"/>
    <n v="694"/>
    <n v="0.1"/>
    <d v="2025-03-29T00:00:00"/>
    <m/>
  </r>
  <r>
    <s v="Barrows and Sons"/>
    <s v="Germany"/>
    <n v="52.520007999999997"/>
    <n v="13.404954"/>
    <s v="Professional Services &amp; Consulting"/>
    <s v="Micro (1-10)"/>
    <s v="Emily Johnson"/>
    <d v="2024-03-20T00:00:00"/>
    <s v="Custom solution"/>
    <x v="4"/>
    <n v="5"/>
    <x v="3"/>
    <n v="3"/>
    <n v="1061"/>
    <n v="0.8"/>
    <d v="2025-02-01T00:00:00"/>
    <m/>
  </r>
  <r>
    <s v="Rice-Bins"/>
    <s v="Austria"/>
    <n v="48.210033000000003"/>
    <n v="16.363448999999999"/>
    <s v="Agriculture &amp; Mining"/>
    <s v="Micro (1-10)"/>
    <s v="David Wilson"/>
    <d v="2024-01-17T00:00:00"/>
    <s v="SAAS"/>
    <x v="4"/>
    <n v="5"/>
    <x v="3"/>
    <n v="3"/>
    <n v="664"/>
    <n v="0.1"/>
    <d v="2024-03-21T00:00:00"/>
    <m/>
  </r>
  <r>
    <s v="Heathcote, Lemke and Abbott"/>
    <s v="Portugal"/>
    <n v="38.736946000000003"/>
    <n v="-9.1426850000000002"/>
    <s v="Banking &amp; Finance"/>
    <s v="Micro (1-10)"/>
    <s v="Jessica Martinez"/>
    <d v="2024-03-09T00:00:00"/>
    <s v="SAAS"/>
    <x v="4"/>
    <n v="5"/>
    <x v="3"/>
    <n v="3"/>
    <n v="990"/>
    <n v="0.8"/>
    <d v="2024-03-29T00:00:00"/>
    <m/>
  </r>
  <r>
    <s v="Borer-Leannon"/>
    <s v="Germany"/>
    <n v="52.520007999999997"/>
    <n v="13.404954"/>
    <s v="Transportation &amp; Logistics"/>
    <s v="Micro (1-10)"/>
    <s v="Jessica Martinez"/>
    <d v="2024-01-03T00:00:00"/>
    <s v="SAAS"/>
    <x v="4"/>
    <n v="5"/>
    <x v="3"/>
    <n v="3"/>
    <n v="1074"/>
    <n v="0.6"/>
    <d v="2024-03-27T00:00:00"/>
    <m/>
  </r>
  <r>
    <s v="King, Lockman and Hansen"/>
    <s v="Italy"/>
    <n v="41.902782000000002"/>
    <n v="12.496366"/>
    <s v="Transportation &amp; Logistics"/>
    <s v="Micro (1-10)"/>
    <s v="Laura Thompson"/>
    <d v="2024-01-16T00:00:00"/>
    <s v="SAAS"/>
    <x v="4"/>
    <n v="5"/>
    <x v="3"/>
    <n v="3"/>
    <n v="496"/>
    <n v="0.1"/>
    <d v="2024-06-19T00:00:00"/>
    <m/>
  </r>
  <r>
    <s v="Funk-Stehr"/>
    <s v="Switzerland"/>
    <n v="46.204391000000001"/>
    <n v="6.1431579999999997"/>
    <s v="Professional Services &amp; Consulting"/>
    <s v="Micro (1-10)"/>
    <s v="Laura Thompson"/>
    <d v="2024-04-04T00:00:00"/>
    <s v="SAAS"/>
    <x v="4"/>
    <n v="5"/>
    <x v="3"/>
    <n v="3"/>
    <n v="715"/>
    <n v="0.2"/>
    <d v="2024-05-26T00:00:00"/>
    <m/>
  </r>
  <r>
    <s v="Dooley, Jast and Lindgren"/>
    <s v="Switzerland"/>
    <n v="46.204391000000001"/>
    <n v="6.1431579999999997"/>
    <s v="Government Administration &amp; Healthcare"/>
    <s v="Micro (1-10)"/>
    <s v="Jessica Martinez"/>
    <d v="2024-05-18T00:00:00"/>
    <s v="Services"/>
    <x v="4"/>
    <n v="5"/>
    <x v="3"/>
    <n v="3"/>
    <n v="475"/>
    <n v="0.5"/>
    <d v="2024-09-27T00:00:00"/>
    <m/>
  </r>
  <r>
    <s v="Shanahan and Sons"/>
    <s v="France"/>
    <n v="48.864716000000001"/>
    <n v="2.3490139999999999"/>
    <s v="Telecommunications"/>
    <s v="Micro (1-10)"/>
    <s v="Laura Thompson"/>
    <d v="2024-03-01T00:00:00"/>
    <s v="Services"/>
    <x v="4"/>
    <n v="5"/>
    <x v="3"/>
    <n v="3"/>
    <n v="530"/>
    <n v="0.6"/>
    <d v="2025-02-21T00:00:00"/>
    <m/>
  </r>
  <r>
    <s v="Heller Inc"/>
    <s v="Switzerland"/>
    <n v="46.204391000000001"/>
    <n v="6.1431579999999997"/>
    <s v="Transportation &amp; Logistics"/>
    <s v="Micro (1-10)"/>
    <s v="Michael Brown"/>
    <d v="2024-03-19T00:00:00"/>
    <s v="Custom solution"/>
    <x v="4"/>
    <n v="5"/>
    <x v="3"/>
    <n v="3"/>
    <n v="984"/>
    <n v="0.3"/>
    <d v="2024-10-13T00:00:00"/>
    <m/>
  </r>
  <r>
    <s v="Treutel, Grant and Mayert"/>
    <s v="Germany"/>
    <n v="52.520007999999997"/>
    <n v="13.404954"/>
    <s v="Education &amp; Science"/>
    <s v="Micro (1-10)"/>
    <s v="Jessica Martinez"/>
    <d v="2024-01-25T00:00:00"/>
    <s v="Services"/>
    <x v="4"/>
    <n v="5"/>
    <x v="3"/>
    <n v="3"/>
    <n v="550"/>
    <n v="0.6"/>
    <d v="2024-07-09T00:00:00"/>
    <m/>
  </r>
  <r>
    <s v="Batz and Sons"/>
    <s v="Germany"/>
    <n v="52.520007999999997"/>
    <n v="13.404954"/>
    <s v="Banking &amp; Finance"/>
    <s v="Micro (1-10)"/>
    <s v="Laura Thompson"/>
    <d v="2024-05-27T00:00:00"/>
    <s v="SAAS"/>
    <x v="4"/>
    <n v="5"/>
    <x v="3"/>
    <n v="3"/>
    <n v="849"/>
    <n v="0.3"/>
    <d v="2024-08-27T00:00:00"/>
    <m/>
  </r>
  <r>
    <s v="Bergnaum, Heidenreich and Shields"/>
    <s v="Italy"/>
    <n v="41.902782000000002"/>
    <n v="12.496366"/>
    <s v="Recreation &amp; Sports"/>
    <s v="Micro (1-10)"/>
    <s v="John Smith"/>
    <d v="2024-03-15T00:00:00"/>
    <s v="Services"/>
    <x v="4"/>
    <n v="5"/>
    <x v="3"/>
    <n v="3"/>
    <n v="933"/>
    <n v="0.6"/>
    <d v="2024-04-18T00:00:00"/>
    <m/>
  </r>
  <r>
    <s v="Thompson Inc"/>
    <s v="Germany"/>
    <n v="52.520007999999997"/>
    <n v="13.404954"/>
    <s v="Professional Services &amp; Consulting"/>
    <s v="Micro (1-10)"/>
    <s v="Emily Johnson"/>
    <d v="2024-05-21T00:00:00"/>
    <s v="SAAS"/>
    <x v="4"/>
    <n v="5"/>
    <x v="3"/>
    <n v="3"/>
    <n v="550"/>
    <n v="0.5"/>
    <d v="2024-08-15T00:00:00"/>
    <m/>
  </r>
  <r>
    <s v="Bashirian Group"/>
    <s v="Spain"/>
    <n v="40.416775000000001"/>
    <n v="-3.7037900000000001"/>
    <s v="Transportation &amp; Logistics"/>
    <s v="Micro (1-10)"/>
    <s v="Laura Thompson"/>
    <d v="2024-03-18T00:00:00"/>
    <s v="Services"/>
    <x v="4"/>
    <n v="5"/>
    <x v="3"/>
    <n v="3"/>
    <n v="540"/>
    <n v="0.2"/>
    <d v="2024-09-16T00:00:00"/>
    <m/>
  </r>
  <r>
    <s v="Hamill-Funk"/>
    <s v="Austria"/>
    <n v="48.210033000000003"/>
    <n v="16.363448999999999"/>
    <s v="Transportation &amp; Logistics"/>
    <s v="Micro (1-10)"/>
    <s v="Laura Thompson"/>
    <d v="2024-01-16T00:00:00"/>
    <s v="Services"/>
    <x v="4"/>
    <n v="5"/>
    <x v="3"/>
    <n v="3"/>
    <n v="537"/>
    <n v="0.5"/>
    <d v="2024-04-09T00:00:00"/>
    <m/>
  </r>
  <r>
    <s v="Senger-Kunze"/>
    <s v="Portugal"/>
    <n v="38.736946000000003"/>
    <n v="-9.1426850000000002"/>
    <s v="Banking &amp; Finance"/>
    <s v="Micro (1-10)"/>
    <s v="Sarah Davis"/>
    <d v="2024-03-21T00:00:00"/>
    <s v="Services"/>
    <x v="4"/>
    <n v="5"/>
    <x v="3"/>
    <n v="3"/>
    <n v="210"/>
    <n v="0.2"/>
    <d v="2024-12-30T00:00:00"/>
    <m/>
  </r>
  <r>
    <s v="Quitzon, Lindgren and Ruecker"/>
    <s v="Austria"/>
    <n v="48.210033000000003"/>
    <n v="16.363448999999999"/>
    <s v="Manufacturing &amp; Production"/>
    <s v="Micro (1-10)"/>
    <s v="Jessica Martinez"/>
    <d v="2024-03-20T00:00:00"/>
    <s v="SAAS"/>
    <x v="4"/>
    <n v="5"/>
    <x v="3"/>
    <n v="3"/>
    <n v="404"/>
    <n v="0.8"/>
    <d v="2024-12-02T00:00:00"/>
    <m/>
  </r>
  <r>
    <s v="Maggio, Heidenreich and Wolf"/>
    <s v="France"/>
    <n v="48.864716000000001"/>
    <n v="2.3490139999999999"/>
    <s v="Retail &amp; Distribution"/>
    <s v="Micro (1-10)"/>
    <s v="Sarah Davis"/>
    <d v="2024-03-21T00:00:00"/>
    <s v="SAAS"/>
    <x v="4"/>
    <n v="5"/>
    <x v="3"/>
    <n v="3"/>
    <n v="894"/>
    <n v="0.5"/>
    <d v="2024-07-24T00:00:00"/>
    <m/>
  </r>
  <r>
    <s v="Bechtelar Inc"/>
    <s v="Italy"/>
    <n v="41.902782000000002"/>
    <n v="12.496366"/>
    <s v="IT &amp; IT Services"/>
    <s v="Micro (1-10)"/>
    <s v="Laura Thompson"/>
    <d v="2024-01-09T00:00:00"/>
    <s v="Custom solution"/>
    <x v="4"/>
    <n v="5"/>
    <x v="3"/>
    <n v="3"/>
    <n v="823"/>
    <n v="0.5"/>
    <d v="2024-04-22T00:00:00"/>
    <m/>
  </r>
  <r>
    <s v="Wyman, Crona and Little"/>
    <s v="Netherlands"/>
    <n v="52.370215999999999"/>
    <n v="4.895168"/>
    <s v="Telecommunications"/>
    <s v="Micro (1-10)"/>
    <s v="Jessica Martinez"/>
    <d v="2024-05-25T00:00:00"/>
    <s v="Custom solution"/>
    <x v="4"/>
    <n v="5"/>
    <x v="3"/>
    <n v="3"/>
    <n v="1159"/>
    <n v="0.3"/>
    <d v="2024-08-16T00:00:00"/>
    <m/>
  </r>
  <r>
    <s v="Lindgren-Hoeger"/>
    <s v="Portugal"/>
    <n v="38.736946000000003"/>
    <n v="-9.1426850000000002"/>
    <s v="Government Administration &amp; Healthcare"/>
    <s v="Micro (1-10)"/>
    <s v="David Wilson"/>
    <d v="2024-01-21T00:00:00"/>
    <s v="Custom solution"/>
    <x v="4"/>
    <n v="5"/>
    <x v="3"/>
    <n v="3"/>
    <n v="903"/>
    <n v="0.6"/>
    <d v="2024-06-24T00:00:00"/>
    <m/>
  </r>
  <r>
    <s v="Thiel-Abbott"/>
    <s v="Austria"/>
    <n v="48.210033000000003"/>
    <n v="16.363448999999999"/>
    <s v="IT &amp; IT Services"/>
    <s v="Micro (1-10)"/>
    <s v="Laura Thompson"/>
    <d v="2024-03-22T00:00:00"/>
    <s v="Services"/>
    <x v="4"/>
    <n v="5"/>
    <x v="3"/>
    <n v="3"/>
    <n v="365"/>
    <n v="0.9"/>
    <d v="2024-05-01T00:00:00"/>
    <m/>
  </r>
  <r>
    <s v="Gulgowski, Schumm and Johnston"/>
    <s v="Switzerland"/>
    <n v="46.204391000000001"/>
    <n v="6.1431579999999997"/>
    <s v="Transportation &amp; Logistics"/>
    <s v="Micro (1-10)"/>
    <s v="Laura Thompson"/>
    <d v="2024-05-19T00:00:00"/>
    <s v="SAAS"/>
    <x v="4"/>
    <n v="5"/>
    <x v="3"/>
    <n v="3"/>
    <n v="865"/>
    <n v="0.3"/>
    <d v="2025-03-23T00:00:00"/>
    <m/>
  </r>
  <r>
    <s v="Halvorson, O'Hara and Johnson"/>
    <s v="Belgium"/>
    <n v="51.260196999999998"/>
    <n v="4.4027710000000004"/>
    <s v="IT &amp; IT Services"/>
    <s v="Micro (1-10)"/>
    <s v="Michael Brown"/>
    <d v="2024-02-20T00:00:00"/>
    <s v="Custom solution"/>
    <x v="4"/>
    <n v="5"/>
    <x v="3"/>
    <n v="3"/>
    <n v="315"/>
    <n v="0.3"/>
    <d v="2024-08-21T00:00:00"/>
    <m/>
  </r>
  <r>
    <s v="Rau-Hammes"/>
    <s v="Italy"/>
    <n v="41.902782000000002"/>
    <n v="12.496366"/>
    <s v="Banking &amp; Finance"/>
    <s v="Micro (1-10)"/>
    <s v="David Wilson"/>
    <d v="2024-01-04T00:00:00"/>
    <s v="SAAS"/>
    <x v="4"/>
    <n v="5"/>
    <x v="3"/>
    <n v="3"/>
    <n v="747"/>
    <n v="0.6"/>
    <d v="2024-07-19T00:00:00"/>
    <m/>
  </r>
  <r>
    <s v="Denesik-Heaney"/>
    <s v="Italy"/>
    <n v="41.902782000000002"/>
    <n v="12.496366"/>
    <s v="Education &amp; Science"/>
    <s v="Micro (1-10)"/>
    <s v="Jessica Martinez"/>
    <d v="2024-03-10T00:00:00"/>
    <s v="Custom solution"/>
    <x v="4"/>
    <n v="5"/>
    <x v="3"/>
    <n v="3"/>
    <n v="368"/>
    <n v="0.5"/>
    <d v="2024-04-11T00:00:00"/>
    <m/>
  </r>
  <r>
    <s v="Smith-Murphy"/>
    <s v="Switzerland"/>
    <n v="46.204391000000001"/>
    <n v="6.1431579999999997"/>
    <s v="Transportation &amp; Logistics"/>
    <s v="Micro (1-10)"/>
    <s v="Kevin Anderson"/>
    <d v="2024-03-24T00:00:00"/>
    <s v="SAAS"/>
    <x v="4"/>
    <n v="5"/>
    <x v="3"/>
    <n v="3"/>
    <n v="1005"/>
    <n v="0.3"/>
    <d v="2024-10-08T00:00:00"/>
    <m/>
  </r>
  <r>
    <s v="Pagac, Barrows and Keeling"/>
    <s v="Austria"/>
    <n v="48.210033000000003"/>
    <n v="16.363448999999999"/>
    <s v="Transportation &amp; Logistics"/>
    <s v="Micro (1-10)"/>
    <s v="Michael Brown"/>
    <d v="2024-01-24T00:00:00"/>
    <s v="SAAS"/>
    <x v="4"/>
    <n v="5"/>
    <x v="3"/>
    <n v="3"/>
    <n v="454"/>
    <n v="1"/>
    <d v="2024-12-19T00:00:00"/>
    <m/>
  </r>
  <r>
    <s v="Grant-Hahn"/>
    <s v="France"/>
    <n v="48.864716000000001"/>
    <n v="2.3490139999999999"/>
    <s v="Retail &amp; Distribution"/>
    <s v="Micro (1-10)"/>
    <s v="Emily Johnson"/>
    <d v="2024-05-15T00:00:00"/>
    <s v="SAAS"/>
    <x v="4"/>
    <n v="5"/>
    <x v="3"/>
    <n v="3"/>
    <n v="495"/>
    <n v="0.4"/>
    <d v="2024-11-15T00:00:00"/>
    <m/>
  </r>
  <r>
    <s v="Rooxo"/>
    <s v="France"/>
    <n v="48.864716000000001"/>
    <n v="2.3490139999999999"/>
    <s v="Banking &amp; Finance"/>
    <s v="Medium (201-500)"/>
    <s v="Michael Brown"/>
    <d v="2024-03-31T00:00:00"/>
    <s v="Services"/>
    <x v="4"/>
    <n v="5"/>
    <x v="3"/>
    <n v="3"/>
    <n v="4935"/>
    <n v="0.5"/>
    <d v="2025-01-31T00:00:00"/>
    <m/>
  </r>
  <r>
    <s v="Kimia"/>
    <s v="Austria"/>
    <n v="48.210033000000003"/>
    <n v="16.363448999999999"/>
    <s v="Transportation &amp; Logistics"/>
    <s v="Medium (201-500)"/>
    <s v="Laura Thompson"/>
    <d v="2024-05-05T00:00:00"/>
    <s v="Services"/>
    <x v="4"/>
    <n v="5"/>
    <x v="3"/>
    <n v="3"/>
    <n v="4189"/>
    <n v="0.8"/>
    <d v="2024-12-24T00:00:00"/>
    <m/>
  </r>
  <r>
    <s v="Yoveo"/>
    <s v="Belgium"/>
    <n v="51.260196999999998"/>
    <n v="4.4027710000000004"/>
    <s v="Transportation &amp; Logistics"/>
    <s v="Medium (201-500)"/>
    <s v="Jessica Martinez"/>
    <d v="2024-01-09T00:00:00"/>
    <s v="SAAS"/>
    <x v="4"/>
    <n v="5"/>
    <x v="3"/>
    <n v="3"/>
    <n v="2434"/>
    <n v="0.5"/>
    <d v="2024-02-08T00:00:00"/>
    <m/>
  </r>
  <r>
    <s v="Oyoba"/>
    <s v="Belgium"/>
    <n v="51.260196999999998"/>
    <n v="4.4027710000000004"/>
    <s v="Construction &amp; Engineering"/>
    <s v="Medium (201-500)"/>
    <s v="Jessica Martinez"/>
    <d v="2024-03-07T00:00:00"/>
    <s v="Services"/>
    <x v="4"/>
    <n v="5"/>
    <x v="3"/>
    <n v="3"/>
    <n v="4418"/>
    <n v="1"/>
    <d v="2024-06-22T00:00:00"/>
    <m/>
  </r>
  <r>
    <s v="Oloo"/>
    <s v="Spain"/>
    <n v="40.416775000000001"/>
    <n v="-3.7037900000000001"/>
    <s v="Transportation &amp; Logistics"/>
    <s v="Medium (201-500)"/>
    <s v="Emily Johnson"/>
    <d v="2024-04-17T00:00:00"/>
    <s v="Custom solution"/>
    <x v="4"/>
    <n v="5"/>
    <x v="3"/>
    <n v="3"/>
    <n v="3012"/>
    <n v="0.6"/>
    <d v="2025-03-10T00:00:00"/>
    <m/>
  </r>
  <r>
    <s v="Eadel"/>
    <s v="Belgium"/>
    <n v="51.260196999999998"/>
    <n v="4.4027710000000004"/>
    <s v="Government Administration &amp; Healthcare"/>
    <s v="Medium (201-500)"/>
    <s v="Michael Brown"/>
    <d v="2024-03-27T00:00:00"/>
    <s v="Services"/>
    <x v="4"/>
    <n v="5"/>
    <x v="3"/>
    <n v="3"/>
    <n v="3207"/>
    <n v="0.1"/>
    <d v="2025-02-09T00:00:00"/>
    <m/>
  </r>
  <r>
    <s v="Oyondu"/>
    <s v="Portugal"/>
    <n v="38.736946000000003"/>
    <n v="-9.1426850000000002"/>
    <s v="Transportation &amp; Logistics"/>
    <s v="Medium (201-500)"/>
    <s v="John Smith"/>
    <d v="2024-05-09T00:00:00"/>
    <s v="Services"/>
    <x v="4"/>
    <n v="5"/>
    <x v="3"/>
    <n v="3"/>
    <n v="7583"/>
    <n v="0.6"/>
    <d v="2025-01-10T00:00:00"/>
    <m/>
  </r>
  <r>
    <s v="Realpoint"/>
    <s v="Italy"/>
    <n v="41.902782000000002"/>
    <n v="12.496366"/>
    <s v="Banking &amp; Finance"/>
    <s v="Medium (201-500)"/>
    <s v="David Wilson"/>
    <d v="2024-05-27T00:00:00"/>
    <s v="Services"/>
    <x v="4"/>
    <n v="5"/>
    <x v="3"/>
    <n v="3"/>
    <n v="318"/>
    <n v="0.8"/>
    <d v="2024-10-12T00:00:00"/>
    <m/>
  </r>
  <r>
    <s v="Trudeo"/>
    <s v="Germany"/>
    <n v="52.520007999999997"/>
    <n v="13.404954"/>
    <s v="IT &amp; IT Services"/>
    <s v="Medium (201-500)"/>
    <s v="Kevin Anderson"/>
    <d v="2024-05-01T00:00:00"/>
    <s v="Services"/>
    <x v="4"/>
    <n v="5"/>
    <x v="3"/>
    <n v="3"/>
    <n v="7472"/>
    <n v="0.6"/>
    <d v="2024-12-27T00:00:00"/>
    <m/>
  </r>
  <r>
    <s v="Realbuzz"/>
    <s v="Italy"/>
    <n v="41.902782000000002"/>
    <n v="12.496366"/>
    <s v="Transportation &amp; Logistics"/>
    <s v="Medium (201-500)"/>
    <s v="Michael Brown"/>
    <d v="2024-02-25T00:00:00"/>
    <s v="Custom solution"/>
    <x v="4"/>
    <n v="5"/>
    <x v="3"/>
    <n v="3"/>
    <n v="6543"/>
    <n v="0.4"/>
    <d v="2025-01-28T00:00:00"/>
    <m/>
  </r>
  <r>
    <s v="Vimbo"/>
    <s v="Germany"/>
    <n v="52.520007999999997"/>
    <n v="13.404954"/>
    <s v="Entertainment &amp; Media &amp; Hospitality"/>
    <s v="Medium (201-500)"/>
    <s v="Kevin Anderson"/>
    <d v="2024-04-10T00:00:00"/>
    <s v="Custom solution"/>
    <x v="4"/>
    <n v="5"/>
    <x v="3"/>
    <n v="3"/>
    <n v="4577"/>
    <n v="0.2"/>
    <d v="2024-07-27T00:00:00"/>
    <m/>
  </r>
  <r>
    <s v="Rhynoodle"/>
    <s v="Austria"/>
    <n v="48.210033000000003"/>
    <n v="16.363448999999999"/>
    <s v="Government Administration &amp; Healthcare"/>
    <s v="Medium (201-500)"/>
    <s v="David Wilson"/>
    <d v="2024-03-04T00:00:00"/>
    <s v="Services"/>
    <x v="4"/>
    <n v="5"/>
    <x v="3"/>
    <n v="3"/>
    <n v="2169"/>
    <n v="0.7"/>
    <d v="2025-01-31T00:00:00"/>
    <m/>
  </r>
  <r>
    <s v="Green, Block and Mayer"/>
    <s v="Austria"/>
    <n v="48.210033000000003"/>
    <n v="16.363448999999999"/>
    <s v="IT &amp; IT Services"/>
    <s v="Medium (201-500)"/>
    <s v="Kevin Anderson"/>
    <d v="2024-05-21T00:00:00"/>
    <s v="SAAS"/>
    <x v="4"/>
    <n v="5"/>
    <x v="3"/>
    <n v="3"/>
    <n v="5718"/>
    <n v="0.4"/>
    <d v="2024-08-11T00:00:00"/>
    <m/>
  </r>
  <r>
    <s v="Morissette LLC"/>
    <s v="Belgium"/>
    <n v="51.260196999999998"/>
    <n v="4.4027710000000004"/>
    <s v="Government Administration &amp; Healthcare"/>
    <s v="Medium (201-500)"/>
    <s v="Michael Brown"/>
    <d v="2024-05-21T00:00:00"/>
    <s v="SAAS"/>
    <x v="4"/>
    <n v="5"/>
    <x v="3"/>
    <n v="3"/>
    <n v="4346"/>
    <n v="0.5"/>
    <d v="2024-07-27T00:00:00"/>
    <m/>
  </r>
  <r>
    <s v="Stoltenberg, Labadie and Spencer"/>
    <s v="Portugal"/>
    <n v="38.736946000000003"/>
    <n v="-9.1426850000000002"/>
    <s v="Energy &amp; Utilities"/>
    <s v="Medium (201-500)"/>
    <s v="Laura Thompson"/>
    <d v="2024-02-13T00:00:00"/>
    <s v="SAAS"/>
    <x v="4"/>
    <n v="5"/>
    <x v="3"/>
    <n v="3"/>
    <n v="4200"/>
    <n v="1"/>
    <d v="2024-06-04T00:00:00"/>
    <m/>
  </r>
  <r>
    <s v="Ondricka, Lubowitz and O'Connell"/>
    <s v="Netherlands"/>
    <n v="52.370215999999999"/>
    <n v="4.895168"/>
    <s v="Manufacturing &amp; Production"/>
    <s v="Medium (201-500)"/>
    <s v="Laura Thompson"/>
    <d v="2024-01-14T00:00:00"/>
    <s v="SAAS"/>
    <x v="4"/>
    <n v="5"/>
    <x v="3"/>
    <n v="3"/>
    <n v="7387"/>
    <n v="1"/>
    <d v="2024-11-16T00:00:00"/>
    <m/>
  </r>
  <r>
    <s v="Dickinson and Sons"/>
    <s v="Italy"/>
    <n v="41.902782000000002"/>
    <n v="12.496366"/>
    <s v="Banking &amp; Finance"/>
    <s v="Medium (201-500)"/>
    <s v="Laura Thompson"/>
    <d v="2024-03-28T00:00:00"/>
    <s v="Services"/>
    <x v="4"/>
    <n v="5"/>
    <x v="3"/>
    <n v="3"/>
    <n v="3777"/>
    <n v="0.2"/>
    <d v="2024-10-30T00:00:00"/>
    <m/>
  </r>
  <r>
    <s v="Waelchi Group"/>
    <s v="France"/>
    <n v="48.864716000000001"/>
    <n v="2.3490139999999999"/>
    <s v="Transportation &amp; Logistics"/>
    <s v="Medium (201-500)"/>
    <s v="Sarah Davis"/>
    <d v="2024-05-16T00:00:00"/>
    <s v="Custom solution"/>
    <x v="4"/>
    <n v="5"/>
    <x v="3"/>
    <n v="3"/>
    <n v="5951"/>
    <n v="0.2"/>
    <d v="2025-05-07T00:00:00"/>
    <m/>
  </r>
  <r>
    <s v="Stanton-Mayert"/>
    <s v="Italy"/>
    <n v="41.902782000000002"/>
    <n v="12.496366"/>
    <s v="Professional Services &amp; Consulting"/>
    <s v="Medium (201-500)"/>
    <s v="Kevin Anderson"/>
    <d v="2024-04-09T00:00:00"/>
    <s v="SAAS"/>
    <x v="4"/>
    <n v="5"/>
    <x v="3"/>
    <n v="3"/>
    <n v="7344"/>
    <n v="0.6"/>
    <d v="2025-02-11T00:00:00"/>
    <m/>
  </r>
  <r>
    <s v="Rath-Harvey"/>
    <s v="Netherlands"/>
    <n v="52.370215999999999"/>
    <n v="4.895168"/>
    <s v="Energy &amp; Utilities"/>
    <s v="Medium (201-500)"/>
    <s v="John Smith"/>
    <d v="2024-01-30T00:00:00"/>
    <s v="SAAS"/>
    <x v="4"/>
    <n v="5"/>
    <x v="3"/>
    <n v="3"/>
    <n v="732"/>
    <n v="0.1"/>
    <d v="2024-06-13T00:00:00"/>
    <m/>
  </r>
  <r>
    <s v="Zboncak-Lebsack"/>
    <s v="Switzerland"/>
    <n v="46.204391000000001"/>
    <n v="6.1431579999999997"/>
    <s v="IT &amp; IT Services"/>
    <s v="Medium (201-500)"/>
    <s v="John Smith"/>
    <d v="2024-01-29T00:00:00"/>
    <s v="Custom solution"/>
    <x v="4"/>
    <n v="5"/>
    <x v="3"/>
    <n v="3"/>
    <n v="3550"/>
    <n v="0.7"/>
    <d v="2024-04-25T00:00:00"/>
    <m/>
  </r>
  <r>
    <s v="Franecki, Rath and Roob"/>
    <s v="France"/>
    <n v="48.864716000000001"/>
    <n v="2.3490139999999999"/>
    <s v="Retail &amp; Distribution"/>
    <s v="Medium (201-500)"/>
    <s v="Jessica Martinez"/>
    <d v="2024-04-22T00:00:00"/>
    <s v="SAAS"/>
    <x v="4"/>
    <n v="5"/>
    <x v="3"/>
    <n v="3"/>
    <n v="4610"/>
    <n v="0.2"/>
    <d v="2025-04-08T00:00:00"/>
    <m/>
  </r>
  <r>
    <s v="Koch-Harvey"/>
    <s v="Switzerland"/>
    <n v="46.204391000000001"/>
    <n v="6.1431579999999997"/>
    <s v="Retail &amp; Distribution"/>
    <s v="Medium (201-500)"/>
    <s v="Jessica Martinez"/>
    <d v="2024-02-28T00:00:00"/>
    <s v="SAAS"/>
    <x v="4"/>
    <n v="5"/>
    <x v="3"/>
    <n v="3"/>
    <n v="2071"/>
    <n v="0.7"/>
    <d v="2024-06-08T00:00:00"/>
    <m/>
  </r>
  <r>
    <s v="Ankunding-Pfeffer"/>
    <s v="France"/>
    <n v="48.864716000000001"/>
    <n v="2.3490139999999999"/>
    <s v="Professional Services &amp; Consulting"/>
    <s v="Medium (201-500)"/>
    <s v="Sarah Davis"/>
    <d v="2024-01-02T00:00:00"/>
    <s v="Services"/>
    <x v="4"/>
    <n v="5"/>
    <x v="3"/>
    <n v="3"/>
    <n v="911"/>
    <n v="0.4"/>
    <d v="2024-11-11T00:00:00"/>
    <m/>
  </r>
  <r>
    <s v="Johnson-Funk"/>
    <s v="Portugal"/>
    <n v="38.736946000000003"/>
    <n v="-9.1426850000000002"/>
    <s v="Agriculture &amp; Mining"/>
    <s v="Medium (201-500)"/>
    <s v="John Smith"/>
    <d v="2024-02-04T00:00:00"/>
    <s v="SAAS"/>
    <x v="4"/>
    <n v="5"/>
    <x v="3"/>
    <n v="3"/>
    <n v="7703"/>
    <n v="0.4"/>
    <d v="2024-05-27T00:00:00"/>
    <m/>
  </r>
  <r>
    <s v="Rodriguez, Rippin and Dooley"/>
    <s v="Italy"/>
    <n v="41.902782000000002"/>
    <n v="12.496366"/>
    <s v="Telecommunications"/>
    <s v="Medium (201-500)"/>
    <s v="David Wilson"/>
    <d v="2024-01-31T00:00:00"/>
    <s v="Services"/>
    <x v="4"/>
    <n v="5"/>
    <x v="3"/>
    <n v="3"/>
    <n v="7134"/>
    <n v="0.3"/>
    <d v="2024-11-29T00:00:00"/>
    <m/>
  </r>
  <r>
    <s v="Larson, Carter and Bins"/>
    <s v="Germany"/>
    <n v="52.520007999999997"/>
    <n v="13.404954"/>
    <s v="Banking &amp; Finance"/>
    <s v="Medium (201-500)"/>
    <s v="Laura Thompson"/>
    <d v="2024-02-20T00:00:00"/>
    <s v="Custom solution"/>
    <x v="4"/>
    <n v="5"/>
    <x v="3"/>
    <n v="3"/>
    <n v="1184"/>
    <n v="0.5"/>
    <d v="2025-01-26T00:00:00"/>
    <m/>
  </r>
  <r>
    <s v="Jenkins Group"/>
    <s v="Switzerland"/>
    <n v="46.204391000000001"/>
    <n v="6.1431579999999997"/>
    <s v="Retail &amp; Distribution"/>
    <s v="Medium (201-500)"/>
    <s v="John Smith"/>
    <d v="2024-03-07T00:00:00"/>
    <s v="Custom solution"/>
    <x v="4"/>
    <n v="5"/>
    <x v="3"/>
    <n v="3"/>
    <n v="767"/>
    <n v="0.7"/>
    <d v="2024-06-02T00:00:00"/>
    <m/>
  </r>
  <r>
    <s v="Bahringer, Crist and Reynolds"/>
    <s v="Austria"/>
    <n v="48.210033000000003"/>
    <n v="16.363448999999999"/>
    <s v="Banking &amp; Finance"/>
    <s v="Medium (201-500)"/>
    <s v="Jessica Martinez"/>
    <d v="2024-05-09T00:00:00"/>
    <s v="SAAS"/>
    <x v="4"/>
    <n v="5"/>
    <x v="3"/>
    <n v="3"/>
    <n v="4296"/>
    <n v="0.5"/>
    <d v="2025-05-07T00:00:00"/>
    <m/>
  </r>
  <r>
    <s v="Ledner Group"/>
    <s v="Germany"/>
    <n v="52.520007999999997"/>
    <n v="13.404954"/>
    <s v="IT &amp; IT Services"/>
    <s v="Medium (201-500)"/>
    <s v="Michael Brown"/>
    <d v="2024-01-29T00:00:00"/>
    <s v="Services"/>
    <x v="4"/>
    <n v="5"/>
    <x v="3"/>
    <n v="3"/>
    <n v="1395"/>
    <n v="0.3"/>
    <d v="2024-06-17T00:00:00"/>
    <m/>
  </r>
  <r>
    <s v="Bode-Schiller"/>
    <s v="Spain"/>
    <n v="40.416775000000001"/>
    <n v="-3.7037900000000001"/>
    <s v="Telecommunications"/>
    <s v="Medium (201-500)"/>
    <s v="Sarah Davis"/>
    <d v="2024-05-29T00:00:00"/>
    <s v="Services"/>
    <x v="4"/>
    <n v="5"/>
    <x v="3"/>
    <n v="3"/>
    <n v="1440"/>
    <n v="0.4"/>
    <d v="2024-10-02T00:00:00"/>
    <m/>
  </r>
  <r>
    <s v="Kessler, Mitchell and Torp"/>
    <s v="France"/>
    <n v="48.864716000000001"/>
    <n v="2.3490139999999999"/>
    <s v="Entertainment &amp; Media &amp; Hospitality"/>
    <s v="Medium (201-500)"/>
    <s v="Kevin Anderson"/>
    <d v="2024-03-19T00:00:00"/>
    <s v="SAAS"/>
    <x v="4"/>
    <n v="5"/>
    <x v="3"/>
    <n v="3"/>
    <n v="3831"/>
    <n v="0.4"/>
    <d v="2024-05-16T00:00:00"/>
    <m/>
  </r>
  <r>
    <s v="Powlowski and Sons"/>
    <s v="Germany"/>
    <n v="52.520007999999997"/>
    <n v="13.404954"/>
    <s v="IT &amp; IT Services"/>
    <s v="Medium (201-500)"/>
    <s v="Kevin Anderson"/>
    <d v="2024-05-21T00:00:00"/>
    <s v="SAAS"/>
    <x v="4"/>
    <n v="5"/>
    <x v="3"/>
    <n v="3"/>
    <n v="678"/>
    <n v="0.4"/>
    <d v="2025-02-19T00:00:00"/>
    <m/>
  </r>
  <r>
    <s v="Davis Inc"/>
    <s v="Switzerland"/>
    <n v="46.204391000000001"/>
    <n v="6.1431579999999997"/>
    <s v="Retail &amp; Distribution"/>
    <s v="Medium (201-500)"/>
    <s v="Laura Thompson"/>
    <d v="2024-05-29T00:00:00"/>
    <s v="SAAS"/>
    <x v="4"/>
    <n v="5"/>
    <x v="3"/>
    <n v="3"/>
    <n v="535"/>
    <n v="0.4"/>
    <d v="2024-07-23T00:00:00"/>
    <m/>
  </r>
  <r>
    <s v="Kuhic, Fadel and Herman"/>
    <s v="Switzerland"/>
    <n v="46.204391000000001"/>
    <n v="6.1431579999999997"/>
    <s v="Transportation &amp; Logistics"/>
    <s v="Medium (201-500)"/>
    <s v="Jessica Martinez"/>
    <d v="2024-04-27T00:00:00"/>
    <s v="SAAS"/>
    <x v="4"/>
    <n v="5"/>
    <x v="3"/>
    <n v="3"/>
    <n v="6841"/>
    <n v="0.4"/>
    <d v="2024-12-05T00:00:00"/>
    <m/>
  </r>
  <r>
    <s v="Ward, Heathcote and Mante"/>
    <s v="Spain"/>
    <n v="40.416775000000001"/>
    <n v="-3.7037900000000001"/>
    <s v="Manufacturing &amp; Production"/>
    <s v="Medium (201-500)"/>
    <s v="Emily Johnson"/>
    <d v="2024-03-03T00:00:00"/>
    <s v="Custom solution"/>
    <x v="4"/>
    <n v="5"/>
    <x v="3"/>
    <n v="3"/>
    <n v="5122"/>
    <n v="0.4"/>
    <d v="2024-03-25T00:00:00"/>
    <m/>
  </r>
  <r>
    <s v="Schaefer-Stroman"/>
    <s v="Portugal"/>
    <n v="38.736946000000003"/>
    <n v="-9.1426850000000002"/>
    <s v="Agriculture &amp; Mining"/>
    <s v="Medium (201-500)"/>
    <s v="Kevin Anderson"/>
    <d v="2024-03-08T00:00:00"/>
    <s v="Services"/>
    <x v="4"/>
    <n v="5"/>
    <x v="3"/>
    <n v="3"/>
    <n v="3449"/>
    <n v="0.5"/>
    <d v="2024-09-18T00:00:00"/>
    <m/>
  </r>
  <r>
    <s v="Williamson, Thiel and Ratke"/>
    <s v="Switzerland"/>
    <n v="46.204391000000001"/>
    <n v="6.1431579999999997"/>
    <s v="Education &amp; Science"/>
    <s v="Medium (201-500)"/>
    <s v="Laura Thompson"/>
    <d v="2024-01-10T00:00:00"/>
    <s v="Custom solution"/>
    <x v="4"/>
    <n v="5"/>
    <x v="3"/>
    <n v="3"/>
    <n v="1989"/>
    <n v="0.3"/>
    <d v="2024-06-02T00:00:00"/>
    <m/>
  </r>
  <r>
    <s v="Grimes, Murray and Pfannerstill"/>
    <s v="France"/>
    <n v="48.864716000000001"/>
    <n v="2.3490139999999999"/>
    <s v="IT &amp; IT Services"/>
    <s v="Medium (201-500)"/>
    <s v="Jessica Martinez"/>
    <d v="2024-01-28T00:00:00"/>
    <s v="Services"/>
    <x v="4"/>
    <n v="5"/>
    <x v="3"/>
    <n v="3"/>
    <n v="7029"/>
    <n v="0.5"/>
    <d v="2024-12-22T00:00:00"/>
    <m/>
  </r>
  <r>
    <s v="Bruen, Morar and McLaughlin"/>
    <s v="Germany"/>
    <n v="52.520007999999997"/>
    <n v="13.404954"/>
    <s v="Professional Services &amp; Consulting"/>
    <s v="Medium (201-500)"/>
    <s v="Sarah Davis"/>
    <d v="2024-01-08T00:00:00"/>
    <s v="SAAS"/>
    <x v="4"/>
    <n v="5"/>
    <x v="3"/>
    <n v="3"/>
    <n v="431"/>
    <n v="0.6"/>
    <d v="2024-07-06T00:00:00"/>
    <m/>
  </r>
  <r>
    <s v="Sporer-Wolff"/>
    <s v="Belgium"/>
    <n v="51.260196999999998"/>
    <n v="4.4027710000000004"/>
    <s v="Transportation &amp; Logistics"/>
    <s v="Medium (201-500)"/>
    <s v="Laura Thompson"/>
    <d v="2024-01-08T00:00:00"/>
    <s v="Services"/>
    <x v="4"/>
    <n v="5"/>
    <x v="3"/>
    <n v="3"/>
    <n v="3731"/>
    <n v="0.5"/>
    <d v="2024-07-29T00:00:00"/>
    <m/>
  </r>
  <r>
    <s v="Upton, Mosciski and Hane"/>
    <s v="Netherlands"/>
    <n v="52.370215999999999"/>
    <n v="4.895168"/>
    <s v="Entertainment &amp; Media &amp; Hospitality"/>
    <s v="Medium (201-500)"/>
    <s v="Michael Brown"/>
    <d v="2024-05-15T00:00:00"/>
    <s v="SAAS"/>
    <x v="4"/>
    <n v="5"/>
    <x v="3"/>
    <n v="3"/>
    <n v="3030"/>
    <n v="0.2"/>
    <d v="2024-06-11T00:00:00"/>
    <m/>
  </r>
  <r>
    <s v="Schulist LLC"/>
    <s v="Germany"/>
    <n v="52.520007999999997"/>
    <n v="13.404954"/>
    <s v="Recreation &amp; Sports"/>
    <s v="Medium (201-500)"/>
    <s v="David Wilson"/>
    <d v="2024-04-30T00:00:00"/>
    <s v="Services"/>
    <x v="4"/>
    <n v="5"/>
    <x v="3"/>
    <n v="3"/>
    <n v="7169"/>
    <n v="0.2"/>
    <d v="2024-10-06T00:00:00"/>
    <m/>
  </r>
  <r>
    <s v="Cummings, Green and Ritchie"/>
    <s v="Italy"/>
    <n v="41.902782000000002"/>
    <n v="12.496366"/>
    <s v="Banking &amp; Finance"/>
    <s v="Medium (201-500)"/>
    <s v="Sarah Davis"/>
    <d v="2024-01-05T00:00:00"/>
    <s v="Services"/>
    <x v="4"/>
    <n v="5"/>
    <x v="3"/>
    <n v="3"/>
    <n v="5386"/>
    <n v="0.4"/>
    <d v="2024-06-11T00:00:00"/>
    <m/>
  </r>
  <r>
    <s v="Raynor-Graham"/>
    <s v="Netherlands"/>
    <n v="52.370215999999999"/>
    <n v="4.895168"/>
    <s v="Professional Services &amp; Consulting"/>
    <s v="Medium (201-500)"/>
    <s v="Kevin Anderson"/>
    <d v="2024-04-09T00:00:00"/>
    <s v="SAAS"/>
    <x v="4"/>
    <n v="5"/>
    <x v="3"/>
    <n v="3"/>
    <n v="1299"/>
    <n v="0.5"/>
    <d v="2024-08-30T00:00:00"/>
    <m/>
  </r>
  <r>
    <s v="Durgan, Raynor and Leuschke"/>
    <s v="Portugal"/>
    <n v="38.736946000000003"/>
    <n v="-9.1426850000000002"/>
    <s v="Transportation &amp; Logistics"/>
    <s v="Medium (201-500)"/>
    <s v="Laura Thompson"/>
    <d v="2024-03-12T00:00:00"/>
    <s v="Services"/>
    <x v="4"/>
    <n v="5"/>
    <x v="3"/>
    <n v="3"/>
    <n v="534"/>
    <n v="0.5"/>
    <d v="2025-02-07T00:00:00"/>
    <m/>
  </r>
  <r>
    <s v="Rogahn-Ratke"/>
    <s v="Belgium"/>
    <n v="51.260196999999998"/>
    <n v="4.4027710000000004"/>
    <s v="Education &amp; Science"/>
    <s v="Medium (201-500)"/>
    <s v="Michael Brown"/>
    <d v="2024-04-01T00:00:00"/>
    <s v="SAAS"/>
    <x v="4"/>
    <n v="5"/>
    <x v="3"/>
    <n v="3"/>
    <n v="1785"/>
    <n v="0.2"/>
    <d v="2024-07-06T00:00:00"/>
    <m/>
  </r>
  <r>
    <s v="Nikolaus-Kirlin"/>
    <s v="Italy"/>
    <n v="41.902782000000002"/>
    <n v="12.496366"/>
    <s v="Retail &amp; Distribution"/>
    <s v="Medium (201-500)"/>
    <s v="Jessica Martinez"/>
    <d v="2024-04-22T00:00:00"/>
    <s v="SAAS"/>
    <x v="4"/>
    <n v="5"/>
    <x v="3"/>
    <n v="3"/>
    <n v="7551"/>
    <n v="0.2"/>
    <d v="2024-10-16T00:00:00"/>
    <m/>
  </r>
  <r>
    <s v="Becker, Kris and Medhurst"/>
    <s v="Italy"/>
    <n v="41.902782000000002"/>
    <n v="12.496366"/>
    <s v="Professional Services &amp; Consulting"/>
    <s v="Medium (201-500)"/>
    <s v="Michael Brown"/>
    <d v="2024-05-08T00:00:00"/>
    <s v="SAAS"/>
    <x v="4"/>
    <n v="5"/>
    <x v="3"/>
    <n v="3"/>
    <n v="5017"/>
    <n v="0.6"/>
    <d v="2025-03-23T00:00:00"/>
    <m/>
  </r>
  <r>
    <s v="Schmitt-Block"/>
    <s v="France"/>
    <n v="48.864716000000001"/>
    <n v="2.3490139999999999"/>
    <s v="Telecommunications"/>
    <s v="Medium (201-500)"/>
    <s v="David Wilson"/>
    <d v="2024-04-30T00:00:00"/>
    <s v="SAAS"/>
    <x v="4"/>
    <n v="5"/>
    <x v="3"/>
    <n v="3"/>
    <n v="7055"/>
    <n v="0.7"/>
    <d v="2025-02-19T00:00:00"/>
    <m/>
  </r>
  <r>
    <s v="Pfeffer-Cronin"/>
    <s v="Switzerland"/>
    <n v="46.204391000000001"/>
    <n v="6.1431579999999997"/>
    <s v="Transportation &amp; Logistics"/>
    <s v="Medium (201-500)"/>
    <s v="Sarah Davis"/>
    <d v="2024-03-26T00:00:00"/>
    <s v="Custom solution"/>
    <x v="4"/>
    <n v="5"/>
    <x v="3"/>
    <n v="3"/>
    <n v="2713"/>
    <n v="0.5"/>
    <d v="2025-02-21T00:00:00"/>
    <m/>
  </r>
  <r>
    <s v="Wunsch, Reilly and Blick"/>
    <s v="France"/>
    <n v="48.864716000000001"/>
    <n v="2.3490139999999999"/>
    <s v="Telecommunications"/>
    <s v="Medium (201-500)"/>
    <s v="Laura Thompson"/>
    <d v="2024-03-22T00:00:00"/>
    <s v="Custom solution"/>
    <x v="4"/>
    <n v="5"/>
    <x v="3"/>
    <n v="3"/>
    <n v="3423"/>
    <n v="0.6"/>
    <d v="2024-12-22T00:00:00"/>
    <m/>
  </r>
  <r>
    <s v="Daniel-Murphy"/>
    <s v="Portugal"/>
    <n v="38.736946000000003"/>
    <n v="-9.1426850000000002"/>
    <s v="Government Administration &amp; Healthcare"/>
    <s v="Medium (201-500)"/>
    <s v="Jessica Martinez"/>
    <d v="2024-05-14T00:00:00"/>
    <s v="SAAS"/>
    <x v="4"/>
    <n v="5"/>
    <x v="3"/>
    <n v="3"/>
    <n v="7899"/>
    <n v="0.5"/>
    <d v="2024-08-11T00:00:00"/>
    <m/>
  </r>
  <r>
    <s v="Klein, Gislason and O'Reilly"/>
    <s v="Netherlands"/>
    <n v="52.370215999999999"/>
    <n v="4.895168"/>
    <s v="Government Administration &amp; Healthcare"/>
    <s v="Medium (201-500)"/>
    <s v="Laura Thompson"/>
    <d v="2024-03-12T00:00:00"/>
    <s v="Services"/>
    <x v="4"/>
    <n v="5"/>
    <x v="3"/>
    <n v="3"/>
    <n v="5182"/>
    <n v="0.7"/>
    <d v="2025-01-28T00:00:00"/>
    <m/>
  </r>
  <r>
    <s v="Kiehn, Frami and Lehner"/>
    <s v="Germany"/>
    <n v="52.520007999999997"/>
    <n v="13.404954"/>
    <s v="IT &amp; IT Services"/>
    <s v="Medium (201-500)"/>
    <s v="John Smith"/>
    <d v="2024-02-29T00:00:00"/>
    <s v="SAAS"/>
    <x v="4"/>
    <n v="5"/>
    <x v="3"/>
    <n v="3"/>
    <n v="4640"/>
    <n v="0.5"/>
    <d v="2024-07-22T00:00:00"/>
    <m/>
  </r>
  <r>
    <s v="Shields Group"/>
    <s v="Switzerland"/>
    <n v="46.204391000000001"/>
    <n v="6.1431579999999997"/>
    <s v="Transportation &amp; Logistics"/>
    <s v="Medium (201-500)"/>
    <s v="Jessica Martinez"/>
    <d v="2024-01-03T00:00:00"/>
    <s v="Custom solution"/>
    <x v="4"/>
    <n v="5"/>
    <x v="3"/>
    <n v="3"/>
    <n v="1778"/>
    <n v="0.6"/>
    <d v="2024-11-27T00:00:00"/>
    <m/>
  </r>
  <r>
    <s v="Metz-Heller"/>
    <s v="Italy"/>
    <n v="41.902782000000002"/>
    <n v="12.496366"/>
    <s v="Retail &amp; Distribution"/>
    <s v="Medium (201-500)"/>
    <s v="Emily Johnson"/>
    <d v="2024-01-13T00:00:00"/>
    <s v="Services"/>
    <x v="4"/>
    <n v="5"/>
    <x v="3"/>
    <n v="3"/>
    <n v="2485"/>
    <n v="0.1"/>
    <d v="2024-09-28T00:00:00"/>
    <m/>
  </r>
  <r>
    <s v="Kling Group"/>
    <s v="France"/>
    <n v="48.864716000000001"/>
    <n v="2.3490139999999999"/>
    <s v="Telecommunications"/>
    <s v="Medium (201-500)"/>
    <s v="David Wilson"/>
    <d v="2024-04-04T00:00:00"/>
    <s v="Services"/>
    <x v="4"/>
    <n v="5"/>
    <x v="3"/>
    <n v="3"/>
    <n v="805"/>
    <n v="0.3"/>
    <d v="2025-03-06T00:00:00"/>
    <m/>
  </r>
  <r>
    <s v="Mann-Heathcote"/>
    <s v="Netherlands"/>
    <n v="52.370215999999999"/>
    <n v="4.895168"/>
    <s v="Government Administration &amp; Healthcare"/>
    <s v="Medium (201-500)"/>
    <s v="Laura Thompson"/>
    <d v="2024-02-06T00:00:00"/>
    <s v="Services"/>
    <x v="4"/>
    <n v="5"/>
    <x v="3"/>
    <n v="3"/>
    <n v="4919"/>
    <n v="0.2"/>
    <d v="2024-09-25T00:00:00"/>
    <m/>
  </r>
  <r>
    <s v="Durgan-Haag"/>
    <s v="Portugal"/>
    <n v="38.736946000000003"/>
    <n v="-9.1426850000000002"/>
    <s v="Construction &amp; Engineering"/>
    <s v="Medium (201-500)"/>
    <s v="Jessica Martinez"/>
    <d v="2024-01-03T00:00:00"/>
    <s v="Services"/>
    <x v="4"/>
    <n v="5"/>
    <x v="3"/>
    <n v="3"/>
    <n v="1009"/>
    <n v="0.3"/>
    <d v="2024-08-28T00:00:00"/>
    <m/>
  </r>
  <r>
    <s v="Ortiz-Greenfelder"/>
    <s v="Portugal"/>
    <n v="38.736946000000003"/>
    <n v="-9.1426850000000002"/>
    <s v="Transportation &amp; Logistics"/>
    <s v="Medium (201-500)"/>
    <s v="Laura Thompson"/>
    <d v="2024-03-04T00:00:00"/>
    <s v="Custom solution"/>
    <x v="4"/>
    <n v="5"/>
    <x v="3"/>
    <n v="3"/>
    <n v="4587"/>
    <n v="0.6"/>
    <d v="2024-05-29T00:00:00"/>
    <m/>
  </r>
  <r>
    <s v="Labadie-Moore"/>
    <s v="France"/>
    <n v="48.864716000000001"/>
    <n v="2.3490139999999999"/>
    <s v="IT &amp; IT Services"/>
    <s v="Medium (201-500)"/>
    <s v="Laura Thompson"/>
    <d v="2024-01-11T00:00:00"/>
    <s v="SAAS"/>
    <x v="4"/>
    <n v="5"/>
    <x v="3"/>
    <n v="3"/>
    <n v="728"/>
    <n v="0.8"/>
    <d v="2024-11-20T00:00:00"/>
    <m/>
  </r>
  <r>
    <s v="Kertzmann Inc"/>
    <s v="Germany"/>
    <n v="52.520007999999997"/>
    <n v="13.404954"/>
    <s v="Banking &amp; Finance"/>
    <s v="Medium (201-500)"/>
    <s v="Laura Thompson"/>
    <d v="2024-05-13T00:00:00"/>
    <s v="SAAS"/>
    <x v="4"/>
    <n v="5"/>
    <x v="3"/>
    <n v="3"/>
    <n v="2331"/>
    <n v="0.4"/>
    <d v="2024-06-29T00:00:00"/>
    <m/>
  </r>
  <r>
    <s v="Langosh, Bruen and Koelpin"/>
    <s v="Germany"/>
    <n v="52.520007999999997"/>
    <n v="13.404954"/>
    <s v="Transportation &amp; Logistics"/>
    <s v="Medium (201-500)"/>
    <s v="Emily Johnson"/>
    <d v="2024-03-24T00:00:00"/>
    <s v="Services"/>
    <x v="4"/>
    <n v="5"/>
    <x v="3"/>
    <n v="3"/>
    <n v="4073"/>
    <n v="0.3"/>
    <d v="2024-10-19T00:00:00"/>
    <m/>
  </r>
  <r>
    <s v="Olson Inc"/>
    <s v="Italy"/>
    <n v="41.902782000000002"/>
    <n v="12.496366"/>
    <s v="Professional Services &amp; Consulting"/>
    <s v="Medium (201-500)"/>
    <s v="Michael Brown"/>
    <d v="2024-02-28T00:00:00"/>
    <s v="Services"/>
    <x v="4"/>
    <n v="5"/>
    <x v="3"/>
    <n v="3"/>
    <n v="5905"/>
    <n v="0.1"/>
    <d v="2024-04-15T00:00:00"/>
    <m/>
  </r>
  <r>
    <s v="McKenzie-Farrell"/>
    <s v="Germany"/>
    <n v="52.520007999999997"/>
    <n v="13.404954"/>
    <s v="IT &amp; IT Services"/>
    <s v="Medium (201-500)"/>
    <s v="John Smith"/>
    <d v="2024-05-06T00:00:00"/>
    <s v="SAAS"/>
    <x v="4"/>
    <n v="5"/>
    <x v="3"/>
    <n v="3"/>
    <n v="2950"/>
    <n v="1"/>
    <d v="2024-06-20T00:00:00"/>
    <m/>
  </r>
  <r>
    <s v="Osinski, Blick and Morar"/>
    <s v="Portugal"/>
    <n v="38.736946000000003"/>
    <n v="-9.1426850000000002"/>
    <s v="Government Administration &amp; Healthcare"/>
    <s v="Medium (201-500)"/>
    <s v="Laura Thompson"/>
    <d v="2024-02-28T00:00:00"/>
    <s v="SAAS"/>
    <x v="4"/>
    <n v="5"/>
    <x v="3"/>
    <n v="3"/>
    <n v="6122"/>
    <n v="0.1"/>
    <d v="2024-06-04T00:00:00"/>
    <m/>
  </r>
  <r>
    <s v="Schultz-Flatley"/>
    <s v="Italy"/>
    <n v="41.902782000000002"/>
    <n v="12.496366"/>
    <s v="Banking &amp; Finance"/>
    <s v="Medium (201-500)"/>
    <s v="Emily Johnson"/>
    <d v="2024-02-26T00:00:00"/>
    <s v="Services"/>
    <x v="4"/>
    <n v="5"/>
    <x v="3"/>
    <n v="3"/>
    <n v="7780"/>
    <n v="0.8"/>
    <d v="2024-12-14T00:00:00"/>
    <m/>
  </r>
  <r>
    <s v="Doyle-Haley"/>
    <s v="Belgium"/>
    <n v="51.260196999999998"/>
    <n v="4.4027710000000004"/>
    <s v="Professional Services &amp; Consulting"/>
    <s v="Medium (201-500)"/>
    <s v="Emily Johnson"/>
    <d v="2024-02-21T00:00:00"/>
    <s v="SAAS"/>
    <x v="4"/>
    <n v="5"/>
    <x v="3"/>
    <n v="3"/>
    <n v="3253"/>
    <n v="0.4"/>
    <d v="2024-10-25T00:00:00"/>
    <m/>
  </r>
  <r>
    <s v="Miller Inc"/>
    <s v="Spain"/>
    <n v="40.416775000000001"/>
    <n v="-3.7037900000000001"/>
    <s v="Telecommunications"/>
    <s v="Medium (201-500)"/>
    <s v="Sarah Davis"/>
    <d v="2024-04-06T00:00:00"/>
    <s v="Services"/>
    <x v="4"/>
    <n v="5"/>
    <x v="3"/>
    <n v="3"/>
    <n v="4301"/>
    <n v="0.6"/>
    <d v="2025-02-07T00:00:00"/>
    <m/>
  </r>
  <r>
    <s v="Stokes, Harris and Douglas"/>
    <s v="Belgium"/>
    <n v="51.260196999999998"/>
    <n v="4.4027710000000004"/>
    <s v="Construction &amp; Engineering"/>
    <s v="Medium (201-500)"/>
    <s v="John Smith"/>
    <d v="2024-05-04T00:00:00"/>
    <s v="SAAS"/>
    <x v="4"/>
    <n v="5"/>
    <x v="3"/>
    <n v="3"/>
    <n v="6505"/>
    <n v="0.8"/>
    <d v="2024-11-18T00:00:00"/>
    <m/>
  </r>
  <r>
    <s v="Schoen, Hermann and Bechtelar"/>
    <s v="Portugal"/>
    <n v="38.736946000000003"/>
    <n v="-9.1426850000000002"/>
    <s v="IT &amp; IT Services"/>
    <s v="Medium (201-500)"/>
    <s v="John Smith"/>
    <d v="2024-02-25T00:00:00"/>
    <s v="Custom solution"/>
    <x v="4"/>
    <n v="5"/>
    <x v="3"/>
    <n v="3"/>
    <n v="5576"/>
    <n v="0.1"/>
    <d v="2025-02-14T00:00:00"/>
    <m/>
  </r>
  <r>
    <s v="Deckow, Runolfsdottir and Schuppe"/>
    <s v="Switzerland"/>
    <n v="46.204391000000001"/>
    <n v="6.1431579999999997"/>
    <s v="Manufacturing &amp; Production"/>
    <s v="Medium (201-500)"/>
    <s v="Laura Thompson"/>
    <d v="2024-04-04T00:00:00"/>
    <s v="Services"/>
    <x v="4"/>
    <n v="5"/>
    <x v="3"/>
    <n v="3"/>
    <n v="1462"/>
    <n v="0.6"/>
    <d v="2024-11-02T00:00:00"/>
    <m/>
  </r>
  <r>
    <s v="Lehner, Larson and Roberts"/>
    <s v="Italy"/>
    <n v="41.902782000000002"/>
    <n v="12.496366"/>
    <s v="Government Administration &amp; Healthcare"/>
    <s v="Medium (201-500)"/>
    <s v="Michael Brown"/>
    <d v="2024-02-18T00:00:00"/>
    <s v="Services"/>
    <x v="4"/>
    <n v="5"/>
    <x v="3"/>
    <n v="3"/>
    <n v="2795"/>
    <n v="0.7"/>
    <d v="2024-08-01T00:00:00"/>
    <m/>
  </r>
  <r>
    <s v="Dickinson Inc"/>
    <s v="France"/>
    <n v="48.864716000000001"/>
    <n v="2.3490139999999999"/>
    <s v="Entertainment &amp; Media &amp; Hospitality"/>
    <s v="Medium (201-500)"/>
    <s v="Michael Brown"/>
    <d v="2024-03-11T00:00:00"/>
    <s v="SAAS"/>
    <x v="4"/>
    <n v="5"/>
    <x v="3"/>
    <n v="3"/>
    <n v="1713"/>
    <n v="0.4"/>
    <d v="2024-04-27T00:00:00"/>
    <m/>
  </r>
  <r>
    <s v="Cormier Group"/>
    <s v="Italy"/>
    <n v="41.902782000000002"/>
    <n v="12.496366"/>
    <s v="Transportation &amp; Logistics"/>
    <s v="Medium (201-500)"/>
    <s v="Sarah Davis"/>
    <d v="2024-01-23T00:00:00"/>
    <s v="Custom solution"/>
    <x v="4"/>
    <n v="5"/>
    <x v="3"/>
    <n v="3"/>
    <n v="1681"/>
    <n v="0.5"/>
    <d v="2024-03-24T00:00:00"/>
    <m/>
  </r>
  <r>
    <s v="Donnelly Inc"/>
    <s v="France"/>
    <n v="48.864716000000001"/>
    <n v="2.3490139999999999"/>
    <s v="Banking &amp; Finance"/>
    <s v="Medium (201-500)"/>
    <s v="Emily Johnson"/>
    <d v="2024-01-30T00:00:00"/>
    <s v="SAAS"/>
    <x v="4"/>
    <n v="5"/>
    <x v="3"/>
    <n v="3"/>
    <n v="5011"/>
    <n v="0.1"/>
    <d v="2024-09-07T00:00:00"/>
    <m/>
  </r>
  <r>
    <s v="Mante-Hermann"/>
    <s v="Italy"/>
    <n v="41.902782000000002"/>
    <n v="12.496366"/>
    <s v="Transportation &amp; Logistics"/>
    <s v="Medium (201-500)"/>
    <s v="David Wilson"/>
    <d v="2024-04-16T00:00:00"/>
    <s v="Custom solution"/>
    <x v="4"/>
    <n v="5"/>
    <x v="3"/>
    <n v="3"/>
    <n v="5828"/>
    <n v="0.2"/>
    <d v="2024-06-28T00:00:00"/>
    <m/>
  </r>
  <r>
    <s v="Pollich, Simonis and Kerluke"/>
    <s v="Germany"/>
    <n v="52.520007999999997"/>
    <n v="13.404954"/>
    <s v="Government Administration &amp; Healthcare"/>
    <s v="Medium (201-500)"/>
    <s v="Jessica Martinez"/>
    <d v="2024-01-29T00:00:00"/>
    <s v="SAAS"/>
    <x v="4"/>
    <n v="5"/>
    <x v="3"/>
    <n v="3"/>
    <n v="5159"/>
    <n v="0.4"/>
    <d v="2025-01-01T00:00:00"/>
    <m/>
  </r>
  <r>
    <s v="Leannon, Breitenberg and Crist"/>
    <s v="Portugal"/>
    <n v="38.736946000000003"/>
    <n v="-9.1426850000000002"/>
    <s v="Transportation &amp; Logistics"/>
    <s v="Medium (201-500)"/>
    <s v="Sarah Davis"/>
    <d v="2024-05-29T00:00:00"/>
    <s v="Services"/>
    <x v="4"/>
    <n v="5"/>
    <x v="3"/>
    <n v="3"/>
    <n v="3808"/>
    <n v="0.4"/>
    <d v="2024-07-14T00:00:00"/>
    <m/>
  </r>
  <r>
    <s v="Mueller-Glover"/>
    <s v="Italy"/>
    <n v="41.902782000000002"/>
    <n v="12.496366"/>
    <s v="Retail &amp; Distribution"/>
    <s v="Medium (201-500)"/>
    <s v="Jessica Martinez"/>
    <d v="2024-05-03T00:00:00"/>
    <s v="Custom solution"/>
    <x v="4"/>
    <n v="5"/>
    <x v="3"/>
    <n v="3"/>
    <n v="4480"/>
    <n v="0.5"/>
    <d v="2024-06-18T00:00:00"/>
    <m/>
  </r>
  <r>
    <s v="Towne, Mills and Kuhlman"/>
    <s v="Belgium"/>
    <n v="51.260196999999998"/>
    <n v="4.4027710000000004"/>
    <s v="Government Administration &amp; Healthcare"/>
    <s v="Medium (201-500)"/>
    <s v="Sarah Davis"/>
    <d v="2024-01-26T00:00:00"/>
    <s v="SAAS"/>
    <x v="4"/>
    <n v="5"/>
    <x v="3"/>
    <n v="3"/>
    <n v="710"/>
    <n v="0.4"/>
    <d v="2024-05-16T00:00:00"/>
    <m/>
  </r>
  <r>
    <s v="Durgan Group"/>
    <s v="France"/>
    <n v="48.864716000000001"/>
    <n v="2.3490139999999999"/>
    <s v="Transportation &amp; Logistics"/>
    <s v="Medium (201-500)"/>
    <s v="John Smith"/>
    <d v="2024-03-08T00:00:00"/>
    <s v="Services"/>
    <x v="4"/>
    <n v="5"/>
    <x v="3"/>
    <n v="3"/>
    <n v="7963"/>
    <n v="0.2"/>
    <d v="2024-05-10T00:00:00"/>
    <m/>
  </r>
  <r>
    <s v="Wehner LLC"/>
    <s v="Italy"/>
    <n v="41.902782000000002"/>
    <n v="12.496366"/>
    <s v="Agriculture &amp; Mining"/>
    <s v="Medium (201-500)"/>
    <s v="Michael Brown"/>
    <d v="2024-04-12T00:00:00"/>
    <s v="SAAS"/>
    <x v="4"/>
    <n v="5"/>
    <x v="3"/>
    <n v="3"/>
    <n v="5180"/>
    <n v="0.7"/>
    <d v="2024-11-23T00:00:00"/>
    <m/>
  </r>
  <r>
    <s v="Crooks, Corwin and Stoltenberg"/>
    <s v="Switzerland"/>
    <n v="46.204391000000001"/>
    <n v="6.1431579999999997"/>
    <s v="Retail &amp; Distribution"/>
    <s v="Medium (201-500)"/>
    <s v="Kevin Anderson"/>
    <d v="2024-03-26T00:00:00"/>
    <s v="SAAS"/>
    <x v="4"/>
    <n v="5"/>
    <x v="3"/>
    <n v="3"/>
    <n v="1016"/>
    <n v="0.2"/>
    <d v="2024-04-26T00:00:00"/>
    <m/>
  </r>
  <r>
    <s v="Flatley-Hansen"/>
    <s v="Portugal"/>
    <n v="38.736946000000003"/>
    <n v="-9.1426850000000002"/>
    <s v="Telecommunications"/>
    <s v="Medium (201-500)"/>
    <s v="Michael Brown"/>
    <d v="2024-02-04T00:00:00"/>
    <s v="SAAS"/>
    <x v="4"/>
    <n v="5"/>
    <x v="3"/>
    <n v="3"/>
    <n v="3851"/>
    <n v="0.3"/>
    <d v="2024-10-10T00:00:00"/>
    <m/>
  </r>
  <r>
    <s v="Herman, Hansen and Kerluke"/>
    <s v="France"/>
    <n v="48.864716000000001"/>
    <n v="2.3490139999999999"/>
    <s v="Retail &amp; Distribution"/>
    <s v="Medium (201-500)"/>
    <s v="Kevin Anderson"/>
    <d v="2024-05-13T00:00:00"/>
    <s v="SAAS"/>
    <x v="4"/>
    <n v="5"/>
    <x v="3"/>
    <n v="3"/>
    <n v="1140"/>
    <n v="0.9"/>
    <d v="2024-12-25T00:00:00"/>
    <m/>
  </r>
  <r>
    <s v="Mraz, Murazik and Kling"/>
    <s v="Switzerland"/>
    <n v="46.204391000000001"/>
    <n v="6.1431579999999997"/>
    <s v="Construction &amp; Engineering"/>
    <s v="Large (501-1000)"/>
    <s v="John Smith"/>
    <d v="2024-03-23T00:00:00"/>
    <s v="Custom solution"/>
    <x v="4"/>
    <n v="5"/>
    <x v="3"/>
    <n v="3"/>
    <n v="14552"/>
    <n v="0.6"/>
    <d v="2024-08-22T00:00:00"/>
    <m/>
  </r>
  <r>
    <s v="Balistreri, Roberts and Gottlieb"/>
    <s v="Portugal"/>
    <n v="38.736946000000003"/>
    <n v="-9.1426850000000002"/>
    <s v="IT &amp; IT Services"/>
    <s v="Large (501-1000)"/>
    <s v="Jessica Martinez"/>
    <d v="2024-02-12T00:00:00"/>
    <s v="SAAS"/>
    <x v="4"/>
    <n v="5"/>
    <x v="3"/>
    <n v="3"/>
    <n v="5806"/>
    <n v="0.1"/>
    <d v="2024-04-08T00:00:00"/>
    <m/>
  </r>
  <r>
    <s v="Armstrong, Schaefer and Upton"/>
    <s v="France"/>
    <n v="48.864716000000001"/>
    <n v="2.3490139999999999"/>
    <s v="Telecommunications"/>
    <s v="Large (501-1000)"/>
    <s v="Jessica Martinez"/>
    <d v="2024-03-12T00:00:00"/>
    <s v="SAAS"/>
    <x v="4"/>
    <n v="5"/>
    <x v="3"/>
    <n v="3"/>
    <n v="8727"/>
    <n v="1"/>
    <d v="2024-11-19T00:00:00"/>
    <m/>
  </r>
  <r>
    <s v="Ryan LLC"/>
    <s v="Switzerland"/>
    <n v="46.204391000000001"/>
    <n v="6.1431579999999997"/>
    <s v="Professional Services &amp; Consulting"/>
    <s v="Large (501-1000)"/>
    <s v="David Wilson"/>
    <d v="2024-04-02T00:00:00"/>
    <s v="Services"/>
    <x v="4"/>
    <n v="5"/>
    <x v="3"/>
    <n v="3"/>
    <n v="9186"/>
    <n v="0.6"/>
    <d v="2024-10-21T00:00:00"/>
    <m/>
  </r>
  <r>
    <s v="Bode-Kautzer"/>
    <s v="France"/>
    <n v="48.864716000000001"/>
    <n v="2.3490139999999999"/>
    <s v="Transportation &amp; Logistics"/>
    <s v="Large (501-1000)"/>
    <s v="Kevin Anderson"/>
    <d v="2024-02-27T00:00:00"/>
    <s v="SAAS"/>
    <x v="4"/>
    <n v="5"/>
    <x v="3"/>
    <n v="3"/>
    <n v="9819"/>
    <n v="0.5"/>
    <d v="2024-07-16T00:00:00"/>
    <m/>
  </r>
  <r>
    <s v="Bauch, Hamill and Johns"/>
    <s v="Switzerland"/>
    <n v="46.204391000000001"/>
    <n v="6.1431579999999997"/>
    <s v="Construction &amp; Engineering"/>
    <s v="Large (501-1000)"/>
    <s v="Laura Thompson"/>
    <d v="2024-02-06T00:00:00"/>
    <s v="SAAS"/>
    <x v="4"/>
    <n v="5"/>
    <x v="3"/>
    <n v="3"/>
    <n v="16771"/>
    <n v="0.4"/>
    <d v="2024-03-30T00:00:00"/>
    <m/>
  </r>
  <r>
    <s v="Schultz Group"/>
    <s v="Switzerland"/>
    <n v="46.204391000000001"/>
    <n v="6.1431579999999997"/>
    <s v="Transportation &amp; Logistics"/>
    <s v="Enterprise (1001+)"/>
    <s v="David Wilson"/>
    <d v="2024-03-28T00:00:00"/>
    <s v="Custom solution"/>
    <x v="4"/>
    <n v="5"/>
    <x v="3"/>
    <n v="3"/>
    <n v="19226"/>
    <n v="0.2"/>
    <d v="2024-06-22T00:00:00"/>
    <m/>
  </r>
  <r>
    <s v="Robel and Sons"/>
    <s v="Germany"/>
    <n v="52.520007999999997"/>
    <n v="13.404954"/>
    <s v="Manufacturing &amp; Production"/>
    <s v="Enterprise (1001+)"/>
    <s v="Jessica Martinez"/>
    <d v="2024-02-24T00:00:00"/>
    <s v="Services"/>
    <x v="4"/>
    <n v="5"/>
    <x v="3"/>
    <n v="3"/>
    <n v="3087"/>
    <n v="0.4"/>
    <d v="2024-11-13T00:00:00"/>
    <m/>
  </r>
  <r>
    <s v="Flipbug"/>
    <s v="Spain"/>
    <n v="40.416775000000001"/>
    <n v="-3.7037900000000001"/>
    <s v="IT &amp; IT Services"/>
    <s v="Small (11-200)"/>
    <s v="Michael Brown"/>
    <d v="2024-05-11T00:00:00"/>
    <s v="SAAS"/>
    <x v="4"/>
    <n v="5"/>
    <x v="4"/>
    <n v="1"/>
    <n v="391"/>
    <n v="1"/>
    <d v="2025-04-05T00:00:00"/>
    <m/>
  </r>
  <r>
    <s v="Hane-Heller"/>
    <s v="Germany"/>
    <n v="52.520007999999997"/>
    <n v="13.404954"/>
    <s v="IT &amp; IT Services"/>
    <s v="Small (11-200)"/>
    <s v="Jessica Martinez"/>
    <d v="2024-01-16T00:00:00"/>
    <s v="Services"/>
    <x v="4"/>
    <n v="5"/>
    <x v="4"/>
    <n v="1"/>
    <n v="314"/>
    <n v="0.1"/>
    <d v="2024-06-05T00:00:00"/>
    <m/>
  </r>
  <r>
    <s v="Fisher, Jones and Cummerata"/>
    <s v="Italy"/>
    <n v="41.902782000000002"/>
    <n v="12.496366"/>
    <s v="Transportation &amp; Logistics"/>
    <s v="Small (11-200)"/>
    <s v="David Wilson"/>
    <d v="2024-04-17T00:00:00"/>
    <s v="Services"/>
    <x v="4"/>
    <n v="5"/>
    <x v="4"/>
    <n v="1"/>
    <n v="1628"/>
    <n v="0.3"/>
    <d v="2025-03-09T00:00:00"/>
    <m/>
  </r>
  <r>
    <s v="Orn and Sons"/>
    <s v="Italy"/>
    <n v="41.902782000000002"/>
    <n v="12.496366"/>
    <s v="Energy &amp; Utilities"/>
    <s v="Small (11-200)"/>
    <s v="Laura Thompson"/>
    <d v="2024-05-06T00:00:00"/>
    <s v="SAAS"/>
    <x v="4"/>
    <n v="5"/>
    <x v="4"/>
    <n v="1"/>
    <n v="1546"/>
    <n v="0.6"/>
    <d v="2025-04-22T00:00:00"/>
    <m/>
  </r>
  <r>
    <s v="O'Connell Inc"/>
    <s v="Netherlands"/>
    <n v="52.370215999999999"/>
    <n v="4.895168"/>
    <s v="Retail &amp; Distribution"/>
    <s v="Small (11-200)"/>
    <s v="Kevin Anderson"/>
    <d v="2024-03-11T00:00:00"/>
    <s v="SAAS"/>
    <x v="4"/>
    <n v="5"/>
    <x v="4"/>
    <n v="1"/>
    <n v="1925"/>
    <n v="0.5"/>
    <d v="2025-03-03T00:00:00"/>
    <m/>
  </r>
  <r>
    <s v="Ferry Inc"/>
    <s v="Switzerland"/>
    <n v="46.204391000000001"/>
    <n v="6.1431579999999997"/>
    <s v="Transportation &amp; Logistics"/>
    <s v="Small (11-200)"/>
    <s v="Kevin Anderson"/>
    <d v="2024-05-21T00:00:00"/>
    <s v="SAAS"/>
    <x v="4"/>
    <n v="5"/>
    <x v="4"/>
    <n v="1"/>
    <n v="469"/>
    <n v="0.5"/>
    <d v="2025-03-09T00:00:00"/>
    <m/>
  </r>
  <r>
    <s v="Dibbert-Fahey"/>
    <s v="Portugal"/>
    <n v="38.736946000000003"/>
    <n v="-9.1426850000000002"/>
    <s v="Banking &amp; Finance"/>
    <s v="Small (11-200)"/>
    <s v="Laura Thompson"/>
    <d v="2024-03-30T00:00:00"/>
    <s v="SAAS"/>
    <x v="4"/>
    <n v="5"/>
    <x v="4"/>
    <n v="1"/>
    <n v="234"/>
    <n v="0.4"/>
    <d v="2024-10-02T00:00:00"/>
    <m/>
  </r>
  <r>
    <s v="Sipes-Kautzer"/>
    <s v="France"/>
    <n v="48.864716000000001"/>
    <n v="2.3490139999999999"/>
    <s v="Energy &amp; Utilities"/>
    <s v="Small (11-200)"/>
    <s v="Michael Brown"/>
    <d v="2024-04-06T00:00:00"/>
    <s v="Services"/>
    <x v="4"/>
    <n v="5"/>
    <x v="4"/>
    <n v="1"/>
    <n v="1890"/>
    <n v="1"/>
    <d v="2024-11-29T00:00:00"/>
    <m/>
  </r>
  <r>
    <s v="Harris-Yost"/>
    <s v="Belgium"/>
    <n v="51.260196999999998"/>
    <n v="4.4027710000000004"/>
    <s v="Entertainment &amp; Media &amp; Hospitality"/>
    <s v="Small (11-200)"/>
    <s v="Laura Thompson"/>
    <d v="2024-04-07T00:00:00"/>
    <s v="Services"/>
    <x v="4"/>
    <n v="5"/>
    <x v="4"/>
    <n v="1"/>
    <n v="536"/>
    <n v="0.2"/>
    <d v="2024-07-21T00:00:00"/>
    <m/>
  </r>
  <r>
    <s v="Schinner-Daugherty"/>
    <s v="Belgium"/>
    <n v="51.260196999999998"/>
    <n v="4.4027710000000004"/>
    <s v="Banking &amp; Finance"/>
    <s v="Small (11-200)"/>
    <s v="Jessica Martinez"/>
    <d v="2024-05-23T00:00:00"/>
    <s v="SAAS"/>
    <x v="4"/>
    <n v="5"/>
    <x v="4"/>
    <n v="1"/>
    <n v="1982"/>
    <n v="0.3"/>
    <d v="2024-09-19T00:00:00"/>
    <m/>
  </r>
  <r>
    <s v="Barrows, Kihn and Bergnaum"/>
    <s v="Italy"/>
    <n v="41.902782000000002"/>
    <n v="12.496366"/>
    <s v="Banking &amp; Finance"/>
    <s v="Small (11-200)"/>
    <s v="Jessica Martinez"/>
    <d v="2024-05-27T00:00:00"/>
    <s v="SAAS"/>
    <x v="4"/>
    <n v="5"/>
    <x v="4"/>
    <n v="1"/>
    <n v="769"/>
    <n v="0.6"/>
    <d v="2024-10-23T00:00:00"/>
    <m/>
  </r>
  <r>
    <s v="Schultz, Lind and Jenkins"/>
    <s v="Switzerland"/>
    <n v="46.204391000000001"/>
    <n v="6.1431579999999997"/>
    <s v="Banking &amp; Finance"/>
    <s v="Small (11-200)"/>
    <s v="David Wilson"/>
    <d v="2024-03-16T00:00:00"/>
    <s v="Services"/>
    <x v="4"/>
    <n v="5"/>
    <x v="4"/>
    <n v="1"/>
    <n v="1700"/>
    <n v="0.2"/>
    <d v="2025-01-10T00:00:00"/>
    <m/>
  </r>
  <r>
    <s v="Kohler-Boyle"/>
    <s v="Austria"/>
    <n v="48.210033000000003"/>
    <n v="16.363448999999999"/>
    <s v="Agriculture &amp; Mining"/>
    <s v="Small (11-200)"/>
    <s v="Laura Thompson"/>
    <d v="2024-02-11T00:00:00"/>
    <s v="Services"/>
    <x v="4"/>
    <n v="5"/>
    <x v="4"/>
    <n v="1"/>
    <n v="1573"/>
    <n v="0.3"/>
    <d v="2024-11-17T00:00:00"/>
    <m/>
  </r>
  <r>
    <s v="Kirlin-Wilderman"/>
    <s v="Netherlands"/>
    <n v="52.370215999999999"/>
    <n v="4.895168"/>
    <s v="Manufacturing &amp; Production"/>
    <s v="Small (11-200)"/>
    <s v="Sarah Davis"/>
    <d v="2024-03-01T00:00:00"/>
    <s v="Custom solution"/>
    <x v="4"/>
    <n v="5"/>
    <x v="4"/>
    <n v="1"/>
    <n v="1399"/>
    <n v="0.3"/>
    <d v="2024-11-04T00:00:00"/>
    <m/>
  </r>
  <r>
    <s v="O'Hara-Kihn"/>
    <s v="Italy"/>
    <n v="41.902782000000002"/>
    <n v="12.496366"/>
    <s v="Education &amp; Science"/>
    <s v="Small (11-200)"/>
    <s v="Michael Brown"/>
    <d v="2024-01-24T00:00:00"/>
    <s v="SAAS"/>
    <x v="4"/>
    <n v="5"/>
    <x v="4"/>
    <n v="1"/>
    <n v="1567"/>
    <n v="0.7"/>
    <d v="2024-06-08T00:00:00"/>
    <m/>
  </r>
  <r>
    <s v="Hirthe, Runolfsson and Farrell"/>
    <s v="Switzerland"/>
    <n v="46.204391000000001"/>
    <n v="6.1431579999999997"/>
    <s v="Education &amp; Science"/>
    <s v="Small (11-200)"/>
    <s v="Jessica Martinez"/>
    <d v="2024-01-13T00:00:00"/>
    <s v="SAAS"/>
    <x v="4"/>
    <n v="5"/>
    <x v="4"/>
    <n v="1"/>
    <n v="1456"/>
    <n v="0.2"/>
    <d v="2024-11-10T00:00:00"/>
    <m/>
  </r>
  <r>
    <s v="Towne, Mohr and Emard"/>
    <s v="Italy"/>
    <n v="41.902782000000002"/>
    <n v="12.496366"/>
    <s v="IT &amp; IT Services"/>
    <s v="Small (11-200)"/>
    <s v="Jessica Martinez"/>
    <d v="2024-04-28T00:00:00"/>
    <s v="SAAS"/>
    <x v="4"/>
    <n v="5"/>
    <x v="4"/>
    <n v="1"/>
    <n v="1134"/>
    <n v="0.4"/>
    <d v="2024-10-02T00:00:00"/>
    <m/>
  </r>
  <r>
    <s v="Wilkinson Inc"/>
    <s v="Switzerland"/>
    <n v="46.204391000000001"/>
    <n v="6.1431579999999997"/>
    <s v="Banking &amp; Finance"/>
    <s v="Small (11-200)"/>
    <s v="John Smith"/>
    <d v="2024-01-14T00:00:00"/>
    <s v="SAAS"/>
    <x v="4"/>
    <n v="5"/>
    <x v="4"/>
    <n v="1"/>
    <n v="1418"/>
    <n v="1"/>
    <d v="2024-11-13T00:00:00"/>
    <m/>
  </r>
  <r>
    <s v="Goldner, Stracke and Ryan"/>
    <s v="Austria"/>
    <n v="48.210033000000003"/>
    <n v="16.363448999999999"/>
    <s v="Recreation &amp; Sports"/>
    <s v="Small (11-200)"/>
    <s v="Laura Thompson"/>
    <d v="2024-01-22T00:00:00"/>
    <s v="Services"/>
    <x v="4"/>
    <n v="5"/>
    <x v="4"/>
    <n v="1"/>
    <n v="1994"/>
    <n v="0.7"/>
    <d v="2024-09-22T00:00:00"/>
    <m/>
  </r>
  <r>
    <s v="Olson, Runte and Ferry"/>
    <s v="Austria"/>
    <n v="48.210033000000003"/>
    <n v="16.363448999999999"/>
    <s v="Professional Services &amp; Consulting"/>
    <s v="Small (11-200)"/>
    <s v="Sarah Davis"/>
    <d v="2024-03-10T00:00:00"/>
    <s v="SAAS"/>
    <x v="4"/>
    <n v="5"/>
    <x v="4"/>
    <n v="1"/>
    <n v="597"/>
    <n v="0.4"/>
    <d v="2024-04-05T00:00:00"/>
    <m/>
  </r>
  <r>
    <s v="Pacocha-O'Hara"/>
    <s v="Germany"/>
    <n v="52.520007999999997"/>
    <n v="13.404954"/>
    <s v="Professional Services &amp; Consulting"/>
    <s v="Small (11-200)"/>
    <s v="Jessica Martinez"/>
    <d v="2024-05-01T00:00:00"/>
    <s v="Services"/>
    <x v="4"/>
    <n v="5"/>
    <x v="4"/>
    <n v="1"/>
    <n v="1332"/>
    <n v="0.9"/>
    <d v="2024-11-03T00:00:00"/>
    <m/>
  </r>
  <r>
    <s v="Spinka, Parisian and Daniel"/>
    <s v="Germany"/>
    <n v="52.520007999999997"/>
    <n v="13.404954"/>
    <s v="IT &amp; IT Services"/>
    <s v="Small (11-200)"/>
    <s v="Laura Thompson"/>
    <d v="2024-04-11T00:00:00"/>
    <s v="Custom solution"/>
    <x v="4"/>
    <n v="5"/>
    <x v="4"/>
    <n v="1"/>
    <n v="1600"/>
    <n v="0.4"/>
    <d v="2024-09-09T00:00:00"/>
    <m/>
  </r>
  <r>
    <s v="Bergstrom, Dibbert and Witting"/>
    <s v="Germany"/>
    <n v="52.520007999999997"/>
    <n v="13.404954"/>
    <s v="Energy &amp; Utilities"/>
    <s v="Small (11-200)"/>
    <s v="Kevin Anderson"/>
    <d v="2024-04-03T00:00:00"/>
    <s v="Services"/>
    <x v="4"/>
    <n v="5"/>
    <x v="4"/>
    <n v="1"/>
    <n v="462"/>
    <n v="0.9"/>
    <d v="2025-04-01T00:00:00"/>
    <m/>
  </r>
  <r>
    <s v="Bergstrom-Farrell"/>
    <s v="Germany"/>
    <n v="52.520007999999997"/>
    <n v="13.404954"/>
    <s v="Transportation &amp; Logistics"/>
    <s v="Small (11-200)"/>
    <s v="Laura Thompson"/>
    <d v="2024-01-13T00:00:00"/>
    <s v="SAAS"/>
    <x v="4"/>
    <n v="5"/>
    <x v="4"/>
    <n v="1"/>
    <n v="404"/>
    <n v="0.4"/>
    <d v="2024-02-14T00:00:00"/>
    <m/>
  </r>
  <r>
    <s v="Kayveo"/>
    <s v="Portugal"/>
    <n v="38.736946000000003"/>
    <n v="-9.1426850000000002"/>
    <s v="Telecommunications"/>
    <s v="Micro (1-10)"/>
    <s v="Jessica Martinez"/>
    <d v="2024-04-30T00:00:00"/>
    <s v="Custom solution"/>
    <x v="4"/>
    <n v="5"/>
    <x v="4"/>
    <n v="1"/>
    <n v="1000"/>
    <n v="0.2"/>
    <d v="2024-05-23T00:00:00"/>
    <m/>
  </r>
  <r>
    <s v="Ziemann-Labadie"/>
    <s v="Belgium"/>
    <n v="51.260196999999998"/>
    <n v="4.4027710000000004"/>
    <s v="Construction &amp; Engineering"/>
    <s v="Micro (1-10)"/>
    <s v="John Smith"/>
    <d v="2024-04-01T00:00:00"/>
    <s v="Custom solution"/>
    <x v="4"/>
    <n v="5"/>
    <x v="4"/>
    <n v="1"/>
    <n v="1153"/>
    <n v="0.1"/>
    <d v="2024-12-24T00:00:00"/>
    <m/>
  </r>
  <r>
    <s v="VonRueden-Mosciski"/>
    <s v="Germany"/>
    <n v="52.520007999999997"/>
    <n v="13.404954"/>
    <s v="Professional Services &amp; Consulting"/>
    <s v="Micro (1-10)"/>
    <s v="Jessica Martinez"/>
    <d v="2024-05-01T00:00:00"/>
    <s v="Services"/>
    <x v="4"/>
    <n v="5"/>
    <x v="4"/>
    <n v="1"/>
    <n v="207"/>
    <n v="0.1"/>
    <d v="2025-02-12T00:00:00"/>
    <m/>
  </r>
  <r>
    <s v="Roberts, Schaefer and Ortiz"/>
    <s v="Belgium"/>
    <n v="51.260196999999998"/>
    <n v="4.4027710000000004"/>
    <s v="Transportation &amp; Logistics"/>
    <s v="Micro (1-10)"/>
    <s v="Emily Johnson"/>
    <d v="2024-04-09T00:00:00"/>
    <s v="Services"/>
    <x v="4"/>
    <n v="5"/>
    <x v="4"/>
    <n v="1"/>
    <n v="389"/>
    <n v="0.5"/>
    <d v="2024-06-04T00:00:00"/>
    <m/>
  </r>
  <r>
    <s v="Hane, Harber and McClure"/>
    <s v="Italy"/>
    <n v="41.902782000000002"/>
    <n v="12.496366"/>
    <s v="Banking &amp; Finance"/>
    <s v="Micro (1-10)"/>
    <s v="Sarah Davis"/>
    <d v="2024-05-08T00:00:00"/>
    <s v="SAAS"/>
    <x v="4"/>
    <n v="5"/>
    <x v="4"/>
    <n v="1"/>
    <n v="893"/>
    <n v="0.3"/>
    <d v="2024-12-23T00:00:00"/>
    <m/>
  </r>
  <r>
    <s v="Haag, Ziemann and Greenfelder"/>
    <s v="Italy"/>
    <n v="41.902782000000002"/>
    <n v="12.496366"/>
    <s v="Entertainment &amp; Media &amp; Hospitality"/>
    <s v="Micro (1-10)"/>
    <s v="John Smith"/>
    <d v="2024-02-07T00:00:00"/>
    <s v="SAAS"/>
    <x v="4"/>
    <n v="5"/>
    <x v="4"/>
    <n v="1"/>
    <n v="1147"/>
    <n v="0.3"/>
    <d v="2024-08-24T00:00:00"/>
    <m/>
  </r>
  <r>
    <s v="Senger-Quigley"/>
    <s v="Belgium"/>
    <n v="51.260196999999998"/>
    <n v="4.4027710000000004"/>
    <s v="Recreation &amp; Sports"/>
    <s v="Micro (1-10)"/>
    <s v="Jessica Martinez"/>
    <d v="2024-04-12T00:00:00"/>
    <s v="SAAS"/>
    <x v="4"/>
    <n v="5"/>
    <x v="4"/>
    <n v="1"/>
    <n v="1042"/>
    <n v="0.6"/>
    <d v="2024-11-06T00:00:00"/>
    <m/>
  </r>
  <r>
    <s v="Carroll-Fahey"/>
    <s v="Netherlands"/>
    <n v="52.370215999999999"/>
    <n v="4.895168"/>
    <s v="Retail &amp; Distribution"/>
    <s v="Micro (1-10)"/>
    <s v="Jessica Martinez"/>
    <d v="2024-01-31T00:00:00"/>
    <s v="SAAS"/>
    <x v="4"/>
    <n v="5"/>
    <x v="4"/>
    <n v="1"/>
    <n v="1021"/>
    <n v="0.3"/>
    <d v="2024-10-23T00:00:00"/>
    <m/>
  </r>
  <r>
    <s v="Schneider Group"/>
    <s v="Spain"/>
    <n v="40.416775000000001"/>
    <n v="-3.7037900000000001"/>
    <s v="Banking &amp; Finance"/>
    <s v="Micro (1-10)"/>
    <s v="Michael Brown"/>
    <d v="2024-04-10T00:00:00"/>
    <s v="SAAS"/>
    <x v="4"/>
    <n v="5"/>
    <x v="4"/>
    <n v="1"/>
    <n v="729"/>
    <n v="1"/>
    <d v="2024-11-15T00:00:00"/>
    <m/>
  </r>
  <r>
    <s v="Mertz, Hodkiewicz and Howell"/>
    <s v="Italy"/>
    <n v="41.902782000000002"/>
    <n v="12.496366"/>
    <s v="Retail &amp; Distribution"/>
    <s v="Micro (1-10)"/>
    <s v="Jessica Martinez"/>
    <d v="2024-03-07T00:00:00"/>
    <s v="Services"/>
    <x v="4"/>
    <n v="5"/>
    <x v="4"/>
    <n v="1"/>
    <n v="271"/>
    <n v="0.2"/>
    <d v="2024-07-01T00:00:00"/>
    <m/>
  </r>
  <r>
    <s v="Cartwright and Sons"/>
    <s v="Switzerland"/>
    <n v="46.204391000000001"/>
    <n v="6.1431579999999997"/>
    <s v="Professional Services &amp; Consulting"/>
    <s v="Micro (1-10)"/>
    <s v="Jessica Martinez"/>
    <d v="2024-01-11T00:00:00"/>
    <s v="SAAS"/>
    <x v="4"/>
    <n v="5"/>
    <x v="4"/>
    <n v="1"/>
    <n v="386"/>
    <n v="0.4"/>
    <d v="2024-05-02T00:00:00"/>
    <m/>
  </r>
  <r>
    <s v="Sauer, Kozey and Mohr"/>
    <s v="Austria"/>
    <n v="48.210033000000003"/>
    <n v="16.363448999999999"/>
    <s v="Education &amp; Science"/>
    <s v="Micro (1-10)"/>
    <s v="Laura Thompson"/>
    <d v="2024-01-28T00:00:00"/>
    <s v="SAAS"/>
    <x v="4"/>
    <n v="5"/>
    <x v="4"/>
    <n v="1"/>
    <n v="746"/>
    <n v="0.3"/>
    <d v="2024-07-25T00:00:00"/>
    <m/>
  </r>
  <r>
    <s v="Yundt-Denesik"/>
    <s v="Austria"/>
    <n v="48.210033000000003"/>
    <n v="16.363448999999999"/>
    <s v="Professional Services &amp; Consulting"/>
    <s v="Micro (1-10)"/>
    <s v="Michael Brown"/>
    <d v="2024-01-05T00:00:00"/>
    <s v="Custom solution"/>
    <x v="4"/>
    <n v="5"/>
    <x v="4"/>
    <n v="1"/>
    <n v="1083"/>
    <n v="0.2"/>
    <d v="2024-07-08T00:00:00"/>
    <m/>
  </r>
  <r>
    <s v="Graham, Moen and Mosciski"/>
    <s v="Italy"/>
    <n v="41.902782000000002"/>
    <n v="12.496366"/>
    <s v="Retail &amp; Distribution"/>
    <s v="Micro (1-10)"/>
    <s v="Jessica Martinez"/>
    <d v="2024-04-06T00:00:00"/>
    <s v="Services"/>
    <x v="4"/>
    <n v="5"/>
    <x v="4"/>
    <n v="1"/>
    <n v="717"/>
    <n v="0.5"/>
    <d v="2024-08-11T00:00:00"/>
    <m/>
  </r>
  <r>
    <s v="Adams Inc"/>
    <s v="France"/>
    <n v="48.864716000000001"/>
    <n v="2.3490139999999999"/>
    <s v="IT &amp; IT Services"/>
    <s v="Micro (1-10)"/>
    <s v="Michael Brown"/>
    <d v="2024-04-12T00:00:00"/>
    <s v="SAAS"/>
    <x v="4"/>
    <n v="5"/>
    <x v="4"/>
    <n v="1"/>
    <n v="385"/>
    <n v="0.6"/>
    <d v="2025-01-13T00:00:00"/>
    <m/>
  </r>
  <r>
    <s v="Tillman, Kessler and Bechtelar"/>
    <s v="Portugal"/>
    <n v="38.736946000000003"/>
    <n v="-9.1426850000000002"/>
    <s v="Manufacturing &amp; Production"/>
    <s v="Micro (1-10)"/>
    <s v="Laura Thompson"/>
    <d v="2024-01-13T00:00:00"/>
    <s v="SAAS"/>
    <x v="4"/>
    <n v="5"/>
    <x v="4"/>
    <n v="1"/>
    <n v="532"/>
    <n v="1"/>
    <d v="2024-05-07T00:00:00"/>
    <m/>
  </r>
  <r>
    <s v="King-Weissnat"/>
    <s v="Italy"/>
    <n v="41.902782000000002"/>
    <n v="12.496366"/>
    <s v="IT &amp; IT Services"/>
    <s v="Micro (1-10)"/>
    <s v="Jessica Martinez"/>
    <d v="2024-03-10T00:00:00"/>
    <s v="Custom solution"/>
    <x v="4"/>
    <n v="5"/>
    <x v="4"/>
    <n v="1"/>
    <n v="615"/>
    <n v="0.6"/>
    <d v="2024-12-03T00:00:00"/>
    <m/>
  </r>
  <r>
    <s v="Bluezoom"/>
    <s v="Portugal"/>
    <n v="38.736946000000003"/>
    <n v="-9.1426850000000002"/>
    <s v="Recreation &amp; Sports"/>
    <s v="Medium (201-500)"/>
    <s v="David Wilson"/>
    <d v="2024-03-21T00:00:00"/>
    <s v="Custom solution"/>
    <x v="4"/>
    <n v="5"/>
    <x v="4"/>
    <n v="1"/>
    <n v="1042"/>
    <n v="0.6"/>
    <d v="2024-12-20T00:00:00"/>
    <m/>
  </r>
  <r>
    <s v="Thoughtworks"/>
    <s v="Switzerland"/>
    <n v="46.204391000000001"/>
    <n v="6.1431579999999997"/>
    <s v="Construction &amp; Engineering"/>
    <s v="Medium (201-500)"/>
    <s v="Michael Brown"/>
    <d v="2024-02-09T00:00:00"/>
    <s v="Custom solution"/>
    <x v="4"/>
    <n v="5"/>
    <x v="4"/>
    <n v="1"/>
    <n v="7375"/>
    <n v="0.3"/>
    <d v="2025-01-19T00:00:00"/>
    <m/>
  </r>
  <r>
    <s v="Skipstorm"/>
    <s v="Germany"/>
    <n v="52.520007999999997"/>
    <n v="13.404954"/>
    <s v="Energy &amp; Utilities"/>
    <s v="Medium (201-500)"/>
    <s v="Michael Brown"/>
    <d v="2024-03-25T00:00:00"/>
    <s v="Services"/>
    <x v="4"/>
    <n v="5"/>
    <x v="4"/>
    <n v="1"/>
    <n v="2976"/>
    <n v="0.3"/>
    <d v="2024-06-01T00:00:00"/>
    <m/>
  </r>
  <r>
    <s v="Snaptags"/>
    <s v="Belgium"/>
    <n v="51.260196999999998"/>
    <n v="4.4027710000000004"/>
    <s v="Banking &amp; Finance"/>
    <s v="Medium (201-500)"/>
    <s v="Kevin Anderson"/>
    <d v="2024-01-04T00:00:00"/>
    <s v="Services"/>
    <x v="4"/>
    <n v="5"/>
    <x v="4"/>
    <n v="1"/>
    <n v="1111"/>
    <n v="0.2"/>
    <d v="2024-08-28T00:00:00"/>
    <m/>
  </r>
  <r>
    <s v="Photofeed"/>
    <s v="Spain"/>
    <n v="40.416775000000001"/>
    <n v="-3.7037900000000001"/>
    <s v="Construction &amp; Engineering"/>
    <s v="Medium (201-500)"/>
    <s v="Laura Thompson"/>
    <d v="2024-05-11T00:00:00"/>
    <s v="SAAS"/>
    <x v="4"/>
    <n v="5"/>
    <x v="4"/>
    <n v="1"/>
    <n v="1978"/>
    <n v="0.2"/>
    <d v="2024-10-28T00:00:00"/>
    <m/>
  </r>
  <r>
    <s v="Larkin-Glover"/>
    <s v="Italy"/>
    <n v="41.902782000000002"/>
    <n v="12.496366"/>
    <s v="Transportation &amp; Logistics"/>
    <s v="Medium (201-500)"/>
    <s v="Laura Thompson"/>
    <d v="2024-04-12T00:00:00"/>
    <s v="SAAS"/>
    <x v="4"/>
    <n v="5"/>
    <x v="4"/>
    <n v="1"/>
    <n v="2355"/>
    <n v="0.2"/>
    <d v="2024-09-26T00:00:00"/>
    <m/>
  </r>
  <r>
    <s v="Conroy-Keeling"/>
    <s v="Netherlands"/>
    <n v="52.370215999999999"/>
    <n v="4.895168"/>
    <s v="Government Administration &amp; Healthcare"/>
    <s v="Medium (201-500)"/>
    <s v="Sarah Davis"/>
    <d v="2024-03-31T00:00:00"/>
    <s v="Services"/>
    <x v="4"/>
    <n v="5"/>
    <x v="4"/>
    <n v="1"/>
    <n v="1935"/>
    <n v="0.2"/>
    <d v="2024-11-01T00:00:00"/>
    <m/>
  </r>
  <r>
    <s v="Ratke-Abshire"/>
    <s v="France"/>
    <n v="48.864716000000001"/>
    <n v="2.3490139999999999"/>
    <s v="Banking &amp; Finance"/>
    <s v="Medium (201-500)"/>
    <s v="Emily Johnson"/>
    <d v="2024-04-09T00:00:00"/>
    <s v="SAAS"/>
    <x v="4"/>
    <n v="5"/>
    <x v="4"/>
    <n v="1"/>
    <n v="837"/>
    <n v="0.8"/>
    <d v="2025-03-04T00:00:00"/>
    <m/>
  </r>
  <r>
    <s v="Quigley and Sons"/>
    <s v="Germany"/>
    <n v="52.520007999999997"/>
    <n v="13.404954"/>
    <s v="Transportation &amp; Logistics"/>
    <s v="Medium (201-500)"/>
    <s v="Laura Thompson"/>
    <d v="2024-03-18T00:00:00"/>
    <s v="SAAS"/>
    <x v="4"/>
    <n v="5"/>
    <x v="4"/>
    <n v="1"/>
    <n v="1774"/>
    <n v="0.5"/>
    <d v="2024-05-08T00:00:00"/>
    <m/>
  </r>
  <r>
    <s v="O'Keefe and Sons"/>
    <s v="France"/>
    <n v="48.864716000000001"/>
    <n v="2.3490139999999999"/>
    <s v="Transportation &amp; Logistics"/>
    <s v="Medium (201-500)"/>
    <s v="Laura Thompson"/>
    <d v="2024-02-25T00:00:00"/>
    <s v="SAAS"/>
    <x v="4"/>
    <n v="5"/>
    <x v="4"/>
    <n v="1"/>
    <n v="1964"/>
    <n v="0.6"/>
    <d v="2025-02-20T00:00:00"/>
    <m/>
  </r>
  <r>
    <s v="Rogahn, Nolan and Bernhard"/>
    <s v="Italy"/>
    <n v="41.902782000000002"/>
    <n v="12.496366"/>
    <s v="Transportation &amp; Logistics"/>
    <s v="Medium (201-500)"/>
    <s v="Kevin Anderson"/>
    <d v="2024-05-15T00:00:00"/>
    <s v="Services"/>
    <x v="4"/>
    <n v="5"/>
    <x v="4"/>
    <n v="1"/>
    <n v="3157"/>
    <n v="1"/>
    <d v="2024-10-15T00:00:00"/>
    <m/>
  </r>
  <r>
    <s v="Braun, Swaniawski and Harris"/>
    <s v="Italy"/>
    <n v="41.902782000000002"/>
    <n v="12.496366"/>
    <s v="Transportation &amp; Logistics"/>
    <s v="Medium (201-500)"/>
    <s v="John Smith"/>
    <d v="2024-04-18T00:00:00"/>
    <s v="Custom solution"/>
    <x v="4"/>
    <n v="5"/>
    <x v="4"/>
    <n v="1"/>
    <n v="6618"/>
    <n v="0.1"/>
    <d v="2025-01-31T00:00:00"/>
    <m/>
  </r>
  <r>
    <s v="Cartwright-Hodkiewicz"/>
    <s v="Belgium"/>
    <n v="51.260196999999998"/>
    <n v="4.4027710000000004"/>
    <s v="Banking &amp; Finance"/>
    <s v="Medium (201-500)"/>
    <s v="Laura Thompson"/>
    <d v="2024-03-23T00:00:00"/>
    <s v="Services"/>
    <x v="4"/>
    <n v="5"/>
    <x v="4"/>
    <n v="1"/>
    <n v="7091"/>
    <n v="0.5"/>
    <d v="2024-09-05T00:00:00"/>
    <m/>
  </r>
  <r>
    <s v="Goyette Inc"/>
    <s v="Belgium"/>
    <n v="51.260196999999998"/>
    <n v="4.4027710000000004"/>
    <s v="Manufacturing &amp; Production"/>
    <s v="Medium (201-500)"/>
    <s v="Kevin Anderson"/>
    <d v="2024-02-29T00:00:00"/>
    <s v="SAAS"/>
    <x v="4"/>
    <n v="5"/>
    <x v="4"/>
    <n v="1"/>
    <n v="1898"/>
    <n v="0.4"/>
    <d v="2025-02-08T00:00:00"/>
    <m/>
  </r>
  <r>
    <s v="Halvorson, Walker and White"/>
    <s v="Portugal"/>
    <n v="38.736946000000003"/>
    <n v="-9.1426850000000002"/>
    <s v="Entertainment &amp; Media &amp; Hospitality"/>
    <s v="Medium (201-500)"/>
    <s v="Michael Brown"/>
    <d v="2024-03-05T00:00:00"/>
    <s v="Custom solution"/>
    <x v="4"/>
    <n v="5"/>
    <x v="4"/>
    <n v="1"/>
    <n v="3098"/>
    <n v="0.2"/>
    <d v="2024-05-20T00:00:00"/>
    <m/>
  </r>
  <r>
    <s v="McGlynn-Watsica"/>
    <s v="Portugal"/>
    <n v="38.736946000000003"/>
    <n v="-9.1426850000000002"/>
    <s v="Construction &amp; Engineering"/>
    <s v="Medium (201-500)"/>
    <s v="John Smith"/>
    <d v="2024-03-02T00:00:00"/>
    <s v="SAAS"/>
    <x v="4"/>
    <n v="5"/>
    <x v="4"/>
    <n v="1"/>
    <n v="2741"/>
    <n v="0.3"/>
    <d v="2024-12-05T00:00:00"/>
    <m/>
  </r>
  <r>
    <s v="Kertzmann Group"/>
    <s v="Italy"/>
    <n v="41.902782000000002"/>
    <n v="12.496366"/>
    <s v="Transportation &amp; Logistics"/>
    <s v="Medium (201-500)"/>
    <s v="Michael Brown"/>
    <d v="2024-01-14T00:00:00"/>
    <s v="Custom solution"/>
    <x v="4"/>
    <n v="5"/>
    <x v="4"/>
    <n v="1"/>
    <n v="4042"/>
    <n v="0.3"/>
    <d v="2024-11-19T00:00:00"/>
    <m/>
  </r>
  <r>
    <s v="Kirlin, Bruen and Legros"/>
    <s v="Netherlands"/>
    <n v="52.370215999999999"/>
    <n v="4.895168"/>
    <s v="Transportation &amp; Logistics"/>
    <s v="Medium (201-500)"/>
    <s v="Jessica Martinez"/>
    <d v="2024-02-25T00:00:00"/>
    <s v="Services"/>
    <x v="4"/>
    <n v="5"/>
    <x v="4"/>
    <n v="1"/>
    <n v="3123"/>
    <n v="0.4"/>
    <d v="2024-07-30T00:00:00"/>
    <m/>
  </r>
  <r>
    <s v="Okuneva-Gislason"/>
    <s v="France"/>
    <n v="48.864716000000001"/>
    <n v="2.3490139999999999"/>
    <s v="Banking &amp; Finance"/>
    <s v="Medium (201-500)"/>
    <s v="Kevin Anderson"/>
    <d v="2024-04-14T00:00:00"/>
    <s v="Services"/>
    <x v="4"/>
    <n v="5"/>
    <x v="4"/>
    <n v="1"/>
    <n v="5056"/>
    <n v="0.8"/>
    <d v="2024-05-04T00:00:00"/>
    <m/>
  </r>
  <r>
    <s v="Stanton, Mayer and Sauer"/>
    <s v="Germany"/>
    <n v="52.520007999999997"/>
    <n v="13.404954"/>
    <s v="Transportation &amp; Logistics"/>
    <s v="Medium (201-500)"/>
    <s v="Jessica Martinez"/>
    <d v="2024-05-18T00:00:00"/>
    <s v="SAAS"/>
    <x v="4"/>
    <n v="5"/>
    <x v="4"/>
    <n v="1"/>
    <n v="1422"/>
    <n v="0.3"/>
    <d v="2024-06-30T00:00:00"/>
    <m/>
  </r>
  <r>
    <s v="Pagac-Farrell"/>
    <s v="Spain"/>
    <n v="40.416775000000001"/>
    <n v="-3.7037900000000001"/>
    <s v="Agriculture &amp; Mining"/>
    <s v="Medium (201-500)"/>
    <s v="Kevin Anderson"/>
    <d v="2024-05-10T00:00:00"/>
    <s v="Services"/>
    <x v="4"/>
    <n v="5"/>
    <x v="4"/>
    <n v="1"/>
    <n v="1671"/>
    <n v="1"/>
    <d v="2024-10-02T00:00:00"/>
    <m/>
  </r>
  <r>
    <s v="Trantow, O'Keefe and Hyatt"/>
    <s v="France"/>
    <n v="48.864716000000001"/>
    <n v="2.3490139999999999"/>
    <s v="Education &amp; Science"/>
    <s v="Large (501-1000)"/>
    <s v="Laura Thompson"/>
    <d v="2024-05-21T00:00:00"/>
    <s v="SAAS"/>
    <x v="4"/>
    <n v="5"/>
    <x v="4"/>
    <n v="1"/>
    <n v="13700"/>
    <n v="0.5"/>
    <d v="2025-01-20T00:00:00"/>
    <m/>
  </r>
  <r>
    <s v="Thiel LLC"/>
    <s v="France"/>
    <n v="48.864716000000001"/>
    <n v="2.3490139999999999"/>
    <s v="Professional Services &amp; Consulting"/>
    <s v="Enterprise (1001+)"/>
    <s v="Kevin Anderson"/>
    <d v="2024-02-10T00:00:00"/>
    <s v="SAAS"/>
    <x v="4"/>
    <n v="5"/>
    <x v="4"/>
    <n v="1"/>
    <n v="13263"/>
    <n v="0.5"/>
    <d v="2025-01-01T00:00:00"/>
    <m/>
  </r>
  <r>
    <s v="Corkery-Little"/>
    <s v="Belgium"/>
    <n v="51.260196999999998"/>
    <n v="4.4027710000000004"/>
    <s v="Telecommunications"/>
    <s v="Enterprise (1001+)"/>
    <s v="Sarah Davis"/>
    <d v="2024-01-07T00:00:00"/>
    <s v="SAAS"/>
    <x v="4"/>
    <n v="5"/>
    <x v="4"/>
    <n v="1"/>
    <n v="5197"/>
    <n v="0.4"/>
    <d v="2024-06-08T00:00:00"/>
    <m/>
  </r>
  <r>
    <s v="Youopia"/>
    <s v="France"/>
    <n v="48.864716000000001"/>
    <n v="2.3490139999999999"/>
    <s v="Professional Services &amp; Consulting"/>
    <s v="Small (11-200)"/>
    <s v="John Smith"/>
    <d v="2024-02-14T00:00:00"/>
    <s v="Services"/>
    <x v="4"/>
    <n v="5"/>
    <x v="5"/>
    <n v="4"/>
    <n v="1527"/>
    <n v="0.4"/>
    <d v="2024-03-07T00:00:00"/>
    <m/>
  </r>
  <r>
    <s v="Wikizz"/>
    <s v="Spain"/>
    <n v="40.416775000000001"/>
    <n v="-3.7037900000000001"/>
    <s v="Manufacturing &amp; Production"/>
    <s v="Small (11-200)"/>
    <s v="Kevin Anderson"/>
    <d v="2024-03-29T00:00:00"/>
    <s v="Services"/>
    <x v="4"/>
    <n v="5"/>
    <x v="5"/>
    <n v="4"/>
    <n v="720"/>
    <n v="1"/>
    <d v="2024-07-24T00:00:00"/>
    <m/>
  </r>
  <r>
    <s v="Feednation"/>
    <s v="France"/>
    <n v="48.864716000000001"/>
    <n v="2.3490139999999999"/>
    <s v="Transportation &amp; Logistics"/>
    <s v="Small (11-200)"/>
    <s v="Emily Johnson"/>
    <d v="2024-02-19T00:00:00"/>
    <s v="Custom solution"/>
    <x v="4"/>
    <n v="5"/>
    <x v="5"/>
    <n v="4"/>
    <n v="1310"/>
    <n v="0.2"/>
    <d v="2025-01-13T00:00:00"/>
    <m/>
  </r>
  <r>
    <s v="Fiveclub"/>
    <s v="Netherlands"/>
    <n v="52.370215999999999"/>
    <n v="4.895168"/>
    <s v="Entertainment &amp; Media &amp; Hospitality"/>
    <s v="Small (11-200)"/>
    <s v="Jessica Martinez"/>
    <d v="2024-03-14T00:00:00"/>
    <s v="Custom solution"/>
    <x v="4"/>
    <n v="5"/>
    <x v="5"/>
    <n v="4"/>
    <n v="1605"/>
    <n v="0.4"/>
    <d v="2025-01-29T00:00:00"/>
    <m/>
  </r>
  <r>
    <s v="Cassin-Schmeler"/>
    <s v="France"/>
    <n v="48.864716000000001"/>
    <n v="2.3490139999999999"/>
    <s v="Banking &amp; Finance"/>
    <s v="Small (11-200)"/>
    <s v="Emily Johnson"/>
    <d v="2024-03-09T00:00:00"/>
    <s v="Services"/>
    <x v="4"/>
    <n v="5"/>
    <x v="5"/>
    <n v="4"/>
    <n v="838"/>
    <n v="1"/>
    <d v="2024-12-26T00:00:00"/>
    <m/>
  </r>
  <r>
    <s v="Murazik, Konopelski and McLaughlin"/>
    <s v="Germany"/>
    <n v="52.520007999999997"/>
    <n v="13.404954"/>
    <s v="Professional Services &amp; Consulting"/>
    <s v="Small (11-200)"/>
    <s v="Michael Brown"/>
    <d v="2024-03-09T00:00:00"/>
    <s v="Services"/>
    <x v="4"/>
    <n v="5"/>
    <x v="5"/>
    <n v="4"/>
    <n v="708"/>
    <n v="0.4"/>
    <d v="2025-01-18T00:00:00"/>
    <m/>
  </r>
  <r>
    <s v="Dibbert, Jacobi and Rippin"/>
    <s v="Switzerland"/>
    <n v="46.204391000000001"/>
    <n v="6.1431579999999997"/>
    <s v="Entertainment &amp; Media &amp; Hospitality"/>
    <s v="Small (11-200)"/>
    <s v="Michael Brown"/>
    <d v="2024-01-03T00:00:00"/>
    <s v="Services"/>
    <x v="4"/>
    <n v="5"/>
    <x v="5"/>
    <n v="4"/>
    <n v="1391"/>
    <n v="0.6"/>
    <d v="2024-07-08T00:00:00"/>
    <m/>
  </r>
  <r>
    <s v="Wilderman, Nicolas and Sanford"/>
    <s v="Germany"/>
    <n v="52.520007999999997"/>
    <n v="13.404954"/>
    <s v="Professional Services &amp; Consulting"/>
    <s v="Small (11-200)"/>
    <s v="Jessica Martinez"/>
    <d v="2024-04-23T00:00:00"/>
    <s v="SAAS"/>
    <x v="4"/>
    <n v="5"/>
    <x v="5"/>
    <n v="4"/>
    <n v="826"/>
    <n v="0.6"/>
    <d v="2024-07-23T00:00:00"/>
    <m/>
  </r>
  <r>
    <s v="Maggio, Sanford and Rodriguez"/>
    <s v="Netherlands"/>
    <n v="52.370215999999999"/>
    <n v="4.895168"/>
    <s v="Education &amp; Science"/>
    <s v="Small (11-200)"/>
    <s v="Jessica Martinez"/>
    <d v="2024-01-16T00:00:00"/>
    <s v="SAAS"/>
    <x v="4"/>
    <n v="5"/>
    <x v="5"/>
    <n v="4"/>
    <n v="1174"/>
    <n v="0.4"/>
    <d v="2024-06-16T00:00:00"/>
    <m/>
  </r>
  <r>
    <s v="Feil, O'Keefe and Skiles"/>
    <s v="Spain"/>
    <n v="40.416775000000001"/>
    <n v="-3.7037900000000001"/>
    <s v="Energy &amp; Utilities"/>
    <s v="Small (11-200)"/>
    <s v="Laura Thompson"/>
    <d v="2024-03-05T00:00:00"/>
    <s v="Services"/>
    <x v="4"/>
    <n v="5"/>
    <x v="5"/>
    <n v="4"/>
    <n v="1245"/>
    <n v="0.2"/>
    <d v="2024-11-06T00:00:00"/>
    <m/>
  </r>
  <r>
    <s v="Kutch-Weimann"/>
    <s v="Austria"/>
    <n v="48.210033000000003"/>
    <n v="16.363448999999999"/>
    <s v="Banking &amp; Finance"/>
    <s v="Small (11-200)"/>
    <s v="Michael Brown"/>
    <d v="2024-02-02T00:00:00"/>
    <s v="SAAS"/>
    <x v="4"/>
    <n v="5"/>
    <x v="5"/>
    <n v="4"/>
    <n v="1215"/>
    <n v="0.3"/>
    <d v="2024-07-16T00:00:00"/>
    <m/>
  </r>
  <r>
    <s v="Braun, Stroman and Terry"/>
    <s v="Switzerland"/>
    <n v="46.204391000000001"/>
    <n v="6.1431579999999997"/>
    <s v="Banking &amp; Finance"/>
    <s v="Small (11-200)"/>
    <s v="Laura Thompson"/>
    <d v="2024-03-19T00:00:00"/>
    <s v="Custom solution"/>
    <x v="4"/>
    <n v="5"/>
    <x v="5"/>
    <n v="4"/>
    <n v="1203"/>
    <n v="0.4"/>
    <d v="2024-12-04T00:00:00"/>
    <m/>
  </r>
  <r>
    <s v="Farrell Inc"/>
    <s v="Spain"/>
    <n v="40.416775000000001"/>
    <n v="-3.7037900000000001"/>
    <s v="Manufacturing &amp; Production"/>
    <s v="Small (11-200)"/>
    <s v="Laura Thompson"/>
    <d v="2024-02-10T00:00:00"/>
    <s v="Custom solution"/>
    <x v="4"/>
    <n v="5"/>
    <x v="5"/>
    <n v="4"/>
    <n v="1325"/>
    <n v="0.5"/>
    <d v="2024-03-04T00:00:00"/>
    <m/>
  </r>
  <r>
    <s v="Stark, Lueilwitz and Boyle"/>
    <s v="Switzerland"/>
    <n v="46.204391000000001"/>
    <n v="6.1431579999999997"/>
    <s v="IT &amp; IT Services"/>
    <s v="Small (11-200)"/>
    <s v="Laura Thompson"/>
    <d v="2024-04-27T00:00:00"/>
    <s v="SAAS"/>
    <x v="4"/>
    <n v="5"/>
    <x v="5"/>
    <n v="4"/>
    <n v="1856"/>
    <n v="0.2"/>
    <d v="2025-04-14T00:00:00"/>
    <m/>
  </r>
  <r>
    <s v="Wilderman-Kunze"/>
    <s v="Italy"/>
    <n v="41.902782000000002"/>
    <n v="12.496366"/>
    <s v="Transportation &amp; Logistics"/>
    <s v="Small (11-200)"/>
    <s v="Jessica Martinez"/>
    <d v="2024-03-16T00:00:00"/>
    <s v="Custom solution"/>
    <x v="4"/>
    <n v="5"/>
    <x v="5"/>
    <n v="4"/>
    <n v="663"/>
    <n v="0.5"/>
    <d v="2024-10-20T00:00:00"/>
    <m/>
  </r>
  <r>
    <s v="Rowe-Volkman"/>
    <s v="Netherlands"/>
    <n v="52.370215999999999"/>
    <n v="4.895168"/>
    <s v="IT &amp; IT Services"/>
    <s v="Small (11-200)"/>
    <s v="Jessica Martinez"/>
    <d v="2024-02-29T00:00:00"/>
    <s v="SAAS"/>
    <x v="4"/>
    <n v="5"/>
    <x v="5"/>
    <n v="4"/>
    <n v="1589"/>
    <n v="0.3"/>
    <d v="2024-10-25T00:00:00"/>
    <m/>
  </r>
  <r>
    <s v="Towne-Mayer"/>
    <s v="Portugal"/>
    <n v="38.736946000000003"/>
    <n v="-9.1426850000000002"/>
    <s v="Agriculture &amp; Mining"/>
    <s v="Small (11-200)"/>
    <s v="Jessica Martinez"/>
    <d v="2024-03-14T00:00:00"/>
    <s v="Services"/>
    <x v="4"/>
    <n v="5"/>
    <x v="5"/>
    <n v="4"/>
    <n v="1153"/>
    <n v="0.2"/>
    <d v="2025-02-15T00:00:00"/>
    <m/>
  </r>
  <r>
    <s v="Franecki, Torphy and Hayes"/>
    <s v="Portugal"/>
    <n v="38.736946000000003"/>
    <n v="-9.1426850000000002"/>
    <s v="Recreation &amp; Sports"/>
    <s v="Small (11-200)"/>
    <s v="Jessica Martinez"/>
    <d v="2024-03-13T00:00:00"/>
    <s v="SAAS"/>
    <x v="4"/>
    <n v="5"/>
    <x v="5"/>
    <n v="4"/>
    <n v="1084"/>
    <n v="0.5"/>
    <d v="2024-11-13T00:00:00"/>
    <m/>
  </r>
  <r>
    <s v="O'Conner-Gibson"/>
    <s v="Italy"/>
    <n v="41.902782000000002"/>
    <n v="12.496366"/>
    <s v="Transportation &amp; Logistics"/>
    <s v="Small (11-200)"/>
    <s v="Michael Brown"/>
    <d v="2024-02-23T00:00:00"/>
    <s v="SAAS"/>
    <x v="4"/>
    <n v="5"/>
    <x v="5"/>
    <n v="4"/>
    <n v="541"/>
    <n v="0.8"/>
    <d v="2024-05-04T00:00:00"/>
    <m/>
  </r>
  <r>
    <s v="Adams-Casper"/>
    <s v="France"/>
    <n v="48.864716000000001"/>
    <n v="2.3490139999999999"/>
    <s v="Transportation &amp; Logistics"/>
    <s v="Small (11-200)"/>
    <s v="Jessica Martinez"/>
    <d v="2024-02-27T00:00:00"/>
    <s v="SAAS"/>
    <x v="4"/>
    <n v="5"/>
    <x v="5"/>
    <n v="4"/>
    <n v="694"/>
    <n v="0.4"/>
    <d v="2024-12-26T00:00:00"/>
    <m/>
  </r>
  <r>
    <s v="Crist LLC"/>
    <s v="Austria"/>
    <n v="48.210033000000003"/>
    <n v="16.363448999999999"/>
    <s v="Professional Services &amp; Consulting"/>
    <s v="Small (11-200)"/>
    <s v="Laura Thompson"/>
    <d v="2024-03-06T00:00:00"/>
    <s v="SAAS"/>
    <x v="4"/>
    <n v="5"/>
    <x v="5"/>
    <n v="4"/>
    <n v="416"/>
    <n v="0.2"/>
    <d v="2024-11-04T00:00:00"/>
    <m/>
  </r>
  <r>
    <s v="Schmeler-Bayer"/>
    <s v="Austria"/>
    <n v="48.210033000000003"/>
    <n v="16.363448999999999"/>
    <s v="Construction &amp; Engineering"/>
    <s v="Small (11-200)"/>
    <s v="Michael Brown"/>
    <d v="2024-01-20T00:00:00"/>
    <s v="SAAS"/>
    <x v="4"/>
    <n v="5"/>
    <x v="5"/>
    <n v="4"/>
    <n v="1693"/>
    <n v="0.1"/>
    <d v="2024-09-28T00:00:00"/>
    <m/>
  </r>
  <r>
    <s v="Ferry-Weber"/>
    <s v="Netherlands"/>
    <n v="52.370215999999999"/>
    <n v="4.895168"/>
    <s v="Banking &amp; Finance"/>
    <s v="Small (11-200)"/>
    <s v="Laura Thompson"/>
    <d v="2024-05-06T00:00:00"/>
    <s v="Services"/>
    <x v="4"/>
    <n v="5"/>
    <x v="5"/>
    <n v="4"/>
    <n v="1516"/>
    <n v="0.2"/>
    <d v="2024-07-14T00:00:00"/>
    <m/>
  </r>
  <r>
    <s v="Weber Group"/>
    <s v="Switzerland"/>
    <n v="46.204391000000001"/>
    <n v="6.1431579999999997"/>
    <s v="Banking &amp; Finance"/>
    <s v="Small (11-200)"/>
    <s v="Laura Thompson"/>
    <d v="2024-05-21T00:00:00"/>
    <s v="SAAS"/>
    <x v="4"/>
    <n v="5"/>
    <x v="5"/>
    <n v="4"/>
    <n v="1172"/>
    <n v="0.6"/>
    <d v="2025-04-24T00:00:00"/>
    <m/>
  </r>
  <r>
    <s v="McKenzie Inc"/>
    <s v="Portugal"/>
    <n v="38.736946000000003"/>
    <n v="-9.1426850000000002"/>
    <s v="Entertainment &amp; Media &amp; Hospitality"/>
    <s v="Small (11-200)"/>
    <s v="Jessica Martinez"/>
    <d v="2024-03-23T00:00:00"/>
    <s v="Services"/>
    <x v="4"/>
    <n v="5"/>
    <x v="5"/>
    <n v="4"/>
    <n v="1829"/>
    <n v="0.3"/>
    <d v="2024-04-26T00:00:00"/>
    <m/>
  </r>
  <r>
    <s v="Hermiston Inc"/>
    <s v="Germany"/>
    <n v="52.520007999999997"/>
    <n v="13.404954"/>
    <s v="Telecommunications"/>
    <s v="Small (11-200)"/>
    <s v="Jessica Martinez"/>
    <d v="2024-02-19T00:00:00"/>
    <s v="SAAS"/>
    <x v="4"/>
    <n v="5"/>
    <x v="5"/>
    <n v="4"/>
    <n v="785"/>
    <n v="0.3"/>
    <d v="2024-06-14T00:00:00"/>
    <m/>
  </r>
  <r>
    <s v="Jones Group"/>
    <s v="Italy"/>
    <n v="41.902782000000002"/>
    <n v="12.496366"/>
    <s v="IT &amp; IT Services"/>
    <s v="Small (11-200)"/>
    <s v="Michael Brown"/>
    <d v="2024-03-23T00:00:00"/>
    <s v="SAAS"/>
    <x v="4"/>
    <n v="5"/>
    <x v="5"/>
    <n v="4"/>
    <n v="1699"/>
    <n v="0.3"/>
    <d v="2025-03-07T00:00:00"/>
    <m/>
  </r>
  <r>
    <s v="Bernhard, Stokes and Carroll"/>
    <s v="Portugal"/>
    <n v="38.736946000000003"/>
    <n v="-9.1426850000000002"/>
    <s v="Agriculture &amp; Mining"/>
    <s v="Small (11-200)"/>
    <s v="David Wilson"/>
    <d v="2024-02-01T00:00:00"/>
    <s v="SAAS"/>
    <x v="4"/>
    <n v="5"/>
    <x v="5"/>
    <n v="4"/>
    <n v="697"/>
    <n v="0.7"/>
    <d v="2024-03-29T00:00:00"/>
    <m/>
  </r>
  <r>
    <s v="O'Connell-Deckow"/>
    <s v="Switzerland"/>
    <n v="46.204391000000001"/>
    <n v="6.1431579999999997"/>
    <s v="Manufacturing &amp; Production"/>
    <s v="Small (11-200)"/>
    <s v="Laura Thompson"/>
    <d v="2024-03-24T00:00:00"/>
    <s v="Custom solution"/>
    <x v="4"/>
    <n v="5"/>
    <x v="5"/>
    <n v="4"/>
    <n v="1971"/>
    <n v="0.4"/>
    <d v="2024-08-20T00:00:00"/>
    <m/>
  </r>
  <r>
    <s v="Monahan-Turner"/>
    <s v="Netherlands"/>
    <n v="52.370215999999999"/>
    <n v="4.895168"/>
    <s v="Professional Services &amp; Consulting"/>
    <s v="Small (11-200)"/>
    <s v="David Wilson"/>
    <d v="2024-05-12T00:00:00"/>
    <s v="SAAS"/>
    <x v="4"/>
    <n v="5"/>
    <x v="5"/>
    <n v="4"/>
    <n v="1835"/>
    <n v="0.3"/>
    <d v="2025-02-02T00:00:00"/>
    <m/>
  </r>
  <r>
    <s v="Oberbrunner, Hintz and Frami"/>
    <s v="Portugal"/>
    <n v="38.736946000000003"/>
    <n v="-9.1426850000000002"/>
    <s v="Recreation &amp; Sports"/>
    <s v="Small (11-200)"/>
    <s v="Laura Thompson"/>
    <d v="2024-01-19T00:00:00"/>
    <s v="Custom solution"/>
    <x v="4"/>
    <n v="5"/>
    <x v="5"/>
    <n v="4"/>
    <n v="402"/>
    <n v="0.1"/>
    <d v="2024-06-19T00:00:00"/>
    <m/>
  </r>
  <r>
    <s v="Rogahn, Rice and Christiansen"/>
    <s v="Italy"/>
    <n v="41.902782000000002"/>
    <n v="12.496366"/>
    <s v="Banking &amp; Finance"/>
    <s v="Small (11-200)"/>
    <s v="Emily Johnson"/>
    <d v="2024-02-22T00:00:00"/>
    <s v="SAAS"/>
    <x v="4"/>
    <n v="5"/>
    <x v="5"/>
    <n v="4"/>
    <n v="280"/>
    <n v="0.3"/>
    <d v="2024-07-18T00:00:00"/>
    <m/>
  </r>
  <r>
    <s v="Carter, Bayer and Okuneva"/>
    <s v="Austria"/>
    <n v="48.210033000000003"/>
    <n v="16.363448999999999"/>
    <s v="Transportation &amp; Logistics"/>
    <s v="Small (11-200)"/>
    <s v="Emily Johnson"/>
    <d v="2024-04-16T00:00:00"/>
    <s v="SAAS"/>
    <x v="4"/>
    <n v="5"/>
    <x v="5"/>
    <n v="4"/>
    <n v="1312"/>
    <n v="0.4"/>
    <d v="2025-04-16T00:00:00"/>
    <m/>
  </r>
  <r>
    <s v="King-Simonis"/>
    <s v="Italy"/>
    <n v="41.902782000000002"/>
    <n v="12.496366"/>
    <s v="Construction &amp; Engineering"/>
    <s v="Small (11-200)"/>
    <s v="Kevin Anderson"/>
    <d v="2024-05-05T00:00:00"/>
    <s v="Custom solution"/>
    <x v="4"/>
    <n v="5"/>
    <x v="5"/>
    <n v="4"/>
    <n v="1424"/>
    <n v="0.3"/>
    <d v="2025-01-22T00:00:00"/>
    <m/>
  </r>
  <r>
    <s v="Quitzon-Ruecker"/>
    <s v="Switzerland"/>
    <n v="46.204391000000001"/>
    <n v="6.1431579999999997"/>
    <s v="Agriculture &amp; Mining"/>
    <s v="Small (11-200)"/>
    <s v="Jessica Martinez"/>
    <d v="2024-02-07T00:00:00"/>
    <s v="Services"/>
    <x v="4"/>
    <n v="5"/>
    <x v="5"/>
    <n v="4"/>
    <n v="801"/>
    <n v="0.5"/>
    <d v="2025-01-10T00:00:00"/>
    <m/>
  </r>
  <r>
    <s v="Turner-Leuschke"/>
    <s v="France"/>
    <n v="48.864716000000001"/>
    <n v="2.3490139999999999"/>
    <s v="Telecommunications"/>
    <s v="Small (11-200)"/>
    <s v="Laura Thompson"/>
    <d v="2024-05-09T00:00:00"/>
    <s v="SAAS"/>
    <x v="4"/>
    <n v="5"/>
    <x v="5"/>
    <n v="4"/>
    <n v="287"/>
    <n v="0.6"/>
    <d v="2025-01-16T00:00:00"/>
    <m/>
  </r>
  <r>
    <s v="Jazzy"/>
    <s v="Italy"/>
    <n v="41.902782000000002"/>
    <n v="12.496366"/>
    <s v="Entertainment &amp; Media &amp; Hospitality"/>
    <s v="Micro (1-10)"/>
    <s v="Laura Thompson"/>
    <d v="2024-01-13T00:00:00"/>
    <s v="SAAS"/>
    <x v="4"/>
    <n v="5"/>
    <x v="5"/>
    <n v="4"/>
    <n v="726"/>
    <n v="0.9"/>
    <d v="2024-12-13T00:00:00"/>
    <m/>
  </r>
  <r>
    <s v="Trudoo"/>
    <s v="Italy"/>
    <n v="41.902782000000002"/>
    <n v="12.496366"/>
    <s v="Professional Services &amp; Consulting"/>
    <s v="Micro (1-10)"/>
    <s v="Kevin Anderson"/>
    <d v="2024-01-19T00:00:00"/>
    <s v="Services"/>
    <x v="4"/>
    <n v="5"/>
    <x v="5"/>
    <n v="4"/>
    <n v="648"/>
    <n v="0.6"/>
    <d v="2024-09-15T00:00:00"/>
    <m/>
  </r>
  <r>
    <s v="Devify"/>
    <s v="Portugal"/>
    <n v="38.736946000000003"/>
    <n v="-9.1426850000000002"/>
    <s v="Retail &amp; Distribution"/>
    <s v="Micro (1-10)"/>
    <s v="Michael Brown"/>
    <d v="2024-04-29T00:00:00"/>
    <s v="Custom solution"/>
    <x v="4"/>
    <n v="5"/>
    <x v="5"/>
    <n v="4"/>
    <n v="379"/>
    <n v="0.2"/>
    <d v="2025-02-03T00:00:00"/>
    <m/>
  </r>
  <r>
    <s v="Zooveo"/>
    <s v="Germany"/>
    <n v="52.520007999999997"/>
    <n v="13.404954"/>
    <s v="Banking &amp; Finance"/>
    <s v="Micro (1-10)"/>
    <s v="Laura Thompson"/>
    <d v="2024-04-16T00:00:00"/>
    <s v="Services"/>
    <x v="4"/>
    <n v="5"/>
    <x v="5"/>
    <n v="4"/>
    <n v="428"/>
    <n v="0.5"/>
    <d v="2024-11-20T00:00:00"/>
    <m/>
  </r>
  <r>
    <s v="Yamia"/>
    <s v="Netherlands"/>
    <n v="52.370215999999999"/>
    <n v="4.895168"/>
    <s v="IT &amp; IT Services"/>
    <s v="Micro (1-10)"/>
    <s v="Michael Brown"/>
    <d v="2024-04-17T00:00:00"/>
    <s v="SAAS"/>
    <x v="4"/>
    <n v="5"/>
    <x v="5"/>
    <n v="4"/>
    <n v="238"/>
    <n v="0.1"/>
    <d v="2025-01-29T00:00:00"/>
    <m/>
  </r>
  <r>
    <s v="Buzzdog"/>
    <s v="Belgium"/>
    <n v="51.260196999999998"/>
    <n v="4.4027710000000004"/>
    <s v="Energy &amp; Utilities"/>
    <s v="Micro (1-10)"/>
    <s v="Jessica Martinez"/>
    <d v="2024-03-17T00:00:00"/>
    <s v="Services"/>
    <x v="4"/>
    <n v="5"/>
    <x v="5"/>
    <n v="4"/>
    <n v="396"/>
    <n v="0.3"/>
    <d v="2024-10-03T00:00:00"/>
    <m/>
  </r>
  <r>
    <s v="Stamm, Weissnat and Collier"/>
    <s v="France"/>
    <n v="48.864716000000001"/>
    <n v="2.3490139999999999"/>
    <s v="Professional Services &amp; Consulting"/>
    <s v="Micro (1-10)"/>
    <s v="John Smith"/>
    <d v="2024-04-21T00:00:00"/>
    <s v="SAAS"/>
    <x v="4"/>
    <n v="5"/>
    <x v="5"/>
    <n v="4"/>
    <n v="559"/>
    <n v="0.9"/>
    <d v="2024-05-13T00:00:00"/>
    <m/>
  </r>
  <r>
    <s v="Barton, Hodkiewicz and Hickle"/>
    <s v="Italy"/>
    <n v="41.902782000000002"/>
    <n v="12.496366"/>
    <s v="Recreation &amp; Sports"/>
    <s v="Micro (1-10)"/>
    <s v="Michael Brown"/>
    <d v="2024-04-13T00:00:00"/>
    <s v="SAAS"/>
    <x v="4"/>
    <n v="5"/>
    <x v="5"/>
    <n v="4"/>
    <n v="845"/>
    <n v="0.4"/>
    <d v="2024-11-01T00:00:00"/>
    <m/>
  </r>
  <r>
    <s v="Jones, Stark and MacGyver"/>
    <s v="Portugal"/>
    <n v="38.736946000000003"/>
    <n v="-9.1426850000000002"/>
    <s v="Recreation &amp; Sports"/>
    <s v="Micro (1-10)"/>
    <s v="Laura Thompson"/>
    <d v="2024-02-29T00:00:00"/>
    <s v="Services"/>
    <x v="4"/>
    <n v="5"/>
    <x v="5"/>
    <n v="4"/>
    <n v="776"/>
    <n v="0.4"/>
    <d v="2024-09-01T00:00:00"/>
    <m/>
  </r>
  <r>
    <s v="Walsh and Sons"/>
    <s v="France"/>
    <n v="48.864716000000001"/>
    <n v="2.3490139999999999"/>
    <s v="Transportation &amp; Logistics"/>
    <s v="Micro (1-10)"/>
    <s v="Emily Johnson"/>
    <d v="2024-04-27T00:00:00"/>
    <s v="SAAS"/>
    <x v="4"/>
    <n v="5"/>
    <x v="5"/>
    <n v="4"/>
    <n v="1100"/>
    <n v="0.4"/>
    <d v="2024-10-11T00:00:00"/>
    <m/>
  </r>
  <r>
    <s v="Kulas, Cummings and Bechtelar"/>
    <s v="Netherlands"/>
    <n v="52.370215999999999"/>
    <n v="4.895168"/>
    <s v="Transportation &amp; Logistics"/>
    <s v="Micro (1-10)"/>
    <s v="Michael Brown"/>
    <d v="2024-03-06T00:00:00"/>
    <s v="Services"/>
    <x v="4"/>
    <n v="5"/>
    <x v="5"/>
    <n v="4"/>
    <n v="398"/>
    <n v="0.1"/>
    <d v="2024-05-19T00:00:00"/>
    <m/>
  </r>
  <r>
    <s v="Hessel-McClure"/>
    <s v="Germany"/>
    <n v="52.520007999999997"/>
    <n v="13.404954"/>
    <s v="Professional Services &amp; Consulting"/>
    <s v="Micro (1-10)"/>
    <s v="Jessica Martinez"/>
    <d v="2024-01-15T00:00:00"/>
    <s v="Services"/>
    <x v="4"/>
    <n v="5"/>
    <x v="5"/>
    <n v="4"/>
    <n v="779"/>
    <n v="0.4"/>
    <d v="2024-03-11T00:00:00"/>
    <m/>
  </r>
  <r>
    <s v="Pagac and Sons"/>
    <s v="Netherlands"/>
    <n v="52.370215999999999"/>
    <n v="4.895168"/>
    <s v="Government Administration &amp; Healthcare"/>
    <s v="Micro (1-10)"/>
    <s v="Jessica Martinez"/>
    <d v="2024-03-13T00:00:00"/>
    <s v="Services"/>
    <x v="4"/>
    <n v="5"/>
    <x v="5"/>
    <n v="4"/>
    <n v="742"/>
    <n v="0.6"/>
    <d v="2024-07-13T00:00:00"/>
    <m/>
  </r>
  <r>
    <s v="White, Murazik and Larkin"/>
    <s v="Italy"/>
    <n v="41.902782000000002"/>
    <n v="12.496366"/>
    <s v="IT &amp; IT Services"/>
    <s v="Micro (1-10)"/>
    <s v="Laura Thompson"/>
    <d v="2024-04-03T00:00:00"/>
    <s v="SAAS"/>
    <x v="4"/>
    <n v="5"/>
    <x v="5"/>
    <n v="4"/>
    <n v="396"/>
    <n v="0.6"/>
    <d v="2024-11-25T00:00:00"/>
    <m/>
  </r>
  <r>
    <s v="Pfeffer-Prohaska"/>
    <s v="Italy"/>
    <n v="41.902782000000002"/>
    <n v="12.496366"/>
    <s v="Telecommunications"/>
    <s v="Micro (1-10)"/>
    <s v="Kevin Anderson"/>
    <d v="2024-04-06T00:00:00"/>
    <s v="SAAS"/>
    <x v="4"/>
    <n v="5"/>
    <x v="5"/>
    <n v="4"/>
    <n v="1128"/>
    <n v="0.6"/>
    <d v="2025-03-17T00:00:00"/>
    <m/>
  </r>
  <r>
    <s v="Hyatt, Hudson and Predovic"/>
    <s v="Germany"/>
    <n v="52.520007999999997"/>
    <n v="13.404954"/>
    <s v="Transportation &amp; Logistics"/>
    <s v="Micro (1-10)"/>
    <s v="Kevin Anderson"/>
    <d v="2024-01-25T00:00:00"/>
    <s v="Services"/>
    <x v="4"/>
    <n v="5"/>
    <x v="5"/>
    <n v="4"/>
    <n v="525"/>
    <n v="0.2"/>
    <d v="2024-05-13T00:00:00"/>
    <m/>
  </r>
  <r>
    <s v="Maggio, Bartoletti and Hoppe"/>
    <s v="France"/>
    <n v="48.864716000000001"/>
    <n v="2.3490139999999999"/>
    <s v="Professional Services &amp; Consulting"/>
    <s v="Micro (1-10)"/>
    <s v="Laura Thompson"/>
    <d v="2024-02-18T00:00:00"/>
    <s v="SAAS"/>
    <x v="4"/>
    <n v="5"/>
    <x v="5"/>
    <n v="4"/>
    <n v="1157"/>
    <n v="1"/>
    <d v="2024-09-05T00:00:00"/>
    <m/>
  </r>
  <r>
    <s v="Schimmel, Denesik and Schmeler"/>
    <s v="Germany"/>
    <n v="52.520007999999997"/>
    <n v="13.404954"/>
    <s v="Agriculture &amp; Mining"/>
    <s v="Micro (1-10)"/>
    <s v="Michael Brown"/>
    <d v="2024-05-06T00:00:00"/>
    <s v="Services"/>
    <x v="4"/>
    <n v="5"/>
    <x v="5"/>
    <n v="4"/>
    <n v="1102"/>
    <n v="0.5"/>
    <d v="2024-07-05T00:00:00"/>
    <m/>
  </r>
  <r>
    <s v="Schmitt-Bradtke"/>
    <s v="Portugal"/>
    <n v="38.736946000000003"/>
    <n v="-9.1426850000000002"/>
    <s v="Transportation &amp; Logistics"/>
    <s v="Micro (1-10)"/>
    <s v="Emily Johnson"/>
    <d v="2024-05-05T00:00:00"/>
    <s v="SAAS"/>
    <x v="4"/>
    <n v="5"/>
    <x v="5"/>
    <n v="4"/>
    <n v="1057"/>
    <n v="0.2"/>
    <d v="2024-08-08T00:00:00"/>
    <m/>
  </r>
  <r>
    <s v="Wilkinson, Balistreri and Beier"/>
    <s v="Italy"/>
    <n v="41.902782000000002"/>
    <n v="12.496366"/>
    <s v="Transportation &amp; Logistics"/>
    <s v="Micro (1-10)"/>
    <s v="Sarah Davis"/>
    <d v="2024-04-23T00:00:00"/>
    <s v="SAAS"/>
    <x v="4"/>
    <n v="5"/>
    <x v="5"/>
    <n v="4"/>
    <n v="595"/>
    <n v="0.6"/>
    <d v="2025-03-17T00:00:00"/>
    <m/>
  </r>
  <r>
    <s v="Leannon-Romaguera"/>
    <s v="Portugal"/>
    <n v="38.736946000000003"/>
    <n v="-9.1426850000000002"/>
    <s v="Education &amp; Science"/>
    <s v="Micro (1-10)"/>
    <s v="Michael Brown"/>
    <d v="2024-04-24T00:00:00"/>
    <s v="SAAS"/>
    <x v="4"/>
    <n v="5"/>
    <x v="5"/>
    <n v="4"/>
    <n v="690"/>
    <n v="0.1"/>
    <d v="2024-09-14T00:00:00"/>
    <m/>
  </r>
  <r>
    <s v="Jakubowski, Effertz and Lemke"/>
    <s v="Italy"/>
    <n v="41.902782000000002"/>
    <n v="12.496366"/>
    <s v="IT &amp; IT Services"/>
    <s v="Micro (1-10)"/>
    <s v="John Smith"/>
    <d v="2024-05-05T00:00:00"/>
    <s v="SAAS"/>
    <x v="4"/>
    <n v="5"/>
    <x v="5"/>
    <n v="4"/>
    <n v="1133"/>
    <n v="0.2"/>
    <d v="2025-01-24T00:00:00"/>
    <m/>
  </r>
  <r>
    <s v="Hirthe, Fisher and Dooley"/>
    <s v="Germany"/>
    <n v="52.520007999999997"/>
    <n v="13.404954"/>
    <s v="Education &amp; Science"/>
    <s v="Micro (1-10)"/>
    <s v="Laura Thompson"/>
    <d v="2024-01-30T00:00:00"/>
    <s v="Custom solution"/>
    <x v="4"/>
    <n v="5"/>
    <x v="5"/>
    <n v="4"/>
    <n v="507"/>
    <n v="0.4"/>
    <d v="2024-12-20T00:00:00"/>
    <m/>
  </r>
  <r>
    <s v="Tremblay Inc"/>
    <s v="Italy"/>
    <n v="41.902782000000002"/>
    <n v="12.496366"/>
    <s v="Energy &amp; Utilities"/>
    <s v="Micro (1-10)"/>
    <s v="Laura Thompson"/>
    <d v="2024-05-14T00:00:00"/>
    <s v="SAAS"/>
    <x v="4"/>
    <n v="5"/>
    <x v="5"/>
    <n v="4"/>
    <n v="1059"/>
    <n v="1"/>
    <d v="2025-03-31T00:00:00"/>
    <m/>
  </r>
  <r>
    <s v="Mertz, Adams and Bradtke"/>
    <s v="Belgium"/>
    <n v="51.260196999999998"/>
    <n v="4.4027710000000004"/>
    <s v="IT &amp; IT Services"/>
    <s v="Micro (1-10)"/>
    <s v="Michael Brown"/>
    <d v="2024-02-19T00:00:00"/>
    <s v="Services"/>
    <x v="4"/>
    <n v="5"/>
    <x v="5"/>
    <n v="4"/>
    <n v="288"/>
    <n v="0.3"/>
    <d v="2024-12-12T00:00:00"/>
    <m/>
  </r>
  <r>
    <s v="Hermiston LLC"/>
    <s v="Netherlands"/>
    <n v="52.370215999999999"/>
    <n v="4.895168"/>
    <s v="Government Administration &amp; Healthcare"/>
    <s v="Micro (1-10)"/>
    <s v="Laura Thompson"/>
    <d v="2024-05-12T00:00:00"/>
    <s v="Services"/>
    <x v="4"/>
    <n v="5"/>
    <x v="5"/>
    <n v="4"/>
    <n v="595"/>
    <n v="0.6"/>
    <d v="2024-09-08T00:00:00"/>
    <m/>
  </r>
  <r>
    <s v="Mayer Group"/>
    <s v="Netherlands"/>
    <n v="52.370215999999999"/>
    <n v="4.895168"/>
    <s v="Government Administration &amp; Healthcare"/>
    <s v="Micro (1-10)"/>
    <s v="Sarah Davis"/>
    <d v="2024-05-31T00:00:00"/>
    <s v="Custom solution"/>
    <x v="4"/>
    <n v="5"/>
    <x v="5"/>
    <n v="4"/>
    <n v="335"/>
    <n v="0.4"/>
    <d v="2025-02-08T00:00:00"/>
    <m/>
  </r>
  <r>
    <s v="Wolf-Deckow"/>
    <s v="Italy"/>
    <n v="41.902782000000002"/>
    <n v="12.496366"/>
    <s v="Telecommunications"/>
    <s v="Micro (1-10)"/>
    <s v="Sarah Davis"/>
    <d v="2024-05-02T00:00:00"/>
    <s v="Services"/>
    <x v="4"/>
    <n v="5"/>
    <x v="5"/>
    <n v="4"/>
    <n v="314"/>
    <n v="0.8"/>
    <d v="2024-08-19T00:00:00"/>
    <m/>
  </r>
  <r>
    <s v="Franecki, Grant and Prosacco"/>
    <s v="France"/>
    <n v="48.864716000000001"/>
    <n v="2.3490139999999999"/>
    <s v="Transportation &amp; Logistics"/>
    <s v="Micro (1-10)"/>
    <s v="Laura Thompson"/>
    <d v="2024-01-22T00:00:00"/>
    <s v="SAAS"/>
    <x v="4"/>
    <n v="5"/>
    <x v="5"/>
    <n v="4"/>
    <n v="1031"/>
    <n v="0.3"/>
    <d v="2024-03-27T00:00:00"/>
    <m/>
  </r>
  <r>
    <s v="Batz-Russel"/>
    <s v="Netherlands"/>
    <n v="52.370215999999999"/>
    <n v="4.895168"/>
    <s v="IT &amp; IT Services"/>
    <s v="Micro (1-10)"/>
    <s v="Laura Thompson"/>
    <d v="2024-03-12T00:00:00"/>
    <s v="Services"/>
    <x v="4"/>
    <n v="5"/>
    <x v="5"/>
    <n v="4"/>
    <n v="219"/>
    <n v="0.4"/>
    <d v="2024-08-05T00:00:00"/>
    <m/>
  </r>
  <r>
    <s v="Russel-Stiedemann"/>
    <s v="Austria"/>
    <n v="48.210033000000003"/>
    <n v="16.363448999999999"/>
    <s v="Transportation &amp; Logistics"/>
    <s v="Micro (1-10)"/>
    <s v="Kevin Anderson"/>
    <d v="2024-02-24T00:00:00"/>
    <s v="Services"/>
    <x v="4"/>
    <n v="5"/>
    <x v="5"/>
    <n v="4"/>
    <n v="878"/>
    <n v="0.4"/>
    <d v="2025-02-15T00:00:00"/>
    <m/>
  </r>
  <r>
    <s v="Zemlak, O'Reilly and Schowalter"/>
    <s v="Italy"/>
    <n v="41.902782000000002"/>
    <n v="12.496366"/>
    <s v="Banking &amp; Finance"/>
    <s v="Micro (1-10)"/>
    <s v="Laura Thompson"/>
    <d v="2024-04-10T00:00:00"/>
    <s v="SAAS"/>
    <x v="4"/>
    <n v="5"/>
    <x v="5"/>
    <n v="4"/>
    <n v="646"/>
    <n v="0.4"/>
    <d v="2024-10-01T00:00:00"/>
    <m/>
  </r>
  <r>
    <s v="Douglas-Wiza"/>
    <s v="France"/>
    <n v="48.864716000000001"/>
    <n v="2.3490139999999999"/>
    <s v="Retail &amp; Distribution"/>
    <s v="Micro (1-10)"/>
    <s v="Michael Brown"/>
    <d v="2024-04-05T00:00:00"/>
    <s v="SAAS"/>
    <x v="4"/>
    <n v="5"/>
    <x v="5"/>
    <n v="4"/>
    <n v="1132"/>
    <n v="0.5"/>
    <d v="2024-12-10T00:00:00"/>
    <m/>
  </r>
  <r>
    <s v="Heidenreich, Murazik and Walsh"/>
    <s v="Netherlands"/>
    <n v="52.370215999999999"/>
    <n v="4.895168"/>
    <s v="Transportation &amp; Logistics"/>
    <s v="Micro (1-10)"/>
    <s v="Sarah Davis"/>
    <d v="2024-02-22T00:00:00"/>
    <s v="Services"/>
    <x v="4"/>
    <n v="5"/>
    <x v="5"/>
    <n v="4"/>
    <n v="970"/>
    <n v="0.2"/>
    <d v="2024-08-22T00:00:00"/>
    <m/>
  </r>
  <r>
    <s v="Konopelski, McDermott and Wunsch"/>
    <s v="Portugal"/>
    <n v="38.736946000000003"/>
    <n v="-9.1426850000000002"/>
    <s v="Transportation &amp; Logistics"/>
    <s v="Micro (1-10)"/>
    <s v="Michael Brown"/>
    <d v="2024-05-25T00:00:00"/>
    <s v="Services"/>
    <x v="4"/>
    <n v="5"/>
    <x v="5"/>
    <n v="4"/>
    <n v="721"/>
    <n v="0.9"/>
    <d v="2024-08-16T00:00:00"/>
    <m/>
  </r>
  <r>
    <s v="Greenholt, Kirlin and Torphy"/>
    <s v="Portugal"/>
    <n v="38.736946000000003"/>
    <n v="-9.1426850000000002"/>
    <s v="IT &amp; IT Services"/>
    <s v="Micro (1-10)"/>
    <s v="Laura Thompson"/>
    <d v="2024-02-22T00:00:00"/>
    <s v="SAAS"/>
    <x v="4"/>
    <n v="5"/>
    <x v="5"/>
    <n v="4"/>
    <n v="788"/>
    <n v="1"/>
    <d v="2024-06-13T00:00:00"/>
    <m/>
  </r>
  <r>
    <s v="Skipfire"/>
    <s v="Spain"/>
    <n v="40.416775000000001"/>
    <n v="-3.7037900000000001"/>
    <s v="Transportation &amp; Logistics"/>
    <s v="Medium (201-500)"/>
    <s v="Kevin Anderson"/>
    <d v="2024-05-30T00:00:00"/>
    <s v="Services"/>
    <x v="4"/>
    <n v="5"/>
    <x v="5"/>
    <n v="4"/>
    <n v="7039"/>
    <n v="0.5"/>
    <d v="2024-07-07T00:00:00"/>
    <m/>
  </r>
  <r>
    <s v="Buzzshare"/>
    <s v="Germany"/>
    <n v="52.520007999999997"/>
    <n v="13.404954"/>
    <s v="Telecommunications"/>
    <s v="Medium (201-500)"/>
    <s v="Laura Thompson"/>
    <d v="2024-05-08T00:00:00"/>
    <s v="Services"/>
    <x v="4"/>
    <n v="5"/>
    <x v="5"/>
    <n v="4"/>
    <n v="771"/>
    <n v="0.3"/>
    <d v="2025-02-03T00:00:00"/>
    <m/>
  </r>
  <r>
    <s v="Photobean"/>
    <s v="Germany"/>
    <n v="52.520007999999997"/>
    <n v="13.404954"/>
    <s v="Agriculture &amp; Mining"/>
    <s v="Medium (201-500)"/>
    <s v="Sarah Davis"/>
    <d v="2024-04-04T00:00:00"/>
    <s v="Services"/>
    <x v="4"/>
    <n v="5"/>
    <x v="5"/>
    <n v="4"/>
    <n v="5565"/>
    <n v="0.3"/>
    <d v="2024-10-12T00:00:00"/>
    <m/>
  </r>
  <r>
    <s v="Agimba"/>
    <s v="Austria"/>
    <n v="48.210033000000003"/>
    <n v="16.363448999999999"/>
    <s v="Manufacturing &amp; Production"/>
    <s v="Medium (201-500)"/>
    <s v="Kevin Anderson"/>
    <d v="2024-01-09T00:00:00"/>
    <s v="Custom solution"/>
    <x v="4"/>
    <n v="5"/>
    <x v="5"/>
    <n v="4"/>
    <n v="5451"/>
    <n v="0.9"/>
    <d v="2024-04-27T00:00:00"/>
    <m/>
  </r>
  <r>
    <s v="Twitterbridge"/>
    <s v="France"/>
    <n v="48.864716000000001"/>
    <n v="2.3490139999999999"/>
    <s v="Energy &amp; Utilities"/>
    <s v="Medium (201-500)"/>
    <s v="Emily Johnson"/>
    <d v="2024-02-03T00:00:00"/>
    <s v="Custom solution"/>
    <x v="4"/>
    <n v="5"/>
    <x v="5"/>
    <n v="4"/>
    <n v="1667"/>
    <n v="0.3"/>
    <d v="2024-04-19T00:00:00"/>
    <m/>
  </r>
  <r>
    <s v="Quamba"/>
    <s v="Spain"/>
    <n v="40.416775000000001"/>
    <n v="-3.7037900000000001"/>
    <s v="Government Administration &amp; Healthcare"/>
    <s v="Medium (201-500)"/>
    <s v="David Wilson"/>
    <d v="2024-03-23T00:00:00"/>
    <s v="Custom solution"/>
    <x v="4"/>
    <n v="5"/>
    <x v="5"/>
    <n v="4"/>
    <n v="2685"/>
    <n v="0.6"/>
    <d v="2024-08-07T00:00:00"/>
    <m/>
  </r>
  <r>
    <s v="Topiclounge"/>
    <s v="Italy"/>
    <n v="41.902782000000002"/>
    <n v="12.496366"/>
    <s v="Banking &amp; Finance"/>
    <s v="Medium (201-500)"/>
    <s v="Michael Brown"/>
    <d v="2024-02-08T00:00:00"/>
    <s v="Services"/>
    <x v="4"/>
    <n v="5"/>
    <x v="5"/>
    <n v="4"/>
    <n v="6080"/>
    <n v="1"/>
    <d v="2024-05-10T00:00:00"/>
    <m/>
  </r>
  <r>
    <s v="Meezzy"/>
    <s v="Spain"/>
    <n v="40.416775000000001"/>
    <n v="-3.7037900000000001"/>
    <s v="Manufacturing &amp; Production"/>
    <s v="Medium (201-500)"/>
    <s v="Laura Thompson"/>
    <d v="2024-04-12T00:00:00"/>
    <s v="SAAS"/>
    <x v="4"/>
    <n v="5"/>
    <x v="5"/>
    <n v="4"/>
    <n v="1099"/>
    <n v="0.6"/>
    <d v="2024-11-28T00:00:00"/>
    <m/>
  </r>
  <r>
    <s v="Nicolas, Champlin and Dietrich"/>
    <s v="Switzerland"/>
    <n v="46.204391000000001"/>
    <n v="6.1431579999999997"/>
    <s v="Education &amp; Science"/>
    <s v="Medium (201-500)"/>
    <s v="Jessica Martinez"/>
    <d v="2024-01-27T00:00:00"/>
    <s v="SAAS"/>
    <x v="4"/>
    <n v="5"/>
    <x v="5"/>
    <n v="4"/>
    <n v="7919"/>
    <n v="0.3"/>
    <d v="2024-04-14T00:00:00"/>
    <m/>
  </r>
  <r>
    <s v="Shanahan, Gislason and Vandervort"/>
    <s v="Italy"/>
    <n v="41.902782000000002"/>
    <n v="12.496366"/>
    <s v="Professional Services &amp; Consulting"/>
    <s v="Medium (201-500)"/>
    <s v="Laura Thompson"/>
    <d v="2024-05-26T00:00:00"/>
    <s v="Services"/>
    <x v="4"/>
    <n v="5"/>
    <x v="5"/>
    <n v="4"/>
    <n v="5268"/>
    <n v="0.9"/>
    <d v="2025-05-10T00:00:00"/>
    <m/>
  </r>
  <r>
    <s v="Bogan, Weimann and Rath"/>
    <s v="Italy"/>
    <n v="41.902782000000002"/>
    <n v="12.496366"/>
    <s v="IT &amp; IT Services"/>
    <s v="Medium (201-500)"/>
    <s v="Laura Thompson"/>
    <d v="2024-02-17T00:00:00"/>
    <s v="Custom solution"/>
    <x v="4"/>
    <n v="5"/>
    <x v="5"/>
    <n v="4"/>
    <n v="5597"/>
    <n v="0.5"/>
    <d v="2024-05-05T00:00:00"/>
    <m/>
  </r>
  <r>
    <s v="Kemmer, O'Hara and DuBuque"/>
    <s v="Portugal"/>
    <n v="38.736946000000003"/>
    <n v="-9.1426850000000002"/>
    <s v="Entertainment &amp; Media &amp; Hospitality"/>
    <s v="Medium (201-500)"/>
    <s v="David Wilson"/>
    <d v="2024-03-15T00:00:00"/>
    <s v="SAAS"/>
    <x v="4"/>
    <n v="5"/>
    <x v="5"/>
    <n v="4"/>
    <n v="6927"/>
    <n v="0.2"/>
    <d v="2024-11-28T00:00:00"/>
    <m/>
  </r>
  <r>
    <s v="Kerluke-McKenzie"/>
    <s v="Austria"/>
    <n v="48.210033000000003"/>
    <n v="16.363448999999999"/>
    <s v="Transportation &amp; Logistics"/>
    <s v="Medium (201-500)"/>
    <s v="Laura Thompson"/>
    <d v="2024-05-26T00:00:00"/>
    <s v="Services"/>
    <x v="4"/>
    <n v="5"/>
    <x v="5"/>
    <n v="4"/>
    <n v="7711"/>
    <n v="0.2"/>
    <d v="2024-10-03T00:00:00"/>
    <m/>
  </r>
  <r>
    <s v="Green, Kuhn and O'Connell"/>
    <s v="Belgium"/>
    <n v="51.260196999999998"/>
    <n v="4.4027710000000004"/>
    <s v="Banking &amp; Finance"/>
    <s v="Medium (201-500)"/>
    <s v="Jessica Martinez"/>
    <d v="2024-05-13T00:00:00"/>
    <s v="SAAS"/>
    <x v="4"/>
    <n v="5"/>
    <x v="5"/>
    <n v="4"/>
    <n v="5878"/>
    <n v="0.3"/>
    <d v="2025-03-01T00:00:00"/>
    <m/>
  </r>
  <r>
    <s v="Conroy-Bartoletti"/>
    <s v="Italy"/>
    <n v="41.902782000000002"/>
    <n v="12.496366"/>
    <s v="Telecommunications"/>
    <s v="Medium (201-500)"/>
    <s v="Kevin Anderson"/>
    <d v="2024-05-24T00:00:00"/>
    <s v="Services"/>
    <x v="4"/>
    <n v="5"/>
    <x v="5"/>
    <n v="4"/>
    <n v="7387"/>
    <n v="0.6"/>
    <d v="2025-05-22T00:00:00"/>
    <m/>
  </r>
  <r>
    <s v="Schamberger LLC"/>
    <s v="Germany"/>
    <n v="52.520007999999997"/>
    <n v="13.404954"/>
    <s v="Entertainment &amp; Media &amp; Hospitality"/>
    <s v="Medium (201-500)"/>
    <s v="David Wilson"/>
    <d v="2024-05-26T00:00:00"/>
    <s v="SAAS"/>
    <x v="4"/>
    <n v="5"/>
    <x v="5"/>
    <n v="4"/>
    <n v="3342"/>
    <n v="0.4"/>
    <d v="2024-06-27T00:00:00"/>
    <m/>
  </r>
  <r>
    <s v="Renner Inc"/>
    <s v="Portugal"/>
    <n v="38.736946000000003"/>
    <n v="-9.1426850000000002"/>
    <s v="Manufacturing &amp; Production"/>
    <s v="Medium (201-500)"/>
    <s v="Sarah Davis"/>
    <d v="2024-02-13T00:00:00"/>
    <s v="SAAS"/>
    <x v="4"/>
    <n v="5"/>
    <x v="5"/>
    <n v="4"/>
    <n v="771"/>
    <n v="0.2"/>
    <d v="2024-10-11T00:00:00"/>
    <m/>
  </r>
  <r>
    <s v="McKenzie, Reynolds and Hane"/>
    <s v="Spain"/>
    <n v="40.416775000000001"/>
    <n v="-3.7037900000000001"/>
    <s v="IT &amp; IT Services"/>
    <s v="Medium (201-500)"/>
    <s v="Sarah Davis"/>
    <d v="2024-04-03T00:00:00"/>
    <s v="Services"/>
    <x v="4"/>
    <n v="5"/>
    <x v="5"/>
    <n v="4"/>
    <n v="6323"/>
    <n v="0.4"/>
    <d v="2024-06-11T00:00:00"/>
    <m/>
  </r>
  <r>
    <s v="Schmidt, Hahn and Frami"/>
    <s v="France"/>
    <n v="48.864716000000001"/>
    <n v="2.3490139999999999"/>
    <s v="Manufacturing &amp; Production"/>
    <s v="Medium (201-500)"/>
    <s v="John Smith"/>
    <d v="2024-02-19T00:00:00"/>
    <s v="SAAS"/>
    <x v="4"/>
    <n v="5"/>
    <x v="5"/>
    <n v="4"/>
    <n v="2662"/>
    <n v="0.4"/>
    <d v="2024-10-06T00:00:00"/>
    <m/>
  </r>
  <r>
    <s v="Adams Group"/>
    <s v="France"/>
    <n v="48.864716000000001"/>
    <n v="2.3490139999999999"/>
    <s v="Retail &amp; Distribution"/>
    <s v="Medium (201-500)"/>
    <s v="Laura Thompson"/>
    <d v="2024-04-12T00:00:00"/>
    <s v="Services"/>
    <x v="4"/>
    <n v="5"/>
    <x v="5"/>
    <n v="4"/>
    <n v="2879"/>
    <n v="0.3"/>
    <d v="2025-04-02T00:00:00"/>
    <m/>
  </r>
  <r>
    <s v="Beier, Wolf and Schuster"/>
    <s v="Italy"/>
    <n v="41.902782000000002"/>
    <n v="12.496366"/>
    <s v="Manufacturing &amp; Production"/>
    <s v="Medium (201-500)"/>
    <s v="Jessica Martinez"/>
    <d v="2024-03-31T00:00:00"/>
    <s v="SAAS"/>
    <x v="4"/>
    <n v="5"/>
    <x v="5"/>
    <n v="4"/>
    <n v="1235"/>
    <n v="1"/>
    <d v="2025-03-04T00:00:00"/>
    <m/>
  </r>
  <r>
    <s v="Flatley Group"/>
    <s v="France"/>
    <n v="48.864716000000001"/>
    <n v="2.3490139999999999"/>
    <s v="Entertainment &amp; Media &amp; Hospitality"/>
    <s v="Medium (201-500)"/>
    <s v="John Smith"/>
    <d v="2024-04-10T00:00:00"/>
    <s v="Services"/>
    <x v="4"/>
    <n v="5"/>
    <x v="5"/>
    <n v="4"/>
    <n v="7496"/>
    <n v="0.3"/>
    <d v="2025-01-29T00:00:00"/>
    <m/>
  </r>
  <r>
    <s v="Barton Inc"/>
    <s v="France"/>
    <n v="48.864716000000001"/>
    <n v="2.3490139999999999"/>
    <s v="Banking &amp; Finance"/>
    <s v="Medium (201-500)"/>
    <s v="Michael Brown"/>
    <d v="2024-01-09T00:00:00"/>
    <s v="Services"/>
    <x v="4"/>
    <n v="5"/>
    <x v="5"/>
    <n v="4"/>
    <n v="7008"/>
    <n v="0.3"/>
    <d v="2024-08-13T00:00:00"/>
    <m/>
  </r>
  <r>
    <s v="Skiles, Deckow and Hintz"/>
    <s v="Italy"/>
    <n v="41.902782000000002"/>
    <n v="12.496366"/>
    <s v="Transportation &amp; Logistics"/>
    <s v="Medium (201-500)"/>
    <s v="John Smith"/>
    <d v="2024-02-27T00:00:00"/>
    <s v="Services"/>
    <x v="4"/>
    <n v="5"/>
    <x v="5"/>
    <n v="4"/>
    <n v="613"/>
    <n v="0.3"/>
    <d v="2024-07-31T00:00:00"/>
    <m/>
  </r>
  <r>
    <s v="Upton-Parisian"/>
    <s v="Italy"/>
    <n v="41.902782000000002"/>
    <n v="12.496366"/>
    <s v="Retail &amp; Distribution"/>
    <s v="Medium (201-500)"/>
    <s v="Emily Johnson"/>
    <d v="2024-05-31T00:00:00"/>
    <s v="SAAS"/>
    <x v="4"/>
    <n v="5"/>
    <x v="5"/>
    <n v="4"/>
    <n v="5859"/>
    <n v="0.3"/>
    <d v="2024-12-16T00:00:00"/>
    <m/>
  </r>
  <r>
    <s v="Quigley-Kling"/>
    <s v="France"/>
    <n v="48.864716000000001"/>
    <n v="2.3490139999999999"/>
    <s v="Retail &amp; Distribution"/>
    <s v="Medium (201-500)"/>
    <s v="Jessica Martinez"/>
    <d v="2024-03-22T00:00:00"/>
    <s v="Services"/>
    <x v="4"/>
    <n v="5"/>
    <x v="5"/>
    <n v="4"/>
    <n v="5386"/>
    <n v="0.4"/>
    <d v="2025-01-09T00:00:00"/>
    <m/>
  </r>
  <r>
    <s v="Reilly and Sons"/>
    <s v="Austria"/>
    <n v="48.210033000000003"/>
    <n v="16.363448999999999"/>
    <s v="Education &amp; Science"/>
    <s v="Medium (201-500)"/>
    <s v="Laura Thompson"/>
    <d v="2024-04-06T00:00:00"/>
    <s v="Services"/>
    <x v="4"/>
    <n v="5"/>
    <x v="5"/>
    <n v="4"/>
    <n v="5955"/>
    <n v="0.2"/>
    <d v="2024-05-11T00:00:00"/>
    <m/>
  </r>
  <r>
    <s v="Kassulke-Keebler"/>
    <s v="Spain"/>
    <n v="40.416775000000001"/>
    <n v="-3.7037900000000001"/>
    <s v="Entertainment &amp; Media &amp; Hospitality"/>
    <s v="Medium (201-500)"/>
    <s v="Jessica Martinez"/>
    <d v="2024-04-07T00:00:00"/>
    <s v="Services"/>
    <x v="4"/>
    <n v="5"/>
    <x v="5"/>
    <n v="4"/>
    <n v="4031"/>
    <n v="0.2"/>
    <d v="2025-01-17T00:00:00"/>
    <m/>
  </r>
  <r>
    <s v="Morar-Berge"/>
    <s v="Italy"/>
    <n v="41.902782000000002"/>
    <n v="12.496366"/>
    <s v="Manufacturing &amp; Production"/>
    <s v="Medium (201-500)"/>
    <s v="Jessica Martinez"/>
    <d v="2024-02-28T00:00:00"/>
    <s v="SAAS"/>
    <x v="4"/>
    <n v="5"/>
    <x v="5"/>
    <n v="4"/>
    <n v="7020"/>
    <n v="0.4"/>
    <d v="2024-05-11T00:00:00"/>
    <m/>
  </r>
  <r>
    <s v="Emard Group"/>
    <s v="Italy"/>
    <n v="41.902782000000002"/>
    <n v="12.496366"/>
    <s v="Manufacturing &amp; Production"/>
    <s v="Medium (201-500)"/>
    <s v="Jessica Martinez"/>
    <d v="2024-02-29T00:00:00"/>
    <s v="SAAS"/>
    <x v="4"/>
    <n v="5"/>
    <x v="5"/>
    <n v="4"/>
    <n v="5759"/>
    <n v="0.4"/>
    <d v="2025-02-08T00:00:00"/>
    <m/>
  </r>
  <r>
    <s v="Nolan Group"/>
    <s v="Portugal"/>
    <n v="38.736946000000003"/>
    <n v="-9.1426850000000002"/>
    <s v="Manufacturing &amp; Production"/>
    <s v="Medium (201-500)"/>
    <s v="Michael Brown"/>
    <d v="2024-02-15T00:00:00"/>
    <s v="SAAS"/>
    <x v="4"/>
    <n v="5"/>
    <x v="5"/>
    <n v="4"/>
    <n v="5029"/>
    <n v="0.4"/>
    <d v="2024-08-09T00:00:00"/>
    <m/>
  </r>
  <r>
    <s v="Stroman, Wehner and Stamm"/>
    <s v="Italy"/>
    <n v="41.902782000000002"/>
    <n v="12.496366"/>
    <s v="Government Administration &amp; Healthcare"/>
    <s v="Medium (201-500)"/>
    <s v="Laura Thompson"/>
    <d v="2024-05-11T00:00:00"/>
    <s v="Custom solution"/>
    <x v="4"/>
    <n v="5"/>
    <x v="5"/>
    <n v="4"/>
    <n v="1737"/>
    <n v="0.8"/>
    <d v="2024-06-22T00:00:00"/>
    <m/>
  </r>
  <r>
    <s v="Doyle, Osinski and Gleichner"/>
    <s v="France"/>
    <n v="48.864716000000001"/>
    <n v="2.3490139999999999"/>
    <s v="Transportation &amp; Logistics"/>
    <s v="Medium (201-500)"/>
    <s v="David Wilson"/>
    <d v="2024-05-29T00:00:00"/>
    <s v="Services"/>
    <x v="4"/>
    <n v="5"/>
    <x v="5"/>
    <n v="4"/>
    <n v="5878"/>
    <n v="1"/>
    <d v="2025-05-04T00:00:00"/>
    <m/>
  </r>
  <r>
    <s v="Nader, Steuber and Kulas"/>
    <s v="Portugal"/>
    <n v="38.736946000000003"/>
    <n v="-9.1426850000000002"/>
    <s v="Transportation &amp; Logistics"/>
    <s v="Medium (201-500)"/>
    <s v="Sarah Davis"/>
    <d v="2024-03-12T00:00:00"/>
    <s v="SAAS"/>
    <x v="4"/>
    <n v="5"/>
    <x v="5"/>
    <n v="4"/>
    <n v="467"/>
    <n v="0.4"/>
    <d v="2024-08-27T00:00:00"/>
    <m/>
  </r>
  <r>
    <s v="Schmidt-Kunze"/>
    <s v="Italy"/>
    <n v="41.902782000000002"/>
    <n v="12.496366"/>
    <s v="Manufacturing &amp; Production"/>
    <s v="Medium (201-500)"/>
    <s v="John Smith"/>
    <d v="2024-04-25T00:00:00"/>
    <s v="Custom solution"/>
    <x v="4"/>
    <n v="5"/>
    <x v="5"/>
    <n v="4"/>
    <n v="1148"/>
    <n v="0.6"/>
    <d v="2025-02-24T00:00:00"/>
    <m/>
  </r>
  <r>
    <s v="MacGyver, Moore and Smith"/>
    <s v="Switzerland"/>
    <n v="46.204391000000001"/>
    <n v="6.1431579999999997"/>
    <s v="Banking &amp; Finance"/>
    <s v="Medium (201-500)"/>
    <s v="Jessica Martinez"/>
    <d v="2024-02-29T00:00:00"/>
    <s v="SAAS"/>
    <x v="4"/>
    <n v="5"/>
    <x v="5"/>
    <n v="4"/>
    <n v="6322"/>
    <n v="0.5"/>
    <d v="2024-08-10T00:00:00"/>
    <m/>
  </r>
  <r>
    <s v="Quigley Group"/>
    <s v="Germany"/>
    <n v="52.520007999999997"/>
    <n v="13.404954"/>
    <s v="Government Administration &amp; Healthcare"/>
    <s v="Medium (201-500)"/>
    <s v="Jessica Martinez"/>
    <d v="2024-04-08T00:00:00"/>
    <s v="SAAS"/>
    <x v="4"/>
    <n v="5"/>
    <x v="5"/>
    <n v="4"/>
    <n v="7667"/>
    <n v="0.8"/>
    <d v="2024-06-01T00:00:00"/>
    <m/>
  </r>
  <r>
    <s v="Lockman Inc"/>
    <s v="Switzerland"/>
    <n v="46.204391000000001"/>
    <n v="6.1431579999999997"/>
    <s v="Professional Services &amp; Consulting"/>
    <s v="Medium (201-500)"/>
    <s v="Jessica Martinez"/>
    <d v="2024-04-05T00:00:00"/>
    <s v="SAAS"/>
    <x v="4"/>
    <n v="5"/>
    <x v="5"/>
    <n v="4"/>
    <n v="4290"/>
    <n v="0.3"/>
    <d v="2024-07-06T00:00:00"/>
    <m/>
  </r>
  <r>
    <s v="Schmidt, Skiles and Dare"/>
    <s v="France"/>
    <n v="48.864716000000001"/>
    <n v="2.3490139999999999"/>
    <s v="Banking &amp; Finance"/>
    <s v="Medium (201-500)"/>
    <s v="Laura Thompson"/>
    <d v="2024-04-04T00:00:00"/>
    <s v="Services"/>
    <x v="4"/>
    <n v="5"/>
    <x v="5"/>
    <n v="4"/>
    <n v="4707"/>
    <n v="0.7"/>
    <d v="2024-12-02T00:00:00"/>
    <m/>
  </r>
  <r>
    <s v="Von LLC"/>
    <s v="Austria"/>
    <n v="48.210033000000003"/>
    <n v="16.363448999999999"/>
    <s v="Banking &amp; Finance"/>
    <s v="Medium (201-500)"/>
    <s v="David Wilson"/>
    <d v="2024-03-10T00:00:00"/>
    <s v="SAAS"/>
    <x v="4"/>
    <n v="5"/>
    <x v="5"/>
    <n v="4"/>
    <n v="459"/>
    <n v="0.6"/>
    <d v="2024-07-29T00:00:00"/>
    <m/>
  </r>
  <r>
    <s v="Ruecker Inc"/>
    <s v="Germany"/>
    <n v="52.520007999999997"/>
    <n v="13.404954"/>
    <s v="Construction &amp; Engineering"/>
    <s v="Medium (201-500)"/>
    <s v="Jessica Martinez"/>
    <d v="2024-02-21T00:00:00"/>
    <s v="SAAS"/>
    <x v="4"/>
    <n v="5"/>
    <x v="5"/>
    <n v="4"/>
    <n v="220"/>
    <n v="0.4"/>
    <d v="2024-08-15T00:00:00"/>
    <m/>
  </r>
  <r>
    <s v="Heaney, Fadel and Wiegand"/>
    <s v="Italy"/>
    <n v="41.902782000000002"/>
    <n v="12.496366"/>
    <s v="IT &amp; IT Services"/>
    <s v="Medium (201-500)"/>
    <s v="Jessica Martinez"/>
    <d v="2024-03-23T00:00:00"/>
    <s v="SAAS"/>
    <x v="4"/>
    <n v="5"/>
    <x v="5"/>
    <n v="4"/>
    <n v="4663"/>
    <n v="0.2"/>
    <d v="2024-07-30T00:00:00"/>
    <m/>
  </r>
  <r>
    <s v="Kohler, Dietrich and Bosco"/>
    <s v="Italy"/>
    <n v="41.902782000000002"/>
    <n v="12.496366"/>
    <s v="IT &amp; IT Services"/>
    <s v="Medium (201-500)"/>
    <s v="Michael Brown"/>
    <d v="2024-05-22T00:00:00"/>
    <s v="Custom solution"/>
    <x v="4"/>
    <n v="5"/>
    <x v="5"/>
    <n v="4"/>
    <n v="7228"/>
    <n v="0.5"/>
    <d v="2024-06-23T00:00:00"/>
    <m/>
  </r>
  <r>
    <s v="Stoltenberg-Fahey"/>
    <s v="Italy"/>
    <n v="41.902782000000002"/>
    <n v="12.496366"/>
    <s v="Retail &amp; Distribution"/>
    <s v="Medium (201-500)"/>
    <s v="David Wilson"/>
    <d v="2024-04-26T00:00:00"/>
    <s v="SAAS"/>
    <x v="4"/>
    <n v="5"/>
    <x v="5"/>
    <n v="4"/>
    <n v="1156"/>
    <n v="0.2"/>
    <d v="2024-07-05T00:00:00"/>
    <m/>
  </r>
  <r>
    <s v="Ledner-Lindgren"/>
    <s v="Italy"/>
    <n v="41.902782000000002"/>
    <n v="12.496366"/>
    <s v="Transportation &amp; Logistics"/>
    <s v="Medium (201-500)"/>
    <s v="Sarah Davis"/>
    <d v="2024-03-21T00:00:00"/>
    <s v="Services"/>
    <x v="4"/>
    <n v="5"/>
    <x v="5"/>
    <n v="4"/>
    <n v="4305"/>
    <n v="0.9"/>
    <d v="2024-08-31T00:00:00"/>
    <m/>
  </r>
  <r>
    <s v="Olson LLC"/>
    <s v="Italy"/>
    <n v="41.902782000000002"/>
    <n v="12.496366"/>
    <s v="Entertainment &amp; Media &amp; Hospitality"/>
    <s v="Medium (201-500)"/>
    <s v="Sarah Davis"/>
    <d v="2024-03-06T00:00:00"/>
    <s v="SAAS"/>
    <x v="4"/>
    <n v="5"/>
    <x v="5"/>
    <n v="4"/>
    <n v="3479"/>
    <n v="0.1"/>
    <d v="2025-02-02T00:00:00"/>
    <m/>
  </r>
  <r>
    <s v="Wunsch, Hegmann and Bradtke"/>
    <s v="Portugal"/>
    <n v="38.736946000000003"/>
    <n v="-9.1426850000000002"/>
    <s v="Government Administration &amp; Healthcare"/>
    <s v="Medium (201-500)"/>
    <s v="Emily Johnson"/>
    <d v="2024-03-05T00:00:00"/>
    <s v="Services"/>
    <x v="4"/>
    <n v="5"/>
    <x v="5"/>
    <n v="4"/>
    <n v="3733"/>
    <n v="0.4"/>
    <d v="2024-07-27T00:00:00"/>
    <m/>
  </r>
  <r>
    <s v="Bernier, Stamm and Lemke"/>
    <s v="Belgium"/>
    <n v="51.260196999999998"/>
    <n v="4.4027710000000004"/>
    <s v="Transportation &amp; Logistics"/>
    <s v="Medium (201-500)"/>
    <s v="Laura Thompson"/>
    <d v="2024-02-18T00:00:00"/>
    <s v="Custom solution"/>
    <x v="4"/>
    <n v="5"/>
    <x v="5"/>
    <n v="4"/>
    <n v="2926"/>
    <n v="0.2"/>
    <d v="2025-01-23T00:00:00"/>
    <m/>
  </r>
  <r>
    <s v="Mitchell-Veum"/>
    <s v="Germany"/>
    <n v="52.520007999999997"/>
    <n v="13.404954"/>
    <s v="Energy &amp; Utilities"/>
    <s v="Medium (201-500)"/>
    <s v="Emily Johnson"/>
    <d v="2024-04-10T00:00:00"/>
    <s v="Services"/>
    <x v="4"/>
    <n v="5"/>
    <x v="5"/>
    <n v="4"/>
    <n v="6552"/>
    <n v="0.4"/>
    <d v="2024-08-06T00:00:00"/>
    <m/>
  </r>
  <r>
    <s v="Hayes, Christiansen and Bahringer"/>
    <s v="France"/>
    <n v="48.864716000000001"/>
    <n v="2.3490139999999999"/>
    <s v="Education &amp; Science"/>
    <s v="Medium (201-500)"/>
    <s v="Laura Thompson"/>
    <d v="2024-02-15T00:00:00"/>
    <s v="SAAS"/>
    <x v="4"/>
    <n v="5"/>
    <x v="5"/>
    <n v="4"/>
    <n v="2036"/>
    <n v="0.8"/>
    <d v="2024-10-06T00:00:00"/>
    <m/>
  </r>
  <r>
    <s v="Lang and Sons"/>
    <s v="Portugal"/>
    <n v="38.736946000000003"/>
    <n v="-9.1426850000000002"/>
    <s v="Government Administration &amp; Healthcare"/>
    <s v="Medium (201-500)"/>
    <s v="Jessica Martinez"/>
    <d v="2024-03-30T00:00:00"/>
    <s v="Services"/>
    <x v="4"/>
    <n v="5"/>
    <x v="5"/>
    <n v="4"/>
    <n v="4525"/>
    <n v="0.3"/>
    <d v="2024-06-20T00:00:00"/>
    <m/>
  </r>
  <r>
    <s v="Mills-Ziemann"/>
    <s v="Austria"/>
    <n v="48.210033000000003"/>
    <n v="16.363448999999999"/>
    <s v="Construction &amp; Engineering"/>
    <s v="Medium (201-500)"/>
    <s v="Michael Brown"/>
    <d v="2024-04-27T00:00:00"/>
    <s v="Services"/>
    <x v="4"/>
    <n v="5"/>
    <x v="5"/>
    <n v="4"/>
    <n v="3490"/>
    <n v="0.4"/>
    <d v="2024-11-24T00:00:00"/>
    <m/>
  </r>
  <r>
    <s v="Hoppe, Becker and Jacobs"/>
    <s v="Italy"/>
    <n v="41.902782000000002"/>
    <n v="12.496366"/>
    <s v="Education &amp; Science"/>
    <s v="Medium (201-500)"/>
    <s v="Kevin Anderson"/>
    <d v="2024-03-06T00:00:00"/>
    <s v="Custom solution"/>
    <x v="4"/>
    <n v="5"/>
    <x v="5"/>
    <n v="4"/>
    <n v="2425"/>
    <n v="0.7"/>
    <d v="2024-08-01T00:00:00"/>
    <m/>
  </r>
  <r>
    <s v="Christiansen-Bechtelar"/>
    <s v="Germany"/>
    <n v="52.520007999999997"/>
    <n v="13.404954"/>
    <s v="Education &amp; Science"/>
    <s v="Medium (201-500)"/>
    <s v="Laura Thompson"/>
    <d v="2024-05-27T00:00:00"/>
    <s v="SAAS"/>
    <x v="4"/>
    <n v="5"/>
    <x v="5"/>
    <n v="4"/>
    <n v="4625"/>
    <n v="0.4"/>
    <d v="2024-07-27T00:00:00"/>
    <m/>
  </r>
  <r>
    <s v="Bartoletti Group"/>
    <s v="Belgium"/>
    <n v="51.260196999999998"/>
    <n v="4.4027710000000004"/>
    <s v="Education &amp; Science"/>
    <s v="Medium (201-500)"/>
    <s v="Michael Brown"/>
    <d v="2024-02-20T00:00:00"/>
    <s v="Services"/>
    <x v="4"/>
    <n v="5"/>
    <x v="5"/>
    <n v="4"/>
    <n v="1138"/>
    <n v="0.2"/>
    <d v="2024-10-25T00:00:00"/>
    <m/>
  </r>
  <r>
    <s v="Rippin and Sons"/>
    <s v="Belgium"/>
    <n v="51.260196999999998"/>
    <n v="4.4027710000000004"/>
    <s v="Construction &amp; Engineering"/>
    <s v="Medium (201-500)"/>
    <s v="David Wilson"/>
    <d v="2024-04-02T00:00:00"/>
    <s v="Custom solution"/>
    <x v="4"/>
    <n v="5"/>
    <x v="5"/>
    <n v="4"/>
    <n v="3276"/>
    <n v="1"/>
    <d v="2024-08-08T00:00:00"/>
    <m/>
  </r>
  <r>
    <s v="Sauer-Huels"/>
    <s v="Italy"/>
    <n v="41.902782000000002"/>
    <n v="12.496366"/>
    <s v="Transportation &amp; Logistics"/>
    <s v="Medium (201-500)"/>
    <s v="Jessica Martinez"/>
    <d v="2024-03-25T00:00:00"/>
    <s v="SAAS"/>
    <x v="4"/>
    <n v="5"/>
    <x v="5"/>
    <n v="4"/>
    <n v="7195"/>
    <n v="1"/>
    <d v="2024-06-09T00:00:00"/>
    <m/>
  </r>
  <r>
    <s v="Kerluke-Schuster"/>
    <s v="Switzerland"/>
    <n v="46.204391000000001"/>
    <n v="6.1431579999999997"/>
    <s v="Transportation &amp; Logistics"/>
    <s v="Medium (201-500)"/>
    <s v="Laura Thompson"/>
    <d v="2024-05-25T00:00:00"/>
    <s v="Services"/>
    <x v="4"/>
    <n v="5"/>
    <x v="5"/>
    <n v="4"/>
    <n v="4718"/>
    <n v="0.5"/>
    <d v="2025-02-25T00:00:00"/>
    <m/>
  </r>
  <r>
    <s v="King-McKenzie"/>
    <s v="Italy"/>
    <n v="41.902782000000002"/>
    <n v="12.496366"/>
    <s v="Agriculture &amp; Mining"/>
    <s v="Medium (201-500)"/>
    <s v="Laura Thompson"/>
    <d v="2024-01-25T00:00:00"/>
    <s v="Services"/>
    <x v="4"/>
    <n v="5"/>
    <x v="5"/>
    <n v="4"/>
    <n v="729"/>
    <n v="0.2"/>
    <d v="2024-09-29T00:00:00"/>
    <m/>
  </r>
  <r>
    <s v="Langosh-Stark"/>
    <s v="Germany"/>
    <n v="52.520007999999997"/>
    <n v="13.404954"/>
    <s v="IT &amp; IT Services"/>
    <s v="Medium (201-500)"/>
    <s v="Laura Thompson"/>
    <d v="2024-01-31T00:00:00"/>
    <s v="Services"/>
    <x v="4"/>
    <n v="5"/>
    <x v="5"/>
    <n v="4"/>
    <n v="7735"/>
    <n v="0.8"/>
    <d v="2024-03-16T00:00:00"/>
    <m/>
  </r>
  <r>
    <s v="Kreiger Group"/>
    <s v="Switzerland"/>
    <n v="46.204391000000001"/>
    <n v="6.1431579999999997"/>
    <s v="IT &amp; IT Services"/>
    <s v="Medium (201-500)"/>
    <s v="Jessica Martinez"/>
    <d v="2024-01-13T00:00:00"/>
    <s v="Custom solution"/>
    <x v="4"/>
    <n v="5"/>
    <x v="5"/>
    <n v="4"/>
    <n v="3872"/>
    <n v="0.3"/>
    <d v="2024-10-03T00:00:00"/>
    <m/>
  </r>
  <r>
    <s v="Livetube"/>
    <s v="Italy"/>
    <n v="41.902782000000002"/>
    <n v="12.496366"/>
    <s v="IT &amp; IT Services"/>
    <s v="Large (501-1000)"/>
    <s v="John Smith"/>
    <d v="2024-04-13T00:00:00"/>
    <s v="Custom solution"/>
    <x v="4"/>
    <n v="5"/>
    <x v="5"/>
    <n v="4"/>
    <n v="9742"/>
    <n v="0.4"/>
    <d v="2024-10-25T00:00:00"/>
    <m/>
  </r>
  <r>
    <s v="Rowe-Jacobs"/>
    <s v="Portugal"/>
    <n v="38.736946000000003"/>
    <n v="-9.1426850000000002"/>
    <s v="Government Administration &amp; Healthcare"/>
    <s v="Large (501-1000)"/>
    <s v="Laura Thompson"/>
    <d v="2024-04-08T00:00:00"/>
    <s v="Custom solution"/>
    <x v="4"/>
    <n v="5"/>
    <x v="5"/>
    <n v="4"/>
    <n v="3294"/>
    <n v="0.5"/>
    <d v="2024-11-30T00:00:00"/>
    <m/>
  </r>
  <r>
    <s v="Donnelly-Kunze"/>
    <s v="Spain"/>
    <n v="40.416775000000001"/>
    <n v="-3.7037900000000001"/>
    <s v="Professional Services &amp; Consulting"/>
    <s v="Large (501-1000)"/>
    <s v="Laura Thompson"/>
    <d v="2024-03-25T00:00:00"/>
    <s v="SAAS"/>
    <x v="4"/>
    <n v="5"/>
    <x v="5"/>
    <n v="4"/>
    <n v="5135"/>
    <n v="0.4"/>
    <d v="2024-12-26T00:00:00"/>
    <m/>
  </r>
  <r>
    <s v="Batz-Gleichner"/>
    <s v="Switzerland"/>
    <n v="46.204391000000001"/>
    <n v="6.1431579999999997"/>
    <s v="Agriculture &amp; Mining"/>
    <s v="Large (501-1000)"/>
    <s v="Kevin Anderson"/>
    <d v="2024-03-31T00:00:00"/>
    <s v="Services"/>
    <x v="4"/>
    <n v="5"/>
    <x v="5"/>
    <n v="4"/>
    <n v="5645"/>
    <n v="0.2"/>
    <d v="2024-06-24T00:00:00"/>
    <m/>
  </r>
  <r>
    <s v="Borer-Aufderhar"/>
    <s v="Switzerland"/>
    <n v="46.204391000000001"/>
    <n v="6.1431579999999997"/>
    <s v="Energy &amp; Utilities"/>
    <s v="Enterprise (1001+)"/>
    <s v="Michael Brown"/>
    <d v="2024-03-30T00:00:00"/>
    <s v="SAAS"/>
    <x v="4"/>
    <n v="5"/>
    <x v="5"/>
    <n v="4"/>
    <n v="4228"/>
    <n v="0.6"/>
    <d v="2024-07-24T00:00:00"/>
    <m/>
  </r>
  <r>
    <s v="Hirthe, Parisian and Pouros"/>
    <s v="Belgium"/>
    <n v="51.260196999999998"/>
    <n v="4.4027710000000004"/>
    <s v="Transportation &amp; Logistics"/>
    <s v="Enterprise (1001+)"/>
    <s v="Emily Johnson"/>
    <d v="2024-02-21T00:00:00"/>
    <s v="Custom solution"/>
    <x v="4"/>
    <n v="5"/>
    <x v="5"/>
    <n v="4"/>
    <n v="2633"/>
    <n v="0.4"/>
    <d v="2024-12-02T00:00:00"/>
    <m/>
  </r>
  <r>
    <s v="Murphy Inc"/>
    <s v="Spain"/>
    <n v="40.416775000000001"/>
    <n v="-3.7037900000000001"/>
    <s v="Government Administration &amp; Healthcare"/>
    <s v="Enterprise (1001+)"/>
    <s v="Kevin Anderson"/>
    <d v="2024-04-02T00:00:00"/>
    <s v="Services"/>
    <x v="4"/>
    <n v="5"/>
    <x v="5"/>
    <n v="4"/>
    <n v="19246"/>
    <n v="0.4"/>
    <d v="2024-10-12T00:00:00"/>
    <m/>
  </r>
  <r>
    <s v="Jabberstorm"/>
    <s v="France"/>
    <n v="48.864716000000001"/>
    <n v="2.3490139999999999"/>
    <s v="IT &amp; IT Services"/>
    <s v="Small (11-200)"/>
    <s v="Laura Thompson"/>
    <d v="2024-01-05T00:00:00"/>
    <s v="Services"/>
    <x v="4"/>
    <n v="5"/>
    <x v="6"/>
    <n v="5"/>
    <n v="1226"/>
    <n v="0.2"/>
    <d v="2024-02-25T00:00:00"/>
    <m/>
  </r>
  <r>
    <s v="Thoughtsphere"/>
    <s v="Spain"/>
    <n v="40.416775000000001"/>
    <n v="-3.7037900000000001"/>
    <s v="Construction &amp; Engineering"/>
    <s v="Small (11-200)"/>
    <s v="Kevin Anderson"/>
    <d v="2024-03-18T00:00:00"/>
    <s v="SAAS"/>
    <x v="4"/>
    <n v="5"/>
    <x v="6"/>
    <n v="5"/>
    <n v="1744"/>
    <n v="0.2"/>
    <d v="2024-08-21T00:00:00"/>
    <m/>
  </r>
  <r>
    <s v="Fivebridge"/>
    <s v="Spain"/>
    <n v="40.416775000000001"/>
    <n v="-3.7037900000000001"/>
    <s v="IT &amp; IT Services"/>
    <s v="Small (11-200)"/>
    <s v="John Smith"/>
    <d v="2024-01-08T00:00:00"/>
    <s v="Services"/>
    <x v="4"/>
    <n v="5"/>
    <x v="6"/>
    <n v="5"/>
    <n v="287"/>
    <n v="0.2"/>
    <d v="2024-02-12T00:00:00"/>
    <m/>
  </r>
  <r>
    <s v="Dabtype"/>
    <s v="Portugal"/>
    <n v="38.736946000000003"/>
    <n v="-9.1426850000000002"/>
    <s v="Transportation &amp; Logistics"/>
    <s v="Small (11-200)"/>
    <s v="Laura Thompson"/>
    <d v="2024-05-14T00:00:00"/>
    <s v="Custom solution"/>
    <x v="4"/>
    <n v="5"/>
    <x v="6"/>
    <n v="5"/>
    <n v="1501"/>
    <n v="0.4"/>
    <d v="2024-12-10T00:00:00"/>
    <m/>
  </r>
  <r>
    <s v="Corkery LLC"/>
    <s v="France"/>
    <n v="48.864716000000001"/>
    <n v="2.3490139999999999"/>
    <s v="Agriculture &amp; Mining"/>
    <s v="Small (11-200)"/>
    <s v="Michael Brown"/>
    <d v="2024-02-19T00:00:00"/>
    <s v="SAAS"/>
    <x v="4"/>
    <n v="5"/>
    <x v="6"/>
    <n v="5"/>
    <n v="1440"/>
    <n v="0.1"/>
    <d v="2024-12-17T00:00:00"/>
    <m/>
  </r>
  <r>
    <s v="Ledner, Koelpin and Rath"/>
    <s v="Switzerland"/>
    <n v="46.204391000000001"/>
    <n v="6.1431579999999997"/>
    <s v="IT &amp; IT Services"/>
    <s v="Small (11-200)"/>
    <s v="Laura Thompson"/>
    <d v="2024-04-25T00:00:00"/>
    <s v="Services"/>
    <x v="4"/>
    <n v="5"/>
    <x v="6"/>
    <n v="5"/>
    <n v="1915"/>
    <n v="0.2"/>
    <d v="2024-07-23T00:00:00"/>
    <m/>
  </r>
  <r>
    <s v="Walter LLC"/>
    <s v="Germany"/>
    <n v="52.520007999999997"/>
    <n v="13.404954"/>
    <s v="Entertainment &amp; Media &amp; Hospitality"/>
    <s v="Small (11-200)"/>
    <s v="Jessica Martinez"/>
    <d v="2024-04-15T00:00:00"/>
    <s v="Custom solution"/>
    <x v="4"/>
    <n v="5"/>
    <x v="6"/>
    <n v="5"/>
    <n v="1029"/>
    <n v="0.2"/>
    <d v="2025-02-05T00:00:00"/>
    <m/>
  </r>
  <r>
    <s v="Runolfsdottir-Kulas"/>
    <s v="Italy"/>
    <n v="41.902782000000002"/>
    <n v="12.496366"/>
    <s v="Banking &amp; Finance"/>
    <s v="Small (11-200)"/>
    <s v="John Smith"/>
    <d v="2024-05-23T00:00:00"/>
    <s v="Custom solution"/>
    <x v="4"/>
    <n v="5"/>
    <x v="6"/>
    <n v="5"/>
    <n v="641"/>
    <n v="0.6"/>
    <d v="2025-03-11T00:00:00"/>
    <m/>
  </r>
  <r>
    <s v="Senger LLC"/>
    <s v="Netherlands"/>
    <n v="52.370215999999999"/>
    <n v="4.895168"/>
    <s v="Transportation &amp; Logistics"/>
    <s v="Small (11-200)"/>
    <s v="Michael Brown"/>
    <d v="2024-05-27T00:00:00"/>
    <s v="Custom solution"/>
    <x v="4"/>
    <n v="5"/>
    <x v="6"/>
    <n v="5"/>
    <n v="1776"/>
    <n v="0.6"/>
    <d v="2024-11-05T00:00:00"/>
    <m/>
  </r>
  <r>
    <s v="Legros-DuBuque"/>
    <s v="France"/>
    <n v="48.864716000000001"/>
    <n v="2.3490139999999999"/>
    <s v="IT &amp; IT Services"/>
    <s v="Small (11-200)"/>
    <s v="Emily Johnson"/>
    <d v="2024-03-20T00:00:00"/>
    <s v="SAAS"/>
    <x v="4"/>
    <n v="5"/>
    <x v="6"/>
    <n v="5"/>
    <n v="1464"/>
    <n v="0.6"/>
    <d v="2024-09-09T00:00:00"/>
    <m/>
  </r>
  <r>
    <s v="Mertz Group"/>
    <s v="Italy"/>
    <n v="41.902782000000002"/>
    <n v="12.496366"/>
    <s v="Transportation &amp; Logistics"/>
    <s v="Small (11-200)"/>
    <s v="Michael Brown"/>
    <d v="2024-05-22T00:00:00"/>
    <s v="SAAS"/>
    <x v="4"/>
    <n v="5"/>
    <x v="6"/>
    <n v="5"/>
    <n v="1236"/>
    <n v="0.9"/>
    <d v="2024-07-30T00:00:00"/>
    <m/>
  </r>
  <r>
    <s v="Harber Inc"/>
    <s v="Germany"/>
    <n v="52.520007999999997"/>
    <n v="13.404954"/>
    <s v="Professional Services &amp; Consulting"/>
    <s v="Small (11-200)"/>
    <s v="Sarah Davis"/>
    <d v="2024-03-20T00:00:00"/>
    <s v="SAAS"/>
    <x v="4"/>
    <n v="5"/>
    <x v="6"/>
    <n v="5"/>
    <n v="200"/>
    <n v="0.3"/>
    <d v="2025-02-14T00:00:00"/>
    <m/>
  </r>
  <r>
    <s v="Borer, Durgan and Weber"/>
    <s v="France"/>
    <n v="48.864716000000001"/>
    <n v="2.3490139999999999"/>
    <s v="Entertainment &amp; Media &amp; Hospitality"/>
    <s v="Small (11-200)"/>
    <s v="Sarah Davis"/>
    <d v="2024-04-11T00:00:00"/>
    <s v="Services"/>
    <x v="4"/>
    <n v="5"/>
    <x v="6"/>
    <n v="5"/>
    <n v="698"/>
    <n v="0.4"/>
    <d v="2025-03-20T00:00:00"/>
    <m/>
  </r>
  <r>
    <s v="Davis-Waelchi"/>
    <s v="Italy"/>
    <n v="41.902782000000002"/>
    <n v="12.496366"/>
    <s v="Energy &amp; Utilities"/>
    <s v="Small (11-200)"/>
    <s v="Michael Brown"/>
    <d v="2024-01-21T00:00:00"/>
    <s v="SAAS"/>
    <x v="4"/>
    <n v="5"/>
    <x v="6"/>
    <n v="5"/>
    <n v="1712"/>
    <n v="0.6"/>
    <d v="2024-02-28T00:00:00"/>
    <m/>
  </r>
  <r>
    <s v="Hessel, Zboncak and Rath"/>
    <s v="Netherlands"/>
    <n v="52.370215999999999"/>
    <n v="4.895168"/>
    <s v="Entertainment &amp; Media &amp; Hospitality"/>
    <s v="Small (11-200)"/>
    <s v="John Smith"/>
    <d v="2024-04-29T00:00:00"/>
    <s v="SAAS"/>
    <x v="4"/>
    <n v="5"/>
    <x v="6"/>
    <n v="5"/>
    <n v="726"/>
    <n v="0.6"/>
    <d v="2025-03-29T00:00:00"/>
    <m/>
  </r>
  <r>
    <s v="Harvey Group"/>
    <s v="Switzerland"/>
    <n v="46.204391000000001"/>
    <n v="6.1431579999999997"/>
    <s v="Banking &amp; Finance"/>
    <s v="Small (11-200)"/>
    <s v="Jessica Martinez"/>
    <d v="2024-05-07T00:00:00"/>
    <s v="Custom solution"/>
    <x v="4"/>
    <n v="5"/>
    <x v="6"/>
    <n v="5"/>
    <n v="292"/>
    <n v="0.1"/>
    <d v="2024-06-07T00:00:00"/>
    <m/>
  </r>
  <r>
    <s v="Stoltenberg, Gulgowski and Murazik"/>
    <s v="Belgium"/>
    <n v="51.260196999999998"/>
    <n v="4.4027710000000004"/>
    <s v="Transportation &amp; Logistics"/>
    <s v="Small (11-200)"/>
    <s v="Laura Thompson"/>
    <d v="2024-05-05T00:00:00"/>
    <s v="SAAS"/>
    <x v="4"/>
    <n v="5"/>
    <x v="6"/>
    <n v="5"/>
    <n v="265"/>
    <n v="0.2"/>
    <d v="2025-02-27T00:00:00"/>
    <m/>
  </r>
  <r>
    <s v="Hickle LLC"/>
    <s v="Portugal"/>
    <n v="38.736946000000003"/>
    <n v="-9.1426850000000002"/>
    <s v="Recreation &amp; Sports"/>
    <s v="Small (11-200)"/>
    <s v="Michael Brown"/>
    <d v="2024-05-22T00:00:00"/>
    <s v="SAAS"/>
    <x v="4"/>
    <n v="5"/>
    <x v="6"/>
    <n v="5"/>
    <n v="424"/>
    <n v="0.2"/>
    <d v="2024-11-21T00:00:00"/>
    <m/>
  </r>
  <r>
    <s v="Miller-Goyette"/>
    <s v="Netherlands"/>
    <n v="52.370215999999999"/>
    <n v="4.895168"/>
    <s v="Entertainment &amp; Media &amp; Hospitality"/>
    <s v="Small (11-200)"/>
    <s v="Jessica Martinez"/>
    <d v="2024-05-26T00:00:00"/>
    <s v="SAAS"/>
    <x v="4"/>
    <n v="5"/>
    <x v="6"/>
    <n v="5"/>
    <n v="865"/>
    <n v="0.2"/>
    <d v="2024-07-21T00:00:00"/>
    <m/>
  </r>
  <r>
    <s v="Ankunding, Mayer and Sanford"/>
    <s v="Belgium"/>
    <n v="51.260196999999998"/>
    <n v="4.4027710000000004"/>
    <s v="Transportation &amp; Logistics"/>
    <s v="Small (11-200)"/>
    <s v="John Smith"/>
    <d v="2024-02-02T00:00:00"/>
    <s v="SAAS"/>
    <x v="4"/>
    <n v="5"/>
    <x v="6"/>
    <n v="5"/>
    <n v="1284"/>
    <n v="0.3"/>
    <d v="2025-01-07T00:00:00"/>
    <m/>
  </r>
  <r>
    <s v="Anderson Inc"/>
    <s v="Belgium"/>
    <n v="51.260196999999998"/>
    <n v="4.4027710000000004"/>
    <s v="IT &amp; IT Services"/>
    <s v="Small (11-200)"/>
    <s v="Jessica Martinez"/>
    <d v="2024-03-08T00:00:00"/>
    <s v="SAAS"/>
    <x v="4"/>
    <n v="5"/>
    <x v="6"/>
    <n v="5"/>
    <n v="1573"/>
    <n v="0.5"/>
    <d v="2024-09-27T00:00:00"/>
    <m/>
  </r>
  <r>
    <s v="Sanford, Koch and Kulas"/>
    <s v="Netherlands"/>
    <n v="52.370215999999999"/>
    <n v="4.895168"/>
    <s v="Government Administration &amp; Healthcare"/>
    <s v="Small (11-200)"/>
    <s v="John Smith"/>
    <d v="2024-01-12T00:00:00"/>
    <s v="SAAS"/>
    <x v="4"/>
    <n v="5"/>
    <x v="6"/>
    <n v="5"/>
    <n v="799"/>
    <n v="0.1"/>
    <d v="2024-07-24T00:00:00"/>
    <m/>
  </r>
  <r>
    <s v="Champlin LLC"/>
    <s v="Belgium"/>
    <n v="51.260196999999998"/>
    <n v="4.4027710000000004"/>
    <s v="IT &amp; IT Services"/>
    <s v="Small (11-200)"/>
    <s v="Michael Brown"/>
    <d v="2024-02-03T00:00:00"/>
    <s v="SAAS"/>
    <x v="4"/>
    <n v="5"/>
    <x v="6"/>
    <n v="5"/>
    <n v="1108"/>
    <n v="0.6"/>
    <d v="2024-06-27T00:00:00"/>
    <m/>
  </r>
  <r>
    <s v="Beer, Toy and Reichert"/>
    <s v="Austria"/>
    <n v="48.210033000000003"/>
    <n v="16.363448999999999"/>
    <s v="Transportation &amp; Logistics"/>
    <s v="Small (11-200)"/>
    <s v="Kevin Anderson"/>
    <d v="2024-05-18T00:00:00"/>
    <s v="SAAS"/>
    <x v="4"/>
    <n v="5"/>
    <x v="6"/>
    <n v="5"/>
    <n v="1859"/>
    <n v="0.4"/>
    <d v="2025-02-12T00:00:00"/>
    <m/>
  </r>
  <r>
    <s v="Langworth-Conn"/>
    <s v="Portugal"/>
    <n v="38.736946000000003"/>
    <n v="-9.1426850000000002"/>
    <s v="Transportation &amp; Logistics"/>
    <s v="Small (11-200)"/>
    <s v="David Wilson"/>
    <d v="2024-05-09T00:00:00"/>
    <s v="SAAS"/>
    <x v="4"/>
    <n v="5"/>
    <x v="6"/>
    <n v="5"/>
    <n v="1979"/>
    <n v="1"/>
    <d v="2024-12-22T00:00:00"/>
    <m/>
  </r>
  <r>
    <s v="Ankunding, Kozey and Hauck"/>
    <s v="Austria"/>
    <n v="48.210033000000003"/>
    <n v="16.363448999999999"/>
    <s v="Banking &amp; Finance"/>
    <s v="Small (11-200)"/>
    <s v="Michael Brown"/>
    <d v="2024-01-16T00:00:00"/>
    <s v="Custom solution"/>
    <x v="4"/>
    <n v="5"/>
    <x v="6"/>
    <n v="5"/>
    <n v="272"/>
    <n v="0.2"/>
    <d v="2024-03-20T00:00:00"/>
    <m/>
  </r>
  <r>
    <s v="Kuhic, Abernathy and Ward"/>
    <s v="Spain"/>
    <n v="40.416775000000001"/>
    <n v="-3.7037900000000001"/>
    <s v="Government Administration &amp; Healthcare"/>
    <s v="Small (11-200)"/>
    <s v="David Wilson"/>
    <d v="2024-03-21T00:00:00"/>
    <s v="SAAS"/>
    <x v="4"/>
    <n v="5"/>
    <x v="6"/>
    <n v="5"/>
    <n v="320"/>
    <n v="0.4"/>
    <d v="2024-12-26T00:00:00"/>
    <m/>
  </r>
  <r>
    <s v="Monahan-Reinger"/>
    <s v="France"/>
    <n v="48.864716000000001"/>
    <n v="2.3490139999999999"/>
    <s v="IT &amp; IT Services"/>
    <s v="Small (11-200)"/>
    <s v="Jessica Martinez"/>
    <d v="2024-03-02T00:00:00"/>
    <s v="SAAS"/>
    <x v="4"/>
    <n v="5"/>
    <x v="6"/>
    <n v="5"/>
    <n v="1097"/>
    <n v="0.8"/>
    <d v="2024-09-15T00:00:00"/>
    <m/>
  </r>
  <r>
    <s v="Kilback, Klein and Lemke"/>
    <s v="Switzerland"/>
    <n v="46.204391000000001"/>
    <n v="6.1431579999999997"/>
    <s v="Retail &amp; Distribution"/>
    <s v="Small (11-200)"/>
    <s v="Laura Thompson"/>
    <d v="2024-05-05T00:00:00"/>
    <s v="Services"/>
    <x v="4"/>
    <n v="5"/>
    <x v="6"/>
    <n v="5"/>
    <n v="1443"/>
    <n v="0.4"/>
    <d v="2024-10-31T00:00:00"/>
    <m/>
  </r>
  <r>
    <s v="Huel Inc"/>
    <s v="Italy"/>
    <n v="41.902782000000002"/>
    <n v="12.496366"/>
    <s v="Transportation &amp; Logistics"/>
    <s v="Small (11-200)"/>
    <s v="John Smith"/>
    <d v="2024-04-22T00:00:00"/>
    <s v="SAAS"/>
    <x v="4"/>
    <n v="5"/>
    <x v="6"/>
    <n v="5"/>
    <n v="254"/>
    <n v="0.5"/>
    <d v="2025-03-28T00:00:00"/>
    <m/>
  </r>
  <r>
    <s v="Reinger, Price and Zemlak"/>
    <s v="Belgium"/>
    <n v="51.260196999999998"/>
    <n v="4.4027710000000004"/>
    <s v="Professional Services &amp; Consulting"/>
    <s v="Small (11-200)"/>
    <s v="Michael Brown"/>
    <d v="2024-04-01T00:00:00"/>
    <s v="Custom solution"/>
    <x v="4"/>
    <n v="5"/>
    <x v="6"/>
    <n v="5"/>
    <n v="424"/>
    <n v="0.4"/>
    <d v="2025-01-16T00:00:00"/>
    <m/>
  </r>
  <r>
    <s v="Rogahn Group"/>
    <s v="Italy"/>
    <n v="41.902782000000002"/>
    <n v="12.496366"/>
    <s v="Telecommunications"/>
    <s v="Small (11-200)"/>
    <s v="Emily Johnson"/>
    <d v="2024-04-06T00:00:00"/>
    <s v="Custom solution"/>
    <x v="4"/>
    <n v="5"/>
    <x v="6"/>
    <n v="5"/>
    <n v="847"/>
    <n v="0.6"/>
    <d v="2024-05-22T00:00:00"/>
    <m/>
  </r>
  <r>
    <s v="Jacobson-Bogan"/>
    <s v="Germany"/>
    <n v="52.520007999999997"/>
    <n v="13.404954"/>
    <s v="Transportation &amp; Logistics"/>
    <s v="Small (11-200)"/>
    <s v="David Wilson"/>
    <d v="2024-05-27T00:00:00"/>
    <s v="Custom solution"/>
    <x v="4"/>
    <n v="5"/>
    <x v="6"/>
    <n v="5"/>
    <n v="1431"/>
    <n v="0.3"/>
    <d v="2025-01-25T00:00:00"/>
    <m/>
  </r>
  <r>
    <s v="Kreiger-Stroman"/>
    <s v="Belgium"/>
    <n v="51.260196999999998"/>
    <n v="4.4027710000000004"/>
    <s v="Banking &amp; Finance"/>
    <s v="Small (11-200)"/>
    <s v="Sarah Davis"/>
    <d v="2024-01-02T00:00:00"/>
    <s v="Services"/>
    <x v="4"/>
    <n v="5"/>
    <x v="6"/>
    <n v="5"/>
    <n v="719"/>
    <n v="0.4"/>
    <d v="2024-02-14T00:00:00"/>
    <m/>
  </r>
  <r>
    <s v="Wilderman, Kulas and Emard"/>
    <s v="Germany"/>
    <n v="52.520007999999997"/>
    <n v="13.404954"/>
    <s v="IT &amp; IT Services"/>
    <s v="Micro (1-10)"/>
    <s v="Michael Brown"/>
    <d v="2024-04-20T00:00:00"/>
    <s v="SAAS"/>
    <x v="4"/>
    <n v="5"/>
    <x v="6"/>
    <n v="5"/>
    <n v="938"/>
    <n v="0.8"/>
    <d v="2025-03-20T00:00:00"/>
    <m/>
  </r>
  <r>
    <s v="Mohr, Feil and Fisher"/>
    <s v="Switzerland"/>
    <n v="46.204391000000001"/>
    <n v="6.1431579999999997"/>
    <s v="Retail &amp; Distribution"/>
    <s v="Micro (1-10)"/>
    <s v="Sarah Davis"/>
    <d v="2024-02-21T00:00:00"/>
    <s v="SAAS"/>
    <x v="4"/>
    <n v="5"/>
    <x v="6"/>
    <n v="5"/>
    <n v="1159"/>
    <n v="0.3"/>
    <d v="2024-08-11T00:00:00"/>
    <m/>
  </r>
  <r>
    <s v="Hagenes, Schuppe and Homenick"/>
    <s v="Spain"/>
    <n v="40.416775000000001"/>
    <n v="-3.7037900000000001"/>
    <s v="Transportation &amp; Logistics"/>
    <s v="Micro (1-10)"/>
    <s v="John Smith"/>
    <d v="2024-05-03T00:00:00"/>
    <s v="Services"/>
    <x v="4"/>
    <n v="5"/>
    <x v="6"/>
    <n v="5"/>
    <n v="643"/>
    <n v="0.4"/>
    <d v="2024-11-19T00:00:00"/>
    <m/>
  </r>
  <r>
    <s v="Senger Inc"/>
    <s v="Portugal"/>
    <n v="38.736946000000003"/>
    <n v="-9.1426850000000002"/>
    <s v="IT &amp; IT Services"/>
    <s v="Micro (1-10)"/>
    <s v="John Smith"/>
    <d v="2024-03-09T00:00:00"/>
    <s v="Services"/>
    <x v="4"/>
    <n v="5"/>
    <x v="6"/>
    <n v="5"/>
    <n v="540"/>
    <n v="0.6"/>
    <d v="2024-07-30T00:00:00"/>
    <m/>
  </r>
  <r>
    <s v="Bernier-Denesik"/>
    <s v="France"/>
    <n v="48.864716000000001"/>
    <n v="2.3490139999999999"/>
    <s v="Professional Services &amp; Consulting"/>
    <s v="Micro (1-10)"/>
    <s v="Laura Thompson"/>
    <d v="2024-01-31T00:00:00"/>
    <s v="Custom solution"/>
    <x v="4"/>
    <n v="5"/>
    <x v="6"/>
    <n v="5"/>
    <n v="523"/>
    <n v="0.1"/>
    <d v="2024-08-27T00:00:00"/>
    <m/>
  </r>
  <r>
    <s v="Bergnaum Group"/>
    <s v="Germany"/>
    <n v="52.520007999999997"/>
    <n v="13.404954"/>
    <s v="Banking &amp; Finance"/>
    <s v="Micro (1-10)"/>
    <s v="Laura Thompson"/>
    <d v="2024-05-28T00:00:00"/>
    <s v="Services"/>
    <x v="4"/>
    <n v="5"/>
    <x v="6"/>
    <n v="5"/>
    <n v="391"/>
    <n v="0.9"/>
    <d v="2025-02-04T00:00:00"/>
    <m/>
  </r>
  <r>
    <s v="Johnson-Zieme"/>
    <s v="Spain"/>
    <n v="40.416775000000001"/>
    <n v="-3.7037900000000001"/>
    <s v="Banking &amp; Finance"/>
    <s v="Micro (1-10)"/>
    <s v="Emily Johnson"/>
    <d v="2024-05-05T00:00:00"/>
    <s v="SAAS"/>
    <x v="4"/>
    <n v="5"/>
    <x v="6"/>
    <n v="5"/>
    <n v="448"/>
    <n v="0.3"/>
    <d v="2024-07-10T00:00:00"/>
    <m/>
  </r>
  <r>
    <s v="Lesch-Ryan"/>
    <s v="France"/>
    <n v="48.864716000000001"/>
    <n v="2.3490139999999999"/>
    <s v="Professional Services &amp; Consulting"/>
    <s v="Micro (1-10)"/>
    <s v="Jessica Martinez"/>
    <d v="2024-02-02T00:00:00"/>
    <s v="SAAS"/>
    <x v="4"/>
    <n v="5"/>
    <x v="6"/>
    <n v="5"/>
    <n v="1143"/>
    <n v="0.4"/>
    <d v="2024-10-12T00:00:00"/>
    <m/>
  </r>
  <r>
    <s v="Rutherford-Doyle"/>
    <s v="Belgium"/>
    <n v="51.260196999999998"/>
    <n v="4.4027710000000004"/>
    <s v="Telecommunications"/>
    <s v="Micro (1-10)"/>
    <s v="Laura Thompson"/>
    <d v="2024-01-05T00:00:00"/>
    <s v="SAAS"/>
    <x v="4"/>
    <n v="5"/>
    <x v="6"/>
    <n v="5"/>
    <n v="235"/>
    <n v="0.6"/>
    <d v="2024-11-30T00:00:00"/>
    <m/>
  </r>
  <r>
    <s v="Swaniawski and Sons"/>
    <s v="France"/>
    <n v="48.864716000000001"/>
    <n v="2.3490139999999999"/>
    <s v="Transportation &amp; Logistics"/>
    <s v="Micro (1-10)"/>
    <s v="Laura Thompson"/>
    <d v="2024-04-04T00:00:00"/>
    <s v="Services"/>
    <x v="4"/>
    <n v="5"/>
    <x v="6"/>
    <n v="5"/>
    <n v="626"/>
    <n v="0.2"/>
    <d v="2024-05-06T00:00:00"/>
    <m/>
  </r>
  <r>
    <s v="Auer-Donnelly"/>
    <s v="Switzerland"/>
    <n v="46.204391000000001"/>
    <n v="6.1431579999999997"/>
    <s v="Transportation &amp; Logistics"/>
    <s v="Micro (1-10)"/>
    <s v="Laura Thompson"/>
    <d v="2024-04-17T00:00:00"/>
    <s v="SAAS"/>
    <x v="4"/>
    <n v="5"/>
    <x v="6"/>
    <n v="5"/>
    <n v="1171"/>
    <n v="0.5"/>
    <d v="2024-10-12T00:00:00"/>
    <m/>
  </r>
  <r>
    <s v="Lockman, Kris and Hansen"/>
    <s v="Italy"/>
    <n v="41.902782000000002"/>
    <n v="12.496366"/>
    <s v="Transportation &amp; Logistics"/>
    <s v="Micro (1-10)"/>
    <s v="Laura Thompson"/>
    <d v="2024-03-24T00:00:00"/>
    <s v="Services"/>
    <x v="4"/>
    <n v="5"/>
    <x v="6"/>
    <n v="5"/>
    <n v="354"/>
    <n v="0.5"/>
    <d v="2024-08-07T00:00:00"/>
    <m/>
  </r>
  <r>
    <s v="Cronin-Dare"/>
    <s v="Switzerland"/>
    <n v="46.204391000000001"/>
    <n v="6.1431579999999997"/>
    <s v="Entertainment &amp; Media &amp; Hospitality"/>
    <s v="Micro (1-10)"/>
    <s v="Jessica Martinez"/>
    <d v="2024-01-31T00:00:00"/>
    <s v="SAAS"/>
    <x v="4"/>
    <n v="5"/>
    <x v="6"/>
    <n v="5"/>
    <n v="373"/>
    <n v="0.2"/>
    <d v="2024-11-30T00:00:00"/>
    <m/>
  </r>
  <r>
    <s v="Effertz, Kuhlman and Koch"/>
    <s v="Belgium"/>
    <n v="51.260196999999998"/>
    <n v="4.4027710000000004"/>
    <s v="Professional Services &amp; Consulting"/>
    <s v="Micro (1-10)"/>
    <s v="Emily Johnson"/>
    <d v="2024-03-04T00:00:00"/>
    <s v="SAAS"/>
    <x v="4"/>
    <n v="5"/>
    <x v="6"/>
    <n v="5"/>
    <n v="396"/>
    <n v="0.7"/>
    <d v="2024-10-11T00:00:00"/>
    <m/>
  </r>
  <r>
    <s v="Simonis-Beahan"/>
    <s v="Italy"/>
    <n v="41.902782000000002"/>
    <n v="12.496366"/>
    <s v="Manufacturing &amp; Production"/>
    <s v="Micro (1-10)"/>
    <s v="Laura Thompson"/>
    <d v="2024-04-06T00:00:00"/>
    <s v="SAAS"/>
    <x v="4"/>
    <n v="5"/>
    <x v="6"/>
    <n v="5"/>
    <n v="723"/>
    <n v="0.4"/>
    <d v="2024-11-01T00:00:00"/>
    <m/>
  </r>
  <r>
    <s v="Crona-Smitham"/>
    <s v="Italy"/>
    <n v="41.902782000000002"/>
    <n v="12.496366"/>
    <s v="IT &amp; IT Services"/>
    <s v="Micro (1-10)"/>
    <s v="Kevin Anderson"/>
    <d v="2024-01-08T00:00:00"/>
    <s v="Services"/>
    <x v="4"/>
    <n v="5"/>
    <x v="6"/>
    <n v="5"/>
    <n v="707"/>
    <n v="0.9"/>
    <d v="2024-06-06T00:00:00"/>
    <m/>
  </r>
  <r>
    <s v="Eimbee"/>
    <s v="Italy"/>
    <n v="41.902782000000002"/>
    <n v="12.496366"/>
    <s v="Telecommunications"/>
    <s v="Medium (201-500)"/>
    <s v="Kevin Anderson"/>
    <d v="2024-01-14T00:00:00"/>
    <s v="SAAS"/>
    <x v="4"/>
    <n v="5"/>
    <x v="6"/>
    <n v="5"/>
    <n v="1607"/>
    <n v="0.7"/>
    <d v="2025-01-10T00:00:00"/>
    <m/>
  </r>
  <r>
    <s v="Jaloo"/>
    <s v="Portugal"/>
    <n v="38.736946000000003"/>
    <n v="-9.1426850000000002"/>
    <s v="Banking &amp; Finance"/>
    <s v="Medium (201-500)"/>
    <s v="Emily Johnson"/>
    <d v="2024-03-26T00:00:00"/>
    <s v="Services"/>
    <x v="4"/>
    <n v="5"/>
    <x v="6"/>
    <n v="5"/>
    <n v="2560"/>
    <n v="0.2"/>
    <d v="2024-10-09T00:00:00"/>
    <m/>
  </r>
  <r>
    <s v="Fivespan"/>
    <s v="Portugal"/>
    <n v="38.736946000000003"/>
    <n v="-9.1426850000000002"/>
    <s v="Government Administration &amp; Healthcare"/>
    <s v="Medium (201-500)"/>
    <s v="David Wilson"/>
    <d v="2024-02-27T00:00:00"/>
    <s v="Services"/>
    <x v="4"/>
    <n v="5"/>
    <x v="6"/>
    <n v="5"/>
    <n v="2942"/>
    <n v="0.4"/>
    <d v="2025-01-15T00:00:00"/>
    <m/>
  </r>
  <r>
    <s v="Digitube"/>
    <s v="France"/>
    <n v="48.864716000000001"/>
    <n v="2.3490139999999999"/>
    <s v="Recreation &amp; Sports"/>
    <s v="Medium (201-500)"/>
    <s v="Jessica Martinez"/>
    <d v="2024-03-19T00:00:00"/>
    <s v="Services"/>
    <x v="4"/>
    <n v="5"/>
    <x v="6"/>
    <n v="5"/>
    <n v="7428"/>
    <n v="0.3"/>
    <d v="2024-11-24T00:00:00"/>
    <m/>
  </r>
  <r>
    <s v="Wisozk, Hickle and Olson"/>
    <s v="Italy"/>
    <n v="41.902782000000002"/>
    <n v="12.496366"/>
    <s v="Entertainment &amp; Media &amp; Hospitality"/>
    <s v="Medium (201-500)"/>
    <s v="Jessica Martinez"/>
    <d v="2024-01-02T00:00:00"/>
    <s v="SAAS"/>
    <x v="4"/>
    <n v="5"/>
    <x v="6"/>
    <n v="5"/>
    <n v="3161"/>
    <n v="0.5"/>
    <d v="2024-10-20T00:00:00"/>
    <m/>
  </r>
  <r>
    <s v="Donnelly-Bergnaum"/>
    <s v="Germany"/>
    <n v="52.520007999999997"/>
    <n v="13.404954"/>
    <s v="Professional Services &amp; Consulting"/>
    <s v="Medium (201-500)"/>
    <s v="Laura Thompson"/>
    <d v="2024-02-27T00:00:00"/>
    <s v="Services"/>
    <x v="4"/>
    <n v="5"/>
    <x v="6"/>
    <n v="5"/>
    <n v="4558"/>
    <n v="0.4"/>
    <d v="2024-06-25T00:00:00"/>
    <m/>
  </r>
  <r>
    <s v="Jacobs-Cruickshank"/>
    <s v="Germany"/>
    <n v="52.520007999999997"/>
    <n v="13.404954"/>
    <s v="Professional Services &amp; Consulting"/>
    <s v="Medium (201-500)"/>
    <s v="Kevin Anderson"/>
    <d v="2024-03-02T00:00:00"/>
    <s v="Services"/>
    <x v="4"/>
    <n v="5"/>
    <x v="6"/>
    <n v="5"/>
    <n v="5279"/>
    <n v="0.3"/>
    <d v="2024-08-13T00:00:00"/>
    <m/>
  </r>
  <r>
    <s v="Walter-Altenwerth"/>
    <s v="Italy"/>
    <n v="41.902782000000002"/>
    <n v="12.496366"/>
    <s v="IT &amp; IT Services"/>
    <s v="Medium (201-500)"/>
    <s v="John Smith"/>
    <d v="2024-03-24T00:00:00"/>
    <s v="Services"/>
    <x v="4"/>
    <n v="5"/>
    <x v="6"/>
    <n v="5"/>
    <n v="6644"/>
    <n v="0.5"/>
    <d v="2025-01-27T00:00:00"/>
    <m/>
  </r>
  <r>
    <s v="Schinner-Leannon"/>
    <s v="Germany"/>
    <n v="52.520007999999997"/>
    <n v="13.404954"/>
    <s v="Banking &amp; Finance"/>
    <s v="Medium (201-500)"/>
    <s v="John Smith"/>
    <d v="2024-03-01T00:00:00"/>
    <s v="SAAS"/>
    <x v="4"/>
    <n v="5"/>
    <x v="6"/>
    <n v="5"/>
    <n v="1953"/>
    <n v="0.7"/>
    <d v="2024-11-21T00:00:00"/>
    <m/>
  </r>
  <r>
    <s v="Torp-Goldner"/>
    <s v="Switzerland"/>
    <n v="46.204391000000001"/>
    <n v="6.1431579999999997"/>
    <s v="IT &amp; IT Services"/>
    <s v="Medium (201-500)"/>
    <s v="Emily Johnson"/>
    <d v="2024-01-21T00:00:00"/>
    <s v="SAAS"/>
    <x v="4"/>
    <n v="5"/>
    <x v="6"/>
    <n v="5"/>
    <n v="7787"/>
    <n v="0.6"/>
    <d v="2024-05-16T00:00:00"/>
    <m/>
  </r>
  <r>
    <s v="Dooley-Feest"/>
    <s v="Germany"/>
    <n v="52.520007999999997"/>
    <n v="13.404954"/>
    <s v="Agriculture &amp; Mining"/>
    <s v="Medium (201-500)"/>
    <s v="Laura Thompson"/>
    <d v="2024-01-31T00:00:00"/>
    <s v="SAAS"/>
    <x v="4"/>
    <n v="5"/>
    <x v="6"/>
    <n v="5"/>
    <n v="4665"/>
    <n v="0.4"/>
    <d v="2024-07-05T00:00:00"/>
    <m/>
  </r>
  <r>
    <s v="Ondricka-Beer"/>
    <s v="France"/>
    <n v="48.864716000000001"/>
    <n v="2.3490139999999999"/>
    <s v="IT &amp; IT Services"/>
    <s v="Medium (201-500)"/>
    <s v="Michael Brown"/>
    <d v="2024-05-27T00:00:00"/>
    <s v="SAAS"/>
    <x v="4"/>
    <n v="5"/>
    <x v="6"/>
    <n v="5"/>
    <n v="2470"/>
    <n v="0.2"/>
    <d v="2024-10-15T00:00:00"/>
    <m/>
  </r>
  <r>
    <s v="Hansen Group"/>
    <s v="Portugal"/>
    <n v="38.736946000000003"/>
    <n v="-9.1426850000000002"/>
    <s v="Government Administration &amp; Healthcare"/>
    <s v="Medium (201-500)"/>
    <s v="Sarah Davis"/>
    <d v="2024-04-26T00:00:00"/>
    <s v="Services"/>
    <x v="4"/>
    <n v="5"/>
    <x v="6"/>
    <n v="5"/>
    <n v="5258"/>
    <n v="0.6"/>
    <d v="2024-08-16T00:00:00"/>
    <m/>
  </r>
  <r>
    <s v="Kris, Hartmann and Mraz"/>
    <s v="Germany"/>
    <n v="52.520007999999997"/>
    <n v="13.404954"/>
    <s v="Banking &amp; Finance"/>
    <s v="Medium (201-500)"/>
    <s v="Laura Thompson"/>
    <d v="2024-05-04T00:00:00"/>
    <s v="SAAS"/>
    <x v="4"/>
    <n v="5"/>
    <x v="6"/>
    <n v="5"/>
    <n v="1859"/>
    <n v="0.2"/>
    <d v="2025-03-15T00:00:00"/>
    <m/>
  </r>
  <r>
    <s v="Klein LLC"/>
    <s v="France"/>
    <n v="48.864716000000001"/>
    <n v="2.3490139999999999"/>
    <s v="Banking &amp; Finance"/>
    <s v="Medium (201-500)"/>
    <s v="Michael Brown"/>
    <d v="2024-04-28T00:00:00"/>
    <s v="SAAS"/>
    <x v="4"/>
    <n v="5"/>
    <x v="6"/>
    <n v="5"/>
    <n v="2792"/>
    <n v="0.3"/>
    <d v="2025-01-30T00:00:00"/>
    <m/>
  </r>
  <r>
    <s v="Simonis and Sons"/>
    <s v="Switzerland"/>
    <n v="46.204391000000001"/>
    <n v="6.1431579999999997"/>
    <s v="Banking &amp; Finance"/>
    <s v="Medium (201-500)"/>
    <s v="John Smith"/>
    <d v="2024-01-11T00:00:00"/>
    <s v="Custom solution"/>
    <x v="4"/>
    <n v="5"/>
    <x v="6"/>
    <n v="5"/>
    <n v="7714"/>
    <n v="0.6"/>
    <d v="2024-11-11T00:00:00"/>
    <m/>
  </r>
  <r>
    <s v="Schinner-Paucek"/>
    <s v="Germany"/>
    <n v="52.520007999999997"/>
    <n v="13.404954"/>
    <s v="Education &amp; Science"/>
    <s v="Medium (201-500)"/>
    <s v="John Smith"/>
    <d v="2024-04-09T00:00:00"/>
    <s v="Services"/>
    <x v="4"/>
    <n v="5"/>
    <x v="6"/>
    <n v="5"/>
    <n v="774"/>
    <n v="0.3"/>
    <d v="2024-09-09T00:00:00"/>
    <m/>
  </r>
  <r>
    <s v="Hirthe, Keebler and Beahan"/>
    <s v="Italy"/>
    <n v="41.902782000000002"/>
    <n v="12.496366"/>
    <s v="Government Administration &amp; Healthcare"/>
    <s v="Medium (201-500)"/>
    <s v="Laura Thompson"/>
    <d v="2024-05-08T00:00:00"/>
    <s v="SAAS"/>
    <x v="4"/>
    <n v="5"/>
    <x v="6"/>
    <n v="5"/>
    <n v="4719"/>
    <n v="0.6"/>
    <d v="2025-04-27T00:00:00"/>
    <m/>
  </r>
  <r>
    <s v="Koch-Swaniawski"/>
    <s v="Belgium"/>
    <n v="51.260196999999998"/>
    <n v="4.4027710000000004"/>
    <s v="Banking &amp; Finance"/>
    <s v="Medium (201-500)"/>
    <s v="Laura Thompson"/>
    <d v="2024-05-23T00:00:00"/>
    <s v="SAAS"/>
    <x v="4"/>
    <n v="5"/>
    <x v="6"/>
    <n v="5"/>
    <n v="984"/>
    <n v="0.3"/>
    <d v="2024-06-17T00:00:00"/>
    <m/>
  </r>
  <r>
    <s v="Abbott, Greenholt and Schimmel"/>
    <s v="Belgium"/>
    <n v="51.260196999999998"/>
    <n v="4.4027710000000004"/>
    <s v="Telecommunications"/>
    <s v="Medium (201-500)"/>
    <s v="John Smith"/>
    <d v="2024-02-26T00:00:00"/>
    <s v="SAAS"/>
    <x v="4"/>
    <n v="5"/>
    <x v="6"/>
    <n v="5"/>
    <n v="2665"/>
    <n v="0.4"/>
    <d v="2024-12-06T00:00:00"/>
    <m/>
  </r>
  <r>
    <s v="Shields-Corkery"/>
    <s v="Italy"/>
    <n v="41.902782000000002"/>
    <n v="12.496366"/>
    <s v="Transportation &amp; Logistics"/>
    <s v="Medium (201-500)"/>
    <s v="Jessica Martinez"/>
    <d v="2024-03-12T00:00:00"/>
    <s v="Services"/>
    <x v="4"/>
    <n v="5"/>
    <x v="6"/>
    <n v="5"/>
    <n v="225"/>
    <n v="0.4"/>
    <d v="2024-04-07T00:00:00"/>
    <m/>
  </r>
  <r>
    <s v="Terry, Miller and Daugherty"/>
    <s v="Italy"/>
    <n v="41.902782000000002"/>
    <n v="12.496366"/>
    <s v="Government Administration &amp; Healthcare"/>
    <s v="Medium (201-500)"/>
    <s v="Jessica Martinez"/>
    <d v="2024-02-21T00:00:00"/>
    <s v="Custom solution"/>
    <x v="4"/>
    <n v="5"/>
    <x v="6"/>
    <n v="5"/>
    <n v="412"/>
    <n v="0.3"/>
    <d v="2024-12-11T00:00:00"/>
    <m/>
  </r>
  <r>
    <s v="Kshlerin, Monahan and Jerde"/>
    <s v="Germany"/>
    <n v="52.520007999999997"/>
    <n v="13.404954"/>
    <s v="Banking &amp; Finance"/>
    <s v="Medium (201-500)"/>
    <s v="Michael Brown"/>
    <d v="2024-03-23T00:00:00"/>
    <s v="SAAS"/>
    <x v="4"/>
    <n v="5"/>
    <x v="6"/>
    <n v="5"/>
    <n v="5878"/>
    <n v="0.4"/>
    <d v="2024-09-27T00:00:00"/>
    <m/>
  </r>
  <r>
    <s v="Heaney, Mayer and Tromp"/>
    <s v="Italy"/>
    <n v="41.902782000000002"/>
    <n v="12.496366"/>
    <s v="Entertainment &amp; Media &amp; Hospitality"/>
    <s v="Medium (201-500)"/>
    <s v="Laura Thompson"/>
    <d v="2024-03-30T00:00:00"/>
    <s v="Custom solution"/>
    <x v="4"/>
    <n v="5"/>
    <x v="6"/>
    <n v="5"/>
    <n v="5193"/>
    <n v="0.7"/>
    <d v="2024-11-17T00:00:00"/>
    <m/>
  </r>
  <r>
    <s v="Becker-Mann"/>
    <s v="Portugal"/>
    <n v="38.736946000000003"/>
    <n v="-9.1426850000000002"/>
    <s v="IT &amp; IT Services"/>
    <s v="Medium (201-500)"/>
    <s v="Laura Thompson"/>
    <d v="2024-03-05T00:00:00"/>
    <s v="SAAS"/>
    <x v="4"/>
    <n v="5"/>
    <x v="6"/>
    <n v="5"/>
    <n v="3104"/>
    <n v="0.2"/>
    <d v="2025-02-18T00:00:00"/>
    <m/>
  </r>
  <r>
    <s v="Ziemann-Becker"/>
    <s v="France"/>
    <n v="48.864716000000001"/>
    <n v="2.3490139999999999"/>
    <s v="Transportation &amp; Logistics"/>
    <s v="Medium (201-500)"/>
    <s v="Emily Johnson"/>
    <d v="2024-04-28T00:00:00"/>
    <s v="SAAS"/>
    <x v="4"/>
    <n v="5"/>
    <x v="6"/>
    <n v="5"/>
    <n v="369"/>
    <n v="0.6"/>
    <d v="2024-06-28T00:00:00"/>
    <m/>
  </r>
  <r>
    <s v="Klocko, Sanford and Mertz"/>
    <s v="Netherlands"/>
    <n v="52.370215999999999"/>
    <n v="4.895168"/>
    <s v="IT &amp; IT Services"/>
    <s v="Medium (201-500)"/>
    <s v="Laura Thompson"/>
    <d v="2024-04-18T00:00:00"/>
    <s v="Services"/>
    <x v="4"/>
    <n v="5"/>
    <x v="6"/>
    <n v="5"/>
    <n v="7428"/>
    <n v="0.9"/>
    <d v="2024-05-24T00:00:00"/>
    <m/>
  </r>
  <r>
    <s v="Hand, Gutmann and Ruecker"/>
    <s v="Belgium"/>
    <n v="51.260196999999998"/>
    <n v="4.4027710000000004"/>
    <s v="Transportation &amp; Logistics"/>
    <s v="Medium (201-500)"/>
    <s v="Laura Thompson"/>
    <d v="2024-04-10T00:00:00"/>
    <s v="Services"/>
    <x v="4"/>
    <n v="5"/>
    <x v="6"/>
    <n v="5"/>
    <n v="5810"/>
    <n v="0.5"/>
    <d v="2024-05-21T00:00:00"/>
    <m/>
  </r>
  <r>
    <s v="Balistreri Inc"/>
    <s v="Italy"/>
    <n v="41.902782000000002"/>
    <n v="12.496366"/>
    <s v="IT &amp; IT Services"/>
    <s v="Medium (201-500)"/>
    <s v="Sarah Davis"/>
    <d v="2024-03-20T00:00:00"/>
    <s v="SAAS"/>
    <x v="4"/>
    <n v="5"/>
    <x v="6"/>
    <n v="5"/>
    <n v="3930"/>
    <n v="0.2"/>
    <d v="2024-06-20T00:00:00"/>
    <m/>
  </r>
  <r>
    <s v="Medhurst-Wintheiser"/>
    <s v="Italy"/>
    <n v="41.902782000000002"/>
    <n v="12.496366"/>
    <s v="IT &amp; IT Services"/>
    <s v="Medium (201-500)"/>
    <s v="Emily Johnson"/>
    <d v="2024-05-07T00:00:00"/>
    <s v="SAAS"/>
    <x v="4"/>
    <n v="5"/>
    <x v="6"/>
    <n v="5"/>
    <n v="225"/>
    <n v="0.5"/>
    <d v="2024-06-27T00:00:00"/>
    <m/>
  </r>
  <r>
    <s v="Braun, Schamberger and McKenzie"/>
    <s v="Italy"/>
    <n v="41.902782000000002"/>
    <n v="12.496366"/>
    <s v="Energy &amp; Utilities"/>
    <s v="Large (501-1000)"/>
    <s v="Sarah Davis"/>
    <d v="2024-02-08T00:00:00"/>
    <s v="Services"/>
    <x v="4"/>
    <n v="5"/>
    <x v="6"/>
    <n v="5"/>
    <n v="16393"/>
    <n v="0.5"/>
    <d v="2024-05-31T00:00:00"/>
    <m/>
  </r>
  <r>
    <s v="Gutkowski Inc"/>
    <s v="Switzerland"/>
    <n v="46.204391000000001"/>
    <n v="6.1431579999999997"/>
    <s v="Banking &amp; Finance"/>
    <s v="Enterprise (1001+)"/>
    <s v="Sarah Davis"/>
    <d v="2024-02-08T00:00:00"/>
    <s v="Custom solution"/>
    <x v="4"/>
    <n v="5"/>
    <x v="6"/>
    <n v="5"/>
    <n v="6516"/>
    <n v="0.9"/>
    <d v="2024-12-01T00:00:00"/>
    <m/>
  </r>
  <r>
    <s v="Wunsch Group"/>
    <s v="Germany"/>
    <n v="52.520007999999997"/>
    <n v="13.404954"/>
    <s v="Banking &amp; Finance"/>
    <s v="Enterprise (1001+)"/>
    <s v="Michael Brown"/>
    <d v="2024-02-10T00:00:00"/>
    <s v="Custom solution"/>
    <x v="4"/>
    <n v="5"/>
    <x v="6"/>
    <n v="5"/>
    <n v="5433"/>
    <n v="0.3"/>
    <d v="2024-05-02T00:00:00"/>
    <m/>
  </r>
  <r>
    <s v="Twitterworks"/>
    <s v="Germany"/>
    <n v="52.520007999999997"/>
    <n v="13.404954"/>
    <s v="Transportation &amp; Logistics"/>
    <s v="Small (11-200)"/>
    <s v="Kevin Anderson"/>
    <d v="2024-03-29T00:00:00"/>
    <s v="Services"/>
    <x v="5"/>
    <n v="2"/>
    <x v="0"/>
    <m/>
    <n v="1044"/>
    <n v="0.4"/>
    <d v="2025-03-02T00:00:00"/>
    <m/>
  </r>
  <r>
    <s v="Demizz"/>
    <s v="Germany"/>
    <n v="52.520007999999997"/>
    <n v="13.404954"/>
    <s v="Government Administration &amp; Healthcare"/>
    <s v="Small (11-200)"/>
    <s v="Michael Brown"/>
    <d v="2024-04-15T00:00:00"/>
    <s v="Custom solution"/>
    <x v="5"/>
    <n v="2"/>
    <x v="0"/>
    <m/>
    <n v="1251"/>
    <n v="0.3"/>
    <d v="2024-07-21T00:00:00"/>
    <m/>
  </r>
  <r>
    <s v="Voomm"/>
    <s v="Spain"/>
    <n v="40.416775000000001"/>
    <n v="-3.7037900000000001"/>
    <s v="IT &amp; IT Services"/>
    <s v="Small (11-200)"/>
    <s v="Laura Thompson"/>
    <d v="2024-02-02T00:00:00"/>
    <s v="SAAS"/>
    <x v="5"/>
    <n v="2"/>
    <x v="0"/>
    <m/>
    <n v="1825"/>
    <n v="0.6"/>
    <d v="2024-06-24T00:00:00"/>
    <m/>
  </r>
  <r>
    <s v="Zazio"/>
    <s v="Italy"/>
    <n v="41.902782000000002"/>
    <n v="12.496366"/>
    <s v="IT &amp; IT Services"/>
    <s v="Small (11-200)"/>
    <s v="Michael Brown"/>
    <d v="2024-01-02T00:00:00"/>
    <s v="Services"/>
    <x v="5"/>
    <n v="2"/>
    <x v="0"/>
    <m/>
    <n v="1812"/>
    <n v="0.8"/>
    <d v="2024-03-29T00:00:00"/>
    <m/>
  </r>
  <r>
    <s v="Bubblebox"/>
    <s v="France"/>
    <n v="48.864716000000001"/>
    <n v="2.3490139999999999"/>
    <s v="Government Administration &amp; Healthcare"/>
    <s v="Small (11-200)"/>
    <s v="Jessica Martinez"/>
    <d v="2024-04-29T00:00:00"/>
    <s v="SAAS"/>
    <x v="5"/>
    <n v="2"/>
    <x v="0"/>
    <m/>
    <n v="1948"/>
    <n v="0.7"/>
    <d v="2025-03-24T00:00:00"/>
    <m/>
  </r>
  <r>
    <s v="Chatterbridge"/>
    <s v="Portugal"/>
    <n v="38.736946000000003"/>
    <n v="-9.1426850000000002"/>
    <s v="IT &amp; IT Services"/>
    <s v="Small (11-200)"/>
    <s v="Jessica Martinez"/>
    <d v="2024-01-22T00:00:00"/>
    <s v="SAAS"/>
    <x v="5"/>
    <n v="2"/>
    <x v="0"/>
    <m/>
    <n v="978"/>
    <n v="0.2"/>
    <d v="2024-08-31T00:00:00"/>
    <m/>
  </r>
  <r>
    <s v="Linkbridge"/>
    <s v="Portugal"/>
    <n v="38.736946000000003"/>
    <n v="-9.1426850000000002"/>
    <s v="Telecommunications"/>
    <s v="Small (11-200)"/>
    <s v="Jessica Martinez"/>
    <d v="2024-03-12T00:00:00"/>
    <s v="SAAS"/>
    <x v="5"/>
    <n v="2"/>
    <x v="0"/>
    <m/>
    <n v="1815"/>
    <n v="0.7"/>
    <d v="2025-01-28T00:00:00"/>
    <m/>
  </r>
  <r>
    <s v="DabZ"/>
    <s v="Italy"/>
    <n v="41.902782000000002"/>
    <n v="12.496366"/>
    <s v="Telecommunications"/>
    <s v="Small (11-200)"/>
    <s v="Jessica Martinez"/>
    <d v="2024-01-20T00:00:00"/>
    <s v="SAAS"/>
    <x v="5"/>
    <n v="2"/>
    <x v="0"/>
    <m/>
    <n v="879"/>
    <n v="1"/>
    <d v="2024-06-27T00:00:00"/>
    <m/>
  </r>
  <r>
    <s v="Gabvine"/>
    <s v="France"/>
    <n v="48.864716000000001"/>
    <n v="2.3490139999999999"/>
    <s v="Telecommunications"/>
    <s v="Small (11-200)"/>
    <s v="John Smith"/>
    <d v="2024-03-01T00:00:00"/>
    <s v="Services"/>
    <x v="5"/>
    <n v="2"/>
    <x v="0"/>
    <m/>
    <n v="665"/>
    <n v="0.4"/>
    <d v="2024-07-01T00:00:00"/>
    <m/>
  </r>
  <r>
    <s v="Voolith"/>
    <s v="Italy"/>
    <n v="41.902782000000002"/>
    <n v="12.496366"/>
    <s v="Transportation &amp; Logistics"/>
    <s v="Small (11-200)"/>
    <s v="Laura Thompson"/>
    <d v="2024-05-31T00:00:00"/>
    <s v="SAAS"/>
    <x v="5"/>
    <n v="2"/>
    <x v="0"/>
    <m/>
    <n v="268"/>
    <n v="0.4"/>
    <d v="2024-06-23T00:00:00"/>
    <m/>
  </r>
  <r>
    <s v="Eire"/>
    <s v="Italy"/>
    <n v="41.902782000000002"/>
    <n v="12.496366"/>
    <s v="Manufacturing &amp; Production"/>
    <s v="Small (11-200)"/>
    <s v="Kevin Anderson"/>
    <d v="2024-04-24T00:00:00"/>
    <s v="Custom solution"/>
    <x v="5"/>
    <n v="2"/>
    <x v="0"/>
    <m/>
    <n v="1387"/>
    <n v="0.5"/>
    <d v="2025-02-14T00:00:00"/>
    <m/>
  </r>
  <r>
    <s v="Devpoint"/>
    <s v="Belgium"/>
    <n v="51.260196999999998"/>
    <n v="4.4027710000000004"/>
    <s v="Education &amp; Science"/>
    <s v="Small (11-200)"/>
    <s v="David Wilson"/>
    <d v="2024-03-01T00:00:00"/>
    <s v="SAAS"/>
    <x v="5"/>
    <n v="2"/>
    <x v="0"/>
    <m/>
    <n v="207"/>
    <n v="0.4"/>
    <d v="2024-09-04T00:00:00"/>
    <m/>
  </r>
  <r>
    <s v="Twimbo"/>
    <s v="Spain"/>
    <n v="40.416775000000001"/>
    <n v="-3.7037900000000001"/>
    <s v="Education &amp; Science"/>
    <s v="Small (11-200)"/>
    <s v="Laura Thompson"/>
    <d v="2024-02-10T00:00:00"/>
    <s v="Services"/>
    <x v="5"/>
    <n v="2"/>
    <x v="0"/>
    <m/>
    <n v="1239"/>
    <n v="0.2"/>
    <d v="2024-07-27T00:00:00"/>
    <m/>
  </r>
  <r>
    <s v="Youfeed"/>
    <s v="Germany"/>
    <n v="52.520007999999997"/>
    <n v="13.404954"/>
    <s v="Transportation &amp; Logistics"/>
    <s v="Small (11-200)"/>
    <s v="Laura Thompson"/>
    <d v="2024-04-17T00:00:00"/>
    <s v="SAAS"/>
    <x v="5"/>
    <n v="2"/>
    <x v="0"/>
    <m/>
    <n v="588"/>
    <n v="0.2"/>
    <d v="2024-12-29T00:00:00"/>
    <m/>
  </r>
  <r>
    <s v="Realcube"/>
    <s v="Germany"/>
    <n v="52.520007999999997"/>
    <n v="13.404954"/>
    <s v="Government Administration &amp; Healthcare"/>
    <s v="Small (11-200)"/>
    <s v="Jessica Martinez"/>
    <d v="2024-01-15T00:00:00"/>
    <s v="SAAS"/>
    <x v="5"/>
    <n v="2"/>
    <x v="0"/>
    <m/>
    <n v="900"/>
    <n v="0.5"/>
    <d v="2024-10-20T00:00:00"/>
    <m/>
  </r>
  <r>
    <s v="Mycat"/>
    <s v="Germany"/>
    <n v="52.520007999999997"/>
    <n v="13.404954"/>
    <s v="Transportation &amp; Logistics"/>
    <s v="Small (11-200)"/>
    <s v="David Wilson"/>
    <d v="2024-05-03T00:00:00"/>
    <s v="SAAS"/>
    <x v="5"/>
    <n v="2"/>
    <x v="0"/>
    <m/>
    <n v="1326"/>
    <n v="0.6"/>
    <d v="2025-04-03T00:00:00"/>
    <m/>
  </r>
  <r>
    <s v="Innojam"/>
    <s v="Italy"/>
    <n v="41.902782000000002"/>
    <n v="12.496366"/>
    <s v="Transportation &amp; Logistics"/>
    <s v="Small (11-200)"/>
    <s v="Emily Johnson"/>
    <d v="2024-04-03T00:00:00"/>
    <s v="SAAS"/>
    <x v="5"/>
    <n v="2"/>
    <x v="0"/>
    <m/>
    <n v="1553"/>
    <n v="0.4"/>
    <d v="2025-02-10T00:00:00"/>
    <m/>
  </r>
  <r>
    <s v="Twinder"/>
    <s v="Spain"/>
    <n v="40.416775000000001"/>
    <n v="-3.7037900000000001"/>
    <s v="Manufacturing &amp; Production"/>
    <s v="Small (11-200)"/>
    <s v="Jessica Martinez"/>
    <d v="2024-01-31T00:00:00"/>
    <s v="Services"/>
    <x v="5"/>
    <n v="2"/>
    <x v="0"/>
    <m/>
    <n v="1888"/>
    <n v="0.3"/>
    <d v="2024-08-17T00:00:00"/>
    <m/>
  </r>
  <r>
    <s v="Reallinks"/>
    <s v="Switzerland"/>
    <n v="46.204391000000001"/>
    <n v="6.1431579999999997"/>
    <s v="Transportation &amp; Logistics"/>
    <s v="Small (11-200)"/>
    <s v="Michael Brown"/>
    <d v="2024-02-29T00:00:00"/>
    <s v="Custom solution"/>
    <x v="5"/>
    <n v="2"/>
    <x v="0"/>
    <m/>
    <n v="382"/>
    <n v="1"/>
    <d v="2024-07-31T00:00:00"/>
    <m/>
  </r>
  <r>
    <s v="Einti"/>
    <s v="Spain"/>
    <n v="40.416775000000001"/>
    <n v="-3.7037900000000001"/>
    <s v="Construction &amp; Engineering"/>
    <s v="Small (11-200)"/>
    <s v="Michael Brown"/>
    <d v="2024-03-17T00:00:00"/>
    <s v="SAAS"/>
    <x v="5"/>
    <n v="2"/>
    <x v="0"/>
    <m/>
    <n v="931"/>
    <n v="0.4"/>
    <d v="2024-06-01T00:00:00"/>
    <m/>
  </r>
  <r>
    <s v="Meevee"/>
    <s v="Italy"/>
    <n v="41.902782000000002"/>
    <n v="12.496366"/>
    <s v="Energy &amp; Utilities"/>
    <s v="Small (11-200)"/>
    <s v="Kevin Anderson"/>
    <d v="2024-02-01T00:00:00"/>
    <s v="Services"/>
    <x v="5"/>
    <n v="2"/>
    <x v="0"/>
    <m/>
    <n v="382"/>
    <n v="0.6"/>
    <d v="2024-11-25T00:00:00"/>
    <m/>
  </r>
  <r>
    <s v="Zoomcast"/>
    <s v="Germany"/>
    <n v="52.520007999999997"/>
    <n v="13.404954"/>
    <s v="Banking &amp; Finance"/>
    <s v="Small (11-200)"/>
    <s v="Sarah Davis"/>
    <d v="2024-02-10T00:00:00"/>
    <s v="Services"/>
    <x v="5"/>
    <n v="2"/>
    <x v="0"/>
    <m/>
    <n v="547"/>
    <n v="0.5"/>
    <d v="2024-08-06T00:00:00"/>
    <m/>
  </r>
  <r>
    <s v="Demimbu"/>
    <s v="Germany"/>
    <n v="52.520007999999997"/>
    <n v="13.404954"/>
    <s v="Energy &amp; Utilities"/>
    <s v="Small (11-200)"/>
    <s v="Jessica Martinez"/>
    <d v="2024-04-01T00:00:00"/>
    <s v="Services"/>
    <x v="5"/>
    <n v="2"/>
    <x v="0"/>
    <m/>
    <n v="1545"/>
    <n v="0.9"/>
    <d v="2024-08-19T00:00:00"/>
    <m/>
  </r>
  <r>
    <s v="Vipe"/>
    <s v="Italy"/>
    <n v="41.902782000000002"/>
    <n v="12.496366"/>
    <s v="IT &amp; IT Services"/>
    <s v="Small (11-200)"/>
    <s v="Laura Thompson"/>
    <d v="2024-01-13T00:00:00"/>
    <s v="SAAS"/>
    <x v="5"/>
    <n v="2"/>
    <x v="0"/>
    <m/>
    <n v="1779"/>
    <n v="0.8"/>
    <d v="2024-09-05T00:00:00"/>
    <m/>
  </r>
  <r>
    <s v="Twitterbeat"/>
    <s v="Germany"/>
    <n v="52.520007999999997"/>
    <n v="13.404954"/>
    <s v="Professional Services &amp; Consulting"/>
    <s v="Small (11-200)"/>
    <s v="Laura Thompson"/>
    <d v="2024-03-30T00:00:00"/>
    <s v="SAAS"/>
    <x v="5"/>
    <n v="2"/>
    <x v="0"/>
    <m/>
    <n v="332"/>
    <n v="0.3"/>
    <d v="2024-07-14T00:00:00"/>
    <m/>
  </r>
  <r>
    <s v="Topicshots"/>
    <s v="Switzerland"/>
    <n v="46.204391000000001"/>
    <n v="6.1431579999999997"/>
    <s v="Banking &amp; Finance"/>
    <s v="Small (11-200)"/>
    <s v="Kevin Anderson"/>
    <d v="2024-01-29T00:00:00"/>
    <s v="Custom solution"/>
    <x v="5"/>
    <n v="2"/>
    <x v="0"/>
    <m/>
    <n v="655"/>
    <n v="0.1"/>
    <d v="2025-01-11T00:00:00"/>
    <m/>
  </r>
  <r>
    <s v="Quire"/>
    <s v="Italy"/>
    <n v="41.902782000000002"/>
    <n v="12.496366"/>
    <s v="Transportation &amp; Logistics"/>
    <s v="Small (11-200)"/>
    <s v="Michael Brown"/>
    <d v="2024-05-25T00:00:00"/>
    <s v="SAAS"/>
    <x v="5"/>
    <n v="2"/>
    <x v="0"/>
    <m/>
    <n v="955"/>
    <n v="0.2"/>
    <d v="2024-09-09T00:00:00"/>
    <m/>
  </r>
  <r>
    <s v="Emmerich and Sons"/>
    <s v="Switzerland"/>
    <n v="46.204391000000001"/>
    <n v="6.1431579999999997"/>
    <s v="Manufacturing &amp; Production"/>
    <s v="Small (11-200)"/>
    <s v="Sarah Davis"/>
    <d v="2024-03-06T00:00:00"/>
    <s v="Services"/>
    <x v="5"/>
    <n v="2"/>
    <x v="0"/>
    <m/>
    <n v="923"/>
    <n v="0.6"/>
    <d v="2024-07-03T00:00:00"/>
    <m/>
  </r>
  <r>
    <s v="McKenzie LLC"/>
    <s v="Italy"/>
    <n v="41.902782000000002"/>
    <n v="12.496366"/>
    <s v="Transportation &amp; Logistics"/>
    <s v="Small (11-200)"/>
    <s v="Laura Thompson"/>
    <d v="2024-05-01T00:00:00"/>
    <s v="SAAS"/>
    <x v="5"/>
    <n v="2"/>
    <x v="0"/>
    <m/>
    <n v="581"/>
    <n v="0.4"/>
    <d v="2024-06-18T00:00:00"/>
    <m/>
  </r>
  <r>
    <s v="Lueilwitz-Cole"/>
    <s v="Germany"/>
    <n v="52.520007999999997"/>
    <n v="13.404954"/>
    <s v="IT &amp; IT Services"/>
    <s v="Small (11-200)"/>
    <s v="Sarah Davis"/>
    <d v="2024-01-19T00:00:00"/>
    <s v="SAAS"/>
    <x v="5"/>
    <n v="2"/>
    <x v="0"/>
    <m/>
    <n v="1911"/>
    <n v="0.9"/>
    <d v="2024-05-27T00:00:00"/>
    <m/>
  </r>
  <r>
    <s v="Casper-Flatley"/>
    <s v="Germany"/>
    <n v="52.520007999999997"/>
    <n v="13.404954"/>
    <s v="Banking &amp; Finance"/>
    <s v="Small (11-200)"/>
    <s v="Jessica Martinez"/>
    <d v="2024-04-21T00:00:00"/>
    <s v="SAAS"/>
    <x v="5"/>
    <n v="2"/>
    <x v="0"/>
    <m/>
    <n v="1605"/>
    <n v="0.5"/>
    <d v="2024-12-07T00:00:00"/>
    <m/>
  </r>
  <r>
    <s v="Paucek, Pouros and Wunsch"/>
    <s v="Germany"/>
    <n v="52.520007999999997"/>
    <n v="13.404954"/>
    <s v="IT &amp; IT Services"/>
    <s v="Small (11-200)"/>
    <s v="John Smith"/>
    <d v="2024-04-16T00:00:00"/>
    <s v="SAAS"/>
    <x v="5"/>
    <n v="2"/>
    <x v="0"/>
    <m/>
    <n v="311"/>
    <n v="0.5"/>
    <d v="2025-01-26T00:00:00"/>
    <m/>
  </r>
  <r>
    <s v="Crona Inc"/>
    <s v="Portugal"/>
    <n v="38.736946000000003"/>
    <n v="-9.1426850000000002"/>
    <s v="Banking &amp; Finance"/>
    <s v="Small (11-200)"/>
    <s v="Laura Thompson"/>
    <d v="2024-01-14T00:00:00"/>
    <s v="SAAS"/>
    <x v="5"/>
    <n v="2"/>
    <x v="0"/>
    <m/>
    <n v="589"/>
    <n v="0.2"/>
    <d v="2024-05-23T00:00:00"/>
    <m/>
  </r>
  <r>
    <s v="Waters LLC"/>
    <s v="Switzerland"/>
    <n v="46.204391000000001"/>
    <n v="6.1431579999999997"/>
    <s v="Government Administration &amp; Healthcare"/>
    <s v="Small (11-200)"/>
    <s v="Laura Thompson"/>
    <d v="2024-02-05T00:00:00"/>
    <s v="SAAS"/>
    <x v="5"/>
    <n v="2"/>
    <x v="0"/>
    <m/>
    <n v="1416"/>
    <n v="0.2"/>
    <d v="2024-05-27T00:00:00"/>
    <m/>
  </r>
  <r>
    <s v="Wyman-Jast"/>
    <s v="Italy"/>
    <n v="41.902782000000002"/>
    <n v="12.496366"/>
    <s v="Entertainment &amp; Media &amp; Hospitality"/>
    <s v="Small (11-200)"/>
    <s v="John Smith"/>
    <d v="2024-01-28T00:00:00"/>
    <s v="Services"/>
    <x v="5"/>
    <n v="2"/>
    <x v="0"/>
    <m/>
    <n v="1873"/>
    <n v="0.4"/>
    <d v="2024-05-14T00:00:00"/>
    <m/>
  </r>
  <r>
    <s v="Kuhic-Parker"/>
    <s v="Austria"/>
    <n v="48.210033000000003"/>
    <n v="16.363448999999999"/>
    <s v="Banking &amp; Finance"/>
    <s v="Small (11-200)"/>
    <s v="Laura Thompson"/>
    <d v="2024-02-10T00:00:00"/>
    <s v="SAAS"/>
    <x v="5"/>
    <n v="2"/>
    <x v="0"/>
    <m/>
    <n v="282"/>
    <n v="0.2"/>
    <d v="2024-04-02T00:00:00"/>
    <m/>
  </r>
  <r>
    <s v="Swaniawski-McCullough"/>
    <s v="France"/>
    <n v="48.864716000000001"/>
    <n v="2.3490139999999999"/>
    <s v="Transportation &amp; Logistics"/>
    <s v="Small (11-200)"/>
    <s v="Jessica Martinez"/>
    <d v="2024-03-19T00:00:00"/>
    <s v="SAAS"/>
    <x v="5"/>
    <n v="2"/>
    <x v="0"/>
    <m/>
    <n v="1434"/>
    <n v="0.4"/>
    <d v="2024-06-10T00:00:00"/>
    <m/>
  </r>
  <r>
    <s v="DuBuque-Hartmann"/>
    <s v="Switzerland"/>
    <n v="46.204391000000001"/>
    <n v="6.1431579999999997"/>
    <s v="Retail &amp; Distribution"/>
    <s v="Small (11-200)"/>
    <s v="Michael Brown"/>
    <d v="2024-03-17T00:00:00"/>
    <s v="Services"/>
    <x v="5"/>
    <n v="2"/>
    <x v="0"/>
    <m/>
    <n v="349"/>
    <n v="0.5"/>
    <d v="2024-10-07T00:00:00"/>
    <m/>
  </r>
  <r>
    <s v="Spencer-Bauch"/>
    <s v="France"/>
    <n v="48.864716000000001"/>
    <n v="2.3490139999999999"/>
    <s v="Recreation &amp; Sports"/>
    <s v="Small (11-200)"/>
    <s v="John Smith"/>
    <d v="2024-03-28T00:00:00"/>
    <s v="Services"/>
    <x v="5"/>
    <n v="2"/>
    <x v="0"/>
    <m/>
    <n v="994"/>
    <n v="0.2"/>
    <d v="2024-06-27T00:00:00"/>
    <m/>
  </r>
  <r>
    <s v="Hand-Bernhard"/>
    <s v="Italy"/>
    <n v="41.902782000000002"/>
    <n v="12.496366"/>
    <s v="IT &amp; IT Services"/>
    <s v="Small (11-200)"/>
    <s v="John Smith"/>
    <d v="2024-01-02T00:00:00"/>
    <s v="Services"/>
    <x v="5"/>
    <n v="2"/>
    <x v="0"/>
    <m/>
    <n v="1969"/>
    <n v="0.2"/>
    <d v="2024-09-26T00:00:00"/>
    <m/>
  </r>
  <r>
    <s v="McLaughlin Group"/>
    <s v="Italy"/>
    <n v="41.902782000000002"/>
    <n v="12.496366"/>
    <s v="Banking &amp; Finance"/>
    <s v="Small (11-200)"/>
    <s v="Kevin Anderson"/>
    <d v="2024-05-12T00:00:00"/>
    <s v="SAAS"/>
    <x v="5"/>
    <n v="2"/>
    <x v="0"/>
    <m/>
    <n v="406"/>
    <n v="0.4"/>
    <d v="2024-10-18T00:00:00"/>
    <m/>
  </r>
  <r>
    <s v="Mertz-Dare"/>
    <s v="France"/>
    <n v="48.864716000000001"/>
    <n v="2.3490139999999999"/>
    <s v="Professional Services &amp; Consulting"/>
    <s v="Small (11-200)"/>
    <s v="Jessica Martinez"/>
    <d v="2024-05-18T00:00:00"/>
    <s v="Services"/>
    <x v="5"/>
    <n v="2"/>
    <x v="0"/>
    <m/>
    <n v="1985"/>
    <n v="0.5"/>
    <d v="2025-01-11T00:00:00"/>
    <m/>
  </r>
  <r>
    <s v="Simonis, Wyman and Connelly"/>
    <s v="Austria"/>
    <n v="48.210033000000003"/>
    <n v="16.363448999999999"/>
    <s v="Professional Services &amp; Consulting"/>
    <s v="Small (11-200)"/>
    <s v="Sarah Davis"/>
    <d v="2024-05-22T00:00:00"/>
    <s v="SAAS"/>
    <x v="5"/>
    <n v="2"/>
    <x v="0"/>
    <m/>
    <n v="668"/>
    <n v="0.4"/>
    <d v="2024-10-26T00:00:00"/>
    <m/>
  </r>
  <r>
    <s v="Turner LLC"/>
    <s v="France"/>
    <n v="48.864716000000001"/>
    <n v="2.3490139999999999"/>
    <s v="IT &amp; IT Services"/>
    <s v="Small (11-200)"/>
    <s v="Kevin Anderson"/>
    <d v="2024-03-04T00:00:00"/>
    <s v="SAAS"/>
    <x v="5"/>
    <n v="2"/>
    <x v="0"/>
    <m/>
    <n v="596"/>
    <n v="0.1"/>
    <d v="2024-06-24T00:00:00"/>
    <m/>
  </r>
  <r>
    <s v="Herzog-Kub"/>
    <s v="Belgium"/>
    <n v="51.260196999999998"/>
    <n v="4.4027710000000004"/>
    <s v="IT &amp; IT Services"/>
    <s v="Small (11-200)"/>
    <s v="Emily Johnson"/>
    <d v="2024-03-15T00:00:00"/>
    <s v="Services"/>
    <x v="5"/>
    <n v="2"/>
    <x v="0"/>
    <m/>
    <n v="1691"/>
    <n v="0.4"/>
    <d v="2024-12-29T00:00:00"/>
    <m/>
  </r>
  <r>
    <s v="Kris Inc"/>
    <s v="Portugal"/>
    <n v="38.736946000000003"/>
    <n v="-9.1426850000000002"/>
    <s v="Transportation &amp; Logistics"/>
    <s v="Small (11-200)"/>
    <s v="Michael Brown"/>
    <d v="2024-01-14T00:00:00"/>
    <s v="Services"/>
    <x v="5"/>
    <n v="2"/>
    <x v="0"/>
    <m/>
    <n v="1303"/>
    <n v="0.4"/>
    <d v="2024-07-29T00:00:00"/>
    <m/>
  </r>
  <r>
    <s v="Thompson and Sons"/>
    <s v="Switzerland"/>
    <n v="46.204391000000001"/>
    <n v="6.1431579999999997"/>
    <s v="Transportation &amp; Logistics"/>
    <s v="Small (11-200)"/>
    <s v="Jessica Martinez"/>
    <d v="2024-05-22T00:00:00"/>
    <s v="Custom solution"/>
    <x v="5"/>
    <n v="2"/>
    <x v="0"/>
    <m/>
    <n v="1520"/>
    <n v="0.3"/>
    <d v="2024-08-22T00:00:00"/>
    <m/>
  </r>
  <r>
    <s v="Morar-Johns"/>
    <s v="Germany"/>
    <n v="52.520007999999997"/>
    <n v="13.404954"/>
    <s v="Recreation &amp; Sports"/>
    <s v="Small (11-200)"/>
    <s v="Jessica Martinez"/>
    <d v="2024-04-15T00:00:00"/>
    <s v="Custom solution"/>
    <x v="5"/>
    <n v="2"/>
    <x v="0"/>
    <m/>
    <n v="834"/>
    <n v="0.3"/>
    <d v="2024-10-11T00:00:00"/>
    <m/>
  </r>
  <r>
    <s v="Hessel Inc"/>
    <s v="Italy"/>
    <n v="41.902782000000002"/>
    <n v="12.496366"/>
    <s v="Construction &amp; Engineering"/>
    <s v="Small (11-200)"/>
    <s v="Emily Johnson"/>
    <d v="2024-01-20T00:00:00"/>
    <s v="SAAS"/>
    <x v="5"/>
    <n v="2"/>
    <x v="0"/>
    <m/>
    <n v="444"/>
    <n v="0.2"/>
    <d v="2024-11-17T00:00:00"/>
    <m/>
  </r>
  <r>
    <s v="Wiegand-Braun"/>
    <s v="France"/>
    <n v="48.864716000000001"/>
    <n v="2.3490139999999999"/>
    <s v="IT &amp; IT Services"/>
    <s v="Small (11-200)"/>
    <s v="David Wilson"/>
    <d v="2024-03-02T00:00:00"/>
    <s v="SAAS"/>
    <x v="5"/>
    <n v="2"/>
    <x v="0"/>
    <m/>
    <n v="1067"/>
    <n v="0.4"/>
    <d v="2024-07-23T00:00:00"/>
    <m/>
  </r>
  <r>
    <s v="VonRueden, Kreiger and McGlynn"/>
    <s v="Italy"/>
    <n v="41.902782000000002"/>
    <n v="12.496366"/>
    <s v="Professional Services &amp; Consulting"/>
    <s v="Small (11-200)"/>
    <s v="Emily Johnson"/>
    <d v="2024-05-31T00:00:00"/>
    <s v="SAAS"/>
    <x v="5"/>
    <n v="2"/>
    <x v="0"/>
    <m/>
    <n v="958"/>
    <n v="0.4"/>
    <d v="2025-05-11T00:00:00"/>
    <m/>
  </r>
  <r>
    <s v="Schmitt-Vandervort"/>
    <s v="Austria"/>
    <n v="48.210033000000003"/>
    <n v="16.363448999999999"/>
    <s v="Agriculture &amp; Mining"/>
    <s v="Small (11-200)"/>
    <s v="John Smith"/>
    <d v="2024-05-01T00:00:00"/>
    <s v="Services"/>
    <x v="5"/>
    <n v="2"/>
    <x v="0"/>
    <m/>
    <n v="1017"/>
    <n v="0.3"/>
    <d v="2024-10-27T00:00:00"/>
    <m/>
  </r>
  <r>
    <s v="Nicolas and Sons"/>
    <s v="Italy"/>
    <n v="41.902782000000002"/>
    <n v="12.496366"/>
    <s v="IT &amp; IT Services"/>
    <s v="Small (11-200)"/>
    <s v="John Smith"/>
    <d v="2024-01-15T00:00:00"/>
    <s v="SAAS"/>
    <x v="5"/>
    <n v="2"/>
    <x v="0"/>
    <m/>
    <n v="1621"/>
    <n v="0.4"/>
    <d v="2024-08-23T00:00:00"/>
    <m/>
  </r>
  <r>
    <s v="Stanton, Stracke and Hegmann"/>
    <s v="France"/>
    <n v="48.864716000000001"/>
    <n v="2.3490139999999999"/>
    <s v="Transportation &amp; Logistics"/>
    <s v="Small (11-200)"/>
    <s v="Laura Thompson"/>
    <d v="2024-04-08T00:00:00"/>
    <s v="SAAS"/>
    <x v="5"/>
    <n v="2"/>
    <x v="0"/>
    <m/>
    <n v="604"/>
    <n v="0.2"/>
    <d v="2024-09-14T00:00:00"/>
    <m/>
  </r>
  <r>
    <s v="Kuvalis, McClure and Leannon"/>
    <s v="Austria"/>
    <n v="48.210033000000003"/>
    <n v="16.363448999999999"/>
    <s v="Construction &amp; Engineering"/>
    <s v="Small (11-200)"/>
    <s v="Laura Thompson"/>
    <d v="2024-01-27T00:00:00"/>
    <s v="SAAS"/>
    <x v="5"/>
    <n v="2"/>
    <x v="0"/>
    <m/>
    <n v="1943"/>
    <n v="0.9"/>
    <d v="2025-01-13T00:00:00"/>
    <m/>
  </r>
  <r>
    <s v="Berge, Tremblay and Langworth"/>
    <s v="Portugal"/>
    <n v="38.736946000000003"/>
    <n v="-9.1426850000000002"/>
    <s v="Professional Services &amp; Consulting"/>
    <s v="Small (11-200)"/>
    <s v="Jessica Martinez"/>
    <d v="2024-01-13T00:00:00"/>
    <s v="SAAS"/>
    <x v="5"/>
    <n v="2"/>
    <x v="0"/>
    <m/>
    <n v="1019"/>
    <n v="0.2"/>
    <d v="2024-09-21T00:00:00"/>
    <m/>
  </r>
  <r>
    <s v="Schiller Group"/>
    <s v="Austria"/>
    <n v="48.210033000000003"/>
    <n v="16.363448999999999"/>
    <s v="Banking &amp; Finance"/>
    <s v="Small (11-200)"/>
    <s v="Michael Brown"/>
    <d v="2024-05-05T00:00:00"/>
    <s v="Custom solution"/>
    <x v="5"/>
    <n v="2"/>
    <x v="0"/>
    <m/>
    <n v="1623"/>
    <n v="0.2"/>
    <d v="2024-08-31T00:00:00"/>
    <m/>
  </r>
  <r>
    <s v="Considine Group"/>
    <s v="Switzerland"/>
    <n v="46.204391000000001"/>
    <n v="6.1431579999999997"/>
    <s v="IT &amp; IT Services"/>
    <s v="Small (11-200)"/>
    <s v="Emily Johnson"/>
    <d v="2024-05-23T00:00:00"/>
    <s v="Services"/>
    <x v="5"/>
    <n v="2"/>
    <x v="0"/>
    <m/>
    <n v="466"/>
    <n v="0.3"/>
    <d v="2024-12-31T00:00:00"/>
    <m/>
  </r>
  <r>
    <s v="Hammes Group"/>
    <s v="Germany"/>
    <n v="52.520007999999997"/>
    <n v="13.404954"/>
    <s v="Energy &amp; Utilities"/>
    <s v="Small (11-200)"/>
    <s v="Laura Thompson"/>
    <d v="2024-01-29T00:00:00"/>
    <s v="Services"/>
    <x v="5"/>
    <n v="2"/>
    <x v="0"/>
    <m/>
    <n v="444"/>
    <n v="0.5"/>
    <d v="2024-10-06T00:00:00"/>
    <m/>
  </r>
  <r>
    <s v="O'Reilly-Ruecker"/>
    <s v="Portugal"/>
    <n v="38.736946000000003"/>
    <n v="-9.1426850000000002"/>
    <s v="Banking &amp; Finance"/>
    <s v="Small (11-200)"/>
    <s v="Laura Thompson"/>
    <d v="2024-02-23T00:00:00"/>
    <s v="Services"/>
    <x v="5"/>
    <n v="2"/>
    <x v="0"/>
    <m/>
    <n v="1748"/>
    <n v="0.5"/>
    <d v="2024-11-29T00:00:00"/>
    <m/>
  </r>
  <r>
    <s v="Kreiger, Pfannerstill and Spencer"/>
    <s v="Italy"/>
    <n v="41.902782000000002"/>
    <n v="12.496366"/>
    <s v="Government Administration &amp; Healthcare"/>
    <s v="Small (11-200)"/>
    <s v="John Smith"/>
    <d v="2024-02-10T00:00:00"/>
    <s v="SAAS"/>
    <x v="5"/>
    <n v="2"/>
    <x v="0"/>
    <m/>
    <n v="1276"/>
    <n v="0.5"/>
    <d v="2024-07-09T00:00:00"/>
    <m/>
  </r>
  <r>
    <s v="Schoen, Langworth and Howe"/>
    <s v="Belgium"/>
    <n v="51.260196999999998"/>
    <n v="4.4027710000000004"/>
    <s v="Banking &amp; Finance"/>
    <s v="Small (11-200)"/>
    <s v="Michael Brown"/>
    <d v="2024-05-01T00:00:00"/>
    <s v="SAAS"/>
    <x v="5"/>
    <n v="2"/>
    <x v="0"/>
    <m/>
    <n v="1968"/>
    <n v="1"/>
    <d v="2024-07-26T00:00:00"/>
    <m/>
  </r>
  <r>
    <s v="Hartmann Group"/>
    <s v="Portugal"/>
    <n v="38.736946000000003"/>
    <n v="-9.1426850000000002"/>
    <s v="Banking &amp; Finance"/>
    <s v="Small (11-200)"/>
    <s v="Laura Thompson"/>
    <d v="2024-03-23T00:00:00"/>
    <s v="SAAS"/>
    <x v="5"/>
    <n v="2"/>
    <x v="0"/>
    <m/>
    <n v="500"/>
    <n v="0.4"/>
    <d v="2025-01-06T00:00:00"/>
    <m/>
  </r>
  <r>
    <s v="Swaniawski, Stokes and Beatty"/>
    <s v="Germany"/>
    <n v="52.520007999999997"/>
    <n v="13.404954"/>
    <s v="Transportation &amp; Logistics"/>
    <s v="Small (11-200)"/>
    <s v="Kevin Anderson"/>
    <d v="2024-01-08T00:00:00"/>
    <s v="Custom solution"/>
    <x v="5"/>
    <n v="2"/>
    <x v="0"/>
    <m/>
    <n v="494"/>
    <n v="0.2"/>
    <d v="2024-04-11T00:00:00"/>
    <m/>
  </r>
  <r>
    <s v="Rohan, Bogisich and Herman"/>
    <s v="Belgium"/>
    <n v="51.260196999999998"/>
    <n v="4.4027710000000004"/>
    <s v="Recreation &amp; Sports"/>
    <s v="Small (11-200)"/>
    <s v="Emily Johnson"/>
    <d v="2024-05-12T00:00:00"/>
    <s v="Services"/>
    <x v="5"/>
    <n v="2"/>
    <x v="0"/>
    <m/>
    <n v="1307"/>
    <n v="0.2"/>
    <d v="2024-12-16T00:00:00"/>
    <m/>
  </r>
  <r>
    <s v="Toy LLC"/>
    <s v="Italy"/>
    <n v="41.902782000000002"/>
    <n v="12.496366"/>
    <s v="IT &amp; IT Services"/>
    <s v="Small (11-200)"/>
    <s v="Michael Brown"/>
    <d v="2024-04-18T00:00:00"/>
    <s v="SAAS"/>
    <x v="5"/>
    <n v="2"/>
    <x v="0"/>
    <m/>
    <n v="1913"/>
    <n v="0.4"/>
    <d v="2024-05-27T00:00:00"/>
    <m/>
  </r>
  <r>
    <s v="Raynor, Hand and Grady"/>
    <s v="France"/>
    <n v="48.864716000000001"/>
    <n v="2.3490139999999999"/>
    <s v="Construction &amp; Engineering"/>
    <s v="Small (11-200)"/>
    <s v="Sarah Davis"/>
    <d v="2024-02-24T00:00:00"/>
    <s v="SAAS"/>
    <x v="5"/>
    <n v="2"/>
    <x v="0"/>
    <m/>
    <n v="1519"/>
    <n v="0.9"/>
    <d v="2024-10-15T00:00:00"/>
    <m/>
  </r>
  <r>
    <s v="Corwin-Nolan"/>
    <s v="Germany"/>
    <n v="52.520007999999997"/>
    <n v="13.404954"/>
    <s v="Construction &amp; Engineering"/>
    <s v="Small (11-200)"/>
    <s v="Laura Thompson"/>
    <d v="2024-03-31T00:00:00"/>
    <s v="Services"/>
    <x v="5"/>
    <n v="2"/>
    <x v="0"/>
    <m/>
    <n v="1323"/>
    <n v="0.4"/>
    <d v="2025-02-10T00:00:00"/>
    <m/>
  </r>
  <r>
    <s v="Green-Jenkins"/>
    <s v="Spain"/>
    <n v="40.416775000000001"/>
    <n v="-3.7037900000000001"/>
    <s v="Retail &amp; Distribution"/>
    <s v="Small (11-200)"/>
    <s v="David Wilson"/>
    <d v="2024-01-10T00:00:00"/>
    <s v="Custom solution"/>
    <x v="5"/>
    <n v="2"/>
    <x v="0"/>
    <m/>
    <n v="304"/>
    <n v="0.3"/>
    <d v="2024-05-04T00:00:00"/>
    <m/>
  </r>
  <r>
    <s v="Bogan, Schmeler and Schimmel"/>
    <s v="Italy"/>
    <n v="41.902782000000002"/>
    <n v="12.496366"/>
    <s v="Energy &amp; Utilities"/>
    <s v="Small (11-200)"/>
    <s v="Michael Brown"/>
    <d v="2024-02-14T00:00:00"/>
    <s v="SAAS"/>
    <x v="5"/>
    <n v="2"/>
    <x v="0"/>
    <m/>
    <n v="762"/>
    <n v="0.2"/>
    <d v="2024-06-29T00:00:00"/>
    <m/>
  </r>
  <r>
    <s v="Mitchell Inc"/>
    <s v="Germany"/>
    <n v="52.520007999999997"/>
    <n v="13.404954"/>
    <s v="Professional Services &amp; Consulting"/>
    <s v="Small (11-200)"/>
    <s v="Emily Johnson"/>
    <d v="2024-04-04T00:00:00"/>
    <s v="SAAS"/>
    <x v="5"/>
    <n v="2"/>
    <x v="0"/>
    <m/>
    <n v="834"/>
    <n v="0.3"/>
    <d v="2024-05-16T00:00:00"/>
    <m/>
  </r>
  <r>
    <s v="Reichel, Spencer and Rau"/>
    <s v="Switzerland"/>
    <n v="46.204391000000001"/>
    <n v="6.1431579999999997"/>
    <s v="IT &amp; IT Services"/>
    <s v="Small (11-200)"/>
    <s v="Michael Brown"/>
    <d v="2024-02-26T00:00:00"/>
    <s v="Services"/>
    <x v="5"/>
    <n v="2"/>
    <x v="0"/>
    <m/>
    <n v="1973"/>
    <n v="0.5"/>
    <d v="2024-12-21T00:00:00"/>
    <m/>
  </r>
  <r>
    <s v="Feeney, Schneider and Boyle"/>
    <s v="France"/>
    <n v="48.864716000000001"/>
    <n v="2.3490139999999999"/>
    <s v="IT &amp; IT Services"/>
    <s v="Small (11-200)"/>
    <s v="Michael Brown"/>
    <d v="2024-02-29T00:00:00"/>
    <s v="Services"/>
    <x v="5"/>
    <n v="2"/>
    <x v="0"/>
    <m/>
    <n v="1850"/>
    <n v="0.3"/>
    <d v="2024-10-02T00:00:00"/>
    <m/>
  </r>
  <r>
    <s v="Sipes Group"/>
    <s v="Italy"/>
    <n v="41.902782000000002"/>
    <n v="12.496366"/>
    <s v="Professional Services &amp; Consulting"/>
    <s v="Small (11-200)"/>
    <s v="Laura Thompson"/>
    <d v="2024-01-11T00:00:00"/>
    <s v="SAAS"/>
    <x v="5"/>
    <n v="2"/>
    <x v="0"/>
    <m/>
    <n v="1222"/>
    <n v="0.4"/>
    <d v="2024-05-07T00:00:00"/>
    <m/>
  </r>
  <r>
    <s v="Kunze and Sons"/>
    <s v="Spain"/>
    <n v="40.416775000000001"/>
    <n v="-3.7037900000000001"/>
    <s v="Banking &amp; Finance"/>
    <s v="Small (11-200)"/>
    <s v="Laura Thompson"/>
    <d v="2024-02-03T00:00:00"/>
    <s v="SAAS"/>
    <x v="5"/>
    <n v="2"/>
    <x v="0"/>
    <m/>
    <n v="992"/>
    <n v="0.3"/>
    <d v="2024-09-04T00:00:00"/>
    <m/>
  </r>
  <r>
    <s v="Schaden-Rau"/>
    <s v="Austria"/>
    <n v="48.210033000000003"/>
    <n v="16.363448999999999"/>
    <s v="Banking &amp; Finance"/>
    <s v="Small (11-200)"/>
    <s v="Kevin Anderson"/>
    <d v="2024-05-24T00:00:00"/>
    <s v="Services"/>
    <x v="5"/>
    <n v="2"/>
    <x v="0"/>
    <m/>
    <n v="1488"/>
    <n v="0.4"/>
    <d v="2024-08-02T00:00:00"/>
    <m/>
  </r>
  <r>
    <s v="Jenkins and Sons"/>
    <s v="Netherlands"/>
    <n v="52.370215999999999"/>
    <n v="4.895168"/>
    <s v="Professional Services &amp; Consulting"/>
    <s v="Small (11-200)"/>
    <s v="Kevin Anderson"/>
    <d v="2024-01-27T00:00:00"/>
    <s v="SAAS"/>
    <x v="5"/>
    <n v="2"/>
    <x v="0"/>
    <m/>
    <n v="1636"/>
    <n v="0.2"/>
    <d v="2024-04-17T00:00:00"/>
    <m/>
  </r>
  <r>
    <s v="Dibbert, Parisian and Stiedemann"/>
    <s v="Italy"/>
    <n v="41.902782000000002"/>
    <n v="12.496366"/>
    <s v="IT &amp; IT Services"/>
    <s v="Small (11-200)"/>
    <s v="Sarah Davis"/>
    <d v="2024-03-01T00:00:00"/>
    <s v="Custom solution"/>
    <x v="5"/>
    <n v="2"/>
    <x v="0"/>
    <m/>
    <n v="296"/>
    <n v="0.4"/>
    <d v="2024-09-14T00:00:00"/>
    <m/>
  </r>
  <r>
    <s v="Daniel and Sons"/>
    <s v="Portugal"/>
    <n v="38.736946000000003"/>
    <n v="-9.1426850000000002"/>
    <s v="Government Administration &amp; Healthcare"/>
    <s v="Small (11-200)"/>
    <s v="Laura Thompson"/>
    <d v="2024-05-02T00:00:00"/>
    <s v="SAAS"/>
    <x v="5"/>
    <n v="2"/>
    <x v="0"/>
    <m/>
    <n v="1927"/>
    <n v="0.1"/>
    <d v="2024-09-05T00:00:00"/>
    <m/>
  </r>
  <r>
    <s v="Ullrich-Runte"/>
    <s v="Italy"/>
    <n v="41.902782000000002"/>
    <n v="12.496366"/>
    <s v="Transportation &amp; Logistics"/>
    <s v="Small (11-200)"/>
    <s v="Laura Thompson"/>
    <d v="2024-04-23T00:00:00"/>
    <s v="Services"/>
    <x v="5"/>
    <n v="2"/>
    <x v="0"/>
    <m/>
    <n v="1958"/>
    <n v="0.5"/>
    <d v="2025-04-07T00:00:00"/>
    <m/>
  </r>
  <r>
    <s v="Gorczany LLC"/>
    <s v="Germany"/>
    <n v="52.520007999999997"/>
    <n v="13.404954"/>
    <s v="Agriculture &amp; Mining"/>
    <s v="Small (11-200)"/>
    <s v="David Wilson"/>
    <d v="2024-03-12T00:00:00"/>
    <s v="SAAS"/>
    <x v="5"/>
    <n v="2"/>
    <x v="0"/>
    <m/>
    <n v="1396"/>
    <n v="0.1"/>
    <d v="2024-09-09T00:00:00"/>
    <m/>
  </r>
  <r>
    <s v="Mayert-Heller"/>
    <s v="France"/>
    <n v="48.864716000000001"/>
    <n v="2.3490139999999999"/>
    <s v="Transportation &amp; Logistics"/>
    <s v="Small (11-200)"/>
    <s v="Kevin Anderson"/>
    <d v="2024-05-21T00:00:00"/>
    <s v="SAAS"/>
    <x v="5"/>
    <n v="2"/>
    <x v="0"/>
    <m/>
    <n v="205"/>
    <n v="0.2"/>
    <d v="2024-11-07T00:00:00"/>
    <m/>
  </r>
  <r>
    <s v="Schoen-Gutmann"/>
    <s v="Switzerland"/>
    <n v="46.204391000000001"/>
    <n v="6.1431579999999997"/>
    <s v="IT &amp; IT Services"/>
    <s v="Small (11-200)"/>
    <s v="Emily Johnson"/>
    <d v="2024-01-22T00:00:00"/>
    <s v="SAAS"/>
    <x v="5"/>
    <n v="2"/>
    <x v="0"/>
    <m/>
    <n v="951"/>
    <n v="1"/>
    <d v="2024-03-02T00:00:00"/>
    <m/>
  </r>
  <r>
    <s v="Langosh-Kunde"/>
    <s v="Italy"/>
    <n v="41.902782000000002"/>
    <n v="12.496366"/>
    <s v="Government Administration &amp; Healthcare"/>
    <s v="Small (11-200)"/>
    <s v="John Smith"/>
    <d v="2024-01-29T00:00:00"/>
    <s v="SAAS"/>
    <x v="5"/>
    <n v="2"/>
    <x v="0"/>
    <m/>
    <n v="271"/>
    <n v="0.8"/>
    <d v="2024-10-04T00:00:00"/>
    <m/>
  </r>
  <r>
    <s v="Harvey and Sons"/>
    <s v="Italy"/>
    <n v="41.902782000000002"/>
    <n v="12.496366"/>
    <s v="Construction &amp; Engineering"/>
    <s v="Small (11-200)"/>
    <s v="Laura Thompson"/>
    <d v="2024-03-29T00:00:00"/>
    <s v="Services"/>
    <x v="5"/>
    <n v="2"/>
    <x v="0"/>
    <m/>
    <n v="740"/>
    <n v="0.3"/>
    <d v="2024-12-06T00:00:00"/>
    <m/>
  </r>
  <r>
    <s v="Shanahan-Emard"/>
    <s v="Germany"/>
    <n v="52.520007999999997"/>
    <n v="13.404954"/>
    <s v="Telecommunications"/>
    <s v="Small (11-200)"/>
    <s v="Emily Johnson"/>
    <d v="2024-05-11T00:00:00"/>
    <s v="SAAS"/>
    <x v="5"/>
    <n v="2"/>
    <x v="0"/>
    <m/>
    <n v="1520"/>
    <n v="0.4"/>
    <d v="2025-05-07T00:00:00"/>
    <m/>
  </r>
  <r>
    <s v="Goldner-Carter"/>
    <s v="Belgium"/>
    <n v="51.260196999999998"/>
    <n v="4.4027710000000004"/>
    <s v="Professional Services &amp; Consulting"/>
    <s v="Small (11-200)"/>
    <s v="Laura Thompson"/>
    <d v="2024-04-02T00:00:00"/>
    <s v="Services"/>
    <x v="5"/>
    <n v="2"/>
    <x v="0"/>
    <m/>
    <n v="774"/>
    <n v="0.2"/>
    <d v="2024-05-22T00:00:00"/>
    <m/>
  </r>
  <r>
    <s v="McClure and Sons"/>
    <s v="Italy"/>
    <n v="41.902782000000002"/>
    <n v="12.496366"/>
    <s v="IT &amp; IT Services"/>
    <s v="Small (11-200)"/>
    <s v="Michael Brown"/>
    <d v="2024-01-12T00:00:00"/>
    <s v="SAAS"/>
    <x v="5"/>
    <n v="2"/>
    <x v="0"/>
    <m/>
    <n v="373"/>
    <n v="0.7"/>
    <d v="2024-12-10T00:00:00"/>
    <m/>
  </r>
  <r>
    <s v="Nicolas Group"/>
    <s v="Spain"/>
    <n v="40.416775000000001"/>
    <n v="-3.7037900000000001"/>
    <s v="Recreation &amp; Sports"/>
    <s v="Small (11-200)"/>
    <s v="Jessica Martinez"/>
    <d v="2024-02-07T00:00:00"/>
    <s v="Services"/>
    <x v="5"/>
    <n v="2"/>
    <x v="0"/>
    <m/>
    <n v="1382"/>
    <n v="0.4"/>
    <d v="2024-09-06T00:00:00"/>
    <m/>
  </r>
  <r>
    <s v="Stanton, Gislason and Mosciski"/>
    <s v="Italy"/>
    <n v="41.902782000000002"/>
    <n v="12.496366"/>
    <s v="Construction &amp; Engineering"/>
    <s v="Small (11-200)"/>
    <s v="John Smith"/>
    <d v="2024-01-31T00:00:00"/>
    <s v="Custom solution"/>
    <x v="5"/>
    <n v="2"/>
    <x v="0"/>
    <m/>
    <n v="1247"/>
    <n v="0.3"/>
    <d v="2025-01-13T00:00:00"/>
    <m/>
  </r>
  <r>
    <s v="Ward-DuBuque"/>
    <s v="France"/>
    <n v="48.864716000000001"/>
    <n v="2.3490139999999999"/>
    <s v="Professional Services &amp; Consulting"/>
    <s v="Small (11-200)"/>
    <s v="Sarah Davis"/>
    <d v="2024-01-22T00:00:00"/>
    <s v="Services"/>
    <x v="5"/>
    <n v="2"/>
    <x v="0"/>
    <m/>
    <n v="1780"/>
    <n v="0.4"/>
    <d v="2025-01-02T00:00:00"/>
    <m/>
  </r>
  <r>
    <s v="Willms Group"/>
    <s v="Switzerland"/>
    <n v="46.204391000000001"/>
    <n v="6.1431579999999997"/>
    <s v="IT &amp; IT Services"/>
    <s v="Small (11-200)"/>
    <s v="John Smith"/>
    <d v="2024-03-24T00:00:00"/>
    <s v="Services"/>
    <x v="5"/>
    <n v="2"/>
    <x v="0"/>
    <m/>
    <n v="1589"/>
    <n v="0.1"/>
    <d v="2024-11-28T00:00:00"/>
    <m/>
  </r>
  <r>
    <s v="Towne, Koss and Romaguera"/>
    <s v="Italy"/>
    <n v="41.902782000000002"/>
    <n v="12.496366"/>
    <s v="Telecommunications"/>
    <s v="Small (11-200)"/>
    <s v="David Wilson"/>
    <d v="2024-02-29T00:00:00"/>
    <s v="SAAS"/>
    <x v="5"/>
    <n v="2"/>
    <x v="0"/>
    <m/>
    <n v="303"/>
    <n v="0.2"/>
    <d v="2024-12-30T00:00:00"/>
    <m/>
  </r>
  <r>
    <s v="Treutel, Carter and Daniel"/>
    <s v="Netherlands"/>
    <n v="52.370215999999999"/>
    <n v="4.895168"/>
    <s v="Banking &amp; Finance"/>
    <s v="Small (11-200)"/>
    <s v="Laura Thompson"/>
    <d v="2024-02-23T00:00:00"/>
    <s v="SAAS"/>
    <x v="5"/>
    <n v="2"/>
    <x v="0"/>
    <m/>
    <n v="348"/>
    <n v="0.2"/>
    <d v="2024-07-06T00:00:00"/>
    <m/>
  </r>
  <r>
    <s v="Brekke LLC"/>
    <s v="Portugal"/>
    <n v="38.736946000000003"/>
    <n v="-9.1426850000000002"/>
    <s v="IT &amp; IT Services"/>
    <s v="Small (11-200)"/>
    <s v="Laura Thompson"/>
    <d v="2024-02-08T00:00:00"/>
    <s v="SAAS"/>
    <x v="5"/>
    <n v="2"/>
    <x v="0"/>
    <m/>
    <n v="1908"/>
    <n v="0.4"/>
    <d v="2024-04-17T00:00:00"/>
    <m/>
  </r>
  <r>
    <s v="Franecki and Sons"/>
    <s v="Germany"/>
    <n v="52.520007999999997"/>
    <n v="13.404954"/>
    <s v="Banking &amp; Finance"/>
    <s v="Small (11-200)"/>
    <s v="John Smith"/>
    <d v="2024-01-06T00:00:00"/>
    <s v="Services"/>
    <x v="5"/>
    <n v="2"/>
    <x v="0"/>
    <m/>
    <n v="433"/>
    <n v="0.5"/>
    <d v="2024-04-11T00:00:00"/>
    <m/>
  </r>
  <r>
    <s v="Ondricka-Heller"/>
    <s v="France"/>
    <n v="48.864716000000001"/>
    <n v="2.3490139999999999"/>
    <s v="Transportation &amp; Logistics"/>
    <s v="Small (11-200)"/>
    <s v="Kevin Anderson"/>
    <d v="2024-03-26T00:00:00"/>
    <s v="Custom solution"/>
    <x v="5"/>
    <n v="2"/>
    <x v="0"/>
    <m/>
    <n v="325"/>
    <n v="0.4"/>
    <d v="2024-06-18T00:00:00"/>
    <m/>
  </r>
  <r>
    <s v="Heidenreich, Hirthe and Kohler"/>
    <s v="Belgium"/>
    <n v="51.260196999999998"/>
    <n v="4.4027710000000004"/>
    <s v="Banking &amp; Finance"/>
    <s v="Small (11-200)"/>
    <s v="Emily Johnson"/>
    <d v="2024-01-29T00:00:00"/>
    <s v="SAAS"/>
    <x v="5"/>
    <n v="2"/>
    <x v="0"/>
    <m/>
    <n v="970"/>
    <n v="0.2"/>
    <d v="2024-11-21T00:00:00"/>
    <m/>
  </r>
  <r>
    <s v="Donnelly-O'Keefe"/>
    <s v="Italy"/>
    <n v="41.902782000000002"/>
    <n v="12.496366"/>
    <s v="IT &amp; IT Services"/>
    <s v="Small (11-200)"/>
    <s v="Michael Brown"/>
    <d v="2024-02-26T00:00:00"/>
    <s v="SAAS"/>
    <x v="5"/>
    <n v="2"/>
    <x v="0"/>
    <m/>
    <n v="325"/>
    <n v="0.2"/>
    <d v="2024-06-08T00:00:00"/>
    <m/>
  </r>
  <r>
    <s v="Johnston LLC"/>
    <s v="Switzerland"/>
    <n v="46.204391000000001"/>
    <n v="6.1431579999999997"/>
    <s v="Banking &amp; Finance"/>
    <s v="Small (11-200)"/>
    <s v="Laura Thompson"/>
    <d v="2024-05-19T00:00:00"/>
    <s v="Services"/>
    <x v="5"/>
    <n v="2"/>
    <x v="0"/>
    <m/>
    <n v="206"/>
    <n v="0.2"/>
    <d v="2025-01-15T00:00:00"/>
    <m/>
  </r>
  <r>
    <s v="Runolfsdottir Inc"/>
    <s v="Germany"/>
    <n v="52.520007999999997"/>
    <n v="13.404954"/>
    <s v="Manufacturing &amp; Production"/>
    <s v="Small (11-200)"/>
    <s v="Jessica Martinez"/>
    <d v="2024-01-15T00:00:00"/>
    <s v="Services"/>
    <x v="5"/>
    <n v="2"/>
    <x v="0"/>
    <m/>
    <n v="1001"/>
    <n v="0.5"/>
    <d v="2025-01-03T00:00:00"/>
    <m/>
  </r>
  <r>
    <s v="Glover Inc"/>
    <s v="Switzerland"/>
    <n v="46.204391000000001"/>
    <n v="6.1431579999999997"/>
    <s v="IT &amp; IT Services"/>
    <s v="Small (11-200)"/>
    <s v="Laura Thompson"/>
    <d v="2024-03-23T00:00:00"/>
    <s v="Services"/>
    <x v="5"/>
    <n v="2"/>
    <x v="0"/>
    <m/>
    <n v="842"/>
    <n v="0.3"/>
    <d v="2024-05-08T00:00:00"/>
    <m/>
  </r>
  <r>
    <s v="Swaniawski-DuBuque"/>
    <s v="Germany"/>
    <n v="52.520007999999997"/>
    <n v="13.404954"/>
    <s v="Recreation &amp; Sports"/>
    <s v="Small (11-200)"/>
    <s v="Laura Thompson"/>
    <d v="2024-04-01T00:00:00"/>
    <s v="Services"/>
    <x v="5"/>
    <n v="2"/>
    <x v="0"/>
    <m/>
    <n v="300"/>
    <n v="0.6"/>
    <d v="2025-03-18T00:00:00"/>
    <m/>
  </r>
  <r>
    <s v="Schneider, Lowe and O'Kon"/>
    <s v="Italy"/>
    <n v="41.902782000000002"/>
    <n v="12.496366"/>
    <s v="Energy &amp; Utilities"/>
    <s v="Small (11-200)"/>
    <s v="Jessica Martinez"/>
    <d v="2024-01-04T00:00:00"/>
    <s v="Services"/>
    <x v="5"/>
    <n v="2"/>
    <x v="0"/>
    <m/>
    <n v="1204"/>
    <n v="0.5"/>
    <d v="2024-06-10T00:00:00"/>
    <m/>
  </r>
  <r>
    <s v="Bergstrom and Sons"/>
    <s v="Austria"/>
    <n v="48.210033000000003"/>
    <n v="16.363448999999999"/>
    <s v="Transportation &amp; Logistics"/>
    <s v="Small (11-200)"/>
    <s v="Kevin Anderson"/>
    <d v="2024-05-03T00:00:00"/>
    <s v="SAAS"/>
    <x v="5"/>
    <n v="2"/>
    <x v="0"/>
    <m/>
    <n v="1834"/>
    <n v="0.4"/>
    <d v="2024-11-27T00:00:00"/>
    <m/>
  </r>
  <r>
    <s v="Lueilwitz, Rodriguez and Wiegand"/>
    <s v="Italy"/>
    <n v="41.902782000000002"/>
    <n v="12.496366"/>
    <s v="Professional Services &amp; Consulting"/>
    <s v="Small (11-200)"/>
    <s v="Sarah Davis"/>
    <d v="2024-05-17T00:00:00"/>
    <s v="Services"/>
    <x v="5"/>
    <n v="2"/>
    <x v="0"/>
    <m/>
    <n v="444"/>
    <n v="0.3"/>
    <d v="2025-05-07T00:00:00"/>
    <m/>
  </r>
  <r>
    <s v="Nitzsche, Howe and Anderson"/>
    <s v="France"/>
    <n v="48.864716000000001"/>
    <n v="2.3490139999999999"/>
    <s v="IT &amp; IT Services"/>
    <s v="Small (11-200)"/>
    <s v="Sarah Davis"/>
    <d v="2024-02-13T00:00:00"/>
    <s v="Services"/>
    <x v="5"/>
    <n v="2"/>
    <x v="0"/>
    <m/>
    <n v="1107"/>
    <n v="0.2"/>
    <d v="2024-10-19T00:00:00"/>
    <m/>
  </r>
  <r>
    <s v="Durgan, McLaughlin and Will"/>
    <s v="Italy"/>
    <n v="41.902782000000002"/>
    <n v="12.496366"/>
    <s v="Education &amp; Science"/>
    <s v="Small (11-200)"/>
    <s v="Michael Brown"/>
    <d v="2024-03-07T00:00:00"/>
    <s v="Services"/>
    <x v="5"/>
    <n v="2"/>
    <x v="0"/>
    <m/>
    <n v="322"/>
    <n v="0.5"/>
    <d v="2024-09-16T00:00:00"/>
    <m/>
  </r>
  <r>
    <s v="Terry, Mayer and Wehner"/>
    <s v="Portugal"/>
    <n v="38.736946000000003"/>
    <n v="-9.1426850000000002"/>
    <s v="Government Administration &amp; Healthcare"/>
    <s v="Small (11-200)"/>
    <s v="Michael Brown"/>
    <d v="2024-02-11T00:00:00"/>
    <s v="Custom solution"/>
    <x v="5"/>
    <n v="2"/>
    <x v="0"/>
    <m/>
    <n v="1872"/>
    <n v="1"/>
    <d v="2024-12-15T00:00:00"/>
    <m/>
  </r>
  <r>
    <s v="Metz, Heaney and Hand"/>
    <s v="Belgium"/>
    <n v="51.260196999999998"/>
    <n v="4.4027710000000004"/>
    <s v="Transportation &amp; Logistics"/>
    <s v="Small (11-200)"/>
    <s v="Michael Brown"/>
    <d v="2024-05-04T00:00:00"/>
    <s v="SAAS"/>
    <x v="5"/>
    <n v="2"/>
    <x v="0"/>
    <m/>
    <n v="1774"/>
    <n v="0.9"/>
    <d v="2024-12-26T00:00:00"/>
    <m/>
  </r>
  <r>
    <s v="Wilderman Group"/>
    <s v="France"/>
    <n v="48.864716000000001"/>
    <n v="2.3490139999999999"/>
    <s v="Recreation &amp; Sports"/>
    <s v="Small (11-200)"/>
    <s v="Jessica Martinez"/>
    <d v="2024-03-26T00:00:00"/>
    <s v="SAAS"/>
    <x v="5"/>
    <n v="2"/>
    <x v="0"/>
    <m/>
    <n v="1981"/>
    <n v="0.3"/>
    <d v="2025-03-01T00:00:00"/>
    <m/>
  </r>
  <r>
    <s v="MacGyver, McGlynn and Buckridge"/>
    <s v="Portugal"/>
    <n v="38.736946000000003"/>
    <n v="-9.1426850000000002"/>
    <s v="Manufacturing &amp; Production"/>
    <s v="Small (11-200)"/>
    <s v="Laura Thompson"/>
    <d v="2024-01-27T00:00:00"/>
    <s v="Custom solution"/>
    <x v="5"/>
    <n v="2"/>
    <x v="0"/>
    <m/>
    <n v="1478"/>
    <n v="0.2"/>
    <d v="2024-05-30T00:00:00"/>
    <m/>
  </r>
  <r>
    <s v="Veum-Friesen"/>
    <s v="Germany"/>
    <n v="52.520007999999997"/>
    <n v="13.404954"/>
    <s v="Professional Services &amp; Consulting"/>
    <s v="Small (11-200)"/>
    <s v="David Wilson"/>
    <d v="2024-02-21T00:00:00"/>
    <s v="Custom solution"/>
    <x v="5"/>
    <n v="2"/>
    <x v="0"/>
    <m/>
    <n v="1199"/>
    <n v="0.4"/>
    <d v="2024-11-08T00:00:00"/>
    <m/>
  </r>
  <r>
    <s v="Dibbert, Hayes and Doyle"/>
    <s v="Germany"/>
    <n v="52.520007999999997"/>
    <n v="13.404954"/>
    <s v="Banking &amp; Finance"/>
    <s v="Small (11-200)"/>
    <s v="Emily Johnson"/>
    <d v="2024-01-08T00:00:00"/>
    <s v="SAAS"/>
    <x v="5"/>
    <n v="2"/>
    <x v="0"/>
    <m/>
    <n v="1042"/>
    <n v="0.2"/>
    <d v="2024-03-26T00:00:00"/>
    <m/>
  </r>
  <r>
    <s v="Bechtelar LLC"/>
    <s v="Germany"/>
    <n v="52.520007999999997"/>
    <n v="13.404954"/>
    <s v="IT &amp; IT Services"/>
    <s v="Small (11-200)"/>
    <s v="Kevin Anderson"/>
    <d v="2024-05-14T00:00:00"/>
    <s v="SAAS"/>
    <x v="5"/>
    <n v="2"/>
    <x v="0"/>
    <m/>
    <n v="299"/>
    <n v="0.4"/>
    <d v="2025-03-06T00:00:00"/>
    <m/>
  </r>
  <r>
    <s v="Crist, Cole and Hegmann"/>
    <s v="Switzerland"/>
    <n v="46.204391000000001"/>
    <n v="6.1431579999999997"/>
    <s v="Government Administration &amp; Healthcare"/>
    <s v="Small (11-200)"/>
    <s v="Jessica Martinez"/>
    <d v="2024-01-21T00:00:00"/>
    <s v="SAAS"/>
    <x v="5"/>
    <n v="2"/>
    <x v="0"/>
    <m/>
    <n v="1361"/>
    <n v="1"/>
    <d v="2024-07-05T00:00:00"/>
    <m/>
  </r>
  <r>
    <s v="Kihn, Gusikowski and Kris"/>
    <s v="Switzerland"/>
    <n v="46.204391000000001"/>
    <n v="6.1431579999999997"/>
    <s v="IT &amp; IT Services"/>
    <s v="Small (11-200)"/>
    <s v="Michael Brown"/>
    <d v="2024-01-23T00:00:00"/>
    <s v="Services"/>
    <x v="5"/>
    <n v="2"/>
    <x v="0"/>
    <m/>
    <n v="1946"/>
    <n v="0.9"/>
    <d v="2024-03-18T00:00:00"/>
    <m/>
  </r>
  <r>
    <s v="Farrell and Sons"/>
    <s v="Portugal"/>
    <n v="38.736946000000003"/>
    <n v="-9.1426850000000002"/>
    <s v="Telecommunications"/>
    <s v="Small (11-200)"/>
    <s v="Laura Thompson"/>
    <d v="2024-02-09T00:00:00"/>
    <s v="Custom solution"/>
    <x v="5"/>
    <n v="2"/>
    <x v="0"/>
    <m/>
    <n v="1528"/>
    <n v="0.5"/>
    <d v="2024-09-20T00:00:00"/>
    <m/>
  </r>
  <r>
    <s v="Cummings-Williamson"/>
    <s v="Italy"/>
    <n v="41.902782000000002"/>
    <n v="12.496366"/>
    <s v="Transportation &amp; Logistics"/>
    <s v="Small (11-200)"/>
    <s v="Laura Thompson"/>
    <d v="2024-03-29T00:00:00"/>
    <s v="SAAS"/>
    <x v="5"/>
    <n v="2"/>
    <x v="0"/>
    <m/>
    <n v="1513"/>
    <n v="0.5"/>
    <d v="2025-03-25T00:00:00"/>
    <m/>
  </r>
  <r>
    <s v="Ritchie LLC"/>
    <s v="Italy"/>
    <n v="41.902782000000002"/>
    <n v="12.496366"/>
    <s v="Telecommunications"/>
    <s v="Small (11-200)"/>
    <s v="Laura Thompson"/>
    <d v="2024-01-20T00:00:00"/>
    <s v="Services"/>
    <x v="5"/>
    <n v="2"/>
    <x v="0"/>
    <m/>
    <n v="1901"/>
    <n v="0.1"/>
    <d v="2024-04-18T00:00:00"/>
    <m/>
  </r>
  <r>
    <s v="Ritchie-Luettgen"/>
    <s v="France"/>
    <n v="48.864716000000001"/>
    <n v="2.3490139999999999"/>
    <s v="Retail &amp; Distribution"/>
    <s v="Small (11-200)"/>
    <s v="Laura Thompson"/>
    <d v="2024-04-30T00:00:00"/>
    <s v="Custom solution"/>
    <x v="5"/>
    <n v="2"/>
    <x v="0"/>
    <m/>
    <n v="1584"/>
    <n v="0.6"/>
    <d v="2024-11-25T00:00:00"/>
    <m/>
  </r>
  <r>
    <s v="Davis-Keebler"/>
    <s v="Italy"/>
    <n v="41.902782000000002"/>
    <n v="12.496366"/>
    <s v="Transportation &amp; Logistics"/>
    <s v="Small (11-200)"/>
    <s v="Michael Brown"/>
    <d v="2024-03-29T00:00:00"/>
    <s v="Services"/>
    <x v="5"/>
    <n v="2"/>
    <x v="0"/>
    <m/>
    <n v="226"/>
    <n v="0.2"/>
    <d v="2025-03-24T00:00:00"/>
    <m/>
  </r>
  <r>
    <s v="Tremblay-Will"/>
    <s v="Italy"/>
    <n v="41.902782000000002"/>
    <n v="12.496366"/>
    <s v="Professional Services &amp; Consulting"/>
    <s v="Small (11-200)"/>
    <s v="Laura Thompson"/>
    <d v="2024-03-26T00:00:00"/>
    <s v="Custom solution"/>
    <x v="5"/>
    <n v="2"/>
    <x v="0"/>
    <m/>
    <n v="383"/>
    <n v="0.3"/>
    <d v="2024-07-30T00:00:00"/>
    <m/>
  </r>
  <r>
    <s v="Runte-O'Connell"/>
    <s v="Portugal"/>
    <n v="38.736946000000003"/>
    <n v="-9.1426850000000002"/>
    <s v="Professional Services &amp; Consulting"/>
    <s v="Small (11-200)"/>
    <s v="Emily Johnson"/>
    <d v="2024-02-13T00:00:00"/>
    <s v="SAAS"/>
    <x v="5"/>
    <n v="2"/>
    <x v="0"/>
    <m/>
    <n v="728"/>
    <n v="0.6"/>
    <d v="2024-06-06T00:00:00"/>
    <m/>
  </r>
  <r>
    <s v="Ziemann Group"/>
    <s v="Spain"/>
    <n v="40.416775000000001"/>
    <n v="-3.7037900000000001"/>
    <s v="Transportation &amp; Logistics"/>
    <s v="Small (11-200)"/>
    <s v="Emily Johnson"/>
    <d v="2024-02-05T00:00:00"/>
    <s v="Services"/>
    <x v="5"/>
    <n v="2"/>
    <x v="0"/>
    <m/>
    <n v="258"/>
    <n v="0.3"/>
    <d v="2025-01-30T00:00:00"/>
    <m/>
  </r>
  <r>
    <s v="Pacocha Group"/>
    <s v="Portugal"/>
    <n v="38.736946000000003"/>
    <n v="-9.1426850000000002"/>
    <s v="Education &amp; Science"/>
    <s v="Small (11-200)"/>
    <s v="Laura Thompson"/>
    <d v="2024-03-22T00:00:00"/>
    <s v="Services"/>
    <x v="5"/>
    <n v="2"/>
    <x v="0"/>
    <m/>
    <n v="466"/>
    <n v="0.3"/>
    <d v="2024-11-15T00:00:00"/>
    <m/>
  </r>
  <r>
    <s v="Runte-Feeney"/>
    <s v="Portugal"/>
    <n v="38.736946000000003"/>
    <n v="-9.1426850000000002"/>
    <s v="Manufacturing &amp; Production"/>
    <s v="Small (11-200)"/>
    <s v="Jessica Martinez"/>
    <d v="2024-05-06T00:00:00"/>
    <s v="SAAS"/>
    <x v="5"/>
    <n v="2"/>
    <x v="0"/>
    <m/>
    <n v="1459"/>
    <n v="0.8"/>
    <d v="2024-08-22T00:00:00"/>
    <m/>
  </r>
  <r>
    <s v="Zemlak-Brekke"/>
    <s v="France"/>
    <n v="48.864716000000001"/>
    <n v="2.3490139999999999"/>
    <s v="IT &amp; IT Services"/>
    <s v="Small (11-200)"/>
    <s v="Kevin Anderson"/>
    <d v="2024-02-20T00:00:00"/>
    <s v="SAAS"/>
    <x v="5"/>
    <n v="2"/>
    <x v="0"/>
    <m/>
    <n v="568"/>
    <n v="1"/>
    <d v="2024-12-23T00:00:00"/>
    <m/>
  </r>
  <r>
    <s v="Conn LLC"/>
    <s v="Austria"/>
    <n v="48.210033000000003"/>
    <n v="16.363448999999999"/>
    <s v="Government Administration &amp; Healthcare"/>
    <s v="Small (11-200)"/>
    <s v="Jessica Martinez"/>
    <d v="2024-01-27T00:00:00"/>
    <s v="SAAS"/>
    <x v="5"/>
    <n v="2"/>
    <x v="0"/>
    <m/>
    <n v="1826"/>
    <n v="0.3"/>
    <d v="2024-06-01T00:00:00"/>
    <m/>
  </r>
  <r>
    <s v="Gibson-Ullrich"/>
    <s v="Germany"/>
    <n v="52.520007999999997"/>
    <n v="13.404954"/>
    <s v="Banking &amp; Finance"/>
    <s v="Small (11-200)"/>
    <s v="John Smith"/>
    <d v="2024-02-03T00:00:00"/>
    <s v="SAAS"/>
    <x v="5"/>
    <n v="2"/>
    <x v="0"/>
    <m/>
    <n v="1939"/>
    <n v="0.7"/>
    <d v="2024-08-11T00:00:00"/>
    <m/>
  </r>
  <r>
    <s v="Parker, Spencer and O'Conner"/>
    <s v="Italy"/>
    <n v="41.902782000000002"/>
    <n v="12.496366"/>
    <s v="IT &amp; IT Services"/>
    <s v="Small (11-200)"/>
    <s v="Laura Thompson"/>
    <d v="2024-05-24T00:00:00"/>
    <s v="Custom solution"/>
    <x v="5"/>
    <n v="2"/>
    <x v="0"/>
    <m/>
    <n v="1039"/>
    <n v="0.4"/>
    <d v="2024-12-15T00:00:00"/>
    <m/>
  </r>
  <r>
    <s v="Maggio-Lehner"/>
    <s v="Italy"/>
    <n v="41.902782000000002"/>
    <n v="12.496366"/>
    <s v="Banking &amp; Finance"/>
    <s v="Small (11-200)"/>
    <s v="Laura Thompson"/>
    <d v="2024-02-29T00:00:00"/>
    <s v="SAAS"/>
    <x v="5"/>
    <n v="2"/>
    <x v="0"/>
    <m/>
    <n v="247"/>
    <n v="0.3"/>
    <d v="2024-10-23T00:00:00"/>
    <m/>
  </r>
  <r>
    <s v="Yost-Ratke"/>
    <s v="France"/>
    <n v="48.864716000000001"/>
    <n v="2.3490139999999999"/>
    <s v="Transportation &amp; Logistics"/>
    <s v="Small (11-200)"/>
    <s v="Laura Thompson"/>
    <d v="2024-05-23T00:00:00"/>
    <s v="Custom solution"/>
    <x v="5"/>
    <n v="2"/>
    <x v="0"/>
    <m/>
    <n v="274"/>
    <n v="0.2"/>
    <d v="2025-01-13T00:00:00"/>
    <m/>
  </r>
  <r>
    <s v="McGlynn-Nitzsche"/>
    <s v="Italy"/>
    <n v="41.902782000000002"/>
    <n v="12.496366"/>
    <s v="Construction &amp; Engineering"/>
    <s v="Small (11-200)"/>
    <s v="Laura Thompson"/>
    <d v="2024-03-27T00:00:00"/>
    <s v="Custom solution"/>
    <x v="5"/>
    <n v="2"/>
    <x v="0"/>
    <m/>
    <n v="686"/>
    <n v="0.9"/>
    <d v="2024-08-15T00:00:00"/>
    <m/>
  </r>
  <r>
    <s v="Schuster-Pfeffer"/>
    <s v="Germany"/>
    <n v="52.520007999999997"/>
    <n v="13.404954"/>
    <s v="Recreation &amp; Sports"/>
    <s v="Small (11-200)"/>
    <s v="Emily Johnson"/>
    <d v="2024-01-28T00:00:00"/>
    <s v="Services"/>
    <x v="5"/>
    <n v="2"/>
    <x v="0"/>
    <m/>
    <n v="1568"/>
    <n v="0.2"/>
    <d v="2024-04-21T00:00:00"/>
    <m/>
  </r>
  <r>
    <s v="Hagenes, Schinner and Leannon"/>
    <s v="Germany"/>
    <n v="52.520007999999997"/>
    <n v="13.404954"/>
    <s v="Transportation &amp; Logistics"/>
    <s v="Small (11-200)"/>
    <s v="Laura Thompson"/>
    <d v="2024-01-08T00:00:00"/>
    <s v="Services"/>
    <x v="5"/>
    <n v="2"/>
    <x v="0"/>
    <m/>
    <n v="1191"/>
    <n v="0.8"/>
    <d v="2024-07-06T00:00:00"/>
    <m/>
  </r>
  <r>
    <s v="Fahey-Kozey"/>
    <s v="Austria"/>
    <n v="48.210033000000003"/>
    <n v="16.363448999999999"/>
    <s v="Transportation &amp; Logistics"/>
    <s v="Small (11-200)"/>
    <s v="Emily Johnson"/>
    <d v="2024-03-30T00:00:00"/>
    <s v="Services"/>
    <x v="5"/>
    <n v="2"/>
    <x v="0"/>
    <m/>
    <n v="386"/>
    <n v="0.5"/>
    <d v="2025-01-21T00:00:00"/>
    <m/>
  </r>
  <r>
    <s v="Harber LLC"/>
    <s v="Germany"/>
    <n v="52.520007999999997"/>
    <n v="13.404954"/>
    <s v="IT &amp; IT Services"/>
    <s v="Small (11-200)"/>
    <s v="Jessica Martinez"/>
    <d v="2024-01-02T00:00:00"/>
    <s v="Services"/>
    <x v="5"/>
    <n v="2"/>
    <x v="0"/>
    <m/>
    <n v="535"/>
    <n v="0.2"/>
    <d v="2024-08-23T00:00:00"/>
    <m/>
  </r>
  <r>
    <s v="Wunsch, Spencer and Baumbach"/>
    <s v="Switzerland"/>
    <n v="46.204391000000001"/>
    <n v="6.1431579999999997"/>
    <s v="Manufacturing &amp; Production"/>
    <s v="Small (11-200)"/>
    <s v="Laura Thompson"/>
    <d v="2024-04-22T00:00:00"/>
    <s v="Custom solution"/>
    <x v="5"/>
    <n v="2"/>
    <x v="0"/>
    <m/>
    <n v="1832"/>
    <n v="0.5"/>
    <d v="2025-03-11T00:00:00"/>
    <m/>
  </r>
  <r>
    <s v="Lindgren Group"/>
    <s v="Portugal"/>
    <n v="38.736946000000003"/>
    <n v="-9.1426850000000002"/>
    <s v="Construction &amp; Engineering"/>
    <s v="Small (11-200)"/>
    <s v="Michael Brown"/>
    <d v="2024-03-20T00:00:00"/>
    <s v="Services"/>
    <x v="5"/>
    <n v="2"/>
    <x v="0"/>
    <m/>
    <n v="1175"/>
    <n v="0.4"/>
    <d v="2024-04-26T00:00:00"/>
    <m/>
  </r>
  <r>
    <s v="Moore, Emard and Larkin"/>
    <s v="Germany"/>
    <n v="52.520007999999997"/>
    <n v="13.404954"/>
    <s v="Telecommunications"/>
    <s v="Small (11-200)"/>
    <s v="Jessica Martinez"/>
    <d v="2024-05-13T00:00:00"/>
    <s v="Services"/>
    <x v="5"/>
    <n v="2"/>
    <x v="0"/>
    <m/>
    <n v="894"/>
    <n v="0.5"/>
    <d v="2024-11-12T00:00:00"/>
    <m/>
  </r>
  <r>
    <s v="Bahringer LLC"/>
    <s v="Switzerland"/>
    <n v="46.204391000000001"/>
    <n v="6.1431579999999997"/>
    <s v="IT &amp; IT Services"/>
    <s v="Small (11-200)"/>
    <s v="Emily Johnson"/>
    <d v="2024-05-12T00:00:00"/>
    <s v="SAAS"/>
    <x v="5"/>
    <n v="2"/>
    <x v="0"/>
    <m/>
    <n v="291"/>
    <n v="0.5"/>
    <d v="2024-08-27T00:00:00"/>
    <m/>
  </r>
  <r>
    <s v="Koepp, Zemlak and Ortiz"/>
    <s v="Netherlands"/>
    <n v="52.370215999999999"/>
    <n v="4.895168"/>
    <s v="Manufacturing &amp; Production"/>
    <s v="Small (11-200)"/>
    <s v="Sarah Davis"/>
    <d v="2024-03-03T00:00:00"/>
    <s v="Custom solution"/>
    <x v="5"/>
    <n v="2"/>
    <x v="0"/>
    <m/>
    <n v="1118"/>
    <n v="0.2"/>
    <d v="2024-10-04T00:00:00"/>
    <m/>
  </r>
  <r>
    <s v="Jacobson Group"/>
    <s v="Italy"/>
    <n v="41.902782000000002"/>
    <n v="12.496366"/>
    <s v="Agriculture &amp; Mining"/>
    <s v="Small (11-200)"/>
    <s v="Emily Johnson"/>
    <d v="2024-05-19T00:00:00"/>
    <s v="Services"/>
    <x v="5"/>
    <n v="2"/>
    <x v="0"/>
    <m/>
    <n v="427"/>
    <n v="0.3"/>
    <d v="2024-12-21T00:00:00"/>
    <m/>
  </r>
  <r>
    <s v="Fritsch-Greenfelder"/>
    <s v="Netherlands"/>
    <n v="52.370215999999999"/>
    <n v="4.895168"/>
    <s v="Banking &amp; Finance"/>
    <s v="Small (11-200)"/>
    <s v="Emily Johnson"/>
    <d v="2024-05-28T00:00:00"/>
    <s v="Custom solution"/>
    <x v="5"/>
    <n v="2"/>
    <x v="0"/>
    <m/>
    <n v="1236"/>
    <n v="0.2"/>
    <d v="2025-03-20T00:00:00"/>
    <m/>
  </r>
  <r>
    <s v="Balistreri, Mosciski and Emmerich"/>
    <s v="Switzerland"/>
    <n v="46.204391000000001"/>
    <n v="6.1431579999999997"/>
    <s v="Banking &amp; Finance"/>
    <s v="Small (11-200)"/>
    <s v="David Wilson"/>
    <d v="2024-01-18T00:00:00"/>
    <s v="Services"/>
    <x v="5"/>
    <n v="2"/>
    <x v="0"/>
    <m/>
    <n v="707"/>
    <n v="1"/>
    <d v="2024-08-03T00:00:00"/>
    <m/>
  </r>
  <r>
    <s v="Schumm and Sons"/>
    <s v="Switzerland"/>
    <n v="46.204391000000001"/>
    <n v="6.1431579999999997"/>
    <s v="Government Administration &amp; Healthcare"/>
    <s v="Small (11-200)"/>
    <s v="Laura Thompson"/>
    <d v="2024-01-28T00:00:00"/>
    <s v="Custom solution"/>
    <x v="5"/>
    <n v="2"/>
    <x v="0"/>
    <m/>
    <n v="420"/>
    <n v="0.2"/>
    <d v="2024-05-21T00:00:00"/>
    <m/>
  </r>
  <r>
    <s v="O'Keefe LLC"/>
    <s v="Belgium"/>
    <n v="51.260196999999998"/>
    <n v="4.4027710000000004"/>
    <s v="IT &amp; IT Services"/>
    <s v="Small (11-200)"/>
    <s v="Michael Brown"/>
    <d v="2024-05-26T00:00:00"/>
    <s v="SAAS"/>
    <x v="5"/>
    <n v="2"/>
    <x v="0"/>
    <m/>
    <n v="1986"/>
    <n v="0.6"/>
    <d v="2025-01-30T00:00:00"/>
    <m/>
  </r>
  <r>
    <s v="Reinger, Wiegand and O'Reilly"/>
    <s v="Spain"/>
    <n v="40.416775000000001"/>
    <n v="-3.7037900000000001"/>
    <s v="IT &amp; IT Services"/>
    <s v="Small (11-200)"/>
    <s v="Michael Brown"/>
    <d v="2024-04-27T00:00:00"/>
    <s v="SAAS"/>
    <x v="5"/>
    <n v="2"/>
    <x v="0"/>
    <m/>
    <n v="901"/>
    <n v="0.5"/>
    <d v="2024-07-30T00:00:00"/>
    <m/>
  </r>
  <r>
    <s v="McDermott-Jenkins"/>
    <s v="Portugal"/>
    <n v="38.736946000000003"/>
    <n v="-9.1426850000000002"/>
    <s v="IT &amp; IT Services"/>
    <s v="Small (11-200)"/>
    <s v="Sarah Davis"/>
    <d v="2024-05-16T00:00:00"/>
    <s v="Services"/>
    <x v="5"/>
    <n v="2"/>
    <x v="0"/>
    <m/>
    <n v="1164"/>
    <n v="0.6"/>
    <d v="2025-03-30T00:00:00"/>
    <m/>
  </r>
  <r>
    <s v="Trantow LLC"/>
    <s v="Italy"/>
    <n v="41.902782000000002"/>
    <n v="12.496366"/>
    <s v="Entertainment &amp; Media &amp; Hospitality"/>
    <s v="Small (11-200)"/>
    <s v="Emily Johnson"/>
    <d v="2024-05-21T00:00:00"/>
    <s v="SAAS"/>
    <x v="5"/>
    <n v="2"/>
    <x v="0"/>
    <m/>
    <n v="1661"/>
    <n v="0.4"/>
    <d v="2025-04-06T00:00:00"/>
    <m/>
  </r>
  <r>
    <s v="Gutmann and Sons"/>
    <s v="Italy"/>
    <n v="41.902782000000002"/>
    <n v="12.496366"/>
    <s v="Banking &amp; Finance"/>
    <s v="Small (11-200)"/>
    <s v="Michael Brown"/>
    <d v="2024-05-16T00:00:00"/>
    <s v="Services"/>
    <x v="5"/>
    <n v="2"/>
    <x v="0"/>
    <m/>
    <n v="1096"/>
    <n v="0.2"/>
    <d v="2025-01-24T00:00:00"/>
    <m/>
  </r>
  <r>
    <s v="Goyette, D'Amore and Murphy"/>
    <s v="France"/>
    <n v="48.864716000000001"/>
    <n v="2.3490139999999999"/>
    <s v="IT &amp; IT Services"/>
    <s v="Small (11-200)"/>
    <s v="Emily Johnson"/>
    <d v="2024-02-10T00:00:00"/>
    <s v="Services"/>
    <x v="5"/>
    <n v="2"/>
    <x v="0"/>
    <m/>
    <n v="379"/>
    <n v="0.4"/>
    <d v="2024-11-30T00:00:00"/>
    <m/>
  </r>
  <r>
    <s v="Beier Group"/>
    <s v="Italy"/>
    <n v="41.902782000000002"/>
    <n v="12.496366"/>
    <s v="Education &amp; Science"/>
    <s v="Small (11-200)"/>
    <s v="John Smith"/>
    <d v="2024-04-28T00:00:00"/>
    <s v="SAAS"/>
    <x v="5"/>
    <n v="2"/>
    <x v="0"/>
    <m/>
    <n v="1368"/>
    <n v="0.2"/>
    <d v="2024-10-30T00:00:00"/>
    <m/>
  </r>
  <r>
    <s v="McGlynn-Shanahan"/>
    <s v="Italy"/>
    <n v="41.902782000000002"/>
    <n v="12.496366"/>
    <s v="Energy &amp; Utilities"/>
    <s v="Small (11-200)"/>
    <s v="Jessica Martinez"/>
    <d v="2024-03-26T00:00:00"/>
    <s v="SAAS"/>
    <x v="5"/>
    <n v="2"/>
    <x v="0"/>
    <m/>
    <n v="1691"/>
    <n v="0.6"/>
    <d v="2025-02-23T00:00:00"/>
    <m/>
  </r>
  <r>
    <s v="Kuvalis-Casper"/>
    <s v="Spain"/>
    <n v="40.416775000000001"/>
    <n v="-3.7037900000000001"/>
    <s v="Transportation &amp; Logistics"/>
    <s v="Small (11-200)"/>
    <s v="Emily Johnson"/>
    <d v="2024-05-21T00:00:00"/>
    <s v="Services"/>
    <x v="5"/>
    <n v="2"/>
    <x v="0"/>
    <m/>
    <n v="543"/>
    <n v="0.4"/>
    <d v="2024-12-07T00:00:00"/>
    <m/>
  </r>
  <r>
    <s v="Hintz LLC"/>
    <s v="Belgium"/>
    <n v="51.260196999999998"/>
    <n v="4.4027710000000004"/>
    <s v="IT &amp; IT Services"/>
    <s v="Small (11-200)"/>
    <s v="Emily Johnson"/>
    <d v="2024-01-06T00:00:00"/>
    <s v="SAAS"/>
    <x v="5"/>
    <n v="2"/>
    <x v="0"/>
    <m/>
    <n v="231"/>
    <n v="0.4"/>
    <d v="2024-07-05T00:00:00"/>
    <m/>
  </r>
  <r>
    <s v="Boehm-Yundt"/>
    <s v="Italy"/>
    <n v="41.902782000000002"/>
    <n v="12.496366"/>
    <s v="Construction &amp; Engineering"/>
    <s v="Small (11-200)"/>
    <s v="Emily Johnson"/>
    <d v="2024-05-21T00:00:00"/>
    <s v="SAAS"/>
    <x v="5"/>
    <n v="2"/>
    <x v="0"/>
    <m/>
    <n v="1295"/>
    <n v="0.2"/>
    <d v="2024-09-03T00:00:00"/>
    <m/>
  </r>
  <r>
    <s v="Borer, Cassin and Fahey"/>
    <s v="France"/>
    <n v="48.864716000000001"/>
    <n v="2.3490139999999999"/>
    <s v="IT &amp; IT Services"/>
    <s v="Small (11-200)"/>
    <s v="Laura Thompson"/>
    <d v="2024-01-10T00:00:00"/>
    <s v="Custom solution"/>
    <x v="5"/>
    <n v="2"/>
    <x v="0"/>
    <m/>
    <n v="730"/>
    <n v="0.8"/>
    <d v="2024-09-12T00:00:00"/>
    <m/>
  </r>
  <r>
    <s v="Pfannerstill, Turcotte and Stokes"/>
    <s v="Portugal"/>
    <n v="38.736946000000003"/>
    <n v="-9.1426850000000002"/>
    <s v="Entertainment &amp; Media &amp; Hospitality"/>
    <s v="Small (11-200)"/>
    <s v="John Smith"/>
    <d v="2024-01-09T00:00:00"/>
    <s v="Custom solution"/>
    <x v="5"/>
    <n v="2"/>
    <x v="0"/>
    <m/>
    <n v="1201"/>
    <n v="0.2"/>
    <d v="2024-07-30T00:00:00"/>
    <m/>
  </r>
  <r>
    <s v="Rogahn-Ward"/>
    <s v="Italy"/>
    <n v="41.902782000000002"/>
    <n v="12.496366"/>
    <s v="Retail &amp; Distribution"/>
    <s v="Small (11-200)"/>
    <s v="Jessica Martinez"/>
    <d v="2024-02-12T00:00:00"/>
    <s v="SAAS"/>
    <x v="5"/>
    <n v="2"/>
    <x v="0"/>
    <m/>
    <n v="1687"/>
    <n v="0.9"/>
    <d v="2025-02-06T00:00:00"/>
    <m/>
  </r>
  <r>
    <s v="Gutmann LLC"/>
    <s v="Portugal"/>
    <n v="38.736946000000003"/>
    <n v="-9.1426850000000002"/>
    <s v="Agriculture &amp; Mining"/>
    <s v="Small (11-200)"/>
    <s v="Jessica Martinez"/>
    <d v="2024-05-28T00:00:00"/>
    <s v="Services"/>
    <x v="5"/>
    <n v="2"/>
    <x v="0"/>
    <m/>
    <n v="822"/>
    <n v="0.3"/>
    <d v="2025-04-30T00:00:00"/>
    <m/>
  </r>
  <r>
    <s v="Morar, Lueilwitz and Brekke"/>
    <s v="Spain"/>
    <n v="40.416775000000001"/>
    <n v="-3.7037900000000001"/>
    <s v="Energy &amp; Utilities"/>
    <s v="Small (11-200)"/>
    <s v="David Wilson"/>
    <d v="2024-03-05T00:00:00"/>
    <s v="SAAS"/>
    <x v="5"/>
    <n v="2"/>
    <x v="0"/>
    <m/>
    <n v="1008"/>
    <n v="0.3"/>
    <d v="2025-01-04T00:00:00"/>
    <m/>
  </r>
  <r>
    <s v="Green Inc"/>
    <s v="Portugal"/>
    <n v="38.736946000000003"/>
    <n v="-9.1426850000000002"/>
    <s v="Manufacturing &amp; Production"/>
    <s v="Small (11-200)"/>
    <s v="Laura Thompson"/>
    <d v="2024-04-15T00:00:00"/>
    <s v="SAAS"/>
    <x v="5"/>
    <n v="2"/>
    <x v="0"/>
    <m/>
    <n v="1973"/>
    <n v="0.3"/>
    <d v="2024-11-21T00:00:00"/>
    <m/>
  </r>
  <r>
    <s v="Beer-Schowalter"/>
    <s v="France"/>
    <n v="48.864716000000001"/>
    <n v="2.3490139999999999"/>
    <s v="Energy &amp; Utilities"/>
    <s v="Small (11-200)"/>
    <s v="Emily Johnson"/>
    <d v="2024-04-26T00:00:00"/>
    <s v="Services"/>
    <x v="5"/>
    <n v="2"/>
    <x v="0"/>
    <m/>
    <n v="1811"/>
    <n v="0.5"/>
    <d v="2025-03-25T00:00:00"/>
    <m/>
  </r>
  <r>
    <s v="Swift LLC"/>
    <s v="Portugal"/>
    <n v="38.736946000000003"/>
    <n v="-9.1426850000000002"/>
    <s v="Professional Services &amp; Consulting"/>
    <s v="Small (11-200)"/>
    <s v="Emily Johnson"/>
    <d v="2024-01-10T00:00:00"/>
    <s v="Custom solution"/>
    <x v="5"/>
    <n v="2"/>
    <x v="0"/>
    <m/>
    <n v="934"/>
    <n v="0.4"/>
    <d v="2024-04-04T00:00:00"/>
    <m/>
  </r>
  <r>
    <s v="Heathcote, Price and Morar"/>
    <s v="Germany"/>
    <n v="52.520007999999997"/>
    <n v="13.404954"/>
    <s v="Transportation &amp; Logistics"/>
    <s v="Small (11-200)"/>
    <s v="John Smith"/>
    <d v="2024-05-24T00:00:00"/>
    <s v="Custom solution"/>
    <x v="5"/>
    <n v="2"/>
    <x v="0"/>
    <m/>
    <n v="262"/>
    <n v="0.9"/>
    <d v="2024-09-24T00:00:00"/>
    <m/>
  </r>
  <r>
    <s v="Mayert, Dicki and Boehm"/>
    <s v="Germany"/>
    <n v="52.520007999999997"/>
    <n v="13.404954"/>
    <s v="IT &amp; IT Services"/>
    <s v="Small (11-200)"/>
    <s v="Kevin Anderson"/>
    <d v="2024-01-15T00:00:00"/>
    <s v="Custom solution"/>
    <x v="5"/>
    <n v="2"/>
    <x v="0"/>
    <m/>
    <n v="879"/>
    <n v="0.9"/>
    <d v="2025-01-02T00:00:00"/>
    <m/>
  </r>
  <r>
    <s v="Kassulke-Kunde"/>
    <s v="France"/>
    <n v="48.864716000000001"/>
    <n v="2.3490139999999999"/>
    <s v="Agriculture &amp; Mining"/>
    <s v="Small (11-200)"/>
    <s v="Sarah Davis"/>
    <d v="2024-04-20T00:00:00"/>
    <s v="SAAS"/>
    <x v="5"/>
    <n v="2"/>
    <x v="0"/>
    <m/>
    <n v="1305"/>
    <n v="0.5"/>
    <d v="2025-02-01T00:00:00"/>
    <m/>
  </r>
  <r>
    <s v="Bauch and Sons"/>
    <s v="Portugal"/>
    <n v="38.736946000000003"/>
    <n v="-9.1426850000000002"/>
    <s v="Professional Services &amp; Consulting"/>
    <s v="Small (11-200)"/>
    <s v="Sarah Davis"/>
    <d v="2024-05-20T00:00:00"/>
    <s v="Services"/>
    <x v="5"/>
    <n v="2"/>
    <x v="0"/>
    <m/>
    <n v="1704"/>
    <n v="1"/>
    <d v="2024-11-17T00:00:00"/>
    <m/>
  </r>
  <r>
    <s v="Mayert-Gleason"/>
    <s v="France"/>
    <n v="48.864716000000001"/>
    <n v="2.3490139999999999"/>
    <s v="Construction &amp; Engineering"/>
    <s v="Small (11-200)"/>
    <s v="Emily Johnson"/>
    <d v="2024-05-06T00:00:00"/>
    <s v="SAAS"/>
    <x v="5"/>
    <n v="2"/>
    <x v="0"/>
    <m/>
    <n v="261"/>
    <n v="0.4"/>
    <d v="2024-07-04T00:00:00"/>
    <m/>
  </r>
  <r>
    <s v="Sporer-Hermann"/>
    <s v="Netherlands"/>
    <n v="52.370215999999999"/>
    <n v="4.895168"/>
    <s v="Government Administration &amp; Healthcare"/>
    <s v="Small (11-200)"/>
    <s v="Laura Thompson"/>
    <d v="2024-02-02T00:00:00"/>
    <s v="Custom solution"/>
    <x v="5"/>
    <n v="2"/>
    <x v="0"/>
    <m/>
    <n v="1268"/>
    <n v="0.2"/>
    <d v="2024-09-12T00:00:00"/>
    <m/>
  </r>
  <r>
    <s v="Zoomzone"/>
    <s v="Belgium"/>
    <n v="51.260196999999998"/>
    <n v="4.4027710000000004"/>
    <s v="IT &amp; IT Services"/>
    <s v="Micro (1-10)"/>
    <s v="Michael Brown"/>
    <d v="2024-04-19T00:00:00"/>
    <s v="SAAS"/>
    <x v="5"/>
    <n v="2"/>
    <x v="0"/>
    <m/>
    <n v="327"/>
    <n v="0.4"/>
    <d v="2025-03-20T00:00:00"/>
    <m/>
  </r>
  <r>
    <s v="Talane"/>
    <s v="Portugal"/>
    <n v="38.736946000000003"/>
    <n v="-9.1426850000000002"/>
    <s v="Recreation &amp; Sports"/>
    <s v="Micro (1-10)"/>
    <s v="Sarah Davis"/>
    <d v="2024-03-10T00:00:00"/>
    <s v="Custom solution"/>
    <x v="5"/>
    <n v="2"/>
    <x v="0"/>
    <m/>
    <n v="911"/>
    <n v="0.4"/>
    <d v="2025-01-30T00:00:00"/>
    <m/>
  </r>
  <r>
    <s v="Realmix"/>
    <s v="France"/>
    <n v="48.864716000000001"/>
    <n v="2.3490139999999999"/>
    <s v="Transportation &amp; Logistics"/>
    <s v="Micro (1-10)"/>
    <s v="Laura Thompson"/>
    <d v="2024-05-20T00:00:00"/>
    <s v="Services"/>
    <x v="5"/>
    <n v="2"/>
    <x v="0"/>
    <m/>
    <n v="632"/>
    <n v="0.6"/>
    <d v="2025-01-20T00:00:00"/>
    <m/>
  </r>
  <r>
    <s v="Riffpedia"/>
    <s v="Switzerland"/>
    <n v="46.204391000000001"/>
    <n v="6.1431579999999997"/>
    <s v="Government Administration &amp; Healthcare"/>
    <s v="Micro (1-10)"/>
    <s v="Laura Thompson"/>
    <d v="2024-01-16T00:00:00"/>
    <s v="SAAS"/>
    <x v="5"/>
    <n v="2"/>
    <x v="0"/>
    <m/>
    <n v="331"/>
    <n v="0.3"/>
    <d v="2024-04-17T00:00:00"/>
    <m/>
  </r>
  <r>
    <s v="Devshare"/>
    <s v="Switzerland"/>
    <n v="46.204391000000001"/>
    <n v="6.1431579999999997"/>
    <s v="Banking &amp; Finance"/>
    <s v="Micro (1-10)"/>
    <s v="Emily Johnson"/>
    <d v="2024-01-31T00:00:00"/>
    <s v="SAAS"/>
    <x v="5"/>
    <n v="2"/>
    <x v="0"/>
    <m/>
    <n v="1012"/>
    <n v="0.5"/>
    <d v="2024-09-14T00:00:00"/>
    <m/>
  </r>
  <r>
    <s v="Livefish"/>
    <s v="Switzerland"/>
    <n v="46.204391000000001"/>
    <n v="6.1431579999999997"/>
    <s v="Retail &amp; Distribution"/>
    <s v="Micro (1-10)"/>
    <s v="Jessica Martinez"/>
    <d v="2024-01-19T00:00:00"/>
    <s v="Custom solution"/>
    <x v="5"/>
    <n v="2"/>
    <x v="0"/>
    <m/>
    <n v="600"/>
    <n v="0.3"/>
    <d v="2024-11-19T00:00:00"/>
    <m/>
  </r>
  <r>
    <s v="Jamia"/>
    <s v="Italy"/>
    <n v="41.902782000000002"/>
    <n v="12.496366"/>
    <s v="Education &amp; Science"/>
    <s v="Micro (1-10)"/>
    <s v="Emily Johnson"/>
    <d v="2024-04-22T00:00:00"/>
    <s v="SAAS"/>
    <x v="5"/>
    <n v="2"/>
    <x v="0"/>
    <m/>
    <n v="338"/>
    <n v="0.3"/>
    <d v="2025-02-08T00:00:00"/>
    <m/>
  </r>
  <r>
    <s v="Gigabox"/>
    <s v="Italy"/>
    <n v="41.902782000000002"/>
    <n v="12.496366"/>
    <s v="Retail &amp; Distribution"/>
    <s v="Micro (1-10)"/>
    <s v="Michael Brown"/>
    <d v="2024-01-28T00:00:00"/>
    <s v="Custom solution"/>
    <x v="5"/>
    <n v="2"/>
    <x v="0"/>
    <m/>
    <n v="410"/>
    <n v="0.3"/>
    <d v="2024-05-29T00:00:00"/>
    <m/>
  </r>
  <r>
    <s v="Eare"/>
    <s v="Belgium"/>
    <n v="51.260196999999998"/>
    <n v="4.4027710000000004"/>
    <s v="Construction &amp; Engineering"/>
    <s v="Micro (1-10)"/>
    <s v="Jessica Martinez"/>
    <d v="2024-04-24T00:00:00"/>
    <s v="Services"/>
    <x v="5"/>
    <n v="2"/>
    <x v="0"/>
    <m/>
    <n v="830"/>
    <n v="0.2"/>
    <d v="2024-09-03T00:00:00"/>
    <m/>
  </r>
  <r>
    <s v="Linktype"/>
    <s v="France"/>
    <n v="48.864716000000001"/>
    <n v="2.3490139999999999"/>
    <s v="Government Administration &amp; Healthcare"/>
    <s v="Micro (1-10)"/>
    <s v="Jessica Martinez"/>
    <d v="2024-03-22T00:00:00"/>
    <s v="Services"/>
    <x v="5"/>
    <n v="2"/>
    <x v="0"/>
    <m/>
    <n v="417"/>
    <n v="0.4"/>
    <d v="2024-05-08T00:00:00"/>
    <m/>
  </r>
  <r>
    <s v="Thoughtmix"/>
    <s v="Germany"/>
    <n v="52.520007999999997"/>
    <n v="13.404954"/>
    <s v="Banking &amp; Finance"/>
    <s v="Micro (1-10)"/>
    <s v="Laura Thompson"/>
    <d v="2024-01-02T00:00:00"/>
    <s v="Services"/>
    <x v="5"/>
    <n v="2"/>
    <x v="0"/>
    <m/>
    <n v="801"/>
    <n v="0.1"/>
    <d v="2024-11-26T00:00:00"/>
    <m/>
  </r>
  <r>
    <s v="Wolf-Dooley"/>
    <s v="Italy"/>
    <n v="41.902782000000002"/>
    <n v="12.496366"/>
    <s v="Transportation &amp; Logistics"/>
    <s v="Micro (1-10)"/>
    <s v="David Wilson"/>
    <d v="2024-03-13T00:00:00"/>
    <s v="SAAS"/>
    <x v="5"/>
    <n v="2"/>
    <x v="0"/>
    <m/>
    <n v="632"/>
    <n v="0.6"/>
    <d v="2025-03-07T00:00:00"/>
    <m/>
  </r>
  <r>
    <s v="Jacobs, Abernathy and Bernier"/>
    <s v="Austria"/>
    <n v="48.210033000000003"/>
    <n v="16.363448999999999"/>
    <s v="Education &amp; Science"/>
    <s v="Micro (1-10)"/>
    <s v="Laura Thompson"/>
    <d v="2024-03-10T00:00:00"/>
    <s v="SAAS"/>
    <x v="5"/>
    <n v="2"/>
    <x v="0"/>
    <m/>
    <n v="720"/>
    <n v="0.4"/>
    <d v="2024-04-17T00:00:00"/>
    <m/>
  </r>
  <r>
    <s v="Renner LLC"/>
    <s v="Austria"/>
    <n v="48.210033000000003"/>
    <n v="16.363448999999999"/>
    <s v="Entertainment &amp; Media &amp; Hospitality"/>
    <s v="Micro (1-10)"/>
    <s v="Laura Thompson"/>
    <d v="2024-04-21T00:00:00"/>
    <s v="Custom solution"/>
    <x v="5"/>
    <n v="2"/>
    <x v="0"/>
    <m/>
    <n v="815"/>
    <n v="0.2"/>
    <d v="2024-08-05T00:00:00"/>
    <m/>
  </r>
  <r>
    <s v="Connelly-Jaskolski"/>
    <s v="Switzerland"/>
    <n v="46.204391000000001"/>
    <n v="6.1431579999999997"/>
    <s v="Education &amp; Science"/>
    <s v="Micro (1-10)"/>
    <s v="Emily Johnson"/>
    <d v="2024-01-18T00:00:00"/>
    <s v="Services"/>
    <x v="5"/>
    <n v="2"/>
    <x v="0"/>
    <m/>
    <n v="1026"/>
    <n v="0.1"/>
    <d v="2024-12-11T00:00:00"/>
    <m/>
  </r>
  <r>
    <s v="Dooley LLC"/>
    <s v="France"/>
    <n v="48.864716000000001"/>
    <n v="2.3490139999999999"/>
    <s v="Government Administration &amp; Healthcare"/>
    <s v="Micro (1-10)"/>
    <s v="Jessica Martinez"/>
    <d v="2024-03-01T00:00:00"/>
    <s v="Custom solution"/>
    <x v="5"/>
    <n v="2"/>
    <x v="0"/>
    <m/>
    <n v="308"/>
    <n v="0.3"/>
    <d v="2024-07-17T00:00:00"/>
    <m/>
  </r>
  <r>
    <s v="Rempel Inc"/>
    <s v="Belgium"/>
    <n v="51.260196999999998"/>
    <n v="4.4027710000000004"/>
    <s v="IT &amp; IT Services"/>
    <s v="Micro (1-10)"/>
    <s v="Kevin Anderson"/>
    <d v="2024-03-05T00:00:00"/>
    <s v="SAAS"/>
    <x v="5"/>
    <n v="2"/>
    <x v="0"/>
    <m/>
    <n v="1199"/>
    <n v="0.3"/>
    <d v="2024-08-22T00:00:00"/>
    <m/>
  </r>
  <r>
    <s v="Schaden Group"/>
    <s v="France"/>
    <n v="48.864716000000001"/>
    <n v="2.3490139999999999"/>
    <s v="Government Administration &amp; Healthcare"/>
    <s v="Micro (1-10)"/>
    <s v="Jessica Martinez"/>
    <d v="2024-05-13T00:00:00"/>
    <s v="SAAS"/>
    <x v="5"/>
    <n v="2"/>
    <x v="0"/>
    <m/>
    <n v="984"/>
    <n v="0.9"/>
    <d v="2024-07-05T00:00:00"/>
    <m/>
  </r>
  <r>
    <s v="Dickens-Franecki"/>
    <s v="Belgium"/>
    <n v="51.260196999999998"/>
    <n v="4.4027710000000004"/>
    <s v="Telecommunications"/>
    <s v="Micro (1-10)"/>
    <s v="Jessica Martinez"/>
    <d v="2024-01-27T00:00:00"/>
    <s v="SAAS"/>
    <x v="5"/>
    <n v="2"/>
    <x v="0"/>
    <m/>
    <n v="991"/>
    <n v="0.2"/>
    <d v="2024-08-25T00:00:00"/>
    <m/>
  </r>
  <r>
    <s v="Champlin, Hamill and Olson"/>
    <s v="Italy"/>
    <n v="41.902782000000002"/>
    <n v="12.496366"/>
    <s v="Transportation &amp; Logistics"/>
    <s v="Micro (1-10)"/>
    <s v="Michael Brown"/>
    <d v="2024-01-31T00:00:00"/>
    <s v="Services"/>
    <x v="5"/>
    <n v="2"/>
    <x v="0"/>
    <m/>
    <n v="1141"/>
    <n v="0.2"/>
    <d v="2024-05-06T00:00:00"/>
    <m/>
  </r>
  <r>
    <s v="Kirlin-Volkman"/>
    <s v="Austria"/>
    <n v="48.210033000000003"/>
    <n v="16.363448999999999"/>
    <s v="Transportation &amp; Logistics"/>
    <s v="Micro (1-10)"/>
    <s v="Kevin Anderson"/>
    <d v="2024-05-11T00:00:00"/>
    <s v="Services"/>
    <x v="5"/>
    <n v="2"/>
    <x v="0"/>
    <m/>
    <n v="1186"/>
    <n v="0.9"/>
    <d v="2025-02-12T00:00:00"/>
    <m/>
  </r>
  <r>
    <s v="Grant LLC"/>
    <s v="Austria"/>
    <n v="48.210033000000003"/>
    <n v="16.363448999999999"/>
    <s v="IT &amp; IT Services"/>
    <s v="Micro (1-10)"/>
    <s v="Michael Brown"/>
    <d v="2024-05-25T00:00:00"/>
    <s v="SAAS"/>
    <x v="5"/>
    <n v="2"/>
    <x v="0"/>
    <m/>
    <n v="1054"/>
    <n v="0.8"/>
    <d v="2025-03-22T00:00:00"/>
    <m/>
  </r>
  <r>
    <s v="Hamill, Gleason and Padberg"/>
    <s v="Germany"/>
    <n v="52.520007999999997"/>
    <n v="13.404954"/>
    <s v="Agriculture &amp; Mining"/>
    <s v="Micro (1-10)"/>
    <s v="John Smith"/>
    <d v="2024-02-19T00:00:00"/>
    <s v="SAAS"/>
    <x v="5"/>
    <n v="2"/>
    <x v="0"/>
    <m/>
    <n v="816"/>
    <n v="0.4"/>
    <d v="2024-08-28T00:00:00"/>
    <m/>
  </r>
  <r>
    <s v="Bauch-Wintheiser"/>
    <s v="Germany"/>
    <n v="52.520007999999997"/>
    <n v="13.404954"/>
    <s v="Retail &amp; Distribution"/>
    <s v="Micro (1-10)"/>
    <s v="Jessica Martinez"/>
    <d v="2024-02-17T00:00:00"/>
    <s v="Services"/>
    <x v="5"/>
    <n v="2"/>
    <x v="0"/>
    <m/>
    <n v="415"/>
    <n v="0.1"/>
    <d v="2024-09-08T00:00:00"/>
    <m/>
  </r>
  <r>
    <s v="Torp-Rohan"/>
    <s v="Switzerland"/>
    <n v="46.204391000000001"/>
    <n v="6.1431579999999997"/>
    <s v="Banking &amp; Finance"/>
    <s v="Micro (1-10)"/>
    <s v="Michael Brown"/>
    <d v="2024-03-28T00:00:00"/>
    <s v="Services"/>
    <x v="5"/>
    <n v="2"/>
    <x v="0"/>
    <m/>
    <n v="349"/>
    <n v="0.6"/>
    <d v="2024-11-09T00:00:00"/>
    <m/>
  </r>
  <r>
    <s v="Vandervort-Barton"/>
    <s v="Portugal"/>
    <n v="38.736946000000003"/>
    <n v="-9.1426850000000002"/>
    <s v="Telecommunications"/>
    <s v="Micro (1-10)"/>
    <s v="Laura Thompson"/>
    <d v="2024-05-11T00:00:00"/>
    <s v="Custom solution"/>
    <x v="5"/>
    <n v="2"/>
    <x v="0"/>
    <m/>
    <n v="284"/>
    <n v="1"/>
    <d v="2024-11-05T00:00:00"/>
    <m/>
  </r>
  <r>
    <s v="Corwin Group"/>
    <s v="France"/>
    <n v="48.864716000000001"/>
    <n v="2.3490139999999999"/>
    <s v="Professional Services &amp; Consulting"/>
    <s v="Micro (1-10)"/>
    <s v="John Smith"/>
    <d v="2024-01-24T00:00:00"/>
    <s v="SAAS"/>
    <x v="5"/>
    <n v="2"/>
    <x v="0"/>
    <m/>
    <n v="540"/>
    <n v="0.6"/>
    <d v="2024-10-27T00:00:00"/>
    <m/>
  </r>
  <r>
    <s v="Tillman-Herman"/>
    <s v="Switzerland"/>
    <n v="46.204391000000001"/>
    <n v="6.1431579999999997"/>
    <s v="IT &amp; IT Services"/>
    <s v="Micro (1-10)"/>
    <s v="Michael Brown"/>
    <d v="2024-05-14T00:00:00"/>
    <s v="Services"/>
    <x v="5"/>
    <n v="2"/>
    <x v="0"/>
    <m/>
    <n v="751"/>
    <n v="0.4"/>
    <d v="2025-01-02T00:00:00"/>
    <m/>
  </r>
  <r>
    <s v="Nader, Kozey and Sawayn"/>
    <s v="Germany"/>
    <n v="52.520007999999997"/>
    <n v="13.404954"/>
    <s v="Government Administration &amp; Healthcare"/>
    <s v="Micro (1-10)"/>
    <s v="Sarah Davis"/>
    <d v="2024-05-19T00:00:00"/>
    <s v="SAAS"/>
    <x v="5"/>
    <n v="2"/>
    <x v="0"/>
    <m/>
    <n v="316"/>
    <n v="0.5"/>
    <d v="2025-03-16T00:00:00"/>
    <m/>
  </r>
  <r>
    <s v="Kohler-Rice"/>
    <s v="Netherlands"/>
    <n v="52.370215999999999"/>
    <n v="4.895168"/>
    <s v="Education &amp; Science"/>
    <s v="Micro (1-10)"/>
    <s v="Laura Thompson"/>
    <d v="2024-02-20T00:00:00"/>
    <s v="SAAS"/>
    <x v="5"/>
    <n v="2"/>
    <x v="0"/>
    <m/>
    <n v="1185"/>
    <n v="0.2"/>
    <d v="2024-05-23T00:00:00"/>
    <m/>
  </r>
  <r>
    <s v="Oberbrunner Group"/>
    <s v="Italy"/>
    <n v="41.902782000000002"/>
    <n v="12.496366"/>
    <s v="IT &amp; IT Services"/>
    <s v="Micro (1-10)"/>
    <s v="John Smith"/>
    <d v="2024-04-10T00:00:00"/>
    <s v="SAAS"/>
    <x v="5"/>
    <n v="2"/>
    <x v="0"/>
    <m/>
    <n v="927"/>
    <n v="0.4"/>
    <d v="2024-09-25T00:00:00"/>
    <m/>
  </r>
  <r>
    <s v="Parisian-Schoen"/>
    <s v="Switzerland"/>
    <n v="46.204391000000001"/>
    <n v="6.1431579999999997"/>
    <s v="IT &amp; IT Services"/>
    <s v="Micro (1-10)"/>
    <s v="Emily Johnson"/>
    <d v="2024-05-16T00:00:00"/>
    <s v="SAAS"/>
    <x v="5"/>
    <n v="2"/>
    <x v="0"/>
    <m/>
    <n v="1175"/>
    <n v="0.5"/>
    <d v="2025-03-10T00:00:00"/>
    <m/>
  </r>
  <r>
    <s v="Orn, Bogan and Schowalter"/>
    <s v="Switzerland"/>
    <n v="46.204391000000001"/>
    <n v="6.1431579999999997"/>
    <s v="Education &amp; Science"/>
    <s v="Micro (1-10)"/>
    <s v="Jessica Martinez"/>
    <d v="2024-01-04T00:00:00"/>
    <s v="Services"/>
    <x v="5"/>
    <n v="2"/>
    <x v="0"/>
    <m/>
    <n v="309"/>
    <n v="0.6"/>
    <d v="2024-12-03T00:00:00"/>
    <m/>
  </r>
  <r>
    <s v="Pfannerstill, Cummings and Cormier"/>
    <s v="Italy"/>
    <n v="41.902782000000002"/>
    <n v="12.496366"/>
    <s v="Banking &amp; Finance"/>
    <s v="Micro (1-10)"/>
    <s v="Laura Thompson"/>
    <d v="2024-04-24T00:00:00"/>
    <s v="SAAS"/>
    <x v="5"/>
    <n v="2"/>
    <x v="0"/>
    <m/>
    <n v="684"/>
    <n v="0.3"/>
    <d v="2025-02-06T00:00:00"/>
    <m/>
  </r>
  <r>
    <s v="Yost-Larkin"/>
    <s v="Switzerland"/>
    <n v="46.204391000000001"/>
    <n v="6.1431579999999997"/>
    <s v="Manufacturing &amp; Production"/>
    <s v="Micro (1-10)"/>
    <s v="David Wilson"/>
    <d v="2024-01-20T00:00:00"/>
    <s v="SAAS"/>
    <x v="5"/>
    <n v="2"/>
    <x v="0"/>
    <m/>
    <n v="221"/>
    <n v="0.2"/>
    <d v="2024-07-13T00:00:00"/>
    <m/>
  </r>
  <r>
    <s v="Von-O'Hara"/>
    <s v="France"/>
    <n v="48.864716000000001"/>
    <n v="2.3490139999999999"/>
    <s v="Education &amp; Science"/>
    <s v="Micro (1-10)"/>
    <s v="Sarah Davis"/>
    <d v="2024-04-20T00:00:00"/>
    <s v="Services"/>
    <x v="5"/>
    <n v="2"/>
    <x v="0"/>
    <m/>
    <n v="856"/>
    <n v="0.5"/>
    <d v="2025-02-06T00:00:00"/>
    <m/>
  </r>
  <r>
    <s v="Pollich LLC"/>
    <s v="Germany"/>
    <n v="52.520007999999997"/>
    <n v="13.404954"/>
    <s v="Banking &amp; Finance"/>
    <s v="Micro (1-10)"/>
    <s v="Emily Johnson"/>
    <d v="2024-03-21T00:00:00"/>
    <s v="SAAS"/>
    <x v="5"/>
    <n v="2"/>
    <x v="0"/>
    <m/>
    <n v="366"/>
    <n v="0.3"/>
    <d v="2025-03-18T00:00:00"/>
    <m/>
  </r>
  <r>
    <s v="Murazik Group"/>
    <s v="Portugal"/>
    <n v="38.736946000000003"/>
    <n v="-9.1426850000000002"/>
    <s v="Transportation &amp; Logistics"/>
    <s v="Micro (1-10)"/>
    <s v="John Smith"/>
    <d v="2024-03-14T00:00:00"/>
    <s v="SAAS"/>
    <x v="5"/>
    <n v="2"/>
    <x v="0"/>
    <m/>
    <n v="983"/>
    <n v="0.6"/>
    <d v="2025-03-12T00:00:00"/>
    <m/>
  </r>
  <r>
    <s v="Hettinger-Cummings"/>
    <s v="Portugal"/>
    <n v="38.736946000000003"/>
    <n v="-9.1426850000000002"/>
    <s v="Professional Services &amp; Consulting"/>
    <s v="Micro (1-10)"/>
    <s v="Jessica Martinez"/>
    <d v="2024-03-08T00:00:00"/>
    <s v="Services"/>
    <x v="5"/>
    <n v="2"/>
    <x v="0"/>
    <m/>
    <n v="1068"/>
    <n v="0.3"/>
    <d v="2024-05-04T00:00:00"/>
    <m/>
  </r>
  <r>
    <s v="Wilkinson, Dickens and Mills"/>
    <s v="Portugal"/>
    <n v="38.736946000000003"/>
    <n v="-9.1426850000000002"/>
    <s v="Telecommunications"/>
    <s v="Micro (1-10)"/>
    <s v="Sarah Davis"/>
    <d v="2024-01-26T00:00:00"/>
    <s v="SAAS"/>
    <x v="5"/>
    <n v="2"/>
    <x v="0"/>
    <m/>
    <n v="322"/>
    <n v="0.4"/>
    <d v="2024-05-23T00:00:00"/>
    <m/>
  </r>
  <r>
    <s v="Schmitt Inc"/>
    <s v="Italy"/>
    <n v="41.902782000000002"/>
    <n v="12.496366"/>
    <s v="Education &amp; Science"/>
    <s v="Micro (1-10)"/>
    <s v="Laura Thompson"/>
    <d v="2024-02-06T00:00:00"/>
    <s v="Custom solution"/>
    <x v="5"/>
    <n v="2"/>
    <x v="0"/>
    <m/>
    <n v="242"/>
    <n v="0.7"/>
    <d v="2024-07-02T00:00:00"/>
    <m/>
  </r>
  <r>
    <s v="Rogahn, Gusikowski and Lehner"/>
    <s v="Germany"/>
    <n v="52.520007999999997"/>
    <n v="13.404954"/>
    <s v="Construction &amp; Engineering"/>
    <s v="Micro (1-10)"/>
    <s v="Laura Thompson"/>
    <d v="2024-03-22T00:00:00"/>
    <s v="SAAS"/>
    <x v="5"/>
    <n v="2"/>
    <x v="0"/>
    <m/>
    <n v="752"/>
    <n v="0.6"/>
    <d v="2024-08-20T00:00:00"/>
    <m/>
  </r>
  <r>
    <s v="Schaden-Davis"/>
    <s v="Netherlands"/>
    <n v="52.370215999999999"/>
    <n v="4.895168"/>
    <s v="Banking &amp; Finance"/>
    <s v="Micro (1-10)"/>
    <s v="Laura Thompson"/>
    <d v="2024-04-29T00:00:00"/>
    <s v="SAAS"/>
    <x v="5"/>
    <n v="2"/>
    <x v="0"/>
    <m/>
    <n v="608"/>
    <n v="0.7"/>
    <d v="2024-12-25T00:00:00"/>
    <m/>
  </r>
  <r>
    <s v="Pagac, Crona and Dare"/>
    <s v="Italy"/>
    <n v="41.902782000000002"/>
    <n v="12.496366"/>
    <s v="IT &amp; IT Services"/>
    <s v="Micro (1-10)"/>
    <s v="Laura Thompson"/>
    <d v="2024-05-15T00:00:00"/>
    <s v="SAAS"/>
    <x v="5"/>
    <n v="2"/>
    <x v="0"/>
    <m/>
    <n v="571"/>
    <n v="0.4"/>
    <d v="2024-06-28T00:00:00"/>
    <m/>
  </r>
  <r>
    <s v="Macejkovic, Kemmer and Sawayn"/>
    <s v="Austria"/>
    <n v="48.210033000000003"/>
    <n v="16.363448999999999"/>
    <s v="IT &amp; IT Services"/>
    <s v="Micro (1-10)"/>
    <s v="Kevin Anderson"/>
    <d v="2024-02-27T00:00:00"/>
    <s v="Services"/>
    <x v="5"/>
    <n v="2"/>
    <x v="0"/>
    <m/>
    <n v="970"/>
    <n v="0.3"/>
    <d v="2024-08-02T00:00:00"/>
    <m/>
  </r>
  <r>
    <s v="Luettgen Group"/>
    <s v="Spain"/>
    <n v="40.416775000000001"/>
    <n v="-3.7037900000000001"/>
    <s v="Transportation &amp; Logistics"/>
    <s v="Micro (1-10)"/>
    <s v="Emily Johnson"/>
    <d v="2024-05-29T00:00:00"/>
    <s v="Custom solution"/>
    <x v="5"/>
    <n v="2"/>
    <x v="0"/>
    <m/>
    <n v="351"/>
    <n v="0.8"/>
    <d v="2024-11-07T00:00:00"/>
    <m/>
  </r>
  <r>
    <s v="Fisher Inc"/>
    <s v="Italy"/>
    <n v="41.902782000000002"/>
    <n v="12.496366"/>
    <s v="Professional Services &amp; Consulting"/>
    <s v="Micro (1-10)"/>
    <s v="Laura Thompson"/>
    <d v="2024-02-10T00:00:00"/>
    <s v="Custom solution"/>
    <x v="5"/>
    <n v="2"/>
    <x v="0"/>
    <m/>
    <n v="1029"/>
    <n v="0.4"/>
    <d v="2024-06-03T00:00:00"/>
    <m/>
  </r>
  <r>
    <s v="Greenholt and Sons"/>
    <s v="France"/>
    <n v="48.864716000000001"/>
    <n v="2.3490139999999999"/>
    <s v="Agriculture &amp; Mining"/>
    <s v="Micro (1-10)"/>
    <s v="David Wilson"/>
    <d v="2024-03-31T00:00:00"/>
    <s v="Custom solution"/>
    <x v="5"/>
    <n v="2"/>
    <x v="0"/>
    <m/>
    <n v="866"/>
    <n v="0.3"/>
    <d v="2024-12-17T00:00:00"/>
    <m/>
  </r>
  <r>
    <s v="McDermott Inc"/>
    <s v="Austria"/>
    <n v="48.210033000000003"/>
    <n v="16.363448999999999"/>
    <s v="Professional Services &amp; Consulting"/>
    <s v="Micro (1-10)"/>
    <s v="Jessica Martinez"/>
    <d v="2024-03-23T00:00:00"/>
    <s v="Services"/>
    <x v="5"/>
    <n v="2"/>
    <x v="0"/>
    <m/>
    <n v="478"/>
    <n v="0.3"/>
    <d v="2024-06-04T00:00:00"/>
    <m/>
  </r>
  <r>
    <s v="Collins, Bruen and Hahn"/>
    <s v="Switzerland"/>
    <n v="46.204391000000001"/>
    <n v="6.1431579999999997"/>
    <s v="IT &amp; IT Services"/>
    <s v="Micro (1-10)"/>
    <s v="Laura Thompson"/>
    <d v="2024-03-28T00:00:00"/>
    <s v="SAAS"/>
    <x v="5"/>
    <n v="2"/>
    <x v="0"/>
    <m/>
    <n v="936"/>
    <n v="0.3"/>
    <d v="2024-07-14T00:00:00"/>
    <m/>
  </r>
  <r>
    <s v="Beier LLC"/>
    <s v="Germany"/>
    <n v="52.520007999999997"/>
    <n v="13.404954"/>
    <s v="Telecommunications"/>
    <s v="Micro (1-10)"/>
    <s v="Laura Thompson"/>
    <d v="2024-01-05T00:00:00"/>
    <s v="SAAS"/>
    <x v="5"/>
    <n v="2"/>
    <x v="0"/>
    <m/>
    <n v="280"/>
    <n v="0.8"/>
    <d v="2024-04-12T00:00:00"/>
    <m/>
  </r>
  <r>
    <s v="Mraz-Smitham"/>
    <s v="Switzerland"/>
    <n v="46.204391000000001"/>
    <n v="6.1431579999999997"/>
    <s v="Government Administration &amp; Healthcare"/>
    <s v="Micro (1-10)"/>
    <s v="Jessica Martinez"/>
    <d v="2024-01-27T00:00:00"/>
    <s v="SAAS"/>
    <x v="5"/>
    <n v="2"/>
    <x v="0"/>
    <m/>
    <n v="398"/>
    <n v="0.5"/>
    <d v="2024-11-22T00:00:00"/>
    <m/>
  </r>
  <r>
    <s v="Jacobs and Sons"/>
    <s v="Germany"/>
    <n v="52.520007999999997"/>
    <n v="13.404954"/>
    <s v="Telecommunications"/>
    <s v="Micro (1-10)"/>
    <s v="John Smith"/>
    <d v="2024-04-18T00:00:00"/>
    <s v="SAAS"/>
    <x v="5"/>
    <n v="2"/>
    <x v="0"/>
    <m/>
    <n v="931"/>
    <n v="0.7"/>
    <d v="2024-10-06T00:00:00"/>
    <m/>
  </r>
  <r>
    <s v="Sanford and Sons"/>
    <s v="France"/>
    <n v="48.864716000000001"/>
    <n v="2.3490139999999999"/>
    <s v="Retail &amp; Distribution"/>
    <s v="Micro (1-10)"/>
    <s v="John Smith"/>
    <d v="2024-02-22T00:00:00"/>
    <s v="SAAS"/>
    <x v="5"/>
    <n v="2"/>
    <x v="0"/>
    <m/>
    <n v="807"/>
    <n v="0.4"/>
    <d v="2024-12-31T00:00:00"/>
    <m/>
  </r>
  <r>
    <s v="Gislason Group"/>
    <s v="Germany"/>
    <n v="52.520007999999997"/>
    <n v="13.404954"/>
    <s v="Entertainment &amp; Media &amp; Hospitality"/>
    <s v="Micro (1-10)"/>
    <s v="Jessica Martinez"/>
    <d v="2024-03-25T00:00:00"/>
    <s v="SAAS"/>
    <x v="5"/>
    <n v="2"/>
    <x v="0"/>
    <m/>
    <n v="262"/>
    <n v="0.2"/>
    <d v="2024-08-27T00:00:00"/>
    <m/>
  </r>
  <r>
    <s v="Littel, Leuschke and Bernier"/>
    <s v="Austria"/>
    <n v="48.210033000000003"/>
    <n v="16.363448999999999"/>
    <s v="Manufacturing &amp; Production"/>
    <s v="Micro (1-10)"/>
    <s v="Jessica Martinez"/>
    <d v="2024-01-02T00:00:00"/>
    <s v="Services"/>
    <x v="5"/>
    <n v="2"/>
    <x v="0"/>
    <m/>
    <n v="710"/>
    <n v="0.4"/>
    <d v="2024-10-30T00:00:00"/>
    <m/>
  </r>
  <r>
    <s v="Collier Inc"/>
    <s v="Portugal"/>
    <n v="38.736946000000003"/>
    <n v="-9.1426850000000002"/>
    <s v="Construction &amp; Engineering"/>
    <s v="Micro (1-10)"/>
    <s v="Jessica Martinez"/>
    <d v="2024-05-04T00:00:00"/>
    <s v="SAAS"/>
    <x v="5"/>
    <n v="2"/>
    <x v="0"/>
    <m/>
    <n v="853"/>
    <n v="0.6"/>
    <d v="2025-01-26T00:00:00"/>
    <m/>
  </r>
  <r>
    <s v="Towne Group"/>
    <s v="France"/>
    <n v="48.864716000000001"/>
    <n v="2.3490139999999999"/>
    <s v="Education &amp; Science"/>
    <s v="Micro (1-10)"/>
    <s v="Laura Thompson"/>
    <d v="2024-03-02T00:00:00"/>
    <s v="SAAS"/>
    <x v="5"/>
    <n v="2"/>
    <x v="0"/>
    <m/>
    <n v="345"/>
    <n v="0.7"/>
    <d v="2024-04-21T00:00:00"/>
    <m/>
  </r>
  <r>
    <s v="Kris and Sons"/>
    <s v="Germany"/>
    <n v="52.520007999999997"/>
    <n v="13.404954"/>
    <s v="Energy &amp; Utilities"/>
    <s v="Micro (1-10)"/>
    <s v="Sarah Davis"/>
    <d v="2024-03-21T00:00:00"/>
    <s v="Custom solution"/>
    <x v="5"/>
    <n v="2"/>
    <x v="0"/>
    <m/>
    <n v="263"/>
    <n v="0.2"/>
    <d v="2024-05-16T00:00:00"/>
    <m/>
  </r>
  <r>
    <s v="Wolf-Boyle"/>
    <s v="Portugal"/>
    <n v="38.736946000000003"/>
    <n v="-9.1426850000000002"/>
    <s v="Energy &amp; Utilities"/>
    <s v="Micro (1-10)"/>
    <s v="Jessica Martinez"/>
    <d v="2024-04-08T00:00:00"/>
    <s v="SAAS"/>
    <x v="5"/>
    <n v="2"/>
    <x v="0"/>
    <m/>
    <n v="461"/>
    <n v="0.6"/>
    <d v="2024-08-13T00:00:00"/>
    <m/>
  </r>
  <r>
    <s v="Schuppe-Roberts"/>
    <s v="Portugal"/>
    <n v="38.736946000000003"/>
    <n v="-9.1426850000000002"/>
    <s v="Entertainment &amp; Media &amp; Hospitality"/>
    <s v="Micro (1-10)"/>
    <s v="Laura Thompson"/>
    <d v="2024-02-13T00:00:00"/>
    <s v="SAAS"/>
    <x v="5"/>
    <n v="2"/>
    <x v="0"/>
    <m/>
    <n v="1082"/>
    <n v="0.8"/>
    <d v="2025-01-02T00:00:00"/>
    <m/>
  </r>
  <r>
    <s v="Morar-Towne"/>
    <s v="Switzerland"/>
    <n v="46.204391000000001"/>
    <n v="6.1431579999999997"/>
    <s v="Government Administration &amp; Healthcare"/>
    <s v="Micro (1-10)"/>
    <s v="John Smith"/>
    <d v="2024-01-26T00:00:00"/>
    <s v="SAAS"/>
    <x v="5"/>
    <n v="2"/>
    <x v="0"/>
    <m/>
    <n v="1145"/>
    <n v="0.6"/>
    <d v="2024-12-05T00:00:00"/>
    <m/>
  </r>
  <r>
    <s v="Kris LLC"/>
    <s v="Austria"/>
    <n v="48.210033000000003"/>
    <n v="16.363448999999999"/>
    <s v="Education &amp; Science"/>
    <s v="Micro (1-10)"/>
    <s v="Emily Johnson"/>
    <d v="2024-03-22T00:00:00"/>
    <s v="SAAS"/>
    <x v="5"/>
    <n v="2"/>
    <x v="0"/>
    <m/>
    <n v="300"/>
    <n v="0.2"/>
    <d v="2024-05-15T00:00:00"/>
    <m/>
  </r>
  <r>
    <s v="McGlynn, VonRueden and Stanton"/>
    <s v="Germany"/>
    <n v="52.520007999999997"/>
    <n v="13.404954"/>
    <s v="Transportation &amp; Logistics"/>
    <s v="Micro (1-10)"/>
    <s v="David Wilson"/>
    <d v="2024-04-10T00:00:00"/>
    <s v="Services"/>
    <x v="5"/>
    <n v="2"/>
    <x v="0"/>
    <m/>
    <n v="497"/>
    <n v="0.8"/>
    <d v="2025-02-06T00:00:00"/>
    <m/>
  </r>
  <r>
    <s v="Witting LLC"/>
    <s v="Portugal"/>
    <n v="38.736946000000003"/>
    <n v="-9.1426850000000002"/>
    <s v="Transportation &amp; Logistics"/>
    <s v="Micro (1-10)"/>
    <s v="Emily Johnson"/>
    <d v="2024-02-26T00:00:00"/>
    <s v="Services"/>
    <x v="5"/>
    <n v="2"/>
    <x v="0"/>
    <m/>
    <n v="423"/>
    <n v="0.1"/>
    <d v="2024-03-27T00:00:00"/>
    <m/>
  </r>
  <r>
    <s v="Stehr-Schultz"/>
    <s v="Austria"/>
    <n v="48.210033000000003"/>
    <n v="16.363448999999999"/>
    <s v="Retail &amp; Distribution"/>
    <s v="Micro (1-10)"/>
    <s v="Laura Thompson"/>
    <d v="2024-04-28T00:00:00"/>
    <s v="SAAS"/>
    <x v="5"/>
    <n v="2"/>
    <x v="0"/>
    <m/>
    <n v="1077"/>
    <n v="0.2"/>
    <d v="2025-01-24T00:00:00"/>
    <m/>
  </r>
  <r>
    <s v="Hartmann-Upton"/>
    <s v="Belgium"/>
    <n v="51.260196999999998"/>
    <n v="4.4027710000000004"/>
    <s v="Banking &amp; Finance"/>
    <s v="Micro (1-10)"/>
    <s v="Laura Thompson"/>
    <d v="2024-05-21T00:00:00"/>
    <s v="Services"/>
    <x v="5"/>
    <n v="2"/>
    <x v="0"/>
    <m/>
    <n v="1156"/>
    <n v="0.7"/>
    <d v="2024-06-19T00:00:00"/>
    <m/>
  </r>
  <r>
    <s v="Orn, Langosh and Adams"/>
    <s v="Germany"/>
    <n v="52.520007999999997"/>
    <n v="13.404954"/>
    <s v="Banking &amp; Finance"/>
    <s v="Micro (1-10)"/>
    <s v="Laura Thompson"/>
    <d v="2024-05-10T00:00:00"/>
    <s v="SAAS"/>
    <x v="5"/>
    <n v="2"/>
    <x v="0"/>
    <m/>
    <n v="348"/>
    <n v="0.6"/>
    <d v="2025-04-04T00:00:00"/>
    <m/>
  </r>
  <r>
    <s v="Graham-Lueilwitz"/>
    <s v="France"/>
    <n v="48.864716000000001"/>
    <n v="2.3490139999999999"/>
    <s v="Construction &amp; Engineering"/>
    <s v="Micro (1-10)"/>
    <s v="Michael Brown"/>
    <d v="2024-04-17T00:00:00"/>
    <s v="Custom solution"/>
    <x v="5"/>
    <n v="2"/>
    <x v="0"/>
    <m/>
    <n v="933"/>
    <n v="0.7"/>
    <d v="2024-12-20T00:00:00"/>
    <m/>
  </r>
  <r>
    <s v="Morissette-Witting"/>
    <s v="Switzerland"/>
    <n v="46.204391000000001"/>
    <n v="6.1431579999999997"/>
    <s v="Professional Services &amp; Consulting"/>
    <s v="Micro (1-10)"/>
    <s v="Jessica Martinez"/>
    <d v="2024-01-28T00:00:00"/>
    <s v="SAAS"/>
    <x v="5"/>
    <n v="2"/>
    <x v="0"/>
    <m/>
    <n v="576"/>
    <n v="0.8"/>
    <d v="2024-12-17T00:00:00"/>
    <m/>
  </r>
  <r>
    <s v="Christiansen, Ondricka and Cummings"/>
    <s v="Portugal"/>
    <n v="38.736946000000003"/>
    <n v="-9.1426850000000002"/>
    <s v="Retail &amp; Distribution"/>
    <s v="Micro (1-10)"/>
    <s v="David Wilson"/>
    <d v="2024-02-12T00:00:00"/>
    <s v="Services"/>
    <x v="5"/>
    <n v="2"/>
    <x v="0"/>
    <m/>
    <n v="617"/>
    <n v="0.4"/>
    <d v="2024-06-11T00:00:00"/>
    <m/>
  </r>
  <r>
    <s v="Dicki Group"/>
    <s v="Portugal"/>
    <n v="38.736946000000003"/>
    <n v="-9.1426850000000002"/>
    <s v="Professional Services &amp; Consulting"/>
    <s v="Micro (1-10)"/>
    <s v="John Smith"/>
    <d v="2024-04-13T00:00:00"/>
    <s v="Services"/>
    <x v="5"/>
    <n v="2"/>
    <x v="0"/>
    <m/>
    <n v="602"/>
    <n v="0.3"/>
    <d v="2025-03-04T00:00:00"/>
    <m/>
  </r>
  <r>
    <s v="Pouros-Ferry"/>
    <s v="France"/>
    <n v="48.864716000000001"/>
    <n v="2.3490139999999999"/>
    <s v="Transportation &amp; Logistics"/>
    <s v="Micro (1-10)"/>
    <s v="Kevin Anderson"/>
    <d v="2024-04-05T00:00:00"/>
    <s v="Services"/>
    <x v="5"/>
    <n v="2"/>
    <x v="0"/>
    <m/>
    <n v="708"/>
    <n v="0.5"/>
    <d v="2024-11-23T00:00:00"/>
    <m/>
  </r>
  <r>
    <s v="Gutkowski, Dibbert and Brekke"/>
    <s v="France"/>
    <n v="48.864716000000001"/>
    <n v="2.3490139999999999"/>
    <s v="Banking &amp; Finance"/>
    <s v="Micro (1-10)"/>
    <s v="Emily Johnson"/>
    <d v="2024-03-30T00:00:00"/>
    <s v="Custom solution"/>
    <x v="5"/>
    <n v="2"/>
    <x v="0"/>
    <m/>
    <n v="418"/>
    <n v="0.3"/>
    <d v="2024-05-11T00:00:00"/>
    <m/>
  </r>
  <r>
    <s v="Ratke, Considine and Dicki"/>
    <s v="Portugal"/>
    <n v="38.736946000000003"/>
    <n v="-9.1426850000000002"/>
    <s v="Retail &amp; Distribution"/>
    <s v="Micro (1-10)"/>
    <s v="Laura Thompson"/>
    <d v="2024-02-05T00:00:00"/>
    <s v="SAAS"/>
    <x v="5"/>
    <n v="2"/>
    <x v="0"/>
    <m/>
    <n v="269"/>
    <n v="0.7"/>
    <d v="2024-11-21T00:00:00"/>
    <m/>
  </r>
  <r>
    <s v="Schamberger, Wolff and Strosin"/>
    <s v="Netherlands"/>
    <n v="52.370215999999999"/>
    <n v="4.895168"/>
    <s v="Entertainment &amp; Media &amp; Hospitality"/>
    <s v="Micro (1-10)"/>
    <s v="Emily Johnson"/>
    <d v="2024-02-25T00:00:00"/>
    <s v="SAAS"/>
    <x v="5"/>
    <n v="2"/>
    <x v="0"/>
    <m/>
    <n v="945"/>
    <n v="0.4"/>
    <d v="2024-07-17T00:00:00"/>
    <m/>
  </r>
  <r>
    <s v="Jacobson, White and Murray"/>
    <s v="Portugal"/>
    <n v="38.736946000000003"/>
    <n v="-9.1426850000000002"/>
    <s v="Transportation &amp; Logistics"/>
    <s v="Micro (1-10)"/>
    <s v="Jessica Martinez"/>
    <d v="2024-04-22T00:00:00"/>
    <s v="Custom solution"/>
    <x v="5"/>
    <n v="2"/>
    <x v="0"/>
    <m/>
    <n v="432"/>
    <n v="0.4"/>
    <d v="2024-08-22T00:00:00"/>
    <m/>
  </r>
  <r>
    <s v="Carroll-Kulas"/>
    <s v="Switzerland"/>
    <n v="46.204391000000001"/>
    <n v="6.1431579999999997"/>
    <s v="IT &amp; IT Services"/>
    <s v="Micro (1-10)"/>
    <s v="Kevin Anderson"/>
    <d v="2024-03-14T00:00:00"/>
    <s v="SAAS"/>
    <x v="5"/>
    <n v="2"/>
    <x v="0"/>
    <m/>
    <n v="1096"/>
    <n v="0.4"/>
    <d v="2024-11-11T00:00:00"/>
    <m/>
  </r>
  <r>
    <s v="Kuhic-Lebsack"/>
    <s v="Italy"/>
    <n v="41.902782000000002"/>
    <n v="12.496366"/>
    <s v="IT &amp; IT Services"/>
    <s v="Micro (1-10)"/>
    <s v="Michael Brown"/>
    <d v="2024-01-19T00:00:00"/>
    <s v="SAAS"/>
    <x v="5"/>
    <n v="2"/>
    <x v="0"/>
    <m/>
    <n v="566"/>
    <n v="0.2"/>
    <d v="2024-12-19T00:00:00"/>
    <m/>
  </r>
  <r>
    <s v="Hilpert, Robel and Conn"/>
    <s v="Switzerland"/>
    <n v="46.204391000000001"/>
    <n v="6.1431579999999997"/>
    <s v="Transportation &amp; Logistics"/>
    <s v="Micro (1-10)"/>
    <s v="Michael Brown"/>
    <d v="2024-03-20T00:00:00"/>
    <s v="SAAS"/>
    <x v="5"/>
    <n v="2"/>
    <x v="0"/>
    <m/>
    <n v="1146"/>
    <n v="0.2"/>
    <d v="2024-08-16T00:00:00"/>
    <m/>
  </r>
  <r>
    <s v="Windler-Vandervort"/>
    <s v="Italy"/>
    <n v="41.902782000000002"/>
    <n v="12.496366"/>
    <s v="Retail &amp; Distribution"/>
    <s v="Micro (1-10)"/>
    <s v="David Wilson"/>
    <d v="2024-01-22T00:00:00"/>
    <s v="SAAS"/>
    <x v="5"/>
    <n v="2"/>
    <x v="0"/>
    <m/>
    <n v="1140"/>
    <n v="0.3"/>
    <d v="2024-06-01T00:00:00"/>
    <m/>
  </r>
  <r>
    <s v="Champlin, Mueller and Nader"/>
    <s v="Germany"/>
    <n v="52.520007999999997"/>
    <n v="13.404954"/>
    <s v="Transportation &amp; Logistics"/>
    <s v="Micro (1-10)"/>
    <s v="Jessica Martinez"/>
    <d v="2024-05-08T00:00:00"/>
    <s v="SAAS"/>
    <x v="5"/>
    <n v="2"/>
    <x v="0"/>
    <m/>
    <n v="632"/>
    <n v="0.4"/>
    <d v="2024-11-28T00:00:00"/>
    <m/>
  </r>
  <r>
    <s v="Feest-Flatley"/>
    <s v="Portugal"/>
    <n v="38.736946000000003"/>
    <n v="-9.1426850000000002"/>
    <s v="Government Administration &amp; Healthcare"/>
    <s v="Micro (1-10)"/>
    <s v="Emily Johnson"/>
    <d v="2024-01-23T00:00:00"/>
    <s v="Custom solution"/>
    <x v="5"/>
    <n v="2"/>
    <x v="0"/>
    <m/>
    <n v="487"/>
    <n v="0.3"/>
    <d v="2024-06-05T00:00:00"/>
    <m/>
  </r>
  <r>
    <s v="Kozey, Wiegand and Balistreri"/>
    <s v="Spain"/>
    <n v="40.416775000000001"/>
    <n v="-3.7037900000000001"/>
    <s v="Energy &amp; Utilities"/>
    <s v="Micro (1-10)"/>
    <s v="Kevin Anderson"/>
    <d v="2024-05-15T00:00:00"/>
    <s v="SAAS"/>
    <x v="5"/>
    <n v="2"/>
    <x v="0"/>
    <m/>
    <n v="469"/>
    <n v="0.7"/>
    <d v="2025-04-08T00:00:00"/>
    <m/>
  </r>
  <r>
    <s v="Cartwright, Deckow and Hettinger"/>
    <s v="Switzerland"/>
    <n v="46.204391000000001"/>
    <n v="6.1431579999999997"/>
    <s v="Transportation &amp; Logistics"/>
    <s v="Micro (1-10)"/>
    <s v="Michael Brown"/>
    <d v="2024-02-01T00:00:00"/>
    <s v="SAAS"/>
    <x v="5"/>
    <n v="2"/>
    <x v="0"/>
    <m/>
    <n v="316"/>
    <n v="0.6"/>
    <d v="2024-11-29T00:00:00"/>
    <m/>
  </r>
  <r>
    <s v="Funk, Orn and Ziemann"/>
    <s v="Italy"/>
    <n v="41.902782000000002"/>
    <n v="12.496366"/>
    <s v="IT &amp; IT Services"/>
    <s v="Micro (1-10)"/>
    <s v="Michael Brown"/>
    <d v="2024-01-02T00:00:00"/>
    <s v="SAAS"/>
    <x v="5"/>
    <n v="2"/>
    <x v="0"/>
    <m/>
    <n v="1134"/>
    <n v="0.7"/>
    <d v="2024-11-07T00:00:00"/>
    <m/>
  </r>
  <r>
    <s v="Lind, Kris and Dach"/>
    <s v="Netherlands"/>
    <n v="52.370215999999999"/>
    <n v="4.895168"/>
    <s v="Telecommunications"/>
    <s v="Micro (1-10)"/>
    <s v="Jessica Martinez"/>
    <d v="2024-01-23T00:00:00"/>
    <s v="SAAS"/>
    <x v="5"/>
    <n v="2"/>
    <x v="0"/>
    <m/>
    <n v="1183"/>
    <n v="0.4"/>
    <d v="2024-06-19T00:00:00"/>
    <m/>
  </r>
  <r>
    <s v="Von Inc"/>
    <s v="Italy"/>
    <n v="41.902782000000002"/>
    <n v="12.496366"/>
    <s v="Entertainment &amp; Media &amp; Hospitality"/>
    <s v="Micro (1-10)"/>
    <s v="Emily Johnson"/>
    <d v="2024-01-04T00:00:00"/>
    <s v="SAAS"/>
    <x v="5"/>
    <n v="2"/>
    <x v="0"/>
    <m/>
    <n v="521"/>
    <n v="0.8"/>
    <d v="2024-04-30T00:00:00"/>
    <m/>
  </r>
  <r>
    <s v="Kuhic, Kiehn and Satterfield"/>
    <s v="Germany"/>
    <n v="52.520007999999997"/>
    <n v="13.404954"/>
    <s v="Retail &amp; Distribution"/>
    <s v="Micro (1-10)"/>
    <s v="Kevin Anderson"/>
    <d v="2024-01-26T00:00:00"/>
    <s v="Custom solution"/>
    <x v="5"/>
    <n v="2"/>
    <x v="0"/>
    <m/>
    <n v="510"/>
    <n v="0.4"/>
    <d v="2024-06-17T00:00:00"/>
    <m/>
  </r>
  <r>
    <s v="Ratke, Schowalter and Hilpert"/>
    <s v="Italy"/>
    <n v="41.902782000000002"/>
    <n v="12.496366"/>
    <s v="Transportation &amp; Logistics"/>
    <s v="Micro (1-10)"/>
    <s v="Sarah Davis"/>
    <d v="2024-03-14T00:00:00"/>
    <s v="Services"/>
    <x v="5"/>
    <n v="2"/>
    <x v="0"/>
    <m/>
    <n v="219"/>
    <n v="0.7"/>
    <d v="2024-09-01T00:00:00"/>
    <m/>
  </r>
  <r>
    <s v="Lakin, Langworth and Kozey"/>
    <s v="Switzerland"/>
    <n v="46.204391000000001"/>
    <n v="6.1431579999999997"/>
    <s v="Manufacturing &amp; Production"/>
    <s v="Micro (1-10)"/>
    <s v="Emily Johnson"/>
    <d v="2024-05-06T00:00:00"/>
    <s v="SAAS"/>
    <x v="5"/>
    <n v="2"/>
    <x v="0"/>
    <m/>
    <n v="1163"/>
    <n v="0.1"/>
    <d v="2025-01-18T00:00:00"/>
    <m/>
  </r>
  <r>
    <s v="Ankunding, Nienow and Larson"/>
    <s v="Belgium"/>
    <n v="51.260196999999998"/>
    <n v="4.4027710000000004"/>
    <s v="Manufacturing &amp; Production"/>
    <s v="Micro (1-10)"/>
    <s v="Laura Thompson"/>
    <d v="2024-04-19T00:00:00"/>
    <s v="SAAS"/>
    <x v="5"/>
    <n v="2"/>
    <x v="0"/>
    <m/>
    <n v="578"/>
    <n v="0.8"/>
    <d v="2024-11-30T00:00:00"/>
    <m/>
  </r>
  <r>
    <s v="Parisian, Breitenberg and Prohaska"/>
    <s v="Germany"/>
    <n v="52.520007999999997"/>
    <n v="13.404954"/>
    <s v="Energy &amp; Utilities"/>
    <s v="Micro (1-10)"/>
    <s v="Jessica Martinez"/>
    <d v="2024-04-22T00:00:00"/>
    <s v="SAAS"/>
    <x v="5"/>
    <n v="2"/>
    <x v="0"/>
    <m/>
    <n v="701"/>
    <n v="0.3"/>
    <d v="2025-02-04T00:00:00"/>
    <m/>
  </r>
  <r>
    <s v="Stoltenberg and Sons"/>
    <s v="Switzerland"/>
    <n v="46.204391000000001"/>
    <n v="6.1431579999999997"/>
    <s v="Professional Services &amp; Consulting"/>
    <s v="Micro (1-10)"/>
    <s v="Michael Brown"/>
    <d v="2024-04-21T00:00:00"/>
    <s v="SAAS"/>
    <x v="5"/>
    <n v="2"/>
    <x v="0"/>
    <m/>
    <n v="779"/>
    <n v="1"/>
    <d v="2024-07-27T00:00:00"/>
    <m/>
  </r>
  <r>
    <s v="Haag-Fisher"/>
    <s v="Italy"/>
    <n v="41.902782000000002"/>
    <n v="12.496366"/>
    <s v="Transportation &amp; Logistics"/>
    <s v="Micro (1-10)"/>
    <s v="Michael Brown"/>
    <d v="2024-05-02T00:00:00"/>
    <s v="SAAS"/>
    <x v="5"/>
    <n v="2"/>
    <x v="0"/>
    <m/>
    <n v="1083"/>
    <n v="0.4"/>
    <d v="2024-07-28T00:00:00"/>
    <m/>
  </r>
  <r>
    <s v="Ledner-Kessler"/>
    <s v="Switzerland"/>
    <n v="46.204391000000001"/>
    <n v="6.1431579999999997"/>
    <s v="Transportation &amp; Logistics"/>
    <s v="Micro (1-10)"/>
    <s v="Laura Thompson"/>
    <d v="2024-05-06T00:00:00"/>
    <s v="Custom solution"/>
    <x v="5"/>
    <n v="2"/>
    <x v="0"/>
    <m/>
    <n v="414"/>
    <n v="0.6"/>
    <d v="2025-04-07T00:00:00"/>
    <m/>
  </r>
  <r>
    <s v="Hodkiewicz-Greenfelder"/>
    <s v="France"/>
    <n v="48.864716000000001"/>
    <n v="2.3490139999999999"/>
    <s v="Transportation &amp; Logistics"/>
    <s v="Micro (1-10)"/>
    <s v="Emily Johnson"/>
    <d v="2024-02-01T00:00:00"/>
    <s v="SAAS"/>
    <x v="5"/>
    <n v="2"/>
    <x v="0"/>
    <m/>
    <n v="472"/>
    <n v="0.2"/>
    <d v="2024-06-21T00:00:00"/>
    <m/>
  </r>
  <r>
    <s v="Bode, Ritchie and Koss"/>
    <s v="Germany"/>
    <n v="52.520007999999997"/>
    <n v="13.404954"/>
    <s v="Professional Services &amp; Consulting"/>
    <s v="Micro (1-10)"/>
    <s v="Laura Thompson"/>
    <d v="2024-05-14T00:00:00"/>
    <s v="SAAS"/>
    <x v="5"/>
    <n v="2"/>
    <x v="0"/>
    <m/>
    <n v="212"/>
    <n v="1"/>
    <d v="2025-03-22T00:00:00"/>
    <m/>
  </r>
  <r>
    <s v="Yundt, Stokes and Effertz"/>
    <s v="Germany"/>
    <n v="52.520007999999997"/>
    <n v="13.404954"/>
    <s v="Professional Services &amp; Consulting"/>
    <s v="Micro (1-10)"/>
    <s v="Laura Thompson"/>
    <d v="2024-01-25T00:00:00"/>
    <s v="Services"/>
    <x v="5"/>
    <n v="2"/>
    <x v="0"/>
    <m/>
    <n v="911"/>
    <n v="0.5"/>
    <d v="2024-09-22T00:00:00"/>
    <m/>
  </r>
  <r>
    <s v="Mills, Hilll and Strosin"/>
    <s v="Belgium"/>
    <n v="51.260196999999998"/>
    <n v="4.4027710000000004"/>
    <s v="Banking &amp; Finance"/>
    <s v="Micro (1-10)"/>
    <s v="Jessica Martinez"/>
    <d v="2024-05-01T00:00:00"/>
    <s v="Custom solution"/>
    <x v="5"/>
    <n v="2"/>
    <x v="0"/>
    <m/>
    <n v="907"/>
    <n v="0.6"/>
    <d v="2024-12-25T00:00:00"/>
    <m/>
  </r>
  <r>
    <s v="Rodriguez-Cummings"/>
    <s v="Germany"/>
    <n v="52.520007999999997"/>
    <n v="13.404954"/>
    <s v="Professional Services &amp; Consulting"/>
    <s v="Micro (1-10)"/>
    <s v="Laura Thompson"/>
    <d v="2024-03-25T00:00:00"/>
    <s v="Services"/>
    <x v="5"/>
    <n v="2"/>
    <x v="0"/>
    <m/>
    <n v="588"/>
    <n v="0.2"/>
    <d v="2024-05-03T00:00:00"/>
    <m/>
  </r>
  <r>
    <s v="Spencer LLC"/>
    <s v="France"/>
    <n v="48.864716000000001"/>
    <n v="2.3490139999999999"/>
    <s v="IT &amp; IT Services"/>
    <s v="Micro (1-10)"/>
    <s v="Kevin Anderson"/>
    <d v="2024-05-26T00:00:00"/>
    <s v="SAAS"/>
    <x v="5"/>
    <n v="2"/>
    <x v="0"/>
    <m/>
    <n v="593"/>
    <n v="0.6"/>
    <d v="2025-01-19T00:00:00"/>
    <m/>
  </r>
  <r>
    <s v="Mayert-Reinger"/>
    <s v="Italy"/>
    <n v="41.902782000000002"/>
    <n v="12.496366"/>
    <s v="Transportation &amp; Logistics"/>
    <s v="Micro (1-10)"/>
    <s v="David Wilson"/>
    <d v="2024-03-07T00:00:00"/>
    <s v="Services"/>
    <x v="5"/>
    <n v="2"/>
    <x v="0"/>
    <m/>
    <n v="615"/>
    <n v="0.3"/>
    <d v="2025-01-11T00:00:00"/>
    <m/>
  </r>
  <r>
    <s v="Hand, Strosin and Toy"/>
    <s v="France"/>
    <n v="48.864716000000001"/>
    <n v="2.3490139999999999"/>
    <s v="Telecommunications"/>
    <s v="Micro (1-10)"/>
    <s v="Jessica Martinez"/>
    <d v="2024-04-12T00:00:00"/>
    <s v="Custom solution"/>
    <x v="5"/>
    <n v="2"/>
    <x v="0"/>
    <m/>
    <n v="1138"/>
    <n v="0.2"/>
    <d v="2025-01-30T00:00:00"/>
    <m/>
  </r>
  <r>
    <s v="Hegmann, Bergnaum and White"/>
    <s v="Spain"/>
    <n v="40.416775000000001"/>
    <n v="-3.7037900000000001"/>
    <s v="IT &amp; IT Services"/>
    <s v="Micro (1-10)"/>
    <s v="Laura Thompson"/>
    <d v="2024-04-06T00:00:00"/>
    <s v="SAAS"/>
    <x v="5"/>
    <n v="2"/>
    <x v="0"/>
    <m/>
    <n v="273"/>
    <n v="0.2"/>
    <d v="2024-12-22T00:00:00"/>
    <m/>
  </r>
  <r>
    <s v="Heathcote, Thiel and Aufderhar"/>
    <s v="Belgium"/>
    <n v="51.260196999999998"/>
    <n v="4.4027710000000004"/>
    <s v="Government Administration &amp; Healthcare"/>
    <s v="Micro (1-10)"/>
    <s v="Michael Brown"/>
    <d v="2024-04-10T00:00:00"/>
    <s v="SAAS"/>
    <x v="5"/>
    <n v="2"/>
    <x v="0"/>
    <m/>
    <n v="585"/>
    <n v="0.9"/>
    <d v="2024-06-10T00:00:00"/>
    <m/>
  </r>
  <r>
    <s v="White-Davis"/>
    <s v="Italy"/>
    <n v="41.902782000000002"/>
    <n v="12.496366"/>
    <s v="Transportation &amp; Logistics"/>
    <s v="Micro (1-10)"/>
    <s v="Jessica Martinez"/>
    <d v="2024-02-04T00:00:00"/>
    <s v="Services"/>
    <x v="5"/>
    <n v="2"/>
    <x v="0"/>
    <m/>
    <n v="414"/>
    <n v="0.3"/>
    <d v="2024-05-18T00:00:00"/>
    <m/>
  </r>
  <r>
    <s v="Nader-Stroman"/>
    <s v="France"/>
    <n v="48.864716000000001"/>
    <n v="2.3490139999999999"/>
    <s v="IT &amp; IT Services"/>
    <s v="Micro (1-10)"/>
    <s v="Laura Thompson"/>
    <d v="2024-05-17T00:00:00"/>
    <s v="SAAS"/>
    <x v="5"/>
    <n v="2"/>
    <x v="0"/>
    <m/>
    <n v="944"/>
    <n v="0.3"/>
    <d v="2025-03-27T00:00:00"/>
    <m/>
  </r>
  <r>
    <s v="Crooks-Schimmel"/>
    <s v="France"/>
    <n v="48.864716000000001"/>
    <n v="2.3490139999999999"/>
    <s v="IT &amp; IT Services"/>
    <s v="Micro (1-10)"/>
    <s v="John Smith"/>
    <d v="2024-03-04T00:00:00"/>
    <s v="SAAS"/>
    <x v="5"/>
    <n v="2"/>
    <x v="0"/>
    <m/>
    <n v="922"/>
    <n v="1"/>
    <d v="2024-07-27T00:00:00"/>
    <m/>
  </r>
  <r>
    <s v="Stroman-Yundt"/>
    <s v="Spain"/>
    <n v="40.416775000000001"/>
    <n v="-3.7037900000000001"/>
    <s v="Construction &amp; Engineering"/>
    <s v="Micro (1-10)"/>
    <s v="Sarah Davis"/>
    <d v="2024-02-10T00:00:00"/>
    <s v="SAAS"/>
    <x v="5"/>
    <n v="2"/>
    <x v="0"/>
    <m/>
    <n v="499"/>
    <n v="0.3"/>
    <d v="2024-11-14T00:00:00"/>
    <m/>
  </r>
  <r>
    <s v="Reinger, Marquardt and Durgan"/>
    <s v="Switzerland"/>
    <n v="46.204391000000001"/>
    <n v="6.1431579999999997"/>
    <s v="Education &amp; Science"/>
    <s v="Micro (1-10)"/>
    <s v="Jessica Martinez"/>
    <d v="2024-04-21T00:00:00"/>
    <s v="Services"/>
    <x v="5"/>
    <n v="2"/>
    <x v="0"/>
    <m/>
    <n v="971"/>
    <n v="0.1"/>
    <d v="2025-04-21T00:00:00"/>
    <m/>
  </r>
  <r>
    <s v="Hermann and Sons"/>
    <s v="Switzerland"/>
    <n v="46.204391000000001"/>
    <n v="6.1431579999999997"/>
    <s v="Transportation &amp; Logistics"/>
    <s v="Micro (1-10)"/>
    <s v="Emily Johnson"/>
    <d v="2024-05-05T00:00:00"/>
    <s v="Services"/>
    <x v="5"/>
    <n v="2"/>
    <x v="0"/>
    <m/>
    <n v="334"/>
    <n v="0.3"/>
    <d v="2024-05-27T00:00:00"/>
    <m/>
  </r>
  <r>
    <s v="Robel Inc"/>
    <s v="Switzerland"/>
    <n v="46.204391000000001"/>
    <n v="6.1431579999999997"/>
    <s v="IT &amp; IT Services"/>
    <s v="Micro (1-10)"/>
    <s v="Michael Brown"/>
    <d v="2024-02-09T00:00:00"/>
    <s v="SAAS"/>
    <x v="5"/>
    <n v="2"/>
    <x v="0"/>
    <m/>
    <n v="662"/>
    <n v="0.3"/>
    <d v="2025-02-07T00:00:00"/>
    <m/>
  </r>
  <r>
    <s v="Hilll-Skiles"/>
    <s v="Switzerland"/>
    <n v="46.204391000000001"/>
    <n v="6.1431579999999997"/>
    <s v="Transportation &amp; Logistics"/>
    <s v="Micro (1-10)"/>
    <s v="Laura Thompson"/>
    <d v="2024-03-05T00:00:00"/>
    <s v="SAAS"/>
    <x v="5"/>
    <n v="2"/>
    <x v="0"/>
    <m/>
    <n v="618"/>
    <n v="0.4"/>
    <d v="2024-04-09T00:00:00"/>
    <m/>
  </r>
  <r>
    <s v="Pagac, Huel and Emmerich"/>
    <s v="Switzerland"/>
    <n v="46.204391000000001"/>
    <n v="6.1431579999999997"/>
    <s v="Transportation &amp; Logistics"/>
    <s v="Micro (1-10)"/>
    <s v="Michael Brown"/>
    <d v="2024-04-28T00:00:00"/>
    <s v="SAAS"/>
    <x v="5"/>
    <n v="2"/>
    <x v="0"/>
    <m/>
    <n v="567"/>
    <n v="0.3"/>
    <d v="2025-03-30T00:00:00"/>
    <m/>
  </r>
  <r>
    <s v="Klein, Wintheiser and Macejkovic"/>
    <s v="Italy"/>
    <n v="41.902782000000002"/>
    <n v="12.496366"/>
    <s v="IT &amp; IT Services"/>
    <s v="Micro (1-10)"/>
    <s v="Kevin Anderson"/>
    <d v="2024-03-18T00:00:00"/>
    <s v="Services"/>
    <x v="5"/>
    <n v="2"/>
    <x v="0"/>
    <m/>
    <n v="604"/>
    <n v="0.4"/>
    <d v="2025-02-18T00:00:00"/>
    <m/>
  </r>
  <r>
    <s v="Swift, Kunze and Schumm"/>
    <s v="Netherlands"/>
    <n v="52.370215999999999"/>
    <n v="4.895168"/>
    <s v="Professional Services &amp; Consulting"/>
    <s v="Micro (1-10)"/>
    <s v="Jessica Martinez"/>
    <d v="2024-03-12T00:00:00"/>
    <s v="Services"/>
    <x v="5"/>
    <n v="2"/>
    <x v="0"/>
    <m/>
    <n v="473"/>
    <n v="0.7"/>
    <d v="2024-05-12T00:00:00"/>
    <m/>
  </r>
  <r>
    <s v="Lubowitz, Padberg and Romaguera"/>
    <s v="Italy"/>
    <n v="41.902782000000002"/>
    <n v="12.496366"/>
    <s v="IT &amp; IT Services"/>
    <s v="Micro (1-10)"/>
    <s v="John Smith"/>
    <d v="2024-05-21T00:00:00"/>
    <s v="Services"/>
    <x v="5"/>
    <n v="2"/>
    <x v="0"/>
    <m/>
    <n v="633"/>
    <n v="0.5"/>
    <d v="2025-02-08T00:00:00"/>
    <m/>
  </r>
  <r>
    <s v="Flatley-Huels"/>
    <s v="Portugal"/>
    <n v="38.736946000000003"/>
    <n v="-9.1426850000000002"/>
    <s v="Banking &amp; Finance"/>
    <s v="Micro (1-10)"/>
    <s v="Laura Thompson"/>
    <d v="2024-01-27T00:00:00"/>
    <s v="SAAS"/>
    <x v="5"/>
    <n v="2"/>
    <x v="0"/>
    <m/>
    <n v="536"/>
    <n v="0.4"/>
    <d v="2024-02-16T00:00:00"/>
    <m/>
  </r>
  <r>
    <s v="McDermott, Balistreri and Effertz"/>
    <s v="Germany"/>
    <n v="52.520007999999997"/>
    <n v="13.404954"/>
    <s v="Recreation &amp; Sports"/>
    <s v="Micro (1-10)"/>
    <s v="Michael Brown"/>
    <d v="2024-05-26T00:00:00"/>
    <s v="SAAS"/>
    <x v="5"/>
    <n v="2"/>
    <x v="0"/>
    <m/>
    <n v="854"/>
    <n v="0.6"/>
    <d v="2024-07-02T00:00:00"/>
    <m/>
  </r>
  <r>
    <s v="Wordify"/>
    <s v="Portugal"/>
    <n v="38.736946000000003"/>
    <n v="-9.1426850000000002"/>
    <s v="Entertainment &amp; Media &amp; Hospitality"/>
    <s v="Medium (201-500)"/>
    <s v="Michael Brown"/>
    <d v="2024-05-20T00:00:00"/>
    <s v="Services"/>
    <x v="5"/>
    <n v="2"/>
    <x v="0"/>
    <m/>
    <n v="1839"/>
    <n v="0.8"/>
    <d v="2024-06-09T00:00:00"/>
    <m/>
  </r>
  <r>
    <s v="Fivechat"/>
    <s v="Germany"/>
    <n v="52.520007999999997"/>
    <n v="13.404954"/>
    <s v="Banking &amp; Finance"/>
    <s v="Medium (201-500)"/>
    <s v="Laura Thompson"/>
    <d v="2024-02-05T00:00:00"/>
    <s v="SAAS"/>
    <x v="5"/>
    <n v="2"/>
    <x v="0"/>
    <m/>
    <n v="1689"/>
    <n v="0.4"/>
    <d v="2024-04-29T00:00:00"/>
    <m/>
  </r>
  <r>
    <s v="Dazzlesphere"/>
    <s v="France"/>
    <n v="48.864716000000001"/>
    <n v="2.3490139999999999"/>
    <s v="Education &amp; Science"/>
    <s v="Medium (201-500)"/>
    <s v="Jessica Martinez"/>
    <d v="2024-04-23T00:00:00"/>
    <s v="Custom solution"/>
    <x v="5"/>
    <n v="2"/>
    <x v="0"/>
    <m/>
    <n v="984"/>
    <n v="0.3"/>
    <d v="2025-02-09T00:00:00"/>
    <m/>
  </r>
  <r>
    <s v="Meejo"/>
    <s v="France"/>
    <n v="48.864716000000001"/>
    <n v="2.3490139999999999"/>
    <s v="Government Administration &amp; Healthcare"/>
    <s v="Medium (201-500)"/>
    <s v="Laura Thompson"/>
    <d v="2024-03-11T00:00:00"/>
    <s v="SAAS"/>
    <x v="5"/>
    <n v="2"/>
    <x v="0"/>
    <m/>
    <n v="5945"/>
    <n v="0.2"/>
    <d v="2024-04-22T00:00:00"/>
    <m/>
  </r>
  <r>
    <s v="Ozu"/>
    <s v="Portugal"/>
    <n v="38.736946000000003"/>
    <n v="-9.1426850000000002"/>
    <s v="Transportation &amp; Logistics"/>
    <s v="Medium (201-500)"/>
    <s v="Kevin Anderson"/>
    <d v="2024-03-15T00:00:00"/>
    <s v="Services"/>
    <x v="5"/>
    <n v="2"/>
    <x v="0"/>
    <m/>
    <n v="992"/>
    <n v="0.2"/>
    <d v="2024-05-18T00:00:00"/>
    <m/>
  </r>
  <r>
    <s v="Voonte"/>
    <s v="Netherlands"/>
    <n v="52.370215999999999"/>
    <n v="4.895168"/>
    <s v="Transportation &amp; Logistics"/>
    <s v="Medium (201-500)"/>
    <s v="Jessica Martinez"/>
    <d v="2024-03-15T00:00:00"/>
    <s v="SAAS"/>
    <x v="5"/>
    <n v="2"/>
    <x v="0"/>
    <m/>
    <n v="1516"/>
    <n v="0.4"/>
    <d v="2024-07-05T00:00:00"/>
    <m/>
  </r>
  <r>
    <s v="Jabbersphere"/>
    <s v="Spain"/>
    <n v="40.416775000000001"/>
    <n v="-3.7037900000000001"/>
    <s v="Transportation &amp; Logistics"/>
    <s v="Medium (201-500)"/>
    <s v="David Wilson"/>
    <d v="2024-02-01T00:00:00"/>
    <s v="Services"/>
    <x v="5"/>
    <n v="2"/>
    <x v="0"/>
    <m/>
    <n v="1937"/>
    <n v="0.6"/>
    <d v="2024-05-11T00:00:00"/>
    <m/>
  </r>
  <r>
    <s v="Gabcube"/>
    <s v="Italy"/>
    <n v="41.902782000000002"/>
    <n v="12.496366"/>
    <s v="Banking &amp; Finance"/>
    <s v="Medium (201-500)"/>
    <s v="Sarah Davis"/>
    <d v="2024-02-19T00:00:00"/>
    <s v="SAAS"/>
    <x v="5"/>
    <n v="2"/>
    <x v="0"/>
    <m/>
    <n v="377"/>
    <n v="0.4"/>
    <d v="2024-04-08T00:00:00"/>
    <m/>
  </r>
  <r>
    <s v="Zoombox"/>
    <s v="Spain"/>
    <n v="40.416775000000001"/>
    <n v="-3.7037900000000001"/>
    <s v="Banking &amp; Finance"/>
    <s v="Medium (201-500)"/>
    <s v="Laura Thompson"/>
    <d v="2024-01-10T00:00:00"/>
    <s v="SAAS"/>
    <x v="5"/>
    <n v="2"/>
    <x v="0"/>
    <m/>
    <n v="7200"/>
    <n v="0.4"/>
    <d v="2024-07-28T00:00:00"/>
    <m/>
  </r>
  <r>
    <s v="Oyope"/>
    <s v="Netherlands"/>
    <n v="52.370215999999999"/>
    <n v="4.895168"/>
    <s v="Entertainment &amp; Media &amp; Hospitality"/>
    <s v="Medium (201-500)"/>
    <s v="Emily Johnson"/>
    <d v="2024-04-05T00:00:00"/>
    <s v="SAAS"/>
    <x v="5"/>
    <n v="2"/>
    <x v="0"/>
    <m/>
    <n v="6884"/>
    <n v="1"/>
    <d v="2024-11-09T00:00:00"/>
    <m/>
  </r>
  <r>
    <s v="Topicstorm"/>
    <s v="Spain"/>
    <n v="40.416775000000001"/>
    <n v="-3.7037900000000001"/>
    <s v="Telecommunications"/>
    <s v="Medium (201-500)"/>
    <s v="Laura Thompson"/>
    <d v="2024-03-01T00:00:00"/>
    <s v="Services"/>
    <x v="5"/>
    <n v="2"/>
    <x v="0"/>
    <m/>
    <n v="3935"/>
    <n v="0.7"/>
    <d v="2024-07-19T00:00:00"/>
    <m/>
  </r>
  <r>
    <s v="Vidoo"/>
    <s v="Switzerland"/>
    <n v="46.204391000000001"/>
    <n v="6.1431579999999997"/>
    <s v="Banking &amp; Finance"/>
    <s v="Medium (201-500)"/>
    <s v="Sarah Davis"/>
    <d v="2024-02-14T00:00:00"/>
    <s v="SAAS"/>
    <x v="5"/>
    <n v="2"/>
    <x v="0"/>
    <m/>
    <n v="5401"/>
    <n v="0.3"/>
    <d v="2025-01-07T00:00:00"/>
    <m/>
  </r>
  <r>
    <s v="Gabtype"/>
    <s v="Germany"/>
    <n v="52.520007999999997"/>
    <n v="13.404954"/>
    <s v="Manufacturing &amp; Production"/>
    <s v="Medium (201-500)"/>
    <s v="Emily Johnson"/>
    <d v="2024-02-14T00:00:00"/>
    <s v="SAAS"/>
    <x v="5"/>
    <n v="2"/>
    <x v="0"/>
    <m/>
    <n v="3336"/>
    <n v="0.4"/>
    <d v="2025-02-10T00:00:00"/>
    <m/>
  </r>
  <r>
    <s v="Skyba"/>
    <s v="Germany"/>
    <n v="52.520007999999997"/>
    <n v="13.404954"/>
    <s v="Banking &amp; Finance"/>
    <s v="Medium (201-500)"/>
    <s v="Laura Thompson"/>
    <d v="2024-01-21T00:00:00"/>
    <s v="SAAS"/>
    <x v="5"/>
    <n v="2"/>
    <x v="0"/>
    <m/>
    <n v="2944"/>
    <n v="0.3"/>
    <d v="2024-04-24T00:00:00"/>
    <m/>
  </r>
  <r>
    <s v="Dynava"/>
    <s v="France"/>
    <n v="48.864716000000001"/>
    <n v="2.3490139999999999"/>
    <s v="Recreation &amp; Sports"/>
    <s v="Medium (201-500)"/>
    <s v="Michael Brown"/>
    <d v="2024-01-05T00:00:00"/>
    <s v="Services"/>
    <x v="5"/>
    <n v="2"/>
    <x v="0"/>
    <m/>
    <n v="2186"/>
    <n v="0.3"/>
    <d v="2024-06-14T00:00:00"/>
    <m/>
  </r>
  <r>
    <s v="Oyoyo"/>
    <s v="Italy"/>
    <n v="41.902782000000002"/>
    <n v="12.496366"/>
    <s v="Education &amp; Science"/>
    <s v="Medium (201-500)"/>
    <s v="Emily Johnson"/>
    <d v="2024-03-24T00:00:00"/>
    <s v="Custom solution"/>
    <x v="5"/>
    <n v="2"/>
    <x v="0"/>
    <m/>
    <n v="6479"/>
    <n v="1"/>
    <d v="2024-11-25T00:00:00"/>
    <m/>
  </r>
  <r>
    <s v="Roombo"/>
    <s v="France"/>
    <n v="48.864716000000001"/>
    <n v="2.3490139999999999"/>
    <s v="Transportation &amp; Logistics"/>
    <s v="Medium (201-500)"/>
    <s v="Jessica Martinez"/>
    <d v="2024-01-19T00:00:00"/>
    <s v="SAAS"/>
    <x v="5"/>
    <n v="2"/>
    <x v="0"/>
    <m/>
    <n v="6526"/>
    <n v="0.1"/>
    <d v="2024-11-24T00:00:00"/>
    <m/>
  </r>
  <r>
    <s v="Jabberbean"/>
    <s v="Switzerland"/>
    <n v="46.204391000000001"/>
    <n v="6.1431579999999997"/>
    <s v="Energy &amp; Utilities"/>
    <s v="Medium (201-500)"/>
    <s v="Laura Thompson"/>
    <d v="2024-04-22T00:00:00"/>
    <s v="SAAS"/>
    <x v="5"/>
    <n v="2"/>
    <x v="0"/>
    <m/>
    <n v="4638"/>
    <n v="0.4"/>
    <d v="2024-10-12T00:00:00"/>
    <m/>
  </r>
  <r>
    <s v="Yakijo"/>
    <s v="Italy"/>
    <n v="41.902782000000002"/>
    <n v="12.496366"/>
    <s v="Banking &amp; Finance"/>
    <s v="Medium (201-500)"/>
    <s v="Jessica Martinez"/>
    <d v="2024-01-05T00:00:00"/>
    <s v="SAAS"/>
    <x v="5"/>
    <n v="2"/>
    <x v="0"/>
    <m/>
    <n v="4652"/>
    <n v="0.6"/>
    <d v="2024-02-04T00:00:00"/>
    <m/>
  </r>
  <r>
    <s v="Mudo"/>
    <s v="Italy"/>
    <n v="41.902782000000002"/>
    <n v="12.496366"/>
    <s v="Telecommunications"/>
    <s v="Medium (201-500)"/>
    <s v="Kevin Anderson"/>
    <d v="2024-01-06T00:00:00"/>
    <s v="Services"/>
    <x v="5"/>
    <n v="2"/>
    <x v="0"/>
    <m/>
    <n v="5941"/>
    <n v="0.5"/>
    <d v="2024-07-08T00:00:00"/>
    <m/>
  </r>
  <r>
    <s v="Avavee"/>
    <s v="Portugal"/>
    <n v="38.736946000000003"/>
    <n v="-9.1426850000000002"/>
    <s v="Retail &amp; Distribution"/>
    <s v="Medium (201-500)"/>
    <s v="Laura Thompson"/>
    <d v="2024-04-14T00:00:00"/>
    <s v="SAAS"/>
    <x v="5"/>
    <n v="2"/>
    <x v="0"/>
    <m/>
    <n v="3370"/>
    <n v="0.5"/>
    <d v="2024-07-17T00:00:00"/>
    <m/>
  </r>
  <r>
    <s v="Zoomdog"/>
    <s v="Germany"/>
    <n v="52.520007999999997"/>
    <n v="13.404954"/>
    <s v="Recreation &amp; Sports"/>
    <s v="Medium (201-500)"/>
    <s v="Laura Thompson"/>
    <d v="2024-04-01T00:00:00"/>
    <s v="Services"/>
    <x v="5"/>
    <n v="2"/>
    <x v="0"/>
    <m/>
    <n v="7093"/>
    <n v="0.4"/>
    <d v="2025-03-31T00:00:00"/>
    <m/>
  </r>
  <r>
    <s v="Latz"/>
    <s v="France"/>
    <n v="48.864716000000001"/>
    <n v="2.3490139999999999"/>
    <s v="Energy &amp; Utilities"/>
    <s v="Medium (201-500)"/>
    <s v="Michael Brown"/>
    <d v="2024-05-30T00:00:00"/>
    <s v="Services"/>
    <x v="5"/>
    <n v="2"/>
    <x v="0"/>
    <m/>
    <n v="4407"/>
    <n v="0.4"/>
    <d v="2025-04-10T00:00:00"/>
    <m/>
  </r>
  <r>
    <s v="Voonder"/>
    <s v="Spain"/>
    <n v="40.416775000000001"/>
    <n v="-3.7037900000000001"/>
    <s v="Construction &amp; Engineering"/>
    <s v="Medium (201-500)"/>
    <s v="Jessica Martinez"/>
    <d v="2024-04-22T00:00:00"/>
    <s v="Services"/>
    <x v="5"/>
    <n v="2"/>
    <x v="0"/>
    <m/>
    <n v="2950"/>
    <n v="0.3"/>
    <d v="2025-03-03T00:00:00"/>
    <m/>
  </r>
  <r>
    <s v="Heller-Sanford"/>
    <s v="Portugal"/>
    <n v="38.736946000000003"/>
    <n v="-9.1426850000000002"/>
    <s v="Government Administration &amp; Healthcare"/>
    <s v="Medium (201-500)"/>
    <s v="David Wilson"/>
    <d v="2024-05-26T00:00:00"/>
    <s v="Services"/>
    <x v="5"/>
    <n v="2"/>
    <x v="0"/>
    <m/>
    <n v="2431"/>
    <n v="0.2"/>
    <d v="2024-11-09T00:00:00"/>
    <m/>
  </r>
  <r>
    <s v="Aufderhar, Crona and Wilkinson"/>
    <s v="France"/>
    <n v="48.864716000000001"/>
    <n v="2.3490139999999999"/>
    <s v="Telecommunications"/>
    <s v="Medium (201-500)"/>
    <s v="Jessica Martinez"/>
    <d v="2024-05-11T00:00:00"/>
    <s v="SAAS"/>
    <x v="5"/>
    <n v="2"/>
    <x v="0"/>
    <m/>
    <n v="2924"/>
    <n v="0.3"/>
    <d v="2025-03-09T00:00:00"/>
    <m/>
  </r>
  <r>
    <s v="Smitham, Russel and O'Connell"/>
    <s v="Austria"/>
    <n v="48.210033000000003"/>
    <n v="16.363448999999999"/>
    <s v="Banking &amp; Finance"/>
    <s v="Medium (201-500)"/>
    <s v="Michael Brown"/>
    <d v="2024-01-26T00:00:00"/>
    <s v="Services"/>
    <x v="5"/>
    <n v="2"/>
    <x v="0"/>
    <m/>
    <n v="7400"/>
    <n v="0.3"/>
    <d v="2024-06-10T00:00:00"/>
    <m/>
  </r>
  <r>
    <s v="Boehm, Rosenbaum and Beahan"/>
    <s v="Spain"/>
    <n v="40.416775000000001"/>
    <n v="-3.7037900000000001"/>
    <s v="Government Administration &amp; Healthcare"/>
    <s v="Medium (201-500)"/>
    <s v="Laura Thompson"/>
    <d v="2024-02-23T00:00:00"/>
    <s v="SAAS"/>
    <x v="5"/>
    <n v="2"/>
    <x v="0"/>
    <m/>
    <n v="3191"/>
    <n v="0.4"/>
    <d v="2024-11-21T00:00:00"/>
    <m/>
  </r>
  <r>
    <s v="Parisian, MacGyver and Moen"/>
    <s v="Spain"/>
    <n v="40.416775000000001"/>
    <n v="-3.7037900000000001"/>
    <s v="Education &amp; Science"/>
    <s v="Medium (201-500)"/>
    <s v="Laura Thompson"/>
    <d v="2024-02-10T00:00:00"/>
    <s v="Services"/>
    <x v="5"/>
    <n v="2"/>
    <x v="0"/>
    <m/>
    <n v="7968"/>
    <n v="0.2"/>
    <d v="2024-08-31T00:00:00"/>
    <m/>
  </r>
  <r>
    <s v="Reichert-Howe"/>
    <s v="France"/>
    <n v="48.864716000000001"/>
    <n v="2.3490139999999999"/>
    <s v="Banking &amp; Finance"/>
    <s v="Medium (201-500)"/>
    <s v="Michael Brown"/>
    <d v="2024-05-12T00:00:00"/>
    <s v="Services"/>
    <x v="5"/>
    <n v="2"/>
    <x v="0"/>
    <m/>
    <n v="5251"/>
    <n v="0.2"/>
    <d v="2024-08-23T00:00:00"/>
    <m/>
  </r>
  <r>
    <s v="Beahan Group"/>
    <s v="Switzerland"/>
    <n v="46.204391000000001"/>
    <n v="6.1431579999999997"/>
    <s v="Transportation &amp; Logistics"/>
    <s v="Medium (201-500)"/>
    <s v="Laura Thompson"/>
    <d v="2024-02-24T00:00:00"/>
    <s v="Services"/>
    <x v="5"/>
    <n v="2"/>
    <x v="0"/>
    <m/>
    <n v="7458"/>
    <n v="0.4"/>
    <d v="2024-12-07T00:00:00"/>
    <m/>
  </r>
  <r>
    <s v="Fahey-Pouros"/>
    <s v="Belgium"/>
    <n v="51.260196999999998"/>
    <n v="4.4027710000000004"/>
    <s v="IT &amp; IT Services"/>
    <s v="Medium (201-500)"/>
    <s v="Emily Johnson"/>
    <d v="2024-01-16T00:00:00"/>
    <s v="SAAS"/>
    <x v="5"/>
    <n v="2"/>
    <x v="0"/>
    <m/>
    <n v="2346"/>
    <n v="0.1"/>
    <d v="2024-07-25T00:00:00"/>
    <m/>
  </r>
  <r>
    <s v="Zemlak, O'Hara and Wilderman"/>
    <s v="Italy"/>
    <n v="41.902782000000002"/>
    <n v="12.496366"/>
    <s v="Professional Services &amp; Consulting"/>
    <s v="Medium (201-500)"/>
    <s v="Michael Brown"/>
    <d v="2024-04-23T00:00:00"/>
    <s v="Services"/>
    <x v="5"/>
    <n v="2"/>
    <x v="0"/>
    <m/>
    <n v="354"/>
    <n v="0.3"/>
    <d v="2025-04-13T00:00:00"/>
    <m/>
  </r>
  <r>
    <s v="Rempel, King and Wehner"/>
    <s v="Portugal"/>
    <n v="38.736946000000003"/>
    <n v="-9.1426850000000002"/>
    <s v="Recreation &amp; Sports"/>
    <s v="Medium (201-500)"/>
    <s v="Michael Brown"/>
    <d v="2024-03-15T00:00:00"/>
    <s v="Custom solution"/>
    <x v="5"/>
    <n v="2"/>
    <x v="0"/>
    <m/>
    <n v="3855"/>
    <n v="0.6"/>
    <d v="2024-06-17T00:00:00"/>
    <m/>
  </r>
  <r>
    <s v="Schmidt Group"/>
    <s v="Italy"/>
    <n v="41.902782000000002"/>
    <n v="12.496366"/>
    <s v="Transportation &amp; Logistics"/>
    <s v="Medium (201-500)"/>
    <s v="Kevin Anderson"/>
    <d v="2024-03-29T00:00:00"/>
    <s v="SAAS"/>
    <x v="5"/>
    <n v="2"/>
    <x v="0"/>
    <m/>
    <n v="4368"/>
    <n v="0.2"/>
    <d v="2024-10-18T00:00:00"/>
    <m/>
  </r>
  <r>
    <s v="Gottlieb, Jakubowski and Rowe"/>
    <s v="Italy"/>
    <n v="41.902782000000002"/>
    <n v="12.496366"/>
    <s v="Banking &amp; Finance"/>
    <s v="Medium (201-500)"/>
    <s v="John Smith"/>
    <d v="2024-02-25T00:00:00"/>
    <s v="Services"/>
    <x v="5"/>
    <n v="2"/>
    <x v="0"/>
    <m/>
    <n v="449"/>
    <n v="0.2"/>
    <d v="2025-02-15T00:00:00"/>
    <m/>
  </r>
  <r>
    <s v="Wilkinson and Sons"/>
    <s v="Italy"/>
    <n v="41.902782000000002"/>
    <n v="12.496366"/>
    <s v="Construction &amp; Engineering"/>
    <s v="Medium (201-500)"/>
    <s v="Emily Johnson"/>
    <d v="2024-04-30T00:00:00"/>
    <s v="SAAS"/>
    <x v="5"/>
    <n v="2"/>
    <x v="0"/>
    <m/>
    <n v="5205"/>
    <n v="0.3"/>
    <d v="2024-06-16T00:00:00"/>
    <m/>
  </r>
  <r>
    <s v="Ankunding, Casper and Leuschke"/>
    <s v="Italy"/>
    <n v="41.902782000000002"/>
    <n v="12.496366"/>
    <s v="IT &amp; IT Services"/>
    <s v="Medium (201-500)"/>
    <s v="Michael Brown"/>
    <d v="2024-01-20T00:00:00"/>
    <s v="Services"/>
    <x v="5"/>
    <n v="2"/>
    <x v="0"/>
    <m/>
    <n v="5539"/>
    <n v="1"/>
    <d v="2024-07-20T00:00:00"/>
    <m/>
  </r>
  <r>
    <s v="Kulas Inc"/>
    <s v="France"/>
    <n v="48.864716000000001"/>
    <n v="2.3490139999999999"/>
    <s v="Banking &amp; Finance"/>
    <s v="Medium (201-500)"/>
    <s v="David Wilson"/>
    <d v="2024-03-07T00:00:00"/>
    <s v="Custom solution"/>
    <x v="5"/>
    <n v="2"/>
    <x v="0"/>
    <m/>
    <n v="4855"/>
    <n v="0.5"/>
    <d v="2024-11-27T00:00:00"/>
    <m/>
  </r>
  <r>
    <s v="Olson-Lakin"/>
    <s v="Italy"/>
    <n v="41.902782000000002"/>
    <n v="12.496366"/>
    <s v="IT &amp; IT Services"/>
    <s v="Medium (201-500)"/>
    <s v="Kevin Anderson"/>
    <d v="2024-05-21T00:00:00"/>
    <s v="SAAS"/>
    <x v="5"/>
    <n v="2"/>
    <x v="0"/>
    <m/>
    <n v="7008"/>
    <n v="0.7"/>
    <d v="2024-12-16T00:00:00"/>
    <m/>
  </r>
  <r>
    <s v="Cartwright, Bosco and Schuppe"/>
    <s v="France"/>
    <n v="48.864716000000001"/>
    <n v="2.3490139999999999"/>
    <s v="Recreation &amp; Sports"/>
    <s v="Medium (201-500)"/>
    <s v="Jessica Martinez"/>
    <d v="2024-05-22T00:00:00"/>
    <s v="Services"/>
    <x v="5"/>
    <n v="2"/>
    <x v="0"/>
    <m/>
    <n v="5121"/>
    <n v="0.2"/>
    <d v="2024-08-08T00:00:00"/>
    <m/>
  </r>
  <r>
    <s v="VonRueden, Murray and Mosciski"/>
    <s v="Portugal"/>
    <n v="38.736946000000003"/>
    <n v="-9.1426850000000002"/>
    <s v="Banking &amp; Finance"/>
    <s v="Medium (201-500)"/>
    <s v="Kevin Anderson"/>
    <d v="2024-03-17T00:00:00"/>
    <s v="Services"/>
    <x v="5"/>
    <n v="2"/>
    <x v="0"/>
    <m/>
    <n v="6482"/>
    <n v="0.3"/>
    <d v="2024-05-06T00:00:00"/>
    <m/>
  </r>
  <r>
    <s v="Kiehn Inc"/>
    <s v="Switzerland"/>
    <n v="46.204391000000001"/>
    <n v="6.1431579999999997"/>
    <s v="Retail &amp; Distribution"/>
    <s v="Medium (201-500)"/>
    <s v="Laura Thompson"/>
    <d v="2024-05-23T00:00:00"/>
    <s v="Custom solution"/>
    <x v="5"/>
    <n v="2"/>
    <x v="0"/>
    <m/>
    <n v="2686"/>
    <n v="0.7"/>
    <d v="2025-02-16T00:00:00"/>
    <m/>
  </r>
  <r>
    <s v="Daugherty, Keeling and Leannon"/>
    <s v="Germany"/>
    <n v="52.520007999999997"/>
    <n v="13.404954"/>
    <s v="Professional Services &amp; Consulting"/>
    <s v="Medium (201-500)"/>
    <s v="Emily Johnson"/>
    <d v="2024-04-12T00:00:00"/>
    <s v="Services"/>
    <x v="5"/>
    <n v="2"/>
    <x v="0"/>
    <m/>
    <n v="7610"/>
    <n v="0.4"/>
    <d v="2024-12-07T00:00:00"/>
    <m/>
  </r>
  <r>
    <s v="Brakus, Huel and Hamill"/>
    <s v="Portugal"/>
    <n v="38.736946000000003"/>
    <n v="-9.1426850000000002"/>
    <s v="Banking &amp; Finance"/>
    <s v="Medium (201-500)"/>
    <s v="Emily Johnson"/>
    <d v="2024-02-06T00:00:00"/>
    <s v="SAAS"/>
    <x v="5"/>
    <n v="2"/>
    <x v="0"/>
    <m/>
    <n v="5020"/>
    <n v="0.3"/>
    <d v="2024-11-02T00:00:00"/>
    <m/>
  </r>
  <r>
    <s v="Legros-Effertz"/>
    <s v="Germany"/>
    <n v="52.520007999999997"/>
    <n v="13.404954"/>
    <s v="Government Administration &amp; Healthcare"/>
    <s v="Medium (201-500)"/>
    <s v="Jessica Martinez"/>
    <d v="2024-05-22T00:00:00"/>
    <s v="SAAS"/>
    <x v="5"/>
    <n v="2"/>
    <x v="0"/>
    <m/>
    <n v="5132"/>
    <n v="0.3"/>
    <d v="2025-05-09T00:00:00"/>
    <m/>
  </r>
  <r>
    <s v="Lueilwitz-Spencer"/>
    <s v="Switzerland"/>
    <n v="46.204391000000001"/>
    <n v="6.1431579999999997"/>
    <s v="Telecommunications"/>
    <s v="Medium (201-500)"/>
    <s v="Michael Brown"/>
    <d v="2024-04-29T00:00:00"/>
    <s v="SAAS"/>
    <x v="5"/>
    <n v="2"/>
    <x v="0"/>
    <m/>
    <n v="4531"/>
    <n v="0.3"/>
    <d v="2024-06-20T00:00:00"/>
    <m/>
  </r>
  <r>
    <s v="Waters, Gislason and Auer"/>
    <s v="France"/>
    <n v="48.864716000000001"/>
    <n v="2.3490139999999999"/>
    <s v="Transportation &amp; Logistics"/>
    <s v="Medium (201-500)"/>
    <s v="Michael Brown"/>
    <d v="2024-01-06T00:00:00"/>
    <s v="SAAS"/>
    <x v="5"/>
    <n v="2"/>
    <x v="0"/>
    <m/>
    <n v="5617"/>
    <n v="0.4"/>
    <d v="2024-09-06T00:00:00"/>
    <m/>
  </r>
  <r>
    <s v="Schamberger, Runte and Lehner"/>
    <s v="Portugal"/>
    <n v="38.736946000000003"/>
    <n v="-9.1426850000000002"/>
    <s v="IT &amp; IT Services"/>
    <s v="Medium (201-500)"/>
    <s v="Laura Thompson"/>
    <d v="2024-01-31T00:00:00"/>
    <s v="Services"/>
    <x v="5"/>
    <n v="2"/>
    <x v="0"/>
    <m/>
    <n v="1250"/>
    <n v="0.5"/>
    <d v="2024-05-07T00:00:00"/>
    <m/>
  </r>
  <r>
    <s v="Carter-Sanford"/>
    <s v="France"/>
    <n v="48.864716000000001"/>
    <n v="2.3490139999999999"/>
    <s v="Construction &amp; Engineering"/>
    <s v="Medium (201-500)"/>
    <s v="Sarah Davis"/>
    <d v="2024-04-12T00:00:00"/>
    <s v="Services"/>
    <x v="5"/>
    <n v="2"/>
    <x v="0"/>
    <m/>
    <n v="3831"/>
    <n v="0.6"/>
    <d v="2024-10-03T00:00:00"/>
    <m/>
  </r>
  <r>
    <s v="Mann-Braun"/>
    <s v="France"/>
    <n v="48.864716000000001"/>
    <n v="2.3490139999999999"/>
    <s v="Agriculture &amp; Mining"/>
    <s v="Medium (201-500)"/>
    <s v="Laura Thompson"/>
    <d v="2024-03-02T00:00:00"/>
    <s v="Custom solution"/>
    <x v="5"/>
    <n v="2"/>
    <x v="0"/>
    <m/>
    <n v="3962"/>
    <n v="0.5"/>
    <d v="2024-07-23T00:00:00"/>
    <m/>
  </r>
  <r>
    <s v="Terry, Cole and Zemlak"/>
    <s v="Italy"/>
    <n v="41.902782000000002"/>
    <n v="12.496366"/>
    <s v="Transportation &amp; Logistics"/>
    <s v="Medium (201-500)"/>
    <s v="Laura Thompson"/>
    <d v="2024-01-24T00:00:00"/>
    <s v="Services"/>
    <x v="5"/>
    <n v="2"/>
    <x v="0"/>
    <m/>
    <n v="3657"/>
    <n v="0.4"/>
    <d v="2024-04-14T00:00:00"/>
    <m/>
  </r>
  <r>
    <s v="Christiansen-Hartmann"/>
    <s v="Germany"/>
    <n v="52.520007999999997"/>
    <n v="13.404954"/>
    <s v="Energy &amp; Utilities"/>
    <s v="Medium (201-500)"/>
    <s v="Jessica Martinez"/>
    <d v="2024-02-23T00:00:00"/>
    <s v="Custom solution"/>
    <x v="5"/>
    <n v="2"/>
    <x v="0"/>
    <m/>
    <n v="3597"/>
    <n v="0.5"/>
    <d v="2024-05-04T00:00:00"/>
    <m/>
  </r>
  <r>
    <s v="Mraz, Bernier and Satterfield"/>
    <s v="Spain"/>
    <n v="40.416775000000001"/>
    <n v="-3.7037900000000001"/>
    <s v="Recreation &amp; Sports"/>
    <s v="Medium (201-500)"/>
    <s v="Sarah Davis"/>
    <d v="2024-01-13T00:00:00"/>
    <s v="SAAS"/>
    <x v="5"/>
    <n v="2"/>
    <x v="0"/>
    <m/>
    <n v="5065"/>
    <n v="1"/>
    <d v="2024-11-10T00:00:00"/>
    <m/>
  </r>
  <r>
    <s v="Nader, Bednar and Macejkovic"/>
    <s v="Switzerland"/>
    <n v="46.204391000000001"/>
    <n v="6.1431579999999997"/>
    <s v="Professional Services &amp; Consulting"/>
    <s v="Medium (201-500)"/>
    <s v="Michael Brown"/>
    <d v="2024-04-19T00:00:00"/>
    <s v="Services"/>
    <x v="5"/>
    <n v="2"/>
    <x v="0"/>
    <m/>
    <n v="6487"/>
    <n v="0.2"/>
    <d v="2024-09-21T00:00:00"/>
    <m/>
  </r>
  <r>
    <s v="Schimmel-Denesik"/>
    <s v="Italy"/>
    <n v="41.902782000000002"/>
    <n v="12.496366"/>
    <s v="IT &amp; IT Services"/>
    <s v="Medium (201-500)"/>
    <s v="Emily Johnson"/>
    <d v="2024-04-12T00:00:00"/>
    <s v="Custom solution"/>
    <x v="5"/>
    <n v="2"/>
    <x v="0"/>
    <m/>
    <n v="4611"/>
    <n v="0.9"/>
    <d v="2024-06-04T00:00:00"/>
    <m/>
  </r>
  <r>
    <s v="Cummings, Weimann and Zulauf"/>
    <s v="Italy"/>
    <n v="41.902782000000002"/>
    <n v="12.496366"/>
    <s v="Professional Services &amp; Consulting"/>
    <s v="Medium (201-500)"/>
    <s v="Sarah Davis"/>
    <d v="2024-04-19T00:00:00"/>
    <s v="Custom solution"/>
    <x v="5"/>
    <n v="2"/>
    <x v="0"/>
    <m/>
    <n v="2657"/>
    <n v="0.3"/>
    <d v="2024-10-06T00:00:00"/>
    <m/>
  </r>
  <r>
    <s v="Aufderhar Inc"/>
    <s v="Belgium"/>
    <n v="51.260196999999998"/>
    <n v="4.4027710000000004"/>
    <s v="Telecommunications"/>
    <s v="Medium (201-500)"/>
    <s v="John Smith"/>
    <d v="2024-02-06T00:00:00"/>
    <s v="SAAS"/>
    <x v="5"/>
    <n v="2"/>
    <x v="0"/>
    <m/>
    <n v="5314"/>
    <n v="0.1"/>
    <d v="2024-07-29T00:00:00"/>
    <m/>
  </r>
  <r>
    <s v="Watsica-Pollich"/>
    <s v="Germany"/>
    <n v="52.520007999999997"/>
    <n v="13.404954"/>
    <s v="Telecommunications"/>
    <s v="Medium (201-500)"/>
    <s v="Sarah Davis"/>
    <d v="2024-02-25T00:00:00"/>
    <s v="Services"/>
    <x v="5"/>
    <n v="2"/>
    <x v="0"/>
    <m/>
    <n v="7450"/>
    <n v="0.7"/>
    <d v="2024-05-01T00:00:00"/>
    <m/>
  </r>
  <r>
    <s v="Hilll-Stehr"/>
    <s v="Portugal"/>
    <n v="38.736946000000003"/>
    <n v="-9.1426850000000002"/>
    <s v="Energy &amp; Utilities"/>
    <s v="Medium (201-500)"/>
    <s v="Kevin Anderson"/>
    <d v="2024-03-27T00:00:00"/>
    <s v="SAAS"/>
    <x v="5"/>
    <n v="2"/>
    <x v="0"/>
    <m/>
    <n v="5717"/>
    <n v="0.6"/>
    <d v="2024-09-29T00:00:00"/>
    <m/>
  </r>
  <r>
    <s v="Dooley Group"/>
    <s v="Germany"/>
    <n v="52.520007999999997"/>
    <n v="13.404954"/>
    <s v="Telecommunications"/>
    <s v="Medium (201-500)"/>
    <s v="Michael Brown"/>
    <d v="2024-03-06T00:00:00"/>
    <s v="SAAS"/>
    <x v="5"/>
    <n v="2"/>
    <x v="0"/>
    <m/>
    <n v="1475"/>
    <n v="0.2"/>
    <d v="2024-05-06T00:00:00"/>
    <m/>
  </r>
  <r>
    <s v="Lebsack-Carroll"/>
    <s v="Switzerland"/>
    <n v="46.204391000000001"/>
    <n v="6.1431579999999997"/>
    <s v="Transportation &amp; Logistics"/>
    <s v="Medium (201-500)"/>
    <s v="Laura Thompson"/>
    <d v="2024-01-28T00:00:00"/>
    <s v="Services"/>
    <x v="5"/>
    <n v="2"/>
    <x v="0"/>
    <m/>
    <n v="623"/>
    <n v="0.2"/>
    <d v="2024-04-30T00:00:00"/>
    <m/>
  </r>
  <r>
    <s v="Tremblay and Sons"/>
    <s v="France"/>
    <n v="48.864716000000001"/>
    <n v="2.3490139999999999"/>
    <s v="IT &amp; IT Services"/>
    <s v="Medium (201-500)"/>
    <s v="David Wilson"/>
    <d v="2024-05-17T00:00:00"/>
    <s v="Custom solution"/>
    <x v="5"/>
    <n v="2"/>
    <x v="0"/>
    <m/>
    <n v="4917"/>
    <n v="0.2"/>
    <d v="2025-01-13T00:00:00"/>
    <m/>
  </r>
  <r>
    <s v="Wiegand-Schroeder"/>
    <s v="Switzerland"/>
    <n v="46.204391000000001"/>
    <n v="6.1431579999999997"/>
    <s v="Telecommunications"/>
    <s v="Medium (201-500)"/>
    <s v="Michael Brown"/>
    <d v="2024-02-24T00:00:00"/>
    <s v="Services"/>
    <x v="5"/>
    <n v="2"/>
    <x v="0"/>
    <m/>
    <n v="7208"/>
    <n v="0.5"/>
    <d v="2024-10-18T00:00:00"/>
    <m/>
  </r>
  <r>
    <s v="Reynolds Inc"/>
    <s v="Switzerland"/>
    <n v="46.204391000000001"/>
    <n v="6.1431579999999997"/>
    <s v="Agriculture &amp; Mining"/>
    <s v="Medium (201-500)"/>
    <s v="Michael Brown"/>
    <d v="2024-01-09T00:00:00"/>
    <s v="SAAS"/>
    <x v="5"/>
    <n v="2"/>
    <x v="0"/>
    <m/>
    <n v="4534"/>
    <n v="0.1"/>
    <d v="2024-02-10T00:00:00"/>
    <m/>
  </r>
  <r>
    <s v="Huel-Smitham"/>
    <s v="Italy"/>
    <n v="41.902782000000002"/>
    <n v="12.496366"/>
    <s v="Education &amp; Science"/>
    <s v="Medium (201-500)"/>
    <s v="Laura Thompson"/>
    <d v="2024-04-06T00:00:00"/>
    <s v="SAAS"/>
    <x v="5"/>
    <n v="2"/>
    <x v="0"/>
    <m/>
    <n v="7112"/>
    <n v="0.4"/>
    <d v="2024-08-25T00:00:00"/>
    <m/>
  </r>
  <r>
    <s v="Cassin Group"/>
    <s v="Italy"/>
    <n v="41.902782000000002"/>
    <n v="12.496366"/>
    <s v="Banking &amp; Finance"/>
    <s v="Medium (201-500)"/>
    <s v="Emily Johnson"/>
    <d v="2024-01-09T00:00:00"/>
    <s v="Services"/>
    <x v="5"/>
    <n v="2"/>
    <x v="0"/>
    <m/>
    <n v="2505"/>
    <n v="0.6"/>
    <d v="2024-09-10T00:00:00"/>
    <m/>
  </r>
  <r>
    <s v="Effertz, Stark and DuBuque"/>
    <s v="Italy"/>
    <n v="41.902782000000002"/>
    <n v="12.496366"/>
    <s v="Banking &amp; Finance"/>
    <s v="Medium (201-500)"/>
    <s v="Jessica Martinez"/>
    <d v="2024-03-19T00:00:00"/>
    <s v="Services"/>
    <x v="5"/>
    <n v="2"/>
    <x v="0"/>
    <m/>
    <n v="2181"/>
    <n v="1"/>
    <d v="2024-11-20T00:00:00"/>
    <m/>
  </r>
  <r>
    <s v="Harris-Lockman"/>
    <s v="Switzerland"/>
    <n v="46.204391000000001"/>
    <n v="6.1431579999999997"/>
    <s v="Agriculture &amp; Mining"/>
    <s v="Medium (201-500)"/>
    <s v="Laura Thompson"/>
    <d v="2024-01-11T00:00:00"/>
    <s v="Services"/>
    <x v="5"/>
    <n v="2"/>
    <x v="0"/>
    <m/>
    <n v="5144"/>
    <n v="0.4"/>
    <d v="2024-07-21T00:00:00"/>
    <m/>
  </r>
  <r>
    <s v="Klocko, Herzog and Ruecker"/>
    <s v="Spain"/>
    <n v="40.416775000000001"/>
    <n v="-3.7037900000000001"/>
    <s v="IT &amp; IT Services"/>
    <s v="Medium (201-500)"/>
    <s v="Laura Thompson"/>
    <d v="2024-01-20T00:00:00"/>
    <s v="SAAS"/>
    <x v="5"/>
    <n v="2"/>
    <x v="0"/>
    <m/>
    <n v="2097"/>
    <n v="0.2"/>
    <d v="2024-12-12T00:00:00"/>
    <m/>
  </r>
  <r>
    <s v="Gibson Inc"/>
    <s v="France"/>
    <n v="48.864716000000001"/>
    <n v="2.3490139999999999"/>
    <s v="Manufacturing &amp; Production"/>
    <s v="Medium (201-500)"/>
    <s v="Laura Thompson"/>
    <d v="2024-05-17T00:00:00"/>
    <s v="Custom solution"/>
    <x v="5"/>
    <n v="2"/>
    <x v="0"/>
    <m/>
    <n v="4640"/>
    <n v="0.2"/>
    <d v="2025-02-22T00:00:00"/>
    <m/>
  </r>
  <r>
    <s v="Dickinson-Murphy"/>
    <s v="France"/>
    <n v="48.864716000000001"/>
    <n v="2.3490139999999999"/>
    <s v="Entertainment &amp; Media &amp; Hospitality"/>
    <s v="Medium (201-500)"/>
    <s v="Laura Thompson"/>
    <d v="2024-02-09T00:00:00"/>
    <s v="SAAS"/>
    <x v="5"/>
    <n v="2"/>
    <x v="0"/>
    <m/>
    <n v="3447"/>
    <n v="0.4"/>
    <d v="2025-01-12T00:00:00"/>
    <m/>
  </r>
  <r>
    <s v="Bernier-Beatty"/>
    <s v="France"/>
    <n v="48.864716000000001"/>
    <n v="2.3490139999999999"/>
    <s v="Government Administration &amp; Healthcare"/>
    <s v="Medium (201-500)"/>
    <s v="Laura Thompson"/>
    <d v="2024-03-17T00:00:00"/>
    <s v="SAAS"/>
    <x v="5"/>
    <n v="2"/>
    <x v="0"/>
    <m/>
    <n v="7072"/>
    <n v="0.8"/>
    <d v="2024-04-06T00:00:00"/>
    <m/>
  </r>
  <r>
    <s v="Daugherty LLC"/>
    <s v="Belgium"/>
    <n v="51.260196999999998"/>
    <n v="4.4027710000000004"/>
    <s v="Transportation &amp; Logistics"/>
    <s v="Medium (201-500)"/>
    <s v="Michael Brown"/>
    <d v="2024-02-27T00:00:00"/>
    <s v="Services"/>
    <x v="5"/>
    <n v="2"/>
    <x v="0"/>
    <m/>
    <n v="4044"/>
    <n v="0.4"/>
    <d v="2024-08-18T00:00:00"/>
    <m/>
  </r>
  <r>
    <s v="Ziemann-Kessler"/>
    <s v="Germany"/>
    <n v="52.520007999999997"/>
    <n v="13.404954"/>
    <s v="Construction &amp; Engineering"/>
    <s v="Medium (201-500)"/>
    <s v="Michael Brown"/>
    <d v="2024-01-31T00:00:00"/>
    <s v="SAAS"/>
    <x v="5"/>
    <n v="2"/>
    <x v="0"/>
    <m/>
    <n v="6569"/>
    <n v="0.9"/>
    <d v="2024-04-05T00:00:00"/>
    <m/>
  </r>
  <r>
    <s v="Schumm, Crona and Auer"/>
    <s v="Italy"/>
    <n v="41.902782000000002"/>
    <n v="12.496366"/>
    <s v="Banking &amp; Finance"/>
    <s v="Medium (201-500)"/>
    <s v="Sarah Davis"/>
    <d v="2024-03-17T00:00:00"/>
    <s v="Services"/>
    <x v="5"/>
    <n v="2"/>
    <x v="0"/>
    <m/>
    <n v="2969"/>
    <n v="0.3"/>
    <d v="2024-06-23T00:00:00"/>
    <m/>
  </r>
  <r>
    <s v="Crooks-Green"/>
    <s v="France"/>
    <n v="48.864716000000001"/>
    <n v="2.3490139999999999"/>
    <s v="IT &amp; IT Services"/>
    <s v="Medium (201-500)"/>
    <s v="Sarah Davis"/>
    <d v="2024-02-06T00:00:00"/>
    <s v="Custom solution"/>
    <x v="5"/>
    <n v="2"/>
    <x v="0"/>
    <m/>
    <n v="4957"/>
    <n v="0.9"/>
    <d v="2024-12-14T00:00:00"/>
    <m/>
  </r>
  <r>
    <s v="Pacocha-Bartell"/>
    <s v="Italy"/>
    <n v="41.902782000000002"/>
    <n v="12.496366"/>
    <s v="IT &amp; IT Services"/>
    <s v="Medium (201-500)"/>
    <s v="Jessica Martinez"/>
    <d v="2024-05-12T00:00:00"/>
    <s v="Services"/>
    <x v="5"/>
    <n v="2"/>
    <x v="0"/>
    <m/>
    <n v="6457"/>
    <n v="0.3"/>
    <d v="2025-03-06T00:00:00"/>
    <m/>
  </r>
  <r>
    <s v="Thompson-Osinski"/>
    <s v="Portugal"/>
    <n v="38.736946000000003"/>
    <n v="-9.1426850000000002"/>
    <s v="IT &amp; IT Services"/>
    <s v="Medium (201-500)"/>
    <s v="Emily Johnson"/>
    <d v="2024-03-13T00:00:00"/>
    <s v="SAAS"/>
    <x v="5"/>
    <n v="2"/>
    <x v="0"/>
    <m/>
    <n v="2032"/>
    <n v="0.2"/>
    <d v="2025-03-12T00:00:00"/>
    <m/>
  </r>
  <r>
    <s v="Little-Runte"/>
    <s v="Portugal"/>
    <n v="38.736946000000003"/>
    <n v="-9.1426850000000002"/>
    <s v="Transportation &amp; Logistics"/>
    <s v="Medium (201-500)"/>
    <s v="Emily Johnson"/>
    <d v="2024-02-03T00:00:00"/>
    <s v="SAAS"/>
    <x v="5"/>
    <n v="2"/>
    <x v="0"/>
    <m/>
    <n v="1523"/>
    <n v="0.6"/>
    <d v="2025-01-12T00:00:00"/>
    <m/>
  </r>
  <r>
    <s v="Weissnat, Stamm and Marquardt"/>
    <s v="Netherlands"/>
    <n v="52.370215999999999"/>
    <n v="4.895168"/>
    <s v="Banking &amp; Finance"/>
    <s v="Medium (201-500)"/>
    <s v="Laura Thompson"/>
    <d v="2024-02-16T00:00:00"/>
    <s v="Custom solution"/>
    <x v="5"/>
    <n v="2"/>
    <x v="0"/>
    <m/>
    <n v="4986"/>
    <n v="0.6"/>
    <d v="2024-12-29T00:00:00"/>
    <m/>
  </r>
  <r>
    <s v="Kuphal Inc"/>
    <s v="Spain"/>
    <n v="40.416775000000001"/>
    <n v="-3.7037900000000001"/>
    <s v="Banking &amp; Finance"/>
    <s v="Medium (201-500)"/>
    <s v="Laura Thompson"/>
    <d v="2024-05-03T00:00:00"/>
    <s v="Services"/>
    <x v="5"/>
    <n v="2"/>
    <x v="0"/>
    <m/>
    <n v="3346"/>
    <n v="0.5"/>
    <d v="2025-03-25T00:00:00"/>
    <m/>
  </r>
  <r>
    <s v="Jaskolski-Welch"/>
    <s v="Austria"/>
    <n v="48.210033000000003"/>
    <n v="16.363448999999999"/>
    <s v="Retail &amp; Distribution"/>
    <s v="Medium (201-500)"/>
    <s v="Jessica Martinez"/>
    <d v="2024-03-17T00:00:00"/>
    <s v="Services"/>
    <x v="5"/>
    <n v="2"/>
    <x v="0"/>
    <m/>
    <n v="6674"/>
    <n v="0.3"/>
    <d v="2024-09-10T00:00:00"/>
    <m/>
  </r>
  <r>
    <s v="Shanahan, O'Keefe and Lemke"/>
    <s v="Germany"/>
    <n v="52.520007999999997"/>
    <n v="13.404954"/>
    <s v="Banking &amp; Finance"/>
    <s v="Medium (201-500)"/>
    <s v="Laura Thompson"/>
    <d v="2024-03-07T00:00:00"/>
    <s v="SAAS"/>
    <x v="5"/>
    <n v="2"/>
    <x v="0"/>
    <m/>
    <n v="7677"/>
    <n v="0.4"/>
    <d v="2024-09-29T00:00:00"/>
    <m/>
  </r>
  <r>
    <s v="Heller-Morissette"/>
    <s v="Italy"/>
    <n v="41.902782000000002"/>
    <n v="12.496366"/>
    <s v="Government Administration &amp; Healthcare"/>
    <s v="Medium (201-500)"/>
    <s v="Jessica Martinez"/>
    <d v="2024-01-07T00:00:00"/>
    <s v="SAAS"/>
    <x v="5"/>
    <n v="2"/>
    <x v="0"/>
    <m/>
    <n v="1132"/>
    <n v="0.3"/>
    <d v="2024-06-09T00:00:00"/>
    <m/>
  </r>
  <r>
    <s v="Goldner Inc"/>
    <s v="Switzerland"/>
    <n v="46.204391000000001"/>
    <n v="6.1431579999999997"/>
    <s v="Telecommunications"/>
    <s v="Medium (201-500)"/>
    <s v="Laura Thompson"/>
    <d v="2024-03-21T00:00:00"/>
    <s v="Custom solution"/>
    <x v="5"/>
    <n v="2"/>
    <x v="0"/>
    <m/>
    <n v="639"/>
    <n v="0.5"/>
    <d v="2024-05-30T00:00:00"/>
    <m/>
  </r>
  <r>
    <s v="Hyatt-Pouros"/>
    <s v="Switzerland"/>
    <n v="46.204391000000001"/>
    <n v="6.1431579999999997"/>
    <s v="Education &amp; Science"/>
    <s v="Medium (201-500)"/>
    <s v="Kevin Anderson"/>
    <d v="2024-04-13T00:00:00"/>
    <s v="Custom solution"/>
    <x v="5"/>
    <n v="2"/>
    <x v="0"/>
    <m/>
    <n v="257"/>
    <n v="0.2"/>
    <d v="2024-06-04T00:00:00"/>
    <m/>
  </r>
  <r>
    <s v="Kshlerin, Jacobson and Funk"/>
    <s v="Germany"/>
    <n v="52.520007999999997"/>
    <n v="13.404954"/>
    <s v="Banking &amp; Finance"/>
    <s v="Medium (201-500)"/>
    <s v="John Smith"/>
    <d v="2024-02-08T00:00:00"/>
    <s v="SAAS"/>
    <x v="5"/>
    <n v="2"/>
    <x v="0"/>
    <m/>
    <n v="5783"/>
    <n v="0.4"/>
    <d v="2024-04-06T00:00:00"/>
    <m/>
  </r>
  <r>
    <s v="Heidenreich, MacGyver and Greenholt"/>
    <s v="Portugal"/>
    <n v="38.736946000000003"/>
    <n v="-9.1426850000000002"/>
    <s v="Retail &amp; Distribution"/>
    <s v="Medium (201-500)"/>
    <s v="Laura Thompson"/>
    <d v="2024-04-26T00:00:00"/>
    <s v="Custom solution"/>
    <x v="5"/>
    <n v="2"/>
    <x v="0"/>
    <m/>
    <n v="1490"/>
    <n v="0.4"/>
    <d v="2024-12-11T00:00:00"/>
    <m/>
  </r>
  <r>
    <s v="Blanda, Champlin and Rempel"/>
    <s v="Italy"/>
    <n v="41.902782000000002"/>
    <n v="12.496366"/>
    <s v="Education &amp; Science"/>
    <s v="Medium (201-500)"/>
    <s v="Laura Thompson"/>
    <d v="2024-01-29T00:00:00"/>
    <s v="Custom solution"/>
    <x v="5"/>
    <n v="2"/>
    <x v="0"/>
    <m/>
    <n v="3366"/>
    <n v="0.1"/>
    <d v="2024-11-27T00:00:00"/>
    <m/>
  </r>
  <r>
    <s v="Funk Inc"/>
    <s v="Portugal"/>
    <n v="38.736946000000003"/>
    <n v="-9.1426850000000002"/>
    <s v="Banking &amp; Finance"/>
    <s v="Medium (201-500)"/>
    <s v="Jessica Martinez"/>
    <d v="2024-04-02T00:00:00"/>
    <s v="Services"/>
    <x v="5"/>
    <n v="2"/>
    <x v="0"/>
    <m/>
    <n v="1686"/>
    <n v="0.6"/>
    <d v="2024-12-28T00:00:00"/>
    <m/>
  </r>
  <r>
    <s v="Wehner-Dach"/>
    <s v="Germany"/>
    <n v="52.520007999999997"/>
    <n v="13.404954"/>
    <s v="Education &amp; Science"/>
    <s v="Medium (201-500)"/>
    <s v="Michael Brown"/>
    <d v="2024-02-11T00:00:00"/>
    <s v="Services"/>
    <x v="5"/>
    <n v="2"/>
    <x v="0"/>
    <m/>
    <n v="2609"/>
    <n v="0.1"/>
    <d v="2024-09-23T00:00:00"/>
    <m/>
  </r>
  <r>
    <s v="VonRueden LLC"/>
    <s v="Switzerland"/>
    <n v="46.204391000000001"/>
    <n v="6.1431579999999997"/>
    <s v="Manufacturing &amp; Production"/>
    <s v="Medium (201-500)"/>
    <s v="Laura Thompson"/>
    <d v="2024-02-26T00:00:00"/>
    <s v="SAAS"/>
    <x v="5"/>
    <n v="2"/>
    <x v="0"/>
    <m/>
    <n v="1564"/>
    <n v="0.8"/>
    <d v="2024-11-10T00:00:00"/>
    <m/>
  </r>
  <r>
    <s v="Connelly and Sons"/>
    <s v="Italy"/>
    <n v="41.902782000000002"/>
    <n v="12.496366"/>
    <s v="Transportation &amp; Logistics"/>
    <s v="Medium (201-500)"/>
    <s v="Laura Thompson"/>
    <d v="2024-03-29T00:00:00"/>
    <s v="SAAS"/>
    <x v="5"/>
    <n v="2"/>
    <x v="0"/>
    <m/>
    <n v="4067"/>
    <n v="0.1"/>
    <d v="2024-10-15T00:00:00"/>
    <m/>
  </r>
  <r>
    <s v="McKenzie-Spinka"/>
    <s v="Germany"/>
    <n v="52.520007999999997"/>
    <n v="13.404954"/>
    <s v="Transportation &amp; Logistics"/>
    <s v="Medium (201-500)"/>
    <s v="David Wilson"/>
    <d v="2024-05-26T00:00:00"/>
    <s v="SAAS"/>
    <x v="5"/>
    <n v="2"/>
    <x v="0"/>
    <m/>
    <n v="1309"/>
    <n v="0.3"/>
    <d v="2024-09-06T00:00:00"/>
    <m/>
  </r>
  <r>
    <s v="Tillman, Hand and Lesch"/>
    <s v="France"/>
    <n v="48.864716000000001"/>
    <n v="2.3490139999999999"/>
    <s v="Government Administration &amp; Healthcare"/>
    <s v="Medium (201-500)"/>
    <s v="Jessica Martinez"/>
    <d v="2024-03-12T00:00:00"/>
    <s v="Services"/>
    <x v="5"/>
    <n v="2"/>
    <x v="0"/>
    <m/>
    <n v="7137"/>
    <n v="0.1"/>
    <d v="2024-10-01T00:00:00"/>
    <m/>
  </r>
  <r>
    <s v="Von-Ritchie"/>
    <s v="Austria"/>
    <n v="48.210033000000003"/>
    <n v="16.363448999999999"/>
    <s v="Telecommunications"/>
    <s v="Medium (201-500)"/>
    <s v="Jessica Martinez"/>
    <d v="2024-04-22T00:00:00"/>
    <s v="Services"/>
    <x v="5"/>
    <n v="2"/>
    <x v="0"/>
    <m/>
    <n v="4458"/>
    <n v="0.5"/>
    <d v="2024-09-15T00:00:00"/>
    <m/>
  </r>
  <r>
    <s v="Batz LLC"/>
    <s v="Austria"/>
    <n v="48.210033000000003"/>
    <n v="16.363448999999999"/>
    <s v="Transportation &amp; Logistics"/>
    <s v="Medium (201-500)"/>
    <s v="Michael Brown"/>
    <d v="2024-01-31T00:00:00"/>
    <s v="Services"/>
    <x v="5"/>
    <n v="2"/>
    <x v="0"/>
    <m/>
    <n v="5419"/>
    <n v="0.5"/>
    <d v="2024-11-20T00:00:00"/>
    <m/>
  </r>
  <r>
    <s v="Reilly LLC"/>
    <s v="Austria"/>
    <n v="48.210033000000003"/>
    <n v="16.363448999999999"/>
    <s v="Transportation &amp; Logistics"/>
    <s v="Medium (201-500)"/>
    <s v="Emily Johnson"/>
    <d v="2024-01-03T00:00:00"/>
    <s v="Services"/>
    <x v="5"/>
    <n v="2"/>
    <x v="0"/>
    <m/>
    <n v="1938"/>
    <n v="0.4"/>
    <d v="2024-12-10T00:00:00"/>
    <m/>
  </r>
  <r>
    <s v="Kirlin-Bartell"/>
    <s v="Italy"/>
    <n v="41.902782000000002"/>
    <n v="12.496366"/>
    <s v="Retail &amp; Distribution"/>
    <s v="Medium (201-500)"/>
    <s v="Laura Thompson"/>
    <d v="2024-01-31T00:00:00"/>
    <s v="Services"/>
    <x v="5"/>
    <n v="2"/>
    <x v="0"/>
    <m/>
    <n v="3660"/>
    <n v="0.9"/>
    <d v="2024-12-13T00:00:00"/>
    <m/>
  </r>
  <r>
    <s v="Buckridge-Hickle"/>
    <s v="Germany"/>
    <n v="52.520007999999997"/>
    <n v="13.404954"/>
    <s v="IT &amp; IT Services"/>
    <s v="Medium (201-500)"/>
    <s v="Michael Brown"/>
    <d v="2024-04-22T00:00:00"/>
    <s v="Custom solution"/>
    <x v="5"/>
    <n v="2"/>
    <x v="0"/>
    <m/>
    <n v="5705"/>
    <n v="0.6"/>
    <d v="2024-06-07T00:00:00"/>
    <m/>
  </r>
  <r>
    <s v="Daugherty Inc"/>
    <s v="Germany"/>
    <n v="52.520007999999997"/>
    <n v="13.404954"/>
    <s v="Recreation &amp; Sports"/>
    <s v="Medium (201-500)"/>
    <s v="Michael Brown"/>
    <d v="2024-01-13T00:00:00"/>
    <s v="Services"/>
    <x v="5"/>
    <n v="2"/>
    <x v="0"/>
    <m/>
    <n v="353"/>
    <n v="0.1"/>
    <d v="2024-02-19T00:00:00"/>
    <m/>
  </r>
  <r>
    <s v="Gusikowski, Lakin and Rice"/>
    <s v="Switzerland"/>
    <n v="46.204391000000001"/>
    <n v="6.1431579999999997"/>
    <s v="Transportation &amp; Logistics"/>
    <s v="Medium (201-500)"/>
    <s v="David Wilson"/>
    <d v="2024-02-19T00:00:00"/>
    <s v="Custom solution"/>
    <x v="5"/>
    <n v="2"/>
    <x v="0"/>
    <m/>
    <n v="332"/>
    <n v="0.8"/>
    <d v="2024-12-13T00:00:00"/>
    <m/>
  </r>
  <r>
    <s v="Orn-Crist"/>
    <s v="Italy"/>
    <n v="41.902782000000002"/>
    <n v="12.496366"/>
    <s v="Banking &amp; Finance"/>
    <s v="Medium (201-500)"/>
    <s v="Jessica Martinez"/>
    <d v="2024-02-14T00:00:00"/>
    <s v="Services"/>
    <x v="5"/>
    <n v="2"/>
    <x v="0"/>
    <m/>
    <n v="6283"/>
    <n v="0.4"/>
    <d v="2024-11-11T00:00:00"/>
    <m/>
  </r>
  <r>
    <s v="Metz Inc"/>
    <s v="Portugal"/>
    <n v="38.736946000000003"/>
    <n v="-9.1426850000000002"/>
    <s v="Recreation &amp; Sports"/>
    <s v="Medium (201-500)"/>
    <s v="Michael Brown"/>
    <d v="2024-04-10T00:00:00"/>
    <s v="Custom solution"/>
    <x v="5"/>
    <n v="2"/>
    <x v="0"/>
    <m/>
    <n v="6709"/>
    <n v="0.2"/>
    <d v="2025-01-18T00:00:00"/>
    <m/>
  </r>
  <r>
    <s v="Hermann Group"/>
    <s v="Switzerland"/>
    <n v="46.204391000000001"/>
    <n v="6.1431579999999997"/>
    <s v="Banking &amp; Finance"/>
    <s v="Medium (201-500)"/>
    <s v="Sarah Davis"/>
    <d v="2024-04-03T00:00:00"/>
    <s v="Custom solution"/>
    <x v="5"/>
    <n v="2"/>
    <x v="0"/>
    <m/>
    <n v="982"/>
    <n v="0.4"/>
    <d v="2025-01-23T00:00:00"/>
    <m/>
  </r>
  <r>
    <s v="Flatley, Lemke and Grady"/>
    <s v="Portugal"/>
    <n v="38.736946000000003"/>
    <n v="-9.1426850000000002"/>
    <s v="IT &amp; IT Services"/>
    <s v="Medium (201-500)"/>
    <s v="Sarah Davis"/>
    <d v="2024-02-22T00:00:00"/>
    <s v="Services"/>
    <x v="5"/>
    <n v="2"/>
    <x v="0"/>
    <m/>
    <n v="6298"/>
    <n v="0.9"/>
    <d v="2024-12-31T00:00:00"/>
    <m/>
  </r>
  <r>
    <s v="Terry, Gleichner and Stehr"/>
    <s v="Austria"/>
    <n v="48.210033000000003"/>
    <n v="16.363448999999999"/>
    <s v="Professional Services &amp; Consulting"/>
    <s v="Medium (201-500)"/>
    <s v="Laura Thompson"/>
    <d v="2024-03-07T00:00:00"/>
    <s v="SAAS"/>
    <x v="5"/>
    <n v="2"/>
    <x v="0"/>
    <m/>
    <n v="4983"/>
    <n v="0.1"/>
    <d v="2025-02-13T00:00:00"/>
    <m/>
  </r>
  <r>
    <s v="Barton, Altenwerth and Bailey"/>
    <s v="Portugal"/>
    <n v="38.736946000000003"/>
    <n v="-9.1426850000000002"/>
    <s v="Government Administration &amp; Healthcare"/>
    <s v="Medium (201-500)"/>
    <s v="Kevin Anderson"/>
    <d v="2024-01-09T00:00:00"/>
    <s v="Custom solution"/>
    <x v="5"/>
    <n v="2"/>
    <x v="0"/>
    <m/>
    <n v="4937"/>
    <n v="0.5"/>
    <d v="2024-08-26T00:00:00"/>
    <m/>
  </r>
  <r>
    <s v="Kautzer Group"/>
    <s v="Germany"/>
    <n v="52.520007999999997"/>
    <n v="13.404954"/>
    <s v="Energy &amp; Utilities"/>
    <s v="Medium (201-500)"/>
    <s v="Michael Brown"/>
    <d v="2024-02-17T00:00:00"/>
    <s v="SAAS"/>
    <x v="5"/>
    <n v="2"/>
    <x v="0"/>
    <m/>
    <n v="5953"/>
    <n v="0.2"/>
    <d v="2024-03-30T00:00:00"/>
    <m/>
  </r>
  <r>
    <s v="Turcotte, Anderson and Cormier"/>
    <s v="Italy"/>
    <n v="41.902782000000002"/>
    <n v="12.496366"/>
    <s v="Energy &amp; Utilities"/>
    <s v="Medium (201-500)"/>
    <s v="Laura Thompson"/>
    <d v="2024-03-01T00:00:00"/>
    <s v="Services"/>
    <x v="5"/>
    <n v="2"/>
    <x v="0"/>
    <m/>
    <n v="6065"/>
    <n v="0.3"/>
    <d v="2024-10-04T00:00:00"/>
    <m/>
  </r>
  <r>
    <s v="Kuphal, Schmeler and Christiansen"/>
    <s v="France"/>
    <n v="48.864716000000001"/>
    <n v="2.3490139999999999"/>
    <s v="Transportation &amp; Logistics"/>
    <s v="Medium (201-500)"/>
    <s v="John Smith"/>
    <d v="2024-05-21T00:00:00"/>
    <s v="SAAS"/>
    <x v="5"/>
    <n v="2"/>
    <x v="0"/>
    <m/>
    <n v="1341"/>
    <n v="0.6"/>
    <d v="2024-09-08T00:00:00"/>
    <m/>
  </r>
  <r>
    <s v="Kuvalis Group"/>
    <s v="Austria"/>
    <n v="48.210033000000003"/>
    <n v="16.363448999999999"/>
    <s v="Entertainment &amp; Media &amp; Hospitality"/>
    <s v="Medium (201-500)"/>
    <s v="Laura Thompson"/>
    <d v="2024-02-26T00:00:00"/>
    <s v="Custom solution"/>
    <x v="5"/>
    <n v="2"/>
    <x v="0"/>
    <m/>
    <n v="4659"/>
    <n v="1"/>
    <d v="2024-06-24T00:00:00"/>
    <m/>
  </r>
  <r>
    <s v="Hilpert-Auer"/>
    <s v="Italy"/>
    <n v="41.902782000000002"/>
    <n v="12.496366"/>
    <s v="Education &amp; Science"/>
    <s v="Medium (201-500)"/>
    <s v="Sarah Davis"/>
    <d v="2024-02-24T00:00:00"/>
    <s v="Services"/>
    <x v="5"/>
    <n v="2"/>
    <x v="0"/>
    <m/>
    <n v="6927"/>
    <n v="0.4"/>
    <d v="2024-11-12T00:00:00"/>
    <m/>
  </r>
  <r>
    <s v="Smitham Group"/>
    <s v="Italy"/>
    <n v="41.902782000000002"/>
    <n v="12.496366"/>
    <s v="IT &amp; IT Services"/>
    <s v="Medium (201-500)"/>
    <s v="Sarah Davis"/>
    <d v="2024-05-24T00:00:00"/>
    <s v="Custom solution"/>
    <x v="5"/>
    <n v="2"/>
    <x v="0"/>
    <m/>
    <n v="4714"/>
    <n v="0.4"/>
    <d v="2024-10-26T00:00:00"/>
    <m/>
  </r>
  <r>
    <s v="Stokes and Sons"/>
    <s v="Spain"/>
    <n v="40.416775000000001"/>
    <n v="-3.7037900000000001"/>
    <s v="Transportation &amp; Logistics"/>
    <s v="Medium (201-500)"/>
    <s v="John Smith"/>
    <d v="2024-01-18T00:00:00"/>
    <s v="SAAS"/>
    <x v="5"/>
    <n v="2"/>
    <x v="0"/>
    <m/>
    <n v="3326"/>
    <n v="0.4"/>
    <d v="2024-09-05T00:00:00"/>
    <m/>
  </r>
  <r>
    <s v="Mills Group"/>
    <s v="Germany"/>
    <n v="52.520007999999997"/>
    <n v="13.404954"/>
    <s v="Transportation &amp; Logistics"/>
    <s v="Medium (201-500)"/>
    <s v="John Smith"/>
    <d v="2024-03-13T00:00:00"/>
    <s v="Services"/>
    <x v="5"/>
    <n v="2"/>
    <x v="0"/>
    <m/>
    <n v="7823"/>
    <n v="0.3"/>
    <d v="2024-05-25T00:00:00"/>
    <m/>
  </r>
  <r>
    <s v="Considine, Treutel and Koss"/>
    <s v="Portugal"/>
    <n v="38.736946000000003"/>
    <n v="-9.1426850000000002"/>
    <s v="Professional Services &amp; Consulting"/>
    <s v="Medium (201-500)"/>
    <s v="Laura Thompson"/>
    <d v="2024-01-24T00:00:00"/>
    <s v="Services"/>
    <x v="5"/>
    <n v="2"/>
    <x v="0"/>
    <m/>
    <n v="5707"/>
    <n v="0.5"/>
    <d v="2024-04-03T00:00:00"/>
    <m/>
  </r>
  <r>
    <s v="Senger, Goldner and Simonis"/>
    <s v="Italy"/>
    <n v="41.902782000000002"/>
    <n v="12.496366"/>
    <s v="Agriculture &amp; Mining"/>
    <s v="Medium (201-500)"/>
    <s v="Sarah Davis"/>
    <d v="2024-04-17T00:00:00"/>
    <s v="SAAS"/>
    <x v="5"/>
    <n v="2"/>
    <x v="0"/>
    <m/>
    <n v="6509"/>
    <n v="0.7"/>
    <d v="2025-02-12T00:00:00"/>
    <m/>
  </r>
  <r>
    <s v="Grant, Blanda and Block"/>
    <s v="Germany"/>
    <n v="52.520007999999997"/>
    <n v="13.404954"/>
    <s v="Banking &amp; Finance"/>
    <s v="Medium (201-500)"/>
    <s v="Kevin Anderson"/>
    <d v="2024-03-01T00:00:00"/>
    <s v="Custom solution"/>
    <x v="5"/>
    <n v="2"/>
    <x v="0"/>
    <m/>
    <n v="2420"/>
    <n v="0.5"/>
    <d v="2024-09-28T00:00:00"/>
    <m/>
  </r>
  <r>
    <s v="Herzog LLC"/>
    <s v="Germany"/>
    <n v="52.520007999999997"/>
    <n v="13.404954"/>
    <s v="Transportation &amp; Logistics"/>
    <s v="Medium (201-500)"/>
    <s v="Laura Thompson"/>
    <d v="2024-02-16T00:00:00"/>
    <s v="SAAS"/>
    <x v="5"/>
    <n v="2"/>
    <x v="0"/>
    <m/>
    <n v="7198"/>
    <n v="0.3"/>
    <d v="2024-10-09T00:00:00"/>
    <m/>
  </r>
  <r>
    <s v="Spinka, Kozey and Shanahan"/>
    <s v="Spain"/>
    <n v="40.416775000000001"/>
    <n v="-3.7037900000000001"/>
    <s v="Banking &amp; Finance"/>
    <s v="Medium (201-500)"/>
    <s v="Michael Brown"/>
    <d v="2024-03-14T00:00:00"/>
    <s v="Services"/>
    <x v="5"/>
    <n v="2"/>
    <x v="0"/>
    <m/>
    <n v="1418"/>
    <n v="0.1"/>
    <d v="2024-11-09T00:00:00"/>
    <m/>
  </r>
  <r>
    <s v="Osinski-Dicki"/>
    <s v="France"/>
    <n v="48.864716000000001"/>
    <n v="2.3490139999999999"/>
    <s v="Banking &amp; Finance"/>
    <s v="Medium (201-500)"/>
    <s v="David Wilson"/>
    <d v="2024-01-28T00:00:00"/>
    <s v="Services"/>
    <x v="5"/>
    <n v="2"/>
    <x v="0"/>
    <m/>
    <n v="3488"/>
    <n v="0.4"/>
    <d v="2024-10-14T00:00:00"/>
    <m/>
  </r>
  <r>
    <s v="Crona, Aufderhar and Satterfield"/>
    <s v="Italy"/>
    <n v="41.902782000000002"/>
    <n v="12.496366"/>
    <s v="Banking &amp; Finance"/>
    <s v="Medium (201-500)"/>
    <s v="Jessica Martinez"/>
    <d v="2024-04-11T00:00:00"/>
    <s v="SAAS"/>
    <x v="5"/>
    <n v="2"/>
    <x v="0"/>
    <m/>
    <n v="6456"/>
    <n v="0.3"/>
    <d v="2024-08-09T00:00:00"/>
    <m/>
  </r>
  <r>
    <s v="Monahan-Cummings"/>
    <s v="Netherlands"/>
    <n v="52.370215999999999"/>
    <n v="4.895168"/>
    <s v="Manufacturing &amp; Production"/>
    <s v="Medium (201-500)"/>
    <s v="Sarah Davis"/>
    <d v="2024-01-23T00:00:00"/>
    <s v="Services"/>
    <x v="5"/>
    <n v="2"/>
    <x v="0"/>
    <m/>
    <n v="7122"/>
    <n v="0.3"/>
    <d v="2024-04-30T00:00:00"/>
    <m/>
  </r>
  <r>
    <s v="Corkery-Steuber"/>
    <s v="Netherlands"/>
    <n v="52.370215999999999"/>
    <n v="4.895168"/>
    <s v="IT &amp; IT Services"/>
    <s v="Medium (201-500)"/>
    <s v="Jessica Martinez"/>
    <d v="2024-05-05T00:00:00"/>
    <s v="Services"/>
    <x v="5"/>
    <n v="2"/>
    <x v="0"/>
    <m/>
    <n v="782"/>
    <n v="0.6"/>
    <d v="2024-10-16T00:00:00"/>
    <m/>
  </r>
  <r>
    <s v="Bergnaum, Koch and Rutherford"/>
    <s v="Germany"/>
    <n v="52.520007999999997"/>
    <n v="13.404954"/>
    <s v="Professional Services &amp; Consulting"/>
    <s v="Medium (201-500)"/>
    <s v="Laura Thompson"/>
    <d v="2024-03-15T00:00:00"/>
    <s v="Services"/>
    <x v="5"/>
    <n v="2"/>
    <x v="0"/>
    <m/>
    <n v="7885"/>
    <n v="0.1"/>
    <d v="2024-06-07T00:00:00"/>
    <m/>
  </r>
  <r>
    <s v="Herman, Doyle and Hilpert"/>
    <s v="Portugal"/>
    <n v="38.736946000000003"/>
    <n v="-9.1426850000000002"/>
    <s v="Government Administration &amp; Healthcare"/>
    <s v="Medium (201-500)"/>
    <s v="Jessica Martinez"/>
    <d v="2024-03-27T00:00:00"/>
    <s v="Services"/>
    <x v="5"/>
    <n v="2"/>
    <x v="0"/>
    <m/>
    <n v="2409"/>
    <n v="0.3"/>
    <d v="2025-02-27T00:00:00"/>
    <m/>
  </r>
  <r>
    <s v="D'Amore, Marvin and Jacobs"/>
    <s v="Italy"/>
    <n v="41.902782000000002"/>
    <n v="12.496366"/>
    <s v="Government Administration &amp; Healthcare"/>
    <s v="Medium (201-500)"/>
    <s v="Laura Thompson"/>
    <d v="2024-03-23T00:00:00"/>
    <s v="Services"/>
    <x v="5"/>
    <n v="2"/>
    <x v="0"/>
    <m/>
    <n v="1661"/>
    <n v="0.3"/>
    <d v="2025-01-29T00:00:00"/>
    <m/>
  </r>
  <r>
    <s v="Upton-Abshire"/>
    <s v="Italy"/>
    <n v="41.902782000000002"/>
    <n v="12.496366"/>
    <s v="Banking &amp; Finance"/>
    <s v="Medium (201-500)"/>
    <s v="Michael Brown"/>
    <d v="2024-03-15T00:00:00"/>
    <s v="SAAS"/>
    <x v="5"/>
    <n v="2"/>
    <x v="0"/>
    <m/>
    <n v="6285"/>
    <n v="0.5"/>
    <d v="2024-09-19T00:00:00"/>
    <m/>
  </r>
  <r>
    <s v="Cormier-Schulist"/>
    <s v="Spain"/>
    <n v="40.416775000000001"/>
    <n v="-3.7037900000000001"/>
    <s v="IT &amp; IT Services"/>
    <s v="Medium (201-500)"/>
    <s v="Laura Thompson"/>
    <d v="2024-01-15T00:00:00"/>
    <s v="Services"/>
    <x v="5"/>
    <n v="2"/>
    <x v="0"/>
    <m/>
    <n v="7964"/>
    <n v="0.4"/>
    <d v="2024-03-02T00:00:00"/>
    <m/>
  </r>
  <r>
    <s v="Schowalter LLC"/>
    <s v="Switzerland"/>
    <n v="46.204391000000001"/>
    <n v="6.1431579999999997"/>
    <s v="Telecommunications"/>
    <s v="Medium (201-500)"/>
    <s v="Emily Johnson"/>
    <d v="2024-02-03T00:00:00"/>
    <s v="Services"/>
    <x v="5"/>
    <n v="2"/>
    <x v="0"/>
    <m/>
    <n v="5051"/>
    <n v="0.2"/>
    <d v="2024-09-11T00:00:00"/>
    <m/>
  </r>
  <r>
    <s v="Runolfsson-Hudson"/>
    <s v="France"/>
    <n v="48.864716000000001"/>
    <n v="2.3490139999999999"/>
    <s v="Government Administration &amp; Healthcare"/>
    <s v="Medium (201-500)"/>
    <s v="John Smith"/>
    <d v="2024-03-15T00:00:00"/>
    <s v="SAAS"/>
    <x v="5"/>
    <n v="2"/>
    <x v="0"/>
    <m/>
    <n v="632"/>
    <n v="0.5"/>
    <d v="2024-12-11T00:00:00"/>
    <m/>
  </r>
  <r>
    <s v="Hudson-Hahn"/>
    <s v="Netherlands"/>
    <n v="52.370215999999999"/>
    <n v="4.895168"/>
    <s v="Professional Services &amp; Consulting"/>
    <s v="Medium (201-500)"/>
    <s v="Jessica Martinez"/>
    <d v="2024-03-20T00:00:00"/>
    <s v="Services"/>
    <x v="5"/>
    <n v="2"/>
    <x v="0"/>
    <m/>
    <n v="1725"/>
    <n v="0.3"/>
    <d v="2024-08-21T00:00:00"/>
    <m/>
  </r>
  <r>
    <s v="Leannon, Yost and Nitzsche"/>
    <s v="Portugal"/>
    <n v="38.736946000000003"/>
    <n v="-9.1426850000000002"/>
    <s v="Transportation &amp; Logistics"/>
    <s v="Medium (201-500)"/>
    <s v="Laura Thompson"/>
    <d v="2024-05-13T00:00:00"/>
    <s v="Services"/>
    <x v="5"/>
    <n v="2"/>
    <x v="0"/>
    <m/>
    <n v="5678"/>
    <n v="0.6"/>
    <d v="2025-04-16T00:00:00"/>
    <m/>
  </r>
  <r>
    <s v="Denesik, Swaniawski and Schulist"/>
    <s v="France"/>
    <n v="48.864716000000001"/>
    <n v="2.3490139999999999"/>
    <s v="Manufacturing &amp; Production"/>
    <s v="Medium (201-500)"/>
    <s v="Sarah Davis"/>
    <d v="2024-04-10T00:00:00"/>
    <s v="Services"/>
    <x v="5"/>
    <n v="2"/>
    <x v="0"/>
    <m/>
    <n v="4954"/>
    <n v="0.3"/>
    <d v="2024-11-07T00:00:00"/>
    <m/>
  </r>
  <r>
    <s v="Price, Haley and Satterfield"/>
    <s v="Germany"/>
    <n v="52.520007999999997"/>
    <n v="13.404954"/>
    <s v="Transportation &amp; Logistics"/>
    <s v="Medium (201-500)"/>
    <s v="Kevin Anderson"/>
    <d v="2024-01-12T00:00:00"/>
    <s v="Services"/>
    <x v="5"/>
    <n v="2"/>
    <x v="0"/>
    <m/>
    <n v="4879"/>
    <n v="0.2"/>
    <d v="2024-07-17T00:00:00"/>
    <m/>
  </r>
  <r>
    <s v="Witting Group"/>
    <s v="Portugal"/>
    <n v="38.736946000000003"/>
    <n v="-9.1426850000000002"/>
    <s v="Government Administration &amp; Healthcare"/>
    <s v="Medium (201-500)"/>
    <s v="Michael Brown"/>
    <d v="2024-03-31T00:00:00"/>
    <s v="Services"/>
    <x v="5"/>
    <n v="2"/>
    <x v="0"/>
    <m/>
    <n v="1183"/>
    <n v="0.3"/>
    <d v="2024-11-24T00:00:00"/>
    <m/>
  </r>
  <r>
    <s v="Funk-Kuphal"/>
    <s v="France"/>
    <n v="48.864716000000001"/>
    <n v="2.3490139999999999"/>
    <s v="IT &amp; IT Services"/>
    <s v="Medium (201-500)"/>
    <s v="Laura Thompson"/>
    <d v="2024-03-27T00:00:00"/>
    <s v="SAAS"/>
    <x v="5"/>
    <n v="2"/>
    <x v="0"/>
    <m/>
    <n v="5257"/>
    <n v="1"/>
    <d v="2024-12-15T00:00:00"/>
    <m/>
  </r>
  <r>
    <s v="Collier, Rempel and Kertzmann"/>
    <s v="Italy"/>
    <n v="41.902782000000002"/>
    <n v="12.496366"/>
    <s v="IT &amp; IT Services"/>
    <s v="Medium (201-500)"/>
    <s v="Laura Thompson"/>
    <d v="2024-05-19T00:00:00"/>
    <s v="SAAS"/>
    <x v="5"/>
    <n v="2"/>
    <x v="0"/>
    <m/>
    <n v="830"/>
    <n v="0.4"/>
    <d v="2024-06-30T00:00:00"/>
    <m/>
  </r>
  <r>
    <s v="Lang-Halvorson"/>
    <s v="Spain"/>
    <n v="40.416775000000001"/>
    <n v="-3.7037900000000001"/>
    <s v="Government Administration &amp; Healthcare"/>
    <s v="Medium (201-500)"/>
    <s v="Sarah Davis"/>
    <d v="2024-05-13T00:00:00"/>
    <s v="Services"/>
    <x v="5"/>
    <n v="2"/>
    <x v="0"/>
    <m/>
    <n v="2420"/>
    <n v="0.6"/>
    <d v="2025-03-20T00:00:00"/>
    <m/>
  </r>
  <r>
    <s v="Kovacek-Quigley"/>
    <s v="Italy"/>
    <n v="41.902782000000002"/>
    <n v="12.496366"/>
    <s v="Energy &amp; Utilities"/>
    <s v="Medium (201-500)"/>
    <s v="Michael Brown"/>
    <d v="2024-02-25T00:00:00"/>
    <s v="SAAS"/>
    <x v="5"/>
    <n v="2"/>
    <x v="0"/>
    <m/>
    <n v="2956"/>
    <n v="0.4"/>
    <d v="2025-02-24T00:00:00"/>
    <m/>
  </r>
  <r>
    <s v="Howell-Weimann"/>
    <s v="Spain"/>
    <n v="40.416775000000001"/>
    <n v="-3.7037900000000001"/>
    <s v="Government Administration &amp; Healthcare"/>
    <s v="Medium (201-500)"/>
    <s v="Jessica Martinez"/>
    <d v="2024-01-13T00:00:00"/>
    <s v="Services"/>
    <x v="5"/>
    <n v="2"/>
    <x v="0"/>
    <m/>
    <n v="6011"/>
    <n v="0.5"/>
    <d v="2024-05-29T00:00:00"/>
    <m/>
  </r>
  <r>
    <s v="Beatty-Marvin"/>
    <s v="Germany"/>
    <n v="52.520007999999997"/>
    <n v="13.404954"/>
    <s v="Transportation &amp; Logistics"/>
    <s v="Medium (201-500)"/>
    <s v="Kevin Anderson"/>
    <d v="2024-03-16T00:00:00"/>
    <s v="SAAS"/>
    <x v="5"/>
    <n v="2"/>
    <x v="0"/>
    <m/>
    <n v="2199"/>
    <n v="0.2"/>
    <d v="2024-09-21T00:00:00"/>
    <m/>
  </r>
  <r>
    <s v="Miller LLC"/>
    <s v="France"/>
    <n v="48.864716000000001"/>
    <n v="2.3490139999999999"/>
    <s v="Banking &amp; Finance"/>
    <s v="Medium (201-500)"/>
    <s v="David Wilson"/>
    <d v="2024-04-15T00:00:00"/>
    <s v="Services"/>
    <x v="5"/>
    <n v="2"/>
    <x v="0"/>
    <m/>
    <n v="3395"/>
    <n v="0.5"/>
    <d v="2024-05-29T00:00:00"/>
    <m/>
  </r>
  <r>
    <s v="Mosciski-Buckridge"/>
    <s v="France"/>
    <n v="48.864716000000001"/>
    <n v="2.3490139999999999"/>
    <s v="Education &amp; Science"/>
    <s v="Medium (201-500)"/>
    <s v="Sarah Davis"/>
    <d v="2024-01-03T00:00:00"/>
    <s v="Custom solution"/>
    <x v="5"/>
    <n v="2"/>
    <x v="0"/>
    <m/>
    <n v="6029"/>
    <n v="0.4"/>
    <d v="2024-12-24T00:00:00"/>
    <m/>
  </r>
  <r>
    <s v="Harber-Ebert"/>
    <s v="Italy"/>
    <n v="41.902782000000002"/>
    <n v="12.496366"/>
    <s v="Banking &amp; Finance"/>
    <s v="Medium (201-500)"/>
    <s v="Emily Johnson"/>
    <d v="2024-03-14T00:00:00"/>
    <s v="Services"/>
    <x v="5"/>
    <n v="2"/>
    <x v="0"/>
    <m/>
    <n v="1413"/>
    <n v="0.7"/>
    <d v="2024-12-13T00:00:00"/>
    <m/>
  </r>
  <r>
    <s v="Mann, Bogan and Reilly"/>
    <s v="Portugal"/>
    <n v="38.736946000000003"/>
    <n v="-9.1426850000000002"/>
    <s v="Transportation &amp; Logistics"/>
    <s v="Medium (201-500)"/>
    <s v="John Smith"/>
    <d v="2024-03-25T00:00:00"/>
    <s v="Services"/>
    <x v="5"/>
    <n v="2"/>
    <x v="0"/>
    <m/>
    <n v="6922"/>
    <n v="0.9"/>
    <d v="2025-01-03T00:00:00"/>
    <m/>
  </r>
  <r>
    <s v="Aufderhar, Metz and Casper"/>
    <s v="Switzerland"/>
    <n v="46.204391000000001"/>
    <n v="6.1431579999999997"/>
    <s v="Transportation &amp; Logistics"/>
    <s v="Medium (201-500)"/>
    <s v="Jessica Martinez"/>
    <d v="2024-03-02T00:00:00"/>
    <s v="SAAS"/>
    <x v="5"/>
    <n v="2"/>
    <x v="0"/>
    <m/>
    <n v="6394"/>
    <n v="0.3"/>
    <d v="2024-06-19T00:00:00"/>
    <m/>
  </r>
  <r>
    <s v="Reichert, Gislason and Koepp"/>
    <s v="Italy"/>
    <n v="41.902782000000002"/>
    <n v="12.496366"/>
    <s v="Education &amp; Science"/>
    <s v="Medium (201-500)"/>
    <s v="Jessica Martinez"/>
    <d v="2024-03-05T00:00:00"/>
    <s v="Services"/>
    <x v="5"/>
    <n v="2"/>
    <x v="0"/>
    <m/>
    <n v="7411"/>
    <n v="0.2"/>
    <d v="2024-05-18T00:00:00"/>
    <m/>
  </r>
  <r>
    <s v="Carroll-Bogisich"/>
    <s v="Germany"/>
    <n v="52.520007999999997"/>
    <n v="13.404954"/>
    <s v="Retail &amp; Distribution"/>
    <s v="Medium (201-500)"/>
    <s v="Michael Brown"/>
    <d v="2024-01-30T00:00:00"/>
    <s v="Services"/>
    <x v="5"/>
    <n v="2"/>
    <x v="0"/>
    <m/>
    <n v="1343"/>
    <n v="1"/>
    <d v="2024-11-13T00:00:00"/>
    <m/>
  </r>
  <r>
    <s v="Batz, Wisozk and Hamill"/>
    <s v="Germany"/>
    <n v="52.520007999999997"/>
    <n v="13.404954"/>
    <s v="Transportation &amp; Logistics"/>
    <s v="Medium (201-500)"/>
    <s v="Emily Johnson"/>
    <d v="2024-04-12T00:00:00"/>
    <s v="SAAS"/>
    <x v="5"/>
    <n v="2"/>
    <x v="0"/>
    <m/>
    <n v="667"/>
    <n v="0.4"/>
    <d v="2024-10-10T00:00:00"/>
    <m/>
  </r>
  <r>
    <s v="Leuschke, Beer and White"/>
    <s v="France"/>
    <n v="48.864716000000001"/>
    <n v="2.3490139999999999"/>
    <s v="Energy &amp; Utilities"/>
    <s v="Medium (201-500)"/>
    <s v="John Smith"/>
    <d v="2024-03-01T00:00:00"/>
    <s v="Custom solution"/>
    <x v="5"/>
    <n v="2"/>
    <x v="0"/>
    <m/>
    <n v="4704"/>
    <n v="0.9"/>
    <d v="2024-08-24T00:00:00"/>
    <m/>
  </r>
  <r>
    <s v="Kutch-Cronin"/>
    <s v="Germany"/>
    <n v="52.520007999999997"/>
    <n v="13.404954"/>
    <s v="Agriculture &amp; Mining"/>
    <s v="Medium (201-500)"/>
    <s v="Emily Johnson"/>
    <d v="2024-02-28T00:00:00"/>
    <s v="Services"/>
    <x v="5"/>
    <n v="2"/>
    <x v="0"/>
    <m/>
    <n v="1937"/>
    <n v="0.7"/>
    <d v="2024-12-09T00:00:00"/>
    <m/>
  </r>
  <r>
    <s v="Parisian, Volkman and Gerhold"/>
    <s v="Belgium"/>
    <n v="51.260196999999998"/>
    <n v="4.4027710000000004"/>
    <s v="Professional Services &amp; Consulting"/>
    <s v="Medium (201-500)"/>
    <s v="Emily Johnson"/>
    <d v="2024-05-24T00:00:00"/>
    <s v="Services"/>
    <x v="5"/>
    <n v="2"/>
    <x v="0"/>
    <m/>
    <n v="3060"/>
    <n v="0.2"/>
    <d v="2024-07-12T00:00:00"/>
    <m/>
  </r>
  <r>
    <s v="Stanton, Smith and Bernhard"/>
    <s v="Germany"/>
    <n v="52.520007999999997"/>
    <n v="13.404954"/>
    <s v="Transportation &amp; Logistics"/>
    <s v="Medium (201-500)"/>
    <s v="Laura Thompson"/>
    <d v="2024-02-04T00:00:00"/>
    <s v="Services"/>
    <x v="5"/>
    <n v="2"/>
    <x v="0"/>
    <m/>
    <n v="656"/>
    <n v="0.6"/>
    <d v="2024-08-09T00:00:00"/>
    <m/>
  </r>
  <r>
    <s v="Ryan-Schimmel"/>
    <s v="Germany"/>
    <n v="52.520007999999997"/>
    <n v="13.404954"/>
    <s v="Professional Services &amp; Consulting"/>
    <s v="Medium (201-500)"/>
    <s v="Emily Johnson"/>
    <d v="2024-01-17T00:00:00"/>
    <s v="Services"/>
    <x v="5"/>
    <n v="2"/>
    <x v="0"/>
    <m/>
    <n v="6655"/>
    <n v="0.6"/>
    <d v="2024-06-25T00:00:00"/>
    <m/>
  </r>
  <r>
    <s v="Cronin Group"/>
    <s v="Germany"/>
    <n v="52.520007999999997"/>
    <n v="13.404954"/>
    <s v="Professional Services &amp; Consulting"/>
    <s v="Medium (201-500)"/>
    <s v="Kevin Anderson"/>
    <d v="2024-05-05T00:00:00"/>
    <s v="Services"/>
    <x v="5"/>
    <n v="2"/>
    <x v="0"/>
    <m/>
    <n v="7229"/>
    <n v="0.7"/>
    <d v="2024-10-24T00:00:00"/>
    <m/>
  </r>
  <r>
    <s v="Kautzer, Hodkiewicz and Bode"/>
    <s v="Germany"/>
    <n v="52.520007999999997"/>
    <n v="13.404954"/>
    <s v="Professional Services &amp; Consulting"/>
    <s v="Medium (201-500)"/>
    <s v="Jessica Martinez"/>
    <d v="2024-04-11T00:00:00"/>
    <s v="Custom solution"/>
    <x v="5"/>
    <n v="2"/>
    <x v="0"/>
    <m/>
    <n v="549"/>
    <n v="0.6"/>
    <d v="2025-01-20T00:00:00"/>
    <m/>
  </r>
  <r>
    <s v="Labadie Inc"/>
    <s v="Switzerland"/>
    <n v="46.204391000000001"/>
    <n v="6.1431579999999997"/>
    <s v="Professional Services &amp; Consulting"/>
    <s v="Medium (201-500)"/>
    <s v="Laura Thompson"/>
    <d v="2024-04-27T00:00:00"/>
    <s v="Services"/>
    <x v="5"/>
    <n v="2"/>
    <x v="0"/>
    <m/>
    <n v="5561"/>
    <n v="0.4"/>
    <d v="2025-04-08T00:00:00"/>
    <m/>
  </r>
  <r>
    <s v="Mertz-Koelpin"/>
    <s v="Spain"/>
    <n v="40.416775000000001"/>
    <n v="-3.7037900000000001"/>
    <s v="IT &amp; IT Services"/>
    <s v="Medium (201-500)"/>
    <s v="David Wilson"/>
    <d v="2024-03-29T00:00:00"/>
    <s v="Custom solution"/>
    <x v="5"/>
    <n v="2"/>
    <x v="0"/>
    <m/>
    <n v="4742"/>
    <n v="0.1"/>
    <d v="2024-07-09T00:00:00"/>
    <m/>
  </r>
  <r>
    <s v="Dietrich, Stehr and Herman"/>
    <s v="Germany"/>
    <n v="52.520007999999997"/>
    <n v="13.404954"/>
    <s v="Education &amp; Science"/>
    <s v="Medium (201-500)"/>
    <s v="Sarah Davis"/>
    <d v="2024-05-16T00:00:00"/>
    <s v="Custom solution"/>
    <x v="5"/>
    <n v="2"/>
    <x v="0"/>
    <m/>
    <n v="2684"/>
    <n v="0.5"/>
    <d v="2024-06-24T00:00:00"/>
    <m/>
  </r>
  <r>
    <s v="Prohaska, Christiansen and Yost"/>
    <s v="Spain"/>
    <n v="40.416775000000001"/>
    <n v="-3.7037900000000001"/>
    <s v="Professional Services &amp; Consulting"/>
    <s v="Medium (201-500)"/>
    <s v="Jessica Martinez"/>
    <d v="2024-01-22T00:00:00"/>
    <s v="SAAS"/>
    <x v="5"/>
    <n v="2"/>
    <x v="0"/>
    <m/>
    <n v="3052"/>
    <n v="0.3"/>
    <d v="2024-04-18T00:00:00"/>
    <m/>
  </r>
  <r>
    <s v="Walker Group"/>
    <s v="Italy"/>
    <n v="41.902782000000002"/>
    <n v="12.496366"/>
    <s v="Manufacturing &amp; Production"/>
    <s v="Medium (201-500)"/>
    <s v="Laura Thompson"/>
    <d v="2024-04-10T00:00:00"/>
    <s v="Services"/>
    <x v="5"/>
    <n v="2"/>
    <x v="0"/>
    <m/>
    <n v="2877"/>
    <n v="1"/>
    <d v="2025-02-01T00:00:00"/>
    <m/>
  </r>
  <r>
    <s v="Monahan, Pfannerstill and Lindgren"/>
    <s v="Austria"/>
    <n v="48.210033000000003"/>
    <n v="16.363448999999999"/>
    <s v="Recreation &amp; Sports"/>
    <s v="Medium (201-500)"/>
    <s v="Sarah Davis"/>
    <d v="2024-01-11T00:00:00"/>
    <s v="Services"/>
    <x v="5"/>
    <n v="2"/>
    <x v="0"/>
    <m/>
    <n v="2716"/>
    <n v="0.3"/>
    <d v="2024-12-31T00:00:00"/>
    <m/>
  </r>
  <r>
    <s v="Boehm Inc"/>
    <s v="Germany"/>
    <n v="52.520007999999997"/>
    <n v="13.404954"/>
    <s v="Education &amp; Science"/>
    <s v="Medium (201-500)"/>
    <s v="Jessica Martinez"/>
    <d v="2024-02-23T00:00:00"/>
    <s v="SAAS"/>
    <x v="5"/>
    <n v="2"/>
    <x v="0"/>
    <m/>
    <n v="4548"/>
    <n v="0.2"/>
    <d v="2024-08-03T00:00:00"/>
    <m/>
  </r>
  <r>
    <s v="Bins-Hodkiewicz"/>
    <s v="Italy"/>
    <n v="41.902782000000002"/>
    <n v="12.496366"/>
    <s v="IT &amp; IT Services"/>
    <s v="Medium (201-500)"/>
    <s v="Laura Thompson"/>
    <d v="2024-04-18T00:00:00"/>
    <s v="Services"/>
    <x v="5"/>
    <n v="2"/>
    <x v="0"/>
    <m/>
    <n v="7713"/>
    <n v="0.6"/>
    <d v="2024-10-16T00:00:00"/>
    <m/>
  </r>
  <r>
    <s v="O'Reilly-Heller"/>
    <s v="Netherlands"/>
    <n v="52.370215999999999"/>
    <n v="4.895168"/>
    <s v="Transportation &amp; Logistics"/>
    <s v="Medium (201-500)"/>
    <s v="Kevin Anderson"/>
    <d v="2024-04-06T00:00:00"/>
    <s v="SAAS"/>
    <x v="5"/>
    <n v="2"/>
    <x v="0"/>
    <m/>
    <n v="3681"/>
    <n v="0.4"/>
    <d v="2024-06-29T00:00:00"/>
    <m/>
  </r>
  <r>
    <s v="Baumbach and Sons"/>
    <s v="Netherlands"/>
    <n v="52.370215999999999"/>
    <n v="4.895168"/>
    <s v="Construction &amp; Engineering"/>
    <s v="Medium (201-500)"/>
    <s v="John Smith"/>
    <d v="2024-04-21T00:00:00"/>
    <s v="SAAS"/>
    <x v="5"/>
    <n v="2"/>
    <x v="0"/>
    <m/>
    <n v="4976"/>
    <n v="0.2"/>
    <d v="2024-11-02T00:00:00"/>
    <m/>
  </r>
  <r>
    <s v="Brekke Inc"/>
    <s v="France"/>
    <n v="48.864716000000001"/>
    <n v="2.3490139999999999"/>
    <s v="Transportation &amp; Logistics"/>
    <s v="Medium (201-500)"/>
    <s v="Jessica Martinez"/>
    <d v="2024-01-16T00:00:00"/>
    <s v="Services"/>
    <x v="5"/>
    <n v="2"/>
    <x v="0"/>
    <m/>
    <n v="4089"/>
    <n v="0.4"/>
    <d v="2024-09-10T00:00:00"/>
    <m/>
  </r>
  <r>
    <s v="Bauch, Fadel and Reichert"/>
    <s v="Belgium"/>
    <n v="51.260196999999998"/>
    <n v="4.4027710000000004"/>
    <s v="Agriculture &amp; Mining"/>
    <s v="Medium (201-500)"/>
    <s v="Kevin Anderson"/>
    <d v="2024-02-16T00:00:00"/>
    <s v="SAAS"/>
    <x v="5"/>
    <n v="2"/>
    <x v="0"/>
    <m/>
    <n v="2882"/>
    <n v="0.2"/>
    <d v="2024-03-12T00:00:00"/>
    <m/>
  </r>
  <r>
    <s v="Wolf, Halvorson and Koepp"/>
    <s v="Italy"/>
    <n v="41.902782000000002"/>
    <n v="12.496366"/>
    <s v="Manufacturing &amp; Production"/>
    <s v="Medium (201-500)"/>
    <s v="Kevin Anderson"/>
    <d v="2024-01-03T00:00:00"/>
    <s v="Custom solution"/>
    <x v="5"/>
    <n v="2"/>
    <x v="0"/>
    <m/>
    <n v="6936"/>
    <n v="0.4"/>
    <d v="2024-03-09T00:00:00"/>
    <m/>
  </r>
  <r>
    <s v="Boehm, Satterfield and Quigley"/>
    <s v="France"/>
    <n v="48.864716000000001"/>
    <n v="2.3490139999999999"/>
    <s v="Transportation &amp; Logistics"/>
    <s v="Medium (201-500)"/>
    <s v="Michael Brown"/>
    <d v="2024-01-29T00:00:00"/>
    <s v="SAAS"/>
    <x v="5"/>
    <n v="2"/>
    <x v="0"/>
    <m/>
    <n v="7679"/>
    <n v="0.2"/>
    <d v="2024-04-03T00:00:00"/>
    <m/>
  </r>
  <r>
    <s v="Marquardt-Bergnaum"/>
    <s v="Italy"/>
    <n v="41.902782000000002"/>
    <n v="12.496366"/>
    <s v="IT &amp; IT Services"/>
    <s v="Medium (201-500)"/>
    <s v="Jessica Martinez"/>
    <d v="2024-01-09T00:00:00"/>
    <s v="Services"/>
    <x v="5"/>
    <n v="2"/>
    <x v="0"/>
    <m/>
    <n v="3169"/>
    <n v="0.5"/>
    <d v="2024-11-21T00:00:00"/>
    <m/>
  </r>
  <r>
    <s v="Bashirian, Wiegand and Jerde"/>
    <s v="Germany"/>
    <n v="52.520007999999997"/>
    <n v="13.404954"/>
    <s v="Professional Services &amp; Consulting"/>
    <s v="Medium (201-500)"/>
    <s v="Emily Johnson"/>
    <d v="2024-02-06T00:00:00"/>
    <s v="Custom solution"/>
    <x v="5"/>
    <n v="2"/>
    <x v="0"/>
    <m/>
    <n v="1182"/>
    <n v="0.1"/>
    <d v="2024-05-17T00:00:00"/>
    <m/>
  </r>
  <r>
    <s v="Beatty, Baumbach and Lubowitz"/>
    <s v="Switzerland"/>
    <n v="46.204391000000001"/>
    <n v="6.1431579999999997"/>
    <s v="IT &amp; IT Services"/>
    <s v="Medium (201-500)"/>
    <s v="Sarah Davis"/>
    <d v="2024-02-06T00:00:00"/>
    <s v="Services"/>
    <x v="5"/>
    <n v="2"/>
    <x v="0"/>
    <m/>
    <n v="3183"/>
    <n v="0.5"/>
    <d v="2024-07-06T00:00:00"/>
    <m/>
  </r>
  <r>
    <s v="Pouros, Boyle and Ullrich"/>
    <s v="Belgium"/>
    <n v="51.260196999999998"/>
    <n v="4.4027710000000004"/>
    <s v="IT &amp; IT Services"/>
    <s v="Medium (201-500)"/>
    <s v="Sarah Davis"/>
    <d v="2024-05-01T00:00:00"/>
    <s v="Services"/>
    <x v="5"/>
    <n v="2"/>
    <x v="0"/>
    <m/>
    <n v="4996"/>
    <n v="0.4"/>
    <d v="2025-01-03T00:00:00"/>
    <m/>
  </r>
  <r>
    <s v="Brakus-Metz"/>
    <s v="France"/>
    <n v="48.864716000000001"/>
    <n v="2.3490139999999999"/>
    <s v="Professional Services &amp; Consulting"/>
    <s v="Medium (201-500)"/>
    <s v="Michael Brown"/>
    <d v="2024-02-27T00:00:00"/>
    <s v="Custom solution"/>
    <x v="5"/>
    <n v="2"/>
    <x v="0"/>
    <m/>
    <n v="7982"/>
    <n v="0.2"/>
    <d v="2024-07-14T00:00:00"/>
    <m/>
  </r>
  <r>
    <s v="Dibbert Group"/>
    <s v="Netherlands"/>
    <n v="52.370215999999999"/>
    <n v="4.895168"/>
    <s v="Transportation &amp; Logistics"/>
    <s v="Medium (201-500)"/>
    <s v="Laura Thompson"/>
    <d v="2024-02-05T00:00:00"/>
    <s v="Custom solution"/>
    <x v="5"/>
    <n v="2"/>
    <x v="0"/>
    <m/>
    <n v="2860"/>
    <n v="0.4"/>
    <d v="2024-10-18T00:00:00"/>
    <m/>
  </r>
  <r>
    <s v="Weimann-Will"/>
    <s v="Italy"/>
    <n v="41.902782000000002"/>
    <n v="12.496366"/>
    <s v="Telecommunications"/>
    <s v="Medium (201-500)"/>
    <s v="Laura Thompson"/>
    <d v="2024-04-01T00:00:00"/>
    <s v="SAAS"/>
    <x v="5"/>
    <n v="2"/>
    <x v="0"/>
    <m/>
    <n v="2517"/>
    <n v="0.2"/>
    <d v="2024-12-02T00:00:00"/>
    <m/>
  </r>
  <r>
    <s v="Weimann-Dibbert"/>
    <s v="Italy"/>
    <n v="41.902782000000002"/>
    <n v="12.496366"/>
    <s v="Professional Services &amp; Consulting"/>
    <s v="Medium (201-500)"/>
    <s v="David Wilson"/>
    <d v="2024-02-25T00:00:00"/>
    <s v="SAAS"/>
    <x v="5"/>
    <n v="2"/>
    <x v="0"/>
    <m/>
    <n v="7513"/>
    <n v="0.4"/>
    <d v="2024-12-05T00:00:00"/>
    <m/>
  </r>
  <r>
    <s v="Hettinger-Gleason"/>
    <s v="Italy"/>
    <n v="41.902782000000002"/>
    <n v="12.496366"/>
    <s v="Education &amp; Science"/>
    <s v="Medium (201-500)"/>
    <s v="Jessica Martinez"/>
    <d v="2024-04-15T00:00:00"/>
    <s v="SAAS"/>
    <x v="5"/>
    <n v="2"/>
    <x v="0"/>
    <m/>
    <n v="1920"/>
    <n v="0.4"/>
    <d v="2024-10-14T00:00:00"/>
    <m/>
  </r>
  <r>
    <s v="Ritchie and Sons"/>
    <s v="Spain"/>
    <n v="40.416775000000001"/>
    <n v="-3.7037900000000001"/>
    <s v="Banking &amp; Finance"/>
    <s v="Medium (201-500)"/>
    <s v="Laura Thompson"/>
    <d v="2024-01-02T00:00:00"/>
    <s v="Custom solution"/>
    <x v="5"/>
    <n v="2"/>
    <x v="0"/>
    <m/>
    <n v="7974"/>
    <n v="0.6"/>
    <d v="2024-10-09T00:00:00"/>
    <m/>
  </r>
  <r>
    <s v="Mann, Erdman and O'Keefe"/>
    <s v="France"/>
    <n v="48.864716000000001"/>
    <n v="2.3490139999999999"/>
    <s v="Banking &amp; Finance"/>
    <s v="Medium (201-500)"/>
    <s v="Laura Thompson"/>
    <d v="2024-05-01T00:00:00"/>
    <s v="SAAS"/>
    <x v="5"/>
    <n v="2"/>
    <x v="0"/>
    <m/>
    <n v="7600"/>
    <n v="0.4"/>
    <d v="2024-07-06T00:00:00"/>
    <m/>
  </r>
  <r>
    <s v="Herzog, Legros and Wuckert"/>
    <s v="Spain"/>
    <n v="40.416775000000001"/>
    <n v="-3.7037900000000001"/>
    <s v="Professional Services &amp; Consulting"/>
    <s v="Medium (201-500)"/>
    <s v="Laura Thompson"/>
    <d v="2024-02-06T00:00:00"/>
    <s v="SAAS"/>
    <x v="5"/>
    <n v="2"/>
    <x v="0"/>
    <m/>
    <n v="294"/>
    <n v="0.4"/>
    <d v="2024-12-21T00:00:00"/>
    <m/>
  </r>
  <r>
    <s v="Schuster, Spencer and Gerhold"/>
    <s v="Belgium"/>
    <n v="51.260196999999998"/>
    <n v="4.4027710000000004"/>
    <s v="Retail &amp; Distribution"/>
    <s v="Medium (201-500)"/>
    <s v="Michael Brown"/>
    <d v="2024-02-26T00:00:00"/>
    <s v="Services"/>
    <x v="5"/>
    <n v="2"/>
    <x v="0"/>
    <m/>
    <n v="6756"/>
    <n v="0.6"/>
    <d v="2024-03-21T00:00:00"/>
    <m/>
  </r>
  <r>
    <s v="Hodkiewicz, Toy and Konopelski"/>
    <s v="Italy"/>
    <n v="41.902782000000002"/>
    <n v="12.496366"/>
    <s v="Transportation &amp; Logistics"/>
    <s v="Medium (201-500)"/>
    <s v="Jessica Martinez"/>
    <d v="2024-04-19T00:00:00"/>
    <s v="Custom solution"/>
    <x v="5"/>
    <n v="2"/>
    <x v="0"/>
    <m/>
    <n v="6193"/>
    <n v="0.4"/>
    <d v="2024-06-22T00:00:00"/>
    <m/>
  </r>
  <r>
    <s v="Larkin-Little"/>
    <s v="Switzerland"/>
    <n v="46.204391000000001"/>
    <n v="6.1431579999999997"/>
    <s v="Manufacturing &amp; Production"/>
    <s v="Medium (201-500)"/>
    <s v="Kevin Anderson"/>
    <d v="2024-02-05T00:00:00"/>
    <s v="Custom solution"/>
    <x v="5"/>
    <n v="2"/>
    <x v="0"/>
    <m/>
    <n v="497"/>
    <n v="1"/>
    <d v="2024-04-29T00:00:00"/>
    <m/>
  </r>
  <r>
    <s v="Schmidt LLC"/>
    <s v="France"/>
    <n v="48.864716000000001"/>
    <n v="2.3490139999999999"/>
    <s v="Retail &amp; Distribution"/>
    <s v="Medium (201-500)"/>
    <s v="David Wilson"/>
    <d v="2024-02-28T00:00:00"/>
    <s v="SAAS"/>
    <x v="5"/>
    <n v="2"/>
    <x v="0"/>
    <m/>
    <n v="1304"/>
    <n v="0.2"/>
    <d v="2024-10-08T00:00:00"/>
    <m/>
  </r>
  <r>
    <s v="Murray-Watsica"/>
    <s v="Italy"/>
    <n v="41.902782000000002"/>
    <n v="12.496366"/>
    <s v="Construction &amp; Engineering"/>
    <s v="Medium (201-500)"/>
    <s v="Kevin Anderson"/>
    <d v="2024-03-08T00:00:00"/>
    <s v="Services"/>
    <x v="5"/>
    <n v="2"/>
    <x v="0"/>
    <m/>
    <n v="3809"/>
    <n v="0.9"/>
    <d v="2024-04-26T00:00:00"/>
    <m/>
  </r>
  <r>
    <s v="Boyer Group"/>
    <s v="Austria"/>
    <n v="48.210033000000003"/>
    <n v="16.363448999999999"/>
    <s v="Banking &amp; Finance"/>
    <s v="Medium (201-500)"/>
    <s v="Michael Brown"/>
    <d v="2024-01-30T00:00:00"/>
    <s v="Services"/>
    <x v="5"/>
    <n v="2"/>
    <x v="0"/>
    <m/>
    <n v="310"/>
    <n v="0.4"/>
    <d v="2024-03-18T00:00:00"/>
    <m/>
  </r>
  <r>
    <s v="Stroman, Block and Koepp"/>
    <s v="Italy"/>
    <n v="41.902782000000002"/>
    <n v="12.496366"/>
    <s v="Transportation &amp; Logistics"/>
    <s v="Medium (201-500)"/>
    <s v="Michael Brown"/>
    <d v="2024-02-14T00:00:00"/>
    <s v="Services"/>
    <x v="5"/>
    <n v="2"/>
    <x v="0"/>
    <m/>
    <n v="1032"/>
    <n v="0.6"/>
    <d v="2024-08-28T00:00:00"/>
    <m/>
  </r>
  <r>
    <s v="Johnson and Sons"/>
    <s v="Italy"/>
    <n v="41.902782000000002"/>
    <n v="12.496366"/>
    <s v="Transportation &amp; Logistics"/>
    <s v="Medium (201-500)"/>
    <s v="David Wilson"/>
    <d v="2024-05-24T00:00:00"/>
    <s v="SAAS"/>
    <x v="5"/>
    <n v="2"/>
    <x v="0"/>
    <m/>
    <n v="6064"/>
    <n v="0.6"/>
    <d v="2025-03-07T00:00:00"/>
    <m/>
  </r>
  <r>
    <s v="Mueller-Conn"/>
    <s v="Italy"/>
    <n v="41.902782000000002"/>
    <n v="12.496366"/>
    <s v="Energy &amp; Utilities"/>
    <s v="Medium (201-500)"/>
    <s v="Jessica Martinez"/>
    <d v="2024-03-23T00:00:00"/>
    <s v="Services"/>
    <x v="5"/>
    <n v="2"/>
    <x v="0"/>
    <m/>
    <n v="6973"/>
    <n v="0.3"/>
    <d v="2024-07-11T00:00:00"/>
    <m/>
  </r>
  <r>
    <s v="Balistreri-Schultz"/>
    <s v="Austria"/>
    <n v="48.210033000000003"/>
    <n v="16.363448999999999"/>
    <s v="Banking &amp; Finance"/>
    <s v="Medium (201-500)"/>
    <s v="Michael Brown"/>
    <d v="2024-01-28T00:00:00"/>
    <s v="SAAS"/>
    <x v="5"/>
    <n v="2"/>
    <x v="0"/>
    <m/>
    <n v="2036"/>
    <n v="0.6"/>
    <d v="2024-08-22T00:00:00"/>
    <m/>
  </r>
  <r>
    <s v="Cruickshank Group"/>
    <s v="Spain"/>
    <n v="40.416775000000001"/>
    <n v="-3.7037900000000001"/>
    <s v="IT &amp; IT Services"/>
    <s v="Medium (201-500)"/>
    <s v="Laura Thompson"/>
    <d v="2024-01-21T00:00:00"/>
    <s v="Services"/>
    <x v="5"/>
    <n v="2"/>
    <x v="0"/>
    <m/>
    <n v="6005"/>
    <n v="1"/>
    <d v="2024-09-29T00:00:00"/>
    <m/>
  </r>
  <r>
    <s v="Homenick Group"/>
    <s v="Germany"/>
    <n v="52.520007999999997"/>
    <n v="13.404954"/>
    <s v="Transportation &amp; Logistics"/>
    <s v="Medium (201-500)"/>
    <s v="David Wilson"/>
    <d v="2024-01-15T00:00:00"/>
    <s v="SAAS"/>
    <x v="5"/>
    <n v="2"/>
    <x v="0"/>
    <m/>
    <n v="5627"/>
    <n v="0.2"/>
    <d v="2024-03-15T00:00:00"/>
    <m/>
  </r>
  <r>
    <s v="Muller LLC"/>
    <s v="Italy"/>
    <n v="41.902782000000002"/>
    <n v="12.496366"/>
    <s v="Telecommunications"/>
    <s v="Medium (201-500)"/>
    <s v="Michael Brown"/>
    <d v="2024-01-09T00:00:00"/>
    <s v="Custom solution"/>
    <x v="5"/>
    <n v="2"/>
    <x v="0"/>
    <m/>
    <n v="6932"/>
    <n v="1"/>
    <d v="2024-06-03T00:00:00"/>
    <m/>
  </r>
  <r>
    <s v="Schuster LLC"/>
    <s v="Italy"/>
    <n v="41.902782000000002"/>
    <n v="12.496366"/>
    <s v="Banking &amp; Finance"/>
    <s v="Medium (201-500)"/>
    <s v="David Wilson"/>
    <d v="2024-01-21T00:00:00"/>
    <s v="Services"/>
    <x v="5"/>
    <n v="2"/>
    <x v="0"/>
    <m/>
    <n v="6150"/>
    <n v="0.5"/>
    <d v="2024-11-09T00:00:00"/>
    <m/>
  </r>
  <r>
    <s v="Dare, Tillman and Becker"/>
    <s v="France"/>
    <n v="48.864716000000001"/>
    <n v="2.3490139999999999"/>
    <s v="IT &amp; IT Services"/>
    <s v="Medium (201-500)"/>
    <s v="Laura Thompson"/>
    <d v="2024-03-16T00:00:00"/>
    <s v="SAAS"/>
    <x v="5"/>
    <n v="2"/>
    <x v="0"/>
    <m/>
    <n v="1581"/>
    <n v="0.3"/>
    <d v="2024-11-07T00:00:00"/>
    <m/>
  </r>
  <r>
    <s v="Nolan, Maggio and Hoeger"/>
    <s v="France"/>
    <n v="48.864716000000001"/>
    <n v="2.3490139999999999"/>
    <s v="Professional Services &amp; Consulting"/>
    <s v="Medium (201-500)"/>
    <s v="Sarah Davis"/>
    <d v="2024-03-24T00:00:00"/>
    <s v="Services"/>
    <x v="5"/>
    <n v="2"/>
    <x v="0"/>
    <m/>
    <n v="471"/>
    <n v="0.5"/>
    <d v="2024-06-02T00:00:00"/>
    <m/>
  </r>
  <r>
    <s v="Hermiston-Bergstrom"/>
    <s v="Germany"/>
    <n v="52.520007999999997"/>
    <n v="13.404954"/>
    <s v="Telecommunications"/>
    <s v="Medium (201-500)"/>
    <s v="Laura Thompson"/>
    <d v="2024-01-22T00:00:00"/>
    <s v="SAAS"/>
    <x v="5"/>
    <n v="2"/>
    <x v="0"/>
    <m/>
    <n v="1243"/>
    <n v="0.4"/>
    <d v="2024-09-24T00:00:00"/>
    <m/>
  </r>
  <r>
    <s v="Bradtke and Sons"/>
    <s v="Portugal"/>
    <n v="38.736946000000003"/>
    <n v="-9.1426850000000002"/>
    <s v="Government Administration &amp; Healthcare"/>
    <s v="Medium (201-500)"/>
    <s v="Michael Brown"/>
    <d v="2024-03-10T00:00:00"/>
    <s v="Services"/>
    <x v="5"/>
    <n v="2"/>
    <x v="0"/>
    <m/>
    <n v="580"/>
    <n v="0.4"/>
    <d v="2024-10-14T00:00:00"/>
    <m/>
  </r>
  <r>
    <s v="Cruickshank and Sons"/>
    <s v="Germany"/>
    <n v="52.520007999999997"/>
    <n v="13.404954"/>
    <s v="Government Administration &amp; Healthcare"/>
    <s v="Medium (201-500)"/>
    <s v="Laura Thompson"/>
    <d v="2024-02-04T00:00:00"/>
    <s v="Services"/>
    <x v="5"/>
    <n v="2"/>
    <x v="0"/>
    <m/>
    <n v="4648"/>
    <n v="0.7"/>
    <d v="2024-09-02T00:00:00"/>
    <m/>
  </r>
  <r>
    <s v="Wolff Inc"/>
    <s v="Italy"/>
    <n v="41.902782000000002"/>
    <n v="12.496366"/>
    <s v="IT &amp; IT Services"/>
    <s v="Medium (201-500)"/>
    <s v="Laura Thompson"/>
    <d v="2024-05-02T00:00:00"/>
    <s v="SAAS"/>
    <x v="5"/>
    <n v="2"/>
    <x v="0"/>
    <m/>
    <n v="1296"/>
    <n v="0.6"/>
    <d v="2025-02-24T00:00:00"/>
    <m/>
  </r>
  <r>
    <s v="Lockman-O'Connell"/>
    <s v="Germany"/>
    <n v="52.520007999999997"/>
    <n v="13.404954"/>
    <s v="Transportation &amp; Logistics"/>
    <s v="Medium (201-500)"/>
    <s v="Laura Thompson"/>
    <d v="2024-03-08T00:00:00"/>
    <s v="Services"/>
    <x v="5"/>
    <n v="2"/>
    <x v="0"/>
    <m/>
    <n v="4501"/>
    <n v="0.3"/>
    <d v="2024-05-27T00:00:00"/>
    <m/>
  </r>
  <r>
    <s v="Stehr-Maggio"/>
    <s v="France"/>
    <n v="48.864716000000001"/>
    <n v="2.3490139999999999"/>
    <s v="Banking &amp; Finance"/>
    <s v="Medium (201-500)"/>
    <s v="Kevin Anderson"/>
    <d v="2024-02-15T00:00:00"/>
    <s v="Services"/>
    <x v="5"/>
    <n v="2"/>
    <x v="0"/>
    <m/>
    <n v="374"/>
    <n v="0.2"/>
    <d v="2024-08-27T00:00:00"/>
    <m/>
  </r>
  <r>
    <s v="Schaefer-O'Keefe"/>
    <s v="Italy"/>
    <n v="41.902782000000002"/>
    <n v="12.496366"/>
    <s v="Telecommunications"/>
    <s v="Medium (201-500)"/>
    <s v="Michael Brown"/>
    <d v="2024-03-10T00:00:00"/>
    <s v="Services"/>
    <x v="5"/>
    <n v="2"/>
    <x v="0"/>
    <m/>
    <n v="1614"/>
    <n v="0.5"/>
    <d v="2024-10-23T00:00:00"/>
    <m/>
  </r>
  <r>
    <s v="Rempel-Greenfelder"/>
    <s v="Germany"/>
    <n v="52.520007999999997"/>
    <n v="13.404954"/>
    <s v="Transportation &amp; Logistics"/>
    <s v="Medium (201-500)"/>
    <s v="Michael Brown"/>
    <d v="2024-02-14T00:00:00"/>
    <s v="SAAS"/>
    <x v="5"/>
    <n v="2"/>
    <x v="0"/>
    <m/>
    <n v="5847"/>
    <n v="0.6"/>
    <d v="2024-12-22T00:00:00"/>
    <m/>
  </r>
  <r>
    <s v="Berge Inc"/>
    <s v="Italy"/>
    <n v="41.902782000000002"/>
    <n v="12.496366"/>
    <s v="IT &amp; IT Services"/>
    <s v="Medium (201-500)"/>
    <s v="Michael Brown"/>
    <d v="2024-04-07T00:00:00"/>
    <s v="Services"/>
    <x v="5"/>
    <n v="2"/>
    <x v="0"/>
    <m/>
    <n v="1232"/>
    <n v="0.2"/>
    <d v="2024-11-29T00:00:00"/>
    <m/>
  </r>
  <r>
    <s v="Powlowski-Simonis"/>
    <s v="France"/>
    <n v="48.864716000000001"/>
    <n v="2.3490139999999999"/>
    <s v="Transportation &amp; Logistics"/>
    <s v="Medium (201-500)"/>
    <s v="Michael Brown"/>
    <d v="2024-03-20T00:00:00"/>
    <s v="Services"/>
    <x v="5"/>
    <n v="2"/>
    <x v="0"/>
    <m/>
    <n v="6728"/>
    <n v="0.4"/>
    <d v="2024-04-14T00:00:00"/>
    <m/>
  </r>
  <r>
    <s v="Prohaska-Kuvalis"/>
    <s v="France"/>
    <n v="48.864716000000001"/>
    <n v="2.3490139999999999"/>
    <s v="IT &amp; IT Services"/>
    <s v="Medium (201-500)"/>
    <s v="Michael Brown"/>
    <d v="2024-03-09T00:00:00"/>
    <s v="Services"/>
    <x v="5"/>
    <n v="2"/>
    <x v="0"/>
    <m/>
    <n v="5807"/>
    <n v="0.4"/>
    <d v="2025-02-26T00:00:00"/>
    <m/>
  </r>
  <r>
    <s v="Brakus-Simonis"/>
    <s v="Austria"/>
    <n v="48.210033000000003"/>
    <n v="16.363448999999999"/>
    <s v="Banking &amp; Finance"/>
    <s v="Medium (201-500)"/>
    <s v="Jessica Martinez"/>
    <d v="2024-03-25T00:00:00"/>
    <s v="SAAS"/>
    <x v="5"/>
    <n v="2"/>
    <x v="0"/>
    <m/>
    <n v="5401"/>
    <n v="0.4"/>
    <d v="2024-04-25T00:00:00"/>
    <m/>
  </r>
  <r>
    <s v="Tillman, VonRueden and Ondricka"/>
    <s v="Spain"/>
    <n v="40.416775000000001"/>
    <n v="-3.7037900000000001"/>
    <s v="Construction &amp; Engineering"/>
    <s v="Medium (201-500)"/>
    <s v="Michael Brown"/>
    <d v="2024-01-15T00:00:00"/>
    <s v="Services"/>
    <x v="5"/>
    <n v="2"/>
    <x v="0"/>
    <m/>
    <n v="1613"/>
    <n v="0.3"/>
    <d v="2024-06-21T00:00:00"/>
    <m/>
  </r>
  <r>
    <s v="Batz Inc"/>
    <s v="Austria"/>
    <n v="48.210033000000003"/>
    <n v="16.363448999999999"/>
    <s v="IT &amp; IT Services"/>
    <s v="Medium (201-500)"/>
    <s v="Kevin Anderson"/>
    <d v="2024-05-09T00:00:00"/>
    <s v="Services"/>
    <x v="5"/>
    <n v="2"/>
    <x v="0"/>
    <m/>
    <n v="7169"/>
    <n v="0.5"/>
    <d v="2025-03-08T00:00:00"/>
    <m/>
  </r>
  <r>
    <s v="Medhurst and Sons"/>
    <s v="Germany"/>
    <n v="52.520007999999997"/>
    <n v="13.404954"/>
    <s v="Government Administration &amp; Healthcare"/>
    <s v="Medium (201-500)"/>
    <s v="Laura Thompson"/>
    <d v="2024-01-27T00:00:00"/>
    <s v="Custom solution"/>
    <x v="5"/>
    <n v="2"/>
    <x v="0"/>
    <m/>
    <n v="1803"/>
    <n v="0.2"/>
    <d v="2024-12-24T00:00:00"/>
    <m/>
  </r>
  <r>
    <s v="Schoen Inc"/>
    <s v="Germany"/>
    <n v="52.520007999999997"/>
    <n v="13.404954"/>
    <s v="Professional Services &amp; Consulting"/>
    <s v="Medium (201-500)"/>
    <s v="Michael Brown"/>
    <d v="2024-02-09T00:00:00"/>
    <s v="SAAS"/>
    <x v="5"/>
    <n v="2"/>
    <x v="0"/>
    <m/>
    <n v="663"/>
    <n v="0.1"/>
    <d v="2024-05-28T00:00:00"/>
    <m/>
  </r>
  <r>
    <s v="Toy-Grady"/>
    <s v="Switzerland"/>
    <n v="46.204391000000001"/>
    <n v="6.1431579999999997"/>
    <s v="Banking &amp; Finance"/>
    <s v="Medium (201-500)"/>
    <s v="Laura Thompson"/>
    <d v="2024-05-19T00:00:00"/>
    <s v="Services"/>
    <x v="5"/>
    <n v="2"/>
    <x v="0"/>
    <m/>
    <n v="885"/>
    <n v="0.7"/>
    <d v="2025-01-29T00:00:00"/>
    <m/>
  </r>
  <r>
    <s v="Keeling and Sons"/>
    <s v="Portugal"/>
    <n v="38.736946000000003"/>
    <n v="-9.1426850000000002"/>
    <s v="Professional Services &amp; Consulting"/>
    <s v="Medium (201-500)"/>
    <s v="Laura Thompson"/>
    <d v="2024-01-27T00:00:00"/>
    <s v="Services"/>
    <x v="5"/>
    <n v="2"/>
    <x v="0"/>
    <m/>
    <n v="7571"/>
    <n v="0.4"/>
    <d v="2024-05-25T00:00:00"/>
    <m/>
  </r>
  <r>
    <s v="Gusikowski and Sons"/>
    <s v="Italy"/>
    <n v="41.902782000000002"/>
    <n v="12.496366"/>
    <s v="Agriculture &amp; Mining"/>
    <s v="Medium (201-500)"/>
    <s v="John Smith"/>
    <d v="2024-04-27T00:00:00"/>
    <s v="Services"/>
    <x v="5"/>
    <n v="2"/>
    <x v="0"/>
    <m/>
    <n v="5058"/>
    <n v="0.3"/>
    <d v="2025-04-22T00:00:00"/>
    <m/>
  </r>
  <r>
    <s v="Bahringer, Jerde and Dibbert"/>
    <s v="Italy"/>
    <n v="41.902782000000002"/>
    <n v="12.496366"/>
    <s v="Banking &amp; Finance"/>
    <s v="Medium (201-500)"/>
    <s v="Laura Thompson"/>
    <d v="2024-01-15T00:00:00"/>
    <s v="SAAS"/>
    <x v="5"/>
    <n v="2"/>
    <x v="0"/>
    <m/>
    <n v="4828"/>
    <n v="0.6"/>
    <d v="2024-07-16T00:00:00"/>
    <m/>
  </r>
  <r>
    <s v="Murray-Koepp"/>
    <s v="Switzerland"/>
    <n v="46.204391000000001"/>
    <n v="6.1431579999999997"/>
    <s v="Banking &amp; Finance"/>
    <s v="Medium (201-500)"/>
    <s v="Jessica Martinez"/>
    <d v="2024-05-16T00:00:00"/>
    <s v="Services"/>
    <x v="5"/>
    <n v="2"/>
    <x v="0"/>
    <m/>
    <n v="5923"/>
    <n v="0.8"/>
    <d v="2025-03-30T00:00:00"/>
    <m/>
  </r>
  <r>
    <s v="Erdman-Beahan"/>
    <s v="France"/>
    <n v="48.864716000000001"/>
    <n v="2.3490139999999999"/>
    <s v="Telecommunications"/>
    <s v="Medium (201-500)"/>
    <s v="Emily Johnson"/>
    <d v="2024-05-14T00:00:00"/>
    <s v="Services"/>
    <x v="5"/>
    <n v="2"/>
    <x v="0"/>
    <m/>
    <n v="2433"/>
    <n v="0.3"/>
    <d v="2024-08-27T00:00:00"/>
    <m/>
  </r>
  <r>
    <s v="Hayes LLC"/>
    <s v="Netherlands"/>
    <n v="52.370215999999999"/>
    <n v="4.895168"/>
    <s v="Energy &amp; Utilities"/>
    <s v="Medium (201-500)"/>
    <s v="Laura Thompson"/>
    <d v="2024-01-13T00:00:00"/>
    <s v="SAAS"/>
    <x v="5"/>
    <n v="2"/>
    <x v="0"/>
    <m/>
    <n v="7461"/>
    <n v="0.4"/>
    <d v="2025-01-01T00:00:00"/>
    <m/>
  </r>
  <r>
    <s v="Kutch, Bauch and Heathcote"/>
    <s v="France"/>
    <n v="48.864716000000001"/>
    <n v="2.3490139999999999"/>
    <s v="Government Administration &amp; Healthcare"/>
    <s v="Medium (201-500)"/>
    <s v="Laura Thompson"/>
    <d v="2024-03-26T00:00:00"/>
    <s v="SAAS"/>
    <x v="5"/>
    <n v="2"/>
    <x v="0"/>
    <m/>
    <n v="3504"/>
    <n v="0.7"/>
    <d v="2025-03-08T00:00:00"/>
    <m/>
  </r>
  <r>
    <s v="Heathcote-Hettinger"/>
    <s v="Switzerland"/>
    <n v="46.204391000000001"/>
    <n v="6.1431579999999997"/>
    <s v="IT &amp; IT Services"/>
    <s v="Medium (201-500)"/>
    <s v="Laura Thompson"/>
    <d v="2024-03-25T00:00:00"/>
    <s v="SAAS"/>
    <x v="5"/>
    <n v="2"/>
    <x v="0"/>
    <m/>
    <n v="7764"/>
    <n v="0.4"/>
    <d v="2024-09-16T00:00:00"/>
    <m/>
  </r>
  <r>
    <s v="Powlowski-Kuhlman"/>
    <s v="Spain"/>
    <n v="40.416775000000001"/>
    <n v="-3.7037900000000001"/>
    <s v="Telecommunications"/>
    <s v="Medium (201-500)"/>
    <s v="Michael Brown"/>
    <d v="2024-01-23T00:00:00"/>
    <s v="Services"/>
    <x v="5"/>
    <n v="2"/>
    <x v="0"/>
    <m/>
    <n v="2029"/>
    <n v="0.4"/>
    <d v="2024-12-16T00:00:00"/>
    <m/>
  </r>
  <r>
    <s v="Wyman, Becker and Mueller"/>
    <s v="France"/>
    <n v="48.864716000000001"/>
    <n v="2.3490139999999999"/>
    <s v="Recreation &amp; Sports"/>
    <s v="Medium (201-500)"/>
    <s v="Emily Johnson"/>
    <d v="2024-01-28T00:00:00"/>
    <s v="Custom solution"/>
    <x v="5"/>
    <n v="2"/>
    <x v="0"/>
    <m/>
    <n v="3810"/>
    <n v="0.4"/>
    <d v="2024-12-28T00:00:00"/>
    <m/>
  </r>
  <r>
    <s v="Rosenbaum-Conn"/>
    <s v="Spain"/>
    <n v="40.416775000000001"/>
    <n v="-3.7037900000000001"/>
    <s v="Professional Services &amp; Consulting"/>
    <s v="Medium (201-500)"/>
    <s v="Jessica Martinez"/>
    <d v="2024-03-08T00:00:00"/>
    <s v="Services"/>
    <x v="5"/>
    <n v="2"/>
    <x v="0"/>
    <m/>
    <n v="6263"/>
    <n v="0.4"/>
    <d v="2025-02-03T00:00:00"/>
    <m/>
  </r>
  <r>
    <s v="Rolfson-Kub"/>
    <s v="Spain"/>
    <n v="40.416775000000001"/>
    <n v="-3.7037900000000001"/>
    <s v="Transportation &amp; Logistics"/>
    <s v="Medium (201-500)"/>
    <s v="Michael Brown"/>
    <d v="2024-03-25T00:00:00"/>
    <s v="SAAS"/>
    <x v="5"/>
    <n v="2"/>
    <x v="0"/>
    <m/>
    <n v="5414"/>
    <n v="0.5"/>
    <d v="2024-10-03T00:00:00"/>
    <m/>
  </r>
  <r>
    <s v="Fahey-Zulauf"/>
    <s v="Germany"/>
    <n v="52.520007999999997"/>
    <n v="13.404954"/>
    <s v="Banking &amp; Finance"/>
    <s v="Medium (201-500)"/>
    <s v="John Smith"/>
    <d v="2024-04-15T00:00:00"/>
    <s v="Services"/>
    <x v="5"/>
    <n v="2"/>
    <x v="0"/>
    <m/>
    <n v="2200"/>
    <n v="0.5"/>
    <d v="2025-03-30T00:00:00"/>
    <m/>
  </r>
  <r>
    <s v="Brakus Group"/>
    <s v="France"/>
    <n v="48.864716000000001"/>
    <n v="2.3490139999999999"/>
    <s v="Manufacturing &amp; Production"/>
    <s v="Medium (201-500)"/>
    <s v="Michael Brown"/>
    <d v="2024-02-14T00:00:00"/>
    <s v="SAAS"/>
    <x v="5"/>
    <n v="2"/>
    <x v="0"/>
    <m/>
    <n v="3651"/>
    <n v="0.7"/>
    <d v="2024-09-30T00:00:00"/>
    <m/>
  </r>
  <r>
    <s v="Fay, Barrows and Walter"/>
    <s v="Italy"/>
    <n v="41.902782000000002"/>
    <n v="12.496366"/>
    <s v="Banking &amp; Finance"/>
    <s v="Medium (201-500)"/>
    <s v="David Wilson"/>
    <d v="2024-01-19T00:00:00"/>
    <s v="Services"/>
    <x v="5"/>
    <n v="2"/>
    <x v="0"/>
    <m/>
    <n v="7926"/>
    <n v="0.7"/>
    <d v="2024-05-12T00:00:00"/>
    <m/>
  </r>
  <r>
    <s v="Jerde Group"/>
    <s v="Italy"/>
    <n v="41.902782000000002"/>
    <n v="12.496366"/>
    <s v="Telecommunications"/>
    <s v="Medium (201-500)"/>
    <s v="Laura Thompson"/>
    <d v="2024-05-19T00:00:00"/>
    <s v="SAAS"/>
    <x v="5"/>
    <n v="2"/>
    <x v="0"/>
    <m/>
    <n v="4444"/>
    <n v="1"/>
    <d v="2024-07-24T00:00:00"/>
    <m/>
  </r>
  <r>
    <s v="Quigley LLC"/>
    <s v="Belgium"/>
    <n v="51.260196999999998"/>
    <n v="4.4027710000000004"/>
    <s v="Banking &amp; Finance"/>
    <s v="Medium (201-500)"/>
    <s v="Jessica Martinez"/>
    <d v="2024-04-06T00:00:00"/>
    <s v="Custom solution"/>
    <x v="5"/>
    <n v="2"/>
    <x v="0"/>
    <m/>
    <n v="7369"/>
    <n v="0.5"/>
    <d v="2025-04-02T00:00:00"/>
    <m/>
  </r>
  <r>
    <s v="Daugherty, Bednar and Ebert"/>
    <s v="Germany"/>
    <n v="52.520007999999997"/>
    <n v="13.404954"/>
    <s v="Transportation &amp; Logistics"/>
    <s v="Medium (201-500)"/>
    <s v="Jessica Martinez"/>
    <d v="2024-01-29T00:00:00"/>
    <s v="Services"/>
    <x v="5"/>
    <n v="2"/>
    <x v="0"/>
    <m/>
    <n v="3710"/>
    <n v="0.5"/>
    <d v="2025-01-17T00:00:00"/>
    <m/>
  </r>
  <r>
    <s v="Ondricka and Sons"/>
    <s v="Austria"/>
    <n v="48.210033000000003"/>
    <n v="16.363448999999999"/>
    <s v="IT &amp; IT Services"/>
    <s v="Medium (201-500)"/>
    <s v="Jessica Martinez"/>
    <d v="2024-01-22T00:00:00"/>
    <s v="SAAS"/>
    <x v="5"/>
    <n v="2"/>
    <x v="0"/>
    <m/>
    <n v="7763"/>
    <n v="0.3"/>
    <d v="2024-11-15T00:00:00"/>
    <m/>
  </r>
  <r>
    <s v="Towne-Kuhlman"/>
    <s v="Italy"/>
    <n v="41.902782000000002"/>
    <n v="12.496366"/>
    <s v="Transportation &amp; Logistics"/>
    <s v="Medium (201-500)"/>
    <s v="Michael Brown"/>
    <d v="2024-04-23T00:00:00"/>
    <s v="Services"/>
    <x v="5"/>
    <n v="2"/>
    <x v="0"/>
    <m/>
    <n v="6622"/>
    <n v="0.5"/>
    <d v="2024-12-17T00:00:00"/>
    <m/>
  </r>
  <r>
    <s v="Feest-Beahan"/>
    <s v="France"/>
    <n v="48.864716000000001"/>
    <n v="2.3490139999999999"/>
    <s v="Transportation &amp; Logistics"/>
    <s v="Medium (201-500)"/>
    <s v="Laura Thompson"/>
    <d v="2024-04-18T00:00:00"/>
    <s v="Custom solution"/>
    <x v="5"/>
    <n v="2"/>
    <x v="0"/>
    <m/>
    <n v="2546"/>
    <n v="0.2"/>
    <d v="2024-08-10T00:00:00"/>
    <m/>
  </r>
  <r>
    <s v="Roob and Sons"/>
    <s v="Italy"/>
    <n v="41.902782000000002"/>
    <n v="12.496366"/>
    <s v="Professional Services &amp; Consulting"/>
    <s v="Medium (201-500)"/>
    <s v="Emily Johnson"/>
    <d v="2024-01-06T00:00:00"/>
    <s v="SAAS"/>
    <x v="5"/>
    <n v="2"/>
    <x v="0"/>
    <m/>
    <n v="2304"/>
    <n v="0.2"/>
    <d v="2024-01-26T00:00:00"/>
    <m/>
  </r>
  <r>
    <s v="Monahan Group"/>
    <s v="Portugal"/>
    <n v="38.736946000000003"/>
    <n v="-9.1426850000000002"/>
    <s v="Transportation &amp; Logistics"/>
    <s v="Medium (201-500)"/>
    <s v="Emily Johnson"/>
    <d v="2024-02-27T00:00:00"/>
    <s v="SAAS"/>
    <x v="5"/>
    <n v="2"/>
    <x v="0"/>
    <m/>
    <n v="7126"/>
    <n v="0.8"/>
    <d v="2025-02-04T00:00:00"/>
    <m/>
  </r>
  <r>
    <s v="Will Inc"/>
    <s v="Italy"/>
    <n v="41.902782000000002"/>
    <n v="12.496366"/>
    <s v="Government Administration &amp; Healthcare"/>
    <s v="Medium (201-500)"/>
    <s v="Laura Thompson"/>
    <d v="2024-04-05T00:00:00"/>
    <s v="SAAS"/>
    <x v="5"/>
    <n v="2"/>
    <x v="0"/>
    <m/>
    <n v="1460"/>
    <n v="0.2"/>
    <d v="2024-10-13T00:00:00"/>
    <m/>
  </r>
  <r>
    <s v="Balistreri, Keeling and Prohaska"/>
    <s v="Switzerland"/>
    <n v="46.204391000000001"/>
    <n v="6.1431579999999997"/>
    <s v="Professional Services &amp; Consulting"/>
    <s v="Medium (201-500)"/>
    <s v="Emily Johnson"/>
    <d v="2024-05-06T00:00:00"/>
    <s v="SAAS"/>
    <x v="5"/>
    <n v="2"/>
    <x v="0"/>
    <m/>
    <n v="4046"/>
    <n v="0.2"/>
    <d v="2025-02-03T00:00:00"/>
    <m/>
  </r>
  <r>
    <s v="Thiel-Wilderman"/>
    <s v="France"/>
    <n v="48.864716000000001"/>
    <n v="2.3490139999999999"/>
    <s v="Transportation &amp; Logistics"/>
    <s v="Medium (201-500)"/>
    <s v="Kevin Anderson"/>
    <d v="2024-04-23T00:00:00"/>
    <s v="SAAS"/>
    <x v="5"/>
    <n v="2"/>
    <x v="0"/>
    <m/>
    <n v="4782"/>
    <n v="0.5"/>
    <d v="2025-01-06T00:00:00"/>
    <m/>
  </r>
  <r>
    <s v="Gleason Inc"/>
    <s v="Belgium"/>
    <n v="51.260196999999998"/>
    <n v="4.4027710000000004"/>
    <s v="Transportation &amp; Logistics"/>
    <s v="Medium (201-500)"/>
    <s v="Kevin Anderson"/>
    <d v="2024-05-29T00:00:00"/>
    <s v="Custom solution"/>
    <x v="5"/>
    <n v="2"/>
    <x v="0"/>
    <m/>
    <n v="3974"/>
    <n v="0.5"/>
    <d v="2025-03-02T00:00:00"/>
    <m/>
  </r>
  <r>
    <s v="Bailey, Wehner and Schimmel"/>
    <s v="Italy"/>
    <n v="41.902782000000002"/>
    <n v="12.496366"/>
    <s v="IT &amp; IT Services"/>
    <s v="Medium (201-500)"/>
    <s v="Michael Brown"/>
    <d v="2024-05-04T00:00:00"/>
    <s v="SAAS"/>
    <x v="5"/>
    <n v="2"/>
    <x v="0"/>
    <m/>
    <n v="6936"/>
    <n v="0.3"/>
    <d v="2024-09-17T00:00:00"/>
    <m/>
  </r>
  <r>
    <s v="Zulauf-Kemmer"/>
    <s v="France"/>
    <n v="48.864716000000001"/>
    <n v="2.3490139999999999"/>
    <s v="IT &amp; IT Services"/>
    <s v="Medium (201-500)"/>
    <s v="Laura Thompson"/>
    <d v="2024-05-02T00:00:00"/>
    <s v="Custom solution"/>
    <x v="5"/>
    <n v="2"/>
    <x v="0"/>
    <m/>
    <n v="7662"/>
    <n v="0.5"/>
    <d v="2024-08-04T00:00:00"/>
    <m/>
  </r>
  <r>
    <s v="Torphy-Weissnat"/>
    <s v="Portugal"/>
    <n v="38.736946000000003"/>
    <n v="-9.1426850000000002"/>
    <s v="IT &amp; IT Services"/>
    <s v="Medium (201-500)"/>
    <s v="Michael Brown"/>
    <d v="2024-02-24T00:00:00"/>
    <s v="SAAS"/>
    <x v="5"/>
    <n v="2"/>
    <x v="0"/>
    <m/>
    <n v="7867"/>
    <n v="0.1"/>
    <d v="2025-01-19T00:00:00"/>
    <m/>
  </r>
  <r>
    <s v="Wyman-Luettgen"/>
    <s v="Germany"/>
    <n v="52.520007999999997"/>
    <n v="13.404954"/>
    <s v="Manufacturing &amp; Production"/>
    <s v="Medium (201-500)"/>
    <s v="Michael Brown"/>
    <d v="2024-03-11T00:00:00"/>
    <s v="SAAS"/>
    <x v="5"/>
    <n v="2"/>
    <x v="0"/>
    <m/>
    <n v="7425"/>
    <n v="0.3"/>
    <d v="2024-10-13T00:00:00"/>
    <m/>
  </r>
  <r>
    <s v="Kihn, Corkery and Dach"/>
    <s v="France"/>
    <n v="48.864716000000001"/>
    <n v="2.3490139999999999"/>
    <s v="Transportation &amp; Logistics"/>
    <s v="Medium (201-500)"/>
    <s v="Jessica Martinez"/>
    <d v="2024-02-13T00:00:00"/>
    <s v="Custom solution"/>
    <x v="5"/>
    <n v="2"/>
    <x v="0"/>
    <m/>
    <n v="6734"/>
    <n v="0.3"/>
    <d v="2024-12-11T00:00:00"/>
    <m/>
  </r>
  <r>
    <s v="Braun LLC"/>
    <s v="Germany"/>
    <n v="52.520007999999997"/>
    <n v="13.404954"/>
    <s v="IT &amp; IT Services"/>
    <s v="Medium (201-500)"/>
    <s v="Jessica Martinez"/>
    <d v="2024-01-23T00:00:00"/>
    <s v="Custom solution"/>
    <x v="5"/>
    <n v="2"/>
    <x v="0"/>
    <m/>
    <n v="1252"/>
    <n v="0.9"/>
    <d v="2025-01-19T00:00:00"/>
    <m/>
  </r>
  <r>
    <s v="Bailey, Ratke and Miller"/>
    <s v="Italy"/>
    <n v="41.902782000000002"/>
    <n v="12.496366"/>
    <s v="Telecommunications"/>
    <s v="Medium (201-500)"/>
    <s v="Michael Brown"/>
    <d v="2024-04-20T00:00:00"/>
    <s v="Custom solution"/>
    <x v="5"/>
    <n v="2"/>
    <x v="0"/>
    <m/>
    <n v="3722"/>
    <n v="0.2"/>
    <d v="2024-05-24T00:00:00"/>
    <m/>
  </r>
  <r>
    <s v="Becker-Heaney"/>
    <s v="Italy"/>
    <n v="41.902782000000002"/>
    <n v="12.496366"/>
    <s v="IT &amp; IT Services"/>
    <s v="Medium (201-500)"/>
    <s v="David Wilson"/>
    <d v="2024-03-06T00:00:00"/>
    <s v="Services"/>
    <x v="5"/>
    <n v="2"/>
    <x v="0"/>
    <m/>
    <n v="4195"/>
    <n v="1"/>
    <d v="2024-06-20T00:00:00"/>
    <m/>
  </r>
  <r>
    <s v="O'Hara, Stark and Kunde"/>
    <s v="Italy"/>
    <n v="41.902782000000002"/>
    <n v="12.496366"/>
    <s v="IT &amp; IT Services"/>
    <s v="Medium (201-500)"/>
    <s v="Laura Thompson"/>
    <d v="2024-03-18T00:00:00"/>
    <s v="Services"/>
    <x v="5"/>
    <n v="2"/>
    <x v="0"/>
    <m/>
    <n v="471"/>
    <n v="0.1"/>
    <d v="2024-12-28T00:00:00"/>
    <m/>
  </r>
  <r>
    <s v="Twimm"/>
    <s v="Belgium"/>
    <n v="51.260196999999998"/>
    <n v="4.4027710000000004"/>
    <s v="Recreation &amp; Sports"/>
    <s v="Large (501-1000)"/>
    <s v="Jessica Martinez"/>
    <d v="2024-04-23T00:00:00"/>
    <s v="Custom solution"/>
    <x v="5"/>
    <n v="2"/>
    <x v="0"/>
    <m/>
    <n v="6401"/>
    <n v="0.3"/>
    <d v="2024-11-14T00:00:00"/>
    <m/>
  </r>
  <r>
    <s v="Bubbletube"/>
    <s v="France"/>
    <n v="48.864716000000001"/>
    <n v="2.3490139999999999"/>
    <s v="Retail &amp; Distribution"/>
    <s v="Large (501-1000)"/>
    <s v="Laura Thompson"/>
    <d v="2024-02-15T00:00:00"/>
    <s v="Custom solution"/>
    <x v="5"/>
    <n v="2"/>
    <x v="0"/>
    <m/>
    <n v="3509"/>
    <n v="0.5"/>
    <d v="2025-01-03T00:00:00"/>
    <m/>
  </r>
  <r>
    <s v="O'Conner, Bradtke and Hilll"/>
    <s v="Netherlands"/>
    <n v="52.370215999999999"/>
    <n v="4.895168"/>
    <s v="Recreation &amp; Sports"/>
    <s v="Large (501-1000)"/>
    <s v="John Smith"/>
    <d v="2024-04-16T00:00:00"/>
    <s v="Services"/>
    <x v="5"/>
    <n v="2"/>
    <x v="0"/>
    <m/>
    <n v="15613"/>
    <n v="0.2"/>
    <d v="2025-03-17T00:00:00"/>
    <m/>
  </r>
  <r>
    <s v="Dietrich-Murphy"/>
    <s v="Portugal"/>
    <n v="38.736946000000003"/>
    <n v="-9.1426850000000002"/>
    <s v="Professional Services &amp; Consulting"/>
    <s v="Large (501-1000)"/>
    <s v="Emily Johnson"/>
    <d v="2024-03-09T00:00:00"/>
    <s v="SAAS"/>
    <x v="5"/>
    <n v="2"/>
    <x v="0"/>
    <m/>
    <n v="17391"/>
    <n v="0.5"/>
    <d v="2024-04-26T00:00:00"/>
    <m/>
  </r>
  <r>
    <s v="Price, Huels and Olson"/>
    <s v="France"/>
    <n v="48.864716000000001"/>
    <n v="2.3490139999999999"/>
    <s v="IT &amp; IT Services"/>
    <s v="Large (501-1000)"/>
    <s v="Michael Brown"/>
    <d v="2024-03-31T00:00:00"/>
    <s v="Custom solution"/>
    <x v="5"/>
    <n v="2"/>
    <x v="0"/>
    <m/>
    <n v="8728"/>
    <n v="0.5"/>
    <d v="2024-12-06T00:00:00"/>
    <m/>
  </r>
  <r>
    <s v="Rolfson Inc"/>
    <s v="Spain"/>
    <n v="40.416775000000001"/>
    <n v="-3.7037900000000001"/>
    <s v="Transportation &amp; Logistics"/>
    <s v="Large (501-1000)"/>
    <s v="Laura Thompson"/>
    <d v="2024-03-10T00:00:00"/>
    <s v="SAAS"/>
    <x v="5"/>
    <n v="2"/>
    <x v="0"/>
    <m/>
    <n v="19944"/>
    <n v="0.3"/>
    <d v="2024-10-29T00:00:00"/>
    <m/>
  </r>
  <r>
    <s v="Sipes, Pollich and Hilll"/>
    <s v="Germany"/>
    <n v="52.520007999999997"/>
    <n v="13.404954"/>
    <s v="Transportation &amp; Logistics"/>
    <s v="Large (501-1000)"/>
    <s v="John Smith"/>
    <d v="2024-01-05T00:00:00"/>
    <s v="Services"/>
    <x v="5"/>
    <n v="2"/>
    <x v="0"/>
    <m/>
    <n v="16407"/>
    <n v="0.2"/>
    <d v="2024-08-07T00:00:00"/>
    <m/>
  </r>
  <r>
    <s v="Rempel-Brekke"/>
    <s v="Italy"/>
    <n v="41.902782000000002"/>
    <n v="12.496366"/>
    <s v="Banking &amp; Finance"/>
    <s v="Large (501-1000)"/>
    <s v="Laura Thompson"/>
    <d v="2024-04-14T00:00:00"/>
    <s v="Custom solution"/>
    <x v="5"/>
    <n v="2"/>
    <x v="0"/>
    <m/>
    <n v="9178"/>
    <n v="0.3"/>
    <d v="2024-10-16T00:00:00"/>
    <m/>
  </r>
  <r>
    <s v="Osinski-Wilderman"/>
    <s v="Germany"/>
    <n v="52.520007999999997"/>
    <n v="13.404954"/>
    <s v="Transportation &amp; Logistics"/>
    <s v="Large (501-1000)"/>
    <s v="Michael Brown"/>
    <d v="2024-05-12T00:00:00"/>
    <s v="Custom solution"/>
    <x v="5"/>
    <n v="2"/>
    <x v="0"/>
    <m/>
    <n v="18690"/>
    <n v="0.2"/>
    <d v="2024-11-21T00:00:00"/>
    <m/>
  </r>
  <r>
    <s v="McDermott-Mayer"/>
    <s v="France"/>
    <n v="48.864716000000001"/>
    <n v="2.3490139999999999"/>
    <s v="Entertainment &amp; Media &amp; Hospitality"/>
    <s v="Large (501-1000)"/>
    <s v="Jessica Martinez"/>
    <d v="2024-05-26T00:00:00"/>
    <s v="SAAS"/>
    <x v="5"/>
    <n v="2"/>
    <x v="0"/>
    <m/>
    <n v="11651"/>
    <n v="0.1"/>
    <d v="2025-03-24T00:00:00"/>
    <m/>
  </r>
  <r>
    <s v="Ailane"/>
    <s v="Germany"/>
    <n v="52.520007999999997"/>
    <n v="13.404954"/>
    <s v="Banking &amp; Finance"/>
    <s v="Enterprise (1001+)"/>
    <s v="Kevin Anderson"/>
    <d v="2024-03-04T00:00:00"/>
    <s v="SAAS"/>
    <x v="5"/>
    <n v="2"/>
    <x v="0"/>
    <m/>
    <n v="18590"/>
    <n v="1"/>
    <d v="2024-06-05T00:00:00"/>
    <m/>
  </r>
  <r>
    <s v="Gabspot"/>
    <s v="Germany"/>
    <n v="52.520007999999997"/>
    <n v="13.404954"/>
    <s v="Manufacturing &amp; Production"/>
    <s v="Enterprise (1001+)"/>
    <s v="John Smith"/>
    <d v="2024-01-20T00:00:00"/>
    <s v="SAAS"/>
    <x v="5"/>
    <n v="2"/>
    <x v="0"/>
    <m/>
    <n v="3572"/>
    <n v="0.2"/>
    <d v="2024-10-08T00:00:00"/>
    <m/>
  </r>
  <r>
    <s v="Abernathy-Collins"/>
    <s v="Belgium"/>
    <n v="51.260196999999998"/>
    <n v="4.4027710000000004"/>
    <s v="Transportation &amp; Logistics"/>
    <s v="Enterprise (1001+)"/>
    <s v="Emily Johnson"/>
    <d v="2024-05-24T00:00:00"/>
    <s v="Services"/>
    <x v="5"/>
    <n v="2"/>
    <x v="0"/>
    <m/>
    <n v="18831"/>
    <n v="0.3"/>
    <d v="2024-10-22T00:00:00"/>
    <m/>
  </r>
  <r>
    <s v="Reynolds and Sons"/>
    <s v="Belgium"/>
    <n v="51.260196999999998"/>
    <n v="4.4027710000000004"/>
    <s v="Telecommunications"/>
    <s v="Enterprise (1001+)"/>
    <s v="Jessica Martinez"/>
    <d v="2024-01-18T00:00:00"/>
    <s v="Services"/>
    <x v="5"/>
    <n v="2"/>
    <x v="0"/>
    <m/>
    <n v="11323"/>
    <n v="0.6"/>
    <d v="2024-05-18T00:00:00"/>
    <m/>
  </r>
  <r>
    <s v="Klein Inc"/>
    <s v="Spain"/>
    <n v="40.416775000000001"/>
    <n v="-3.7037900000000001"/>
    <s v="Transportation &amp; Logistics"/>
    <s v="Enterprise (1001+)"/>
    <s v="Jessica Martinez"/>
    <d v="2024-05-23T00:00:00"/>
    <s v="Services"/>
    <x v="5"/>
    <n v="2"/>
    <x v="0"/>
    <m/>
    <n v="6239"/>
    <n v="1"/>
    <d v="2025-04-27T00:00:00"/>
    <m/>
  </r>
  <r>
    <s v="Pollich, Dietrich and Becker"/>
    <s v="Portugal"/>
    <n v="38.736946000000003"/>
    <n v="-9.1426850000000002"/>
    <s v="Education &amp; Science"/>
    <s v="Enterprise (1001+)"/>
    <s v="Emily Johnson"/>
    <d v="2024-03-23T00:00:00"/>
    <s v="Custom solution"/>
    <x v="5"/>
    <n v="2"/>
    <x v="0"/>
    <m/>
    <n v="4196"/>
    <n v="0.1"/>
    <d v="2025-01-22T00:00:00"/>
    <m/>
  </r>
  <r>
    <s v="Farrell-Rippin"/>
    <s v="Netherlands"/>
    <n v="52.370215999999999"/>
    <n v="4.895168"/>
    <s v="Telecommunications"/>
    <s v="Enterprise (1001+)"/>
    <s v="Jessica Martinez"/>
    <d v="2024-05-06T00:00:00"/>
    <s v="Custom solution"/>
    <x v="5"/>
    <n v="2"/>
    <x v="0"/>
    <m/>
    <n v="4265"/>
    <n v="0.4"/>
    <d v="2025-03-24T00:00:00"/>
    <m/>
  </r>
  <r>
    <s v="Funk, Conroy and Hudson"/>
    <s v="Netherlands"/>
    <n v="52.370215999999999"/>
    <n v="4.895168"/>
    <s v="Telecommunications"/>
    <s v="Enterprise (1001+)"/>
    <s v="Emily Johnson"/>
    <d v="2024-02-08T00:00:00"/>
    <s v="Custom solution"/>
    <x v="5"/>
    <n v="2"/>
    <x v="0"/>
    <m/>
    <n v="19873"/>
    <n v="0.3"/>
    <d v="2024-12-31T00:00:00"/>
    <m/>
  </r>
  <r>
    <s v="Tillman and Sons"/>
    <s v="Italy"/>
    <n v="41.902782000000002"/>
    <n v="12.496366"/>
    <s v="Telecommunications"/>
    <s v="Enterprise (1001+)"/>
    <s v="Jessica Martinez"/>
    <d v="2024-03-09T00:00:00"/>
    <s v="Services"/>
    <x v="5"/>
    <n v="2"/>
    <x v="0"/>
    <m/>
    <n v="13179"/>
    <n v="0.9"/>
    <d v="2024-07-05T00:00:00"/>
    <m/>
  </r>
  <r>
    <s v="Mills-Graham"/>
    <s v="Switzerland"/>
    <n v="46.204391000000001"/>
    <n v="6.1431579999999997"/>
    <s v="Professional Services &amp; Consulting"/>
    <s v="Enterprise (1001+)"/>
    <s v="Michael Brown"/>
    <d v="2024-03-18T00:00:00"/>
    <s v="Custom solution"/>
    <x v="5"/>
    <n v="2"/>
    <x v="0"/>
    <m/>
    <n v="19826"/>
    <n v="0.3"/>
    <d v="2025-01-02T00:00:00"/>
    <m/>
  </r>
  <r>
    <s v="D'Amore, Kihn and Pfeffer"/>
    <s v="Italy"/>
    <n v="41.902782000000002"/>
    <n v="12.496366"/>
    <s v="Government Administration &amp; Healthcare"/>
    <s v="Enterprise (1001+)"/>
    <s v="John Smith"/>
    <d v="2024-01-07T00:00:00"/>
    <s v="Custom solution"/>
    <x v="5"/>
    <n v="2"/>
    <x v="0"/>
    <m/>
    <n v="13457"/>
    <n v="0.2"/>
    <d v="2024-06-25T00:00:00"/>
    <m/>
  </r>
  <r>
    <s v="Twitterlist"/>
    <s v="Belgium"/>
    <n v="51.260196999999998"/>
    <n v="4.4027710000000004"/>
    <s v="Recreation &amp; Sports"/>
    <s v="Small (11-200)"/>
    <s v="Jessica Martinez"/>
    <d v="2024-05-21T00:00:00"/>
    <s v="SAAS"/>
    <x v="6"/>
    <n v="4"/>
    <x v="0"/>
    <m/>
    <n v="388"/>
    <n v="0.2"/>
    <d v="2025-04-17T00:00:00"/>
    <m/>
  </r>
  <r>
    <s v="Rhynyx"/>
    <s v="France"/>
    <n v="48.864716000000001"/>
    <n v="2.3490139999999999"/>
    <s v="Transportation &amp; Logistics"/>
    <s v="Small (11-200)"/>
    <s v="Laura Thompson"/>
    <d v="2024-03-12T00:00:00"/>
    <s v="SAAS"/>
    <x v="6"/>
    <n v="4"/>
    <x v="0"/>
    <m/>
    <n v="826"/>
    <n v="0.5"/>
    <d v="2024-09-12T00:00:00"/>
    <m/>
  </r>
  <r>
    <s v="Gevee"/>
    <s v="Germany"/>
    <n v="52.520007999999997"/>
    <n v="13.404954"/>
    <s v="Banking &amp; Finance"/>
    <s v="Small (11-200)"/>
    <s v="Michael Brown"/>
    <d v="2024-05-15T00:00:00"/>
    <s v="SAAS"/>
    <x v="6"/>
    <n v="4"/>
    <x v="0"/>
    <m/>
    <n v="465"/>
    <n v="1"/>
    <d v="2024-11-07T00:00:00"/>
    <m/>
  </r>
  <r>
    <s v="Jaxbean"/>
    <s v="Switzerland"/>
    <n v="46.204391000000001"/>
    <n v="6.1431579999999997"/>
    <s v="Transportation &amp; Logistics"/>
    <s v="Small (11-200)"/>
    <s v="David Wilson"/>
    <d v="2024-02-19T00:00:00"/>
    <s v="SAAS"/>
    <x v="6"/>
    <n v="4"/>
    <x v="0"/>
    <m/>
    <n v="1869"/>
    <n v="0.3"/>
    <d v="2024-11-21T00:00:00"/>
    <m/>
  </r>
  <r>
    <s v="Fanoodle"/>
    <s v="Austria"/>
    <n v="48.210033000000003"/>
    <n v="16.363448999999999"/>
    <s v="Agriculture &amp; Mining"/>
    <s v="Small (11-200)"/>
    <s v="Laura Thompson"/>
    <d v="2024-01-08T00:00:00"/>
    <s v="Services"/>
    <x v="6"/>
    <n v="4"/>
    <x v="0"/>
    <m/>
    <n v="1673"/>
    <n v="0.4"/>
    <d v="2024-06-20T00:00:00"/>
    <m/>
  </r>
  <r>
    <s v="Browseblab"/>
    <s v="Italy"/>
    <n v="41.902782000000002"/>
    <n v="12.496366"/>
    <s v="Government Administration &amp; Healthcare"/>
    <s v="Small (11-200)"/>
    <s v="Michael Brown"/>
    <d v="2024-01-30T00:00:00"/>
    <s v="Services"/>
    <x v="6"/>
    <n v="4"/>
    <x v="0"/>
    <m/>
    <n v="1064"/>
    <n v="0.9"/>
    <d v="2024-02-20T00:00:00"/>
    <m/>
  </r>
  <r>
    <s v="Browsedrive"/>
    <s v="Switzerland"/>
    <n v="46.204391000000001"/>
    <n v="6.1431579999999997"/>
    <s v="Energy &amp; Utilities"/>
    <s v="Small (11-200)"/>
    <s v="Laura Thompson"/>
    <d v="2024-05-02T00:00:00"/>
    <s v="SAAS"/>
    <x v="6"/>
    <n v="4"/>
    <x v="0"/>
    <m/>
    <n v="697"/>
    <n v="0.3"/>
    <d v="2024-10-15T00:00:00"/>
    <m/>
  </r>
  <r>
    <s v="Shufflester"/>
    <s v="Spain"/>
    <n v="40.416775000000001"/>
    <n v="-3.7037900000000001"/>
    <s v="Banking &amp; Finance"/>
    <s v="Small (11-200)"/>
    <s v="Jessica Martinez"/>
    <d v="2024-01-09T00:00:00"/>
    <s v="SAAS"/>
    <x v="6"/>
    <n v="4"/>
    <x v="0"/>
    <m/>
    <n v="1099"/>
    <n v="0.5"/>
    <d v="2024-01-30T00:00:00"/>
    <m/>
  </r>
  <r>
    <s v="Katz"/>
    <s v="Switzerland"/>
    <n v="46.204391000000001"/>
    <n v="6.1431579999999997"/>
    <s v="Telecommunications"/>
    <s v="Small (11-200)"/>
    <s v="David Wilson"/>
    <d v="2024-02-12T00:00:00"/>
    <s v="Custom solution"/>
    <x v="6"/>
    <n v="4"/>
    <x v="0"/>
    <m/>
    <n v="1422"/>
    <n v="0.3"/>
    <d v="2025-01-16T00:00:00"/>
    <m/>
  </r>
  <r>
    <s v="Flipstorm"/>
    <s v="Spain"/>
    <n v="40.416775000000001"/>
    <n v="-3.7037900000000001"/>
    <s v="Education &amp; Science"/>
    <s v="Small (11-200)"/>
    <s v="John Smith"/>
    <d v="2024-05-09T00:00:00"/>
    <s v="Custom solution"/>
    <x v="6"/>
    <n v="4"/>
    <x v="0"/>
    <m/>
    <n v="840"/>
    <n v="0.5"/>
    <d v="2024-08-16T00:00:00"/>
    <m/>
  </r>
  <r>
    <s v="Zoonoodle"/>
    <s v="Italy"/>
    <n v="41.902782000000002"/>
    <n v="12.496366"/>
    <s v="Education &amp; Science"/>
    <s v="Small (11-200)"/>
    <s v="Laura Thompson"/>
    <d v="2024-03-21T00:00:00"/>
    <s v="Services"/>
    <x v="6"/>
    <n v="4"/>
    <x v="0"/>
    <m/>
    <n v="1058"/>
    <n v="0.4"/>
    <d v="2024-06-27T00:00:00"/>
    <m/>
  </r>
  <r>
    <s v="JumpXS"/>
    <s v="Belgium"/>
    <n v="51.260196999999998"/>
    <n v="4.4027710000000004"/>
    <s v="Agriculture &amp; Mining"/>
    <s v="Small (11-200)"/>
    <s v="Kevin Anderson"/>
    <d v="2024-01-06T00:00:00"/>
    <s v="Services"/>
    <x v="6"/>
    <n v="4"/>
    <x v="0"/>
    <m/>
    <n v="1598"/>
    <n v="0.3"/>
    <d v="2024-03-17T00:00:00"/>
    <m/>
  </r>
  <r>
    <s v="Edgeify"/>
    <s v="Portugal"/>
    <n v="38.736946000000003"/>
    <n v="-9.1426850000000002"/>
    <s v="Government Administration &amp; Healthcare"/>
    <s v="Small (11-200)"/>
    <s v="Jessica Martinez"/>
    <d v="2024-02-16T00:00:00"/>
    <s v="SAAS"/>
    <x v="6"/>
    <n v="4"/>
    <x v="0"/>
    <m/>
    <n v="669"/>
    <n v="0.2"/>
    <d v="2024-07-18T00:00:00"/>
    <m/>
  </r>
  <r>
    <s v="Kwimbee"/>
    <s v="Germany"/>
    <n v="52.520007999999997"/>
    <n v="13.404954"/>
    <s v="Entertainment &amp; Media &amp; Hospitality"/>
    <s v="Small (11-200)"/>
    <s v="Kevin Anderson"/>
    <d v="2024-02-15T00:00:00"/>
    <s v="Services"/>
    <x v="6"/>
    <n v="4"/>
    <x v="0"/>
    <m/>
    <n v="1790"/>
    <n v="0.2"/>
    <d v="2024-03-21T00:00:00"/>
    <m/>
  </r>
  <r>
    <s v="Rhyzio"/>
    <s v="Portugal"/>
    <n v="38.736946000000003"/>
    <n v="-9.1426850000000002"/>
    <s v="Construction &amp; Engineering"/>
    <s v="Small (11-200)"/>
    <s v="Michael Brown"/>
    <d v="2024-02-22T00:00:00"/>
    <s v="SAAS"/>
    <x v="6"/>
    <n v="4"/>
    <x v="0"/>
    <m/>
    <n v="1472"/>
    <n v="0.3"/>
    <d v="2024-10-20T00:00:00"/>
    <m/>
  </r>
  <r>
    <s v="Wordtune"/>
    <s v="Switzerland"/>
    <n v="46.204391000000001"/>
    <n v="6.1431579999999997"/>
    <s v="Banking &amp; Finance"/>
    <s v="Small (11-200)"/>
    <s v="Jessica Martinez"/>
    <d v="2024-01-12T00:00:00"/>
    <s v="SAAS"/>
    <x v="6"/>
    <n v="4"/>
    <x v="0"/>
    <m/>
    <n v="931"/>
    <n v="0.5"/>
    <d v="2024-08-10T00:00:00"/>
    <m/>
  </r>
  <r>
    <s v="Skyble"/>
    <s v="Netherlands"/>
    <n v="52.370215999999999"/>
    <n v="4.895168"/>
    <s v="Banking &amp; Finance"/>
    <s v="Small (11-200)"/>
    <s v="Jessica Martinez"/>
    <d v="2024-04-19T00:00:00"/>
    <s v="Services"/>
    <x v="6"/>
    <n v="4"/>
    <x v="0"/>
    <m/>
    <n v="1715"/>
    <n v="0.8"/>
    <d v="2024-05-28T00:00:00"/>
    <m/>
  </r>
  <r>
    <s v="Oba"/>
    <s v="Austria"/>
    <n v="48.210033000000003"/>
    <n v="16.363448999999999"/>
    <s v="Professional Services &amp; Consulting"/>
    <s v="Small (11-200)"/>
    <s v="Michael Brown"/>
    <d v="2024-04-12T00:00:00"/>
    <s v="Custom solution"/>
    <x v="6"/>
    <n v="4"/>
    <x v="0"/>
    <m/>
    <n v="593"/>
    <n v="0.4"/>
    <d v="2024-06-19T00:00:00"/>
    <m/>
  </r>
  <r>
    <s v="Devbug"/>
    <s v="Switzerland"/>
    <n v="46.204391000000001"/>
    <n v="6.1431579999999997"/>
    <s v="Professional Services &amp; Consulting"/>
    <s v="Small (11-200)"/>
    <s v="Jessica Martinez"/>
    <d v="2024-01-23T00:00:00"/>
    <s v="Services"/>
    <x v="6"/>
    <n v="4"/>
    <x v="0"/>
    <m/>
    <n v="1956"/>
    <n v="0.4"/>
    <d v="2024-12-22T00:00:00"/>
    <m/>
  </r>
  <r>
    <s v="McCullough-Hammes"/>
    <s v="Italy"/>
    <n v="41.902782000000002"/>
    <n v="12.496366"/>
    <s v="Recreation &amp; Sports"/>
    <s v="Small (11-200)"/>
    <s v="Laura Thompson"/>
    <d v="2024-05-26T00:00:00"/>
    <s v="Custom solution"/>
    <x v="6"/>
    <n v="4"/>
    <x v="0"/>
    <m/>
    <n v="896"/>
    <n v="1"/>
    <d v="2025-03-15T00:00:00"/>
    <m/>
  </r>
  <r>
    <s v="Botsford LLC"/>
    <s v="France"/>
    <n v="48.864716000000001"/>
    <n v="2.3490139999999999"/>
    <s v="IT &amp; IT Services"/>
    <s v="Small (11-200)"/>
    <s v="Emily Johnson"/>
    <d v="2024-03-22T00:00:00"/>
    <s v="Custom solution"/>
    <x v="6"/>
    <n v="4"/>
    <x v="0"/>
    <m/>
    <n v="1108"/>
    <n v="0.2"/>
    <d v="2025-01-08T00:00:00"/>
    <m/>
  </r>
  <r>
    <s v="Bauch-Schmitt"/>
    <s v="Belgium"/>
    <n v="51.260196999999998"/>
    <n v="4.4027710000000004"/>
    <s v="Transportation &amp; Logistics"/>
    <s v="Small (11-200)"/>
    <s v="Laura Thompson"/>
    <d v="2024-04-11T00:00:00"/>
    <s v="SAAS"/>
    <x v="6"/>
    <n v="4"/>
    <x v="0"/>
    <m/>
    <n v="304"/>
    <n v="0.3"/>
    <d v="2024-06-02T00:00:00"/>
    <m/>
  </r>
  <r>
    <s v="Koepp-Hand"/>
    <s v="Switzerland"/>
    <n v="46.204391000000001"/>
    <n v="6.1431579999999997"/>
    <s v="Education &amp; Science"/>
    <s v="Small (11-200)"/>
    <s v="John Smith"/>
    <d v="2024-04-17T00:00:00"/>
    <s v="Custom solution"/>
    <x v="6"/>
    <n v="4"/>
    <x v="0"/>
    <m/>
    <n v="971"/>
    <n v="0.4"/>
    <d v="2024-11-29T00:00:00"/>
    <m/>
  </r>
  <r>
    <s v="Konopelski, Feest and Fisher"/>
    <s v="Portugal"/>
    <n v="38.736946000000003"/>
    <n v="-9.1426850000000002"/>
    <s v="Retail &amp; Distribution"/>
    <s v="Small (11-200)"/>
    <s v="Laura Thompson"/>
    <d v="2024-01-24T00:00:00"/>
    <s v="SAAS"/>
    <x v="6"/>
    <n v="4"/>
    <x v="0"/>
    <m/>
    <n v="1554"/>
    <n v="0.4"/>
    <d v="2024-03-20T00:00:00"/>
    <m/>
  </r>
  <r>
    <s v="Goyette-Green"/>
    <s v="Portugal"/>
    <n v="38.736946000000003"/>
    <n v="-9.1426850000000002"/>
    <s v="Banking &amp; Finance"/>
    <s v="Small (11-200)"/>
    <s v="David Wilson"/>
    <d v="2024-01-18T00:00:00"/>
    <s v="Services"/>
    <x v="6"/>
    <n v="4"/>
    <x v="0"/>
    <m/>
    <n v="1938"/>
    <n v="0.3"/>
    <d v="2024-03-25T00:00:00"/>
    <m/>
  </r>
  <r>
    <s v="McCullough Inc"/>
    <s v="France"/>
    <n v="48.864716000000001"/>
    <n v="2.3490139999999999"/>
    <s v="Construction &amp; Engineering"/>
    <s v="Small (11-200)"/>
    <s v="Emily Johnson"/>
    <d v="2024-01-23T00:00:00"/>
    <s v="Services"/>
    <x v="6"/>
    <n v="4"/>
    <x v="0"/>
    <m/>
    <n v="1746"/>
    <n v="0.4"/>
    <d v="2024-09-24T00:00:00"/>
    <m/>
  </r>
  <r>
    <s v="Botsford Group"/>
    <s v="Belgium"/>
    <n v="51.260196999999998"/>
    <n v="4.4027710000000004"/>
    <s v="Education &amp; Science"/>
    <s v="Small (11-200)"/>
    <s v="Sarah Davis"/>
    <d v="2024-04-22T00:00:00"/>
    <s v="Services"/>
    <x v="6"/>
    <n v="4"/>
    <x v="0"/>
    <m/>
    <n v="1417"/>
    <n v="0.6"/>
    <d v="2024-11-20T00:00:00"/>
    <m/>
  </r>
  <r>
    <s v="Hand-Fisher"/>
    <s v="Italy"/>
    <n v="41.902782000000002"/>
    <n v="12.496366"/>
    <s v="Retail &amp; Distribution"/>
    <s v="Small (11-200)"/>
    <s v="Michael Brown"/>
    <d v="2024-01-19T00:00:00"/>
    <s v="SAAS"/>
    <x v="6"/>
    <n v="4"/>
    <x v="0"/>
    <m/>
    <n v="869"/>
    <n v="0.7"/>
    <d v="2024-09-02T00:00:00"/>
    <m/>
  </r>
  <r>
    <s v="Bins, Dooley and Kirlin"/>
    <s v="Belgium"/>
    <n v="51.260196999999998"/>
    <n v="4.4027710000000004"/>
    <s v="IT &amp; IT Services"/>
    <s v="Small (11-200)"/>
    <s v="Sarah Davis"/>
    <d v="2024-03-05T00:00:00"/>
    <s v="SAAS"/>
    <x v="6"/>
    <n v="4"/>
    <x v="0"/>
    <m/>
    <n v="1077"/>
    <n v="0.4"/>
    <d v="2024-06-08T00:00:00"/>
    <m/>
  </r>
  <r>
    <s v="Yost Group"/>
    <s v="Austria"/>
    <n v="48.210033000000003"/>
    <n v="16.363448999999999"/>
    <s v="Banking &amp; Finance"/>
    <s v="Small (11-200)"/>
    <s v="Sarah Davis"/>
    <d v="2024-02-13T00:00:00"/>
    <s v="SAAS"/>
    <x v="6"/>
    <n v="4"/>
    <x v="0"/>
    <m/>
    <n v="1382"/>
    <n v="1"/>
    <d v="2024-04-24T00:00:00"/>
    <m/>
  </r>
  <r>
    <s v="MacGyver, Kautzer and Stamm"/>
    <s v="Germany"/>
    <n v="52.520007999999997"/>
    <n v="13.404954"/>
    <s v="Transportation &amp; Logistics"/>
    <s v="Small (11-200)"/>
    <s v="David Wilson"/>
    <d v="2024-05-14T00:00:00"/>
    <s v="Services"/>
    <x v="6"/>
    <n v="4"/>
    <x v="0"/>
    <m/>
    <n v="356"/>
    <n v="0.1"/>
    <d v="2024-09-28T00:00:00"/>
    <m/>
  </r>
  <r>
    <s v="Mills, Heller and Herzog"/>
    <s v="Spain"/>
    <n v="40.416775000000001"/>
    <n v="-3.7037900000000001"/>
    <s v="Government Administration &amp; Healthcare"/>
    <s v="Small (11-200)"/>
    <s v="Jessica Martinez"/>
    <d v="2024-05-31T00:00:00"/>
    <s v="Services"/>
    <x v="6"/>
    <n v="4"/>
    <x v="0"/>
    <m/>
    <n v="1933"/>
    <n v="0.2"/>
    <d v="2024-09-25T00:00:00"/>
    <m/>
  </r>
  <r>
    <s v="Kuhlman, Friesen and Emmerich"/>
    <s v="Portugal"/>
    <n v="38.736946000000003"/>
    <n v="-9.1426850000000002"/>
    <s v="Banking &amp; Finance"/>
    <s v="Small (11-200)"/>
    <s v="Jessica Martinez"/>
    <d v="2024-02-15T00:00:00"/>
    <s v="Services"/>
    <x v="6"/>
    <n v="4"/>
    <x v="0"/>
    <m/>
    <n v="551"/>
    <n v="0.2"/>
    <d v="2024-04-16T00:00:00"/>
    <m/>
  </r>
  <r>
    <s v="Fritsch-Kertzmann"/>
    <s v="Italy"/>
    <n v="41.902782000000002"/>
    <n v="12.496366"/>
    <s v="Professional Services &amp; Consulting"/>
    <s v="Small (11-200)"/>
    <s v="Jessica Martinez"/>
    <d v="2024-01-03T00:00:00"/>
    <s v="SAAS"/>
    <x v="6"/>
    <n v="4"/>
    <x v="0"/>
    <m/>
    <n v="1998"/>
    <n v="0.7"/>
    <d v="2024-05-31T00:00:00"/>
    <m/>
  </r>
  <r>
    <s v="Padberg LLC"/>
    <s v="Netherlands"/>
    <n v="52.370215999999999"/>
    <n v="4.895168"/>
    <s v="Retail &amp; Distribution"/>
    <s v="Small (11-200)"/>
    <s v="Laura Thompson"/>
    <d v="2024-03-21T00:00:00"/>
    <s v="Services"/>
    <x v="6"/>
    <n v="4"/>
    <x v="0"/>
    <m/>
    <n v="1250"/>
    <n v="0.1"/>
    <d v="2024-08-21T00:00:00"/>
    <m/>
  </r>
  <r>
    <s v="Rath, Hand and Ryan"/>
    <s v="Spain"/>
    <n v="40.416775000000001"/>
    <n v="-3.7037900000000001"/>
    <s v="Banking &amp; Finance"/>
    <s v="Small (11-200)"/>
    <s v="Laura Thompson"/>
    <d v="2024-05-16T00:00:00"/>
    <s v="Custom solution"/>
    <x v="6"/>
    <n v="4"/>
    <x v="0"/>
    <m/>
    <n v="1722"/>
    <n v="0.9"/>
    <d v="2024-10-15T00:00:00"/>
    <m/>
  </r>
  <r>
    <s v="Weber LLC"/>
    <s v="Germany"/>
    <n v="52.520007999999997"/>
    <n v="13.404954"/>
    <s v="Telecommunications"/>
    <s v="Small (11-200)"/>
    <s v="Sarah Davis"/>
    <d v="2024-03-29T00:00:00"/>
    <s v="Services"/>
    <x v="6"/>
    <n v="4"/>
    <x v="0"/>
    <m/>
    <n v="1479"/>
    <n v="0.5"/>
    <d v="2024-09-04T00:00:00"/>
    <m/>
  </r>
  <r>
    <s v="Weissnat-Mitchell"/>
    <s v="Netherlands"/>
    <n v="52.370215999999999"/>
    <n v="4.895168"/>
    <s v="Transportation &amp; Logistics"/>
    <s v="Small (11-200)"/>
    <s v="Jessica Martinez"/>
    <d v="2024-05-07T00:00:00"/>
    <s v="Services"/>
    <x v="6"/>
    <n v="4"/>
    <x v="0"/>
    <m/>
    <n v="1335"/>
    <n v="0.3"/>
    <d v="2024-08-10T00:00:00"/>
    <m/>
  </r>
  <r>
    <s v="Ruecker Group"/>
    <s v="Italy"/>
    <n v="41.902782000000002"/>
    <n v="12.496366"/>
    <s v="Government Administration &amp; Healthcare"/>
    <s v="Small (11-200)"/>
    <s v="Michael Brown"/>
    <d v="2024-05-30T00:00:00"/>
    <s v="Services"/>
    <x v="6"/>
    <n v="4"/>
    <x v="0"/>
    <m/>
    <n v="943"/>
    <n v="0.4"/>
    <d v="2025-04-16T00:00:00"/>
    <m/>
  </r>
  <r>
    <s v="Kessler and Sons"/>
    <s v="Portugal"/>
    <n v="38.736946000000003"/>
    <n v="-9.1426850000000002"/>
    <s v="Recreation &amp; Sports"/>
    <s v="Small (11-200)"/>
    <s v="Laura Thompson"/>
    <d v="2024-04-11T00:00:00"/>
    <s v="Services"/>
    <x v="6"/>
    <n v="4"/>
    <x v="0"/>
    <m/>
    <n v="1243"/>
    <n v="0.6"/>
    <d v="2024-09-15T00:00:00"/>
    <m/>
  </r>
  <r>
    <s v="Gutkowski and Sons"/>
    <s v="Belgium"/>
    <n v="51.260196999999998"/>
    <n v="4.4027710000000004"/>
    <s v="Government Administration &amp; Healthcare"/>
    <s v="Small (11-200)"/>
    <s v="Michael Brown"/>
    <d v="2024-03-12T00:00:00"/>
    <s v="Services"/>
    <x v="6"/>
    <n v="4"/>
    <x v="0"/>
    <m/>
    <n v="862"/>
    <n v="0.3"/>
    <d v="2024-05-26T00:00:00"/>
    <m/>
  </r>
  <r>
    <s v="Fritsch-Bradtke"/>
    <s v="Austria"/>
    <n v="48.210033000000003"/>
    <n v="16.363448999999999"/>
    <s v="Energy &amp; Utilities"/>
    <s v="Small (11-200)"/>
    <s v="Kevin Anderson"/>
    <d v="2024-02-15T00:00:00"/>
    <s v="SAAS"/>
    <x v="6"/>
    <n v="4"/>
    <x v="0"/>
    <m/>
    <n v="730"/>
    <n v="0.4"/>
    <d v="2024-08-10T00:00:00"/>
    <m/>
  </r>
  <r>
    <s v="Leannon-Ledner"/>
    <s v="Belgium"/>
    <n v="51.260196999999998"/>
    <n v="4.4027710000000004"/>
    <s v="Recreation &amp; Sports"/>
    <s v="Small (11-200)"/>
    <s v="Laura Thompson"/>
    <d v="2024-03-05T00:00:00"/>
    <s v="Services"/>
    <x v="6"/>
    <n v="4"/>
    <x v="0"/>
    <m/>
    <n v="757"/>
    <n v="0.6"/>
    <d v="2024-10-26T00:00:00"/>
    <m/>
  </r>
  <r>
    <s v="Rogahn, O'Reilly and McDermott"/>
    <s v="Switzerland"/>
    <n v="46.204391000000001"/>
    <n v="6.1431579999999997"/>
    <s v="Energy &amp; Utilities"/>
    <s v="Small (11-200)"/>
    <s v="Laura Thompson"/>
    <d v="2024-05-07T00:00:00"/>
    <s v="SAAS"/>
    <x v="6"/>
    <n v="4"/>
    <x v="0"/>
    <m/>
    <n v="1295"/>
    <n v="0.3"/>
    <d v="2024-08-03T00:00:00"/>
    <m/>
  </r>
  <r>
    <s v="Swift, Franecki and Orn"/>
    <s v="Italy"/>
    <n v="41.902782000000002"/>
    <n v="12.496366"/>
    <s v="Banking &amp; Finance"/>
    <s v="Small (11-200)"/>
    <s v="David Wilson"/>
    <d v="2024-03-03T00:00:00"/>
    <s v="Custom solution"/>
    <x v="6"/>
    <n v="4"/>
    <x v="0"/>
    <m/>
    <n v="619"/>
    <n v="0.2"/>
    <d v="2024-12-23T00:00:00"/>
    <m/>
  </r>
  <r>
    <s v="Sipes, Schimmel and Torp"/>
    <s v="Switzerland"/>
    <n v="46.204391000000001"/>
    <n v="6.1431579999999997"/>
    <s v="Telecommunications"/>
    <s v="Small (11-200)"/>
    <s v="Laura Thompson"/>
    <d v="2024-04-17T00:00:00"/>
    <s v="Custom solution"/>
    <x v="6"/>
    <n v="4"/>
    <x v="0"/>
    <m/>
    <n v="544"/>
    <n v="0.6"/>
    <d v="2025-03-25T00:00:00"/>
    <m/>
  </r>
  <r>
    <s v="Torphy-Medhurst"/>
    <s v="France"/>
    <n v="48.864716000000001"/>
    <n v="2.3490139999999999"/>
    <s v="Transportation &amp; Logistics"/>
    <s v="Small (11-200)"/>
    <s v="John Smith"/>
    <d v="2024-04-10T00:00:00"/>
    <s v="SAAS"/>
    <x v="6"/>
    <n v="4"/>
    <x v="0"/>
    <m/>
    <n v="1978"/>
    <n v="0.1"/>
    <d v="2024-10-29T00:00:00"/>
    <m/>
  </r>
  <r>
    <s v="Muller-Muller"/>
    <s v="France"/>
    <n v="48.864716000000001"/>
    <n v="2.3490139999999999"/>
    <s v="Transportation &amp; Logistics"/>
    <s v="Small (11-200)"/>
    <s v="Jessica Martinez"/>
    <d v="2024-05-09T00:00:00"/>
    <s v="Services"/>
    <x v="6"/>
    <n v="4"/>
    <x v="0"/>
    <m/>
    <n v="260"/>
    <n v="0.3"/>
    <d v="2024-08-27T00:00:00"/>
    <m/>
  </r>
  <r>
    <s v="Hegmann-Daniel"/>
    <s v="Portugal"/>
    <n v="38.736946000000003"/>
    <n v="-9.1426850000000002"/>
    <s v="Professional Services &amp; Consulting"/>
    <s v="Small (11-200)"/>
    <s v="Jessica Martinez"/>
    <d v="2024-04-24T00:00:00"/>
    <s v="Services"/>
    <x v="6"/>
    <n v="4"/>
    <x v="0"/>
    <m/>
    <n v="1236"/>
    <n v="0.6"/>
    <d v="2024-08-10T00:00:00"/>
    <m/>
  </r>
  <r>
    <s v="Gusikowski LLC"/>
    <s v="Spain"/>
    <n v="40.416775000000001"/>
    <n v="-3.7037900000000001"/>
    <s v="Agriculture &amp; Mining"/>
    <s v="Small (11-200)"/>
    <s v="David Wilson"/>
    <d v="2024-05-11T00:00:00"/>
    <s v="Services"/>
    <x v="6"/>
    <n v="4"/>
    <x v="0"/>
    <m/>
    <n v="586"/>
    <n v="0.1"/>
    <d v="2025-03-05T00:00:00"/>
    <m/>
  </r>
  <r>
    <s v="Konopelski, Littel and Romaguera"/>
    <s v="Italy"/>
    <n v="41.902782000000002"/>
    <n v="12.496366"/>
    <s v="Recreation &amp; Sports"/>
    <s v="Small (11-200)"/>
    <s v="Sarah Davis"/>
    <d v="2024-02-02T00:00:00"/>
    <s v="SAAS"/>
    <x v="6"/>
    <n v="4"/>
    <x v="0"/>
    <m/>
    <n v="1023"/>
    <n v="0.3"/>
    <d v="2024-10-04T00:00:00"/>
    <m/>
  </r>
  <r>
    <s v="Dibbert LLC"/>
    <s v="Italy"/>
    <n v="41.902782000000002"/>
    <n v="12.496366"/>
    <s v="Telecommunications"/>
    <s v="Small (11-200)"/>
    <s v="Jessica Martinez"/>
    <d v="2024-01-12T00:00:00"/>
    <s v="SAAS"/>
    <x v="6"/>
    <n v="4"/>
    <x v="0"/>
    <m/>
    <n v="684"/>
    <n v="0.3"/>
    <d v="2024-10-08T00:00:00"/>
    <m/>
  </r>
  <r>
    <s v="Wuckert, Kiehn and Weissnat"/>
    <s v="Portugal"/>
    <n v="38.736946000000003"/>
    <n v="-9.1426850000000002"/>
    <s v="Transportation &amp; Logistics"/>
    <s v="Small (11-200)"/>
    <s v="Michael Brown"/>
    <d v="2024-03-16T00:00:00"/>
    <s v="Custom solution"/>
    <x v="6"/>
    <n v="4"/>
    <x v="0"/>
    <m/>
    <n v="848"/>
    <n v="0.4"/>
    <d v="2025-01-28T00:00:00"/>
    <m/>
  </r>
  <r>
    <s v="Nikolaus, Veum and Beahan"/>
    <s v="Germany"/>
    <n v="52.520007999999997"/>
    <n v="13.404954"/>
    <s v="Professional Services &amp; Consulting"/>
    <s v="Small (11-200)"/>
    <s v="Jessica Martinez"/>
    <d v="2024-05-12T00:00:00"/>
    <s v="SAAS"/>
    <x v="6"/>
    <n v="4"/>
    <x v="0"/>
    <m/>
    <n v="330"/>
    <n v="0.1"/>
    <d v="2025-03-29T00:00:00"/>
    <m/>
  </r>
  <r>
    <s v="Bergstrom-Barrows"/>
    <s v="Italy"/>
    <n v="41.902782000000002"/>
    <n v="12.496366"/>
    <s v="Energy &amp; Utilities"/>
    <s v="Small (11-200)"/>
    <s v="Laura Thompson"/>
    <d v="2024-02-15T00:00:00"/>
    <s v="SAAS"/>
    <x v="6"/>
    <n v="4"/>
    <x v="0"/>
    <m/>
    <n v="922"/>
    <n v="0.5"/>
    <d v="2024-04-20T00:00:00"/>
    <m/>
  </r>
  <r>
    <s v="Spinka-White"/>
    <s v="Spain"/>
    <n v="40.416775000000001"/>
    <n v="-3.7037900000000001"/>
    <s v="Education &amp; Science"/>
    <s v="Small (11-200)"/>
    <s v="Sarah Davis"/>
    <d v="2024-04-16T00:00:00"/>
    <s v="Services"/>
    <x v="6"/>
    <n v="4"/>
    <x v="0"/>
    <m/>
    <n v="359"/>
    <n v="1"/>
    <d v="2024-12-20T00:00:00"/>
    <m/>
  </r>
  <r>
    <s v="Wintheiser Group"/>
    <s v="Austria"/>
    <n v="48.210033000000003"/>
    <n v="16.363448999999999"/>
    <s v="Professional Services &amp; Consulting"/>
    <s v="Small (11-200)"/>
    <s v="Jessica Martinez"/>
    <d v="2024-01-16T00:00:00"/>
    <s v="SAAS"/>
    <x v="6"/>
    <n v="4"/>
    <x v="0"/>
    <m/>
    <n v="1991"/>
    <n v="0.3"/>
    <d v="2024-12-19T00:00:00"/>
    <m/>
  </r>
  <r>
    <s v="Hauck, Wiza and Mitchell"/>
    <s v="Italy"/>
    <n v="41.902782000000002"/>
    <n v="12.496366"/>
    <s v="Banking &amp; Finance"/>
    <s v="Small (11-200)"/>
    <s v="Jessica Martinez"/>
    <d v="2024-03-24T00:00:00"/>
    <s v="Services"/>
    <x v="6"/>
    <n v="4"/>
    <x v="0"/>
    <m/>
    <n v="1851"/>
    <n v="0.2"/>
    <d v="2024-07-17T00:00:00"/>
    <m/>
  </r>
  <r>
    <s v="Nolan, Abernathy and Fay"/>
    <s v="Netherlands"/>
    <n v="52.370215999999999"/>
    <n v="4.895168"/>
    <s v="Government Administration &amp; Healthcare"/>
    <s v="Small (11-200)"/>
    <s v="Emily Johnson"/>
    <d v="2024-05-07T00:00:00"/>
    <s v="SAAS"/>
    <x v="6"/>
    <n v="4"/>
    <x v="0"/>
    <m/>
    <n v="1313"/>
    <n v="0.1"/>
    <d v="2024-10-20T00:00:00"/>
    <m/>
  </r>
  <r>
    <s v="Brekke, Jacobi and Crist"/>
    <s v="Switzerland"/>
    <n v="46.204391000000001"/>
    <n v="6.1431579999999997"/>
    <s v="IT &amp; IT Services"/>
    <s v="Small (11-200)"/>
    <s v="Kevin Anderson"/>
    <d v="2024-03-20T00:00:00"/>
    <s v="Services"/>
    <x v="6"/>
    <n v="4"/>
    <x v="0"/>
    <m/>
    <n v="1229"/>
    <n v="0.2"/>
    <d v="2024-08-30T00:00:00"/>
    <m/>
  </r>
  <r>
    <s v="Steuber, Schuster and Rutherford"/>
    <s v="Portugal"/>
    <n v="38.736946000000003"/>
    <n v="-9.1426850000000002"/>
    <s v="Government Administration &amp; Healthcare"/>
    <s v="Small (11-200)"/>
    <s v="Jessica Martinez"/>
    <d v="2024-05-07T00:00:00"/>
    <s v="SAAS"/>
    <x v="6"/>
    <n v="4"/>
    <x v="0"/>
    <m/>
    <n v="204"/>
    <n v="0.2"/>
    <d v="2025-03-03T00:00:00"/>
    <m/>
  </r>
  <r>
    <s v="Luettgen Inc"/>
    <s v="Netherlands"/>
    <n v="52.370215999999999"/>
    <n v="4.895168"/>
    <s v="Government Administration &amp; Healthcare"/>
    <s v="Small (11-200)"/>
    <s v="Emily Johnson"/>
    <d v="2024-04-26T00:00:00"/>
    <s v="SAAS"/>
    <x v="6"/>
    <n v="4"/>
    <x v="0"/>
    <m/>
    <n v="871"/>
    <n v="0.5"/>
    <d v="2025-04-12T00:00:00"/>
    <m/>
  </r>
  <r>
    <s v="Donnelly and Sons"/>
    <s v="France"/>
    <n v="48.864716000000001"/>
    <n v="2.3490139999999999"/>
    <s v="Manufacturing &amp; Production"/>
    <s v="Small (11-200)"/>
    <s v="Emily Johnson"/>
    <d v="2024-04-20T00:00:00"/>
    <s v="Services"/>
    <x v="6"/>
    <n v="4"/>
    <x v="0"/>
    <m/>
    <n v="664"/>
    <n v="0.3"/>
    <d v="2024-09-26T00:00:00"/>
    <m/>
  </r>
  <r>
    <s v="Kshlerin-Jones"/>
    <s v="Switzerland"/>
    <n v="46.204391000000001"/>
    <n v="6.1431579999999997"/>
    <s v="Professional Services &amp; Consulting"/>
    <s v="Small (11-200)"/>
    <s v="Laura Thompson"/>
    <d v="2024-03-06T00:00:00"/>
    <s v="SAAS"/>
    <x v="6"/>
    <n v="4"/>
    <x v="0"/>
    <m/>
    <n v="1416"/>
    <n v="0.6"/>
    <d v="2024-04-29T00:00:00"/>
    <m/>
  </r>
  <r>
    <s v="Howell, Hickle and Jacobs"/>
    <s v="Germany"/>
    <n v="52.520007999999997"/>
    <n v="13.404954"/>
    <s v="Transportation &amp; Logistics"/>
    <s v="Small (11-200)"/>
    <s v="Laura Thompson"/>
    <d v="2024-03-29T00:00:00"/>
    <s v="SAAS"/>
    <x v="6"/>
    <n v="4"/>
    <x v="0"/>
    <m/>
    <n v="1478"/>
    <n v="0.5"/>
    <d v="2024-06-01T00:00:00"/>
    <m/>
  </r>
  <r>
    <s v="Auer-Corwin"/>
    <s v="Italy"/>
    <n v="41.902782000000002"/>
    <n v="12.496366"/>
    <s v="Agriculture &amp; Mining"/>
    <s v="Small (11-200)"/>
    <s v="David Wilson"/>
    <d v="2024-05-18T00:00:00"/>
    <s v="Services"/>
    <x v="6"/>
    <n v="4"/>
    <x v="0"/>
    <m/>
    <n v="1099"/>
    <n v="0.5"/>
    <d v="2024-07-18T00:00:00"/>
    <m/>
  </r>
  <r>
    <s v="Johnson, Wehner and Boyle"/>
    <s v="France"/>
    <n v="48.864716000000001"/>
    <n v="2.3490139999999999"/>
    <s v="Construction &amp; Engineering"/>
    <s v="Small (11-200)"/>
    <s v="Emily Johnson"/>
    <d v="2024-02-28T00:00:00"/>
    <s v="SAAS"/>
    <x v="6"/>
    <n v="4"/>
    <x v="0"/>
    <m/>
    <n v="633"/>
    <n v="0.3"/>
    <d v="2025-02-19T00:00:00"/>
    <m/>
  </r>
  <r>
    <s v="Lebsack-Schmidt"/>
    <s v="Switzerland"/>
    <n v="46.204391000000001"/>
    <n v="6.1431579999999997"/>
    <s v="Retail &amp; Distribution"/>
    <s v="Small (11-200)"/>
    <s v="Laura Thompson"/>
    <d v="2024-03-12T00:00:00"/>
    <s v="Custom solution"/>
    <x v="6"/>
    <n v="4"/>
    <x v="0"/>
    <m/>
    <n v="502"/>
    <n v="0.3"/>
    <d v="2024-12-02T00:00:00"/>
    <m/>
  </r>
  <r>
    <s v="Hudson LLC"/>
    <s v="Portugal"/>
    <n v="38.736946000000003"/>
    <n v="-9.1426850000000002"/>
    <s v="Retail &amp; Distribution"/>
    <s v="Small (11-200)"/>
    <s v="Laura Thompson"/>
    <d v="2024-03-31T00:00:00"/>
    <s v="Services"/>
    <x v="6"/>
    <n v="4"/>
    <x v="0"/>
    <m/>
    <n v="759"/>
    <n v="1"/>
    <d v="2024-12-14T00:00:00"/>
    <m/>
  </r>
  <r>
    <s v="Corkery, Wiegand and Ullrich"/>
    <s v="Belgium"/>
    <n v="51.260196999999998"/>
    <n v="4.4027710000000004"/>
    <s v="IT &amp; IT Services"/>
    <s v="Small (11-200)"/>
    <s v="Laura Thompson"/>
    <d v="2024-03-26T00:00:00"/>
    <s v="SAAS"/>
    <x v="6"/>
    <n v="4"/>
    <x v="0"/>
    <m/>
    <n v="1430"/>
    <n v="0.2"/>
    <d v="2024-12-09T00:00:00"/>
    <m/>
  </r>
  <r>
    <s v="Langworth and Sons"/>
    <s v="Switzerland"/>
    <n v="46.204391000000001"/>
    <n v="6.1431579999999997"/>
    <s v="Banking &amp; Finance"/>
    <s v="Small (11-200)"/>
    <s v="John Smith"/>
    <d v="2024-05-16T00:00:00"/>
    <s v="Services"/>
    <x v="6"/>
    <n v="4"/>
    <x v="0"/>
    <m/>
    <n v="607"/>
    <n v="0.3"/>
    <d v="2025-04-13T00:00:00"/>
    <m/>
  </r>
  <r>
    <s v="Wilderman and Sons"/>
    <s v="Italy"/>
    <n v="41.902782000000002"/>
    <n v="12.496366"/>
    <s v="Government Administration &amp; Healthcare"/>
    <s v="Small (11-200)"/>
    <s v="Kevin Anderson"/>
    <d v="2024-04-11T00:00:00"/>
    <s v="SAAS"/>
    <x v="6"/>
    <n v="4"/>
    <x v="0"/>
    <m/>
    <n v="271"/>
    <n v="0.4"/>
    <d v="2024-09-22T00:00:00"/>
    <m/>
  </r>
  <r>
    <s v="Muller-Kohler"/>
    <s v="Germany"/>
    <n v="52.520007999999997"/>
    <n v="13.404954"/>
    <s v="Banking &amp; Finance"/>
    <s v="Small (11-200)"/>
    <s v="John Smith"/>
    <d v="2024-02-18T00:00:00"/>
    <s v="Services"/>
    <x v="6"/>
    <n v="4"/>
    <x v="0"/>
    <m/>
    <n v="935"/>
    <n v="0.3"/>
    <d v="2025-02-05T00:00:00"/>
    <m/>
  </r>
  <r>
    <s v="Leuschke-Zboncak"/>
    <s v="Switzerland"/>
    <n v="46.204391000000001"/>
    <n v="6.1431579999999997"/>
    <s v="Education &amp; Science"/>
    <s v="Small (11-200)"/>
    <s v="David Wilson"/>
    <d v="2024-05-30T00:00:00"/>
    <s v="Services"/>
    <x v="6"/>
    <n v="4"/>
    <x v="0"/>
    <m/>
    <n v="1979"/>
    <n v="0.7"/>
    <d v="2024-11-14T00:00:00"/>
    <m/>
  </r>
  <r>
    <s v="Walter and Sons"/>
    <s v="Italy"/>
    <n v="41.902782000000002"/>
    <n v="12.496366"/>
    <s v="Transportation &amp; Logistics"/>
    <s v="Small (11-200)"/>
    <s v="Laura Thompson"/>
    <d v="2024-02-15T00:00:00"/>
    <s v="SAAS"/>
    <x v="6"/>
    <n v="4"/>
    <x v="0"/>
    <m/>
    <n v="1235"/>
    <n v="0.3"/>
    <d v="2024-03-13T00:00:00"/>
    <m/>
  </r>
  <r>
    <s v="Terry and Sons"/>
    <s v="France"/>
    <n v="48.864716000000001"/>
    <n v="2.3490139999999999"/>
    <s v="Entertainment &amp; Media &amp; Hospitality"/>
    <s v="Small (11-200)"/>
    <s v="Emily Johnson"/>
    <d v="2024-04-11T00:00:00"/>
    <s v="SAAS"/>
    <x v="6"/>
    <n v="4"/>
    <x v="0"/>
    <m/>
    <n v="563"/>
    <n v="0.3"/>
    <d v="2025-02-10T00:00:00"/>
    <m/>
  </r>
  <r>
    <s v="Monahan Inc"/>
    <s v="Netherlands"/>
    <n v="52.370215999999999"/>
    <n v="4.895168"/>
    <s v="Government Administration &amp; Healthcare"/>
    <s v="Small (11-200)"/>
    <s v="Kevin Anderson"/>
    <d v="2024-04-07T00:00:00"/>
    <s v="SAAS"/>
    <x v="6"/>
    <n v="4"/>
    <x v="0"/>
    <m/>
    <n v="1178"/>
    <n v="0.3"/>
    <d v="2024-08-06T00:00:00"/>
    <m/>
  </r>
  <r>
    <s v="Mayer Inc"/>
    <s v="Italy"/>
    <n v="41.902782000000002"/>
    <n v="12.496366"/>
    <s v="IT &amp; IT Services"/>
    <s v="Small (11-200)"/>
    <s v="Laura Thompson"/>
    <d v="2024-01-27T00:00:00"/>
    <s v="SAAS"/>
    <x v="6"/>
    <n v="4"/>
    <x v="0"/>
    <m/>
    <n v="1462"/>
    <n v="0.2"/>
    <d v="2024-11-18T00:00:00"/>
    <m/>
  </r>
  <r>
    <s v="Hirthe LLC"/>
    <s v="Portugal"/>
    <n v="38.736946000000003"/>
    <n v="-9.1426850000000002"/>
    <s v="Entertainment &amp; Media &amp; Hospitality"/>
    <s v="Small (11-200)"/>
    <s v="Sarah Davis"/>
    <d v="2024-04-27T00:00:00"/>
    <s v="SAAS"/>
    <x v="6"/>
    <n v="4"/>
    <x v="0"/>
    <m/>
    <n v="210"/>
    <n v="0.4"/>
    <d v="2024-06-21T00:00:00"/>
    <m/>
  </r>
  <r>
    <s v="Steuber, Frami and Witting"/>
    <s v="Italy"/>
    <n v="41.902782000000002"/>
    <n v="12.496366"/>
    <s v="Entertainment &amp; Media &amp; Hospitality"/>
    <s v="Small (11-200)"/>
    <s v="Jessica Martinez"/>
    <d v="2024-01-18T00:00:00"/>
    <s v="SAAS"/>
    <x v="6"/>
    <n v="4"/>
    <x v="0"/>
    <m/>
    <n v="1139"/>
    <n v="0.2"/>
    <d v="2024-04-08T00:00:00"/>
    <m/>
  </r>
  <r>
    <s v="Abbott-Dibbert"/>
    <s v="Spain"/>
    <n v="40.416775000000001"/>
    <n v="-3.7037900000000001"/>
    <s v="Agriculture &amp; Mining"/>
    <s v="Small (11-200)"/>
    <s v="David Wilson"/>
    <d v="2024-04-08T00:00:00"/>
    <s v="Custom solution"/>
    <x v="6"/>
    <n v="4"/>
    <x v="0"/>
    <m/>
    <n v="1800"/>
    <n v="0.9"/>
    <d v="2024-08-22T00:00:00"/>
    <m/>
  </r>
  <r>
    <s v="Lindgren-McDermott"/>
    <s v="Portugal"/>
    <n v="38.736946000000003"/>
    <n v="-9.1426850000000002"/>
    <s v="Education &amp; Science"/>
    <s v="Small (11-200)"/>
    <s v="Michael Brown"/>
    <d v="2024-05-25T00:00:00"/>
    <s v="Services"/>
    <x v="6"/>
    <n v="4"/>
    <x v="0"/>
    <m/>
    <n v="468"/>
    <n v="0.5"/>
    <d v="2025-03-10T00:00:00"/>
    <m/>
  </r>
  <r>
    <s v="Kreiger-Dooley"/>
    <s v="Italy"/>
    <n v="41.902782000000002"/>
    <n v="12.496366"/>
    <s v="Transportation &amp; Logistics"/>
    <s v="Small (11-200)"/>
    <s v="Sarah Davis"/>
    <d v="2024-04-16T00:00:00"/>
    <s v="Services"/>
    <x v="6"/>
    <n v="4"/>
    <x v="0"/>
    <m/>
    <n v="642"/>
    <n v="0.5"/>
    <d v="2025-02-03T00:00:00"/>
    <m/>
  </r>
  <r>
    <s v="Prohaska and Sons"/>
    <s v="Netherlands"/>
    <n v="52.370215999999999"/>
    <n v="4.895168"/>
    <s v="Banking &amp; Finance"/>
    <s v="Small (11-200)"/>
    <s v="Kevin Anderson"/>
    <d v="2024-02-24T00:00:00"/>
    <s v="SAAS"/>
    <x v="6"/>
    <n v="4"/>
    <x v="0"/>
    <m/>
    <n v="1798"/>
    <n v="0.3"/>
    <d v="2025-02-23T00:00:00"/>
    <m/>
  </r>
  <r>
    <s v="Kessler-Fisher"/>
    <s v="Austria"/>
    <n v="48.210033000000003"/>
    <n v="16.363448999999999"/>
    <s v="Energy &amp; Utilities"/>
    <s v="Small (11-200)"/>
    <s v="Laura Thompson"/>
    <d v="2024-02-24T00:00:00"/>
    <s v="SAAS"/>
    <x v="6"/>
    <n v="4"/>
    <x v="0"/>
    <m/>
    <n v="1720"/>
    <n v="0.2"/>
    <d v="2024-11-10T00:00:00"/>
    <m/>
  </r>
  <r>
    <s v="Howell Inc"/>
    <s v="France"/>
    <n v="48.864716000000001"/>
    <n v="2.3490139999999999"/>
    <s v="Construction &amp; Engineering"/>
    <s v="Small (11-200)"/>
    <s v="Jessica Martinez"/>
    <d v="2024-01-02T00:00:00"/>
    <s v="Custom solution"/>
    <x v="6"/>
    <n v="4"/>
    <x v="0"/>
    <m/>
    <n v="1336"/>
    <n v="0.3"/>
    <d v="2024-11-16T00:00:00"/>
    <m/>
  </r>
  <r>
    <s v="Jaskolski, Rippin and Pfannerstill"/>
    <s v="Switzerland"/>
    <n v="46.204391000000001"/>
    <n v="6.1431579999999997"/>
    <s v="Manufacturing &amp; Production"/>
    <s v="Small (11-200)"/>
    <s v="David Wilson"/>
    <d v="2024-04-27T00:00:00"/>
    <s v="SAAS"/>
    <x v="6"/>
    <n v="4"/>
    <x v="0"/>
    <m/>
    <n v="1544"/>
    <n v="0.2"/>
    <d v="2024-07-18T00:00:00"/>
    <m/>
  </r>
  <r>
    <s v="Mertz-Grimes"/>
    <s v="France"/>
    <n v="48.864716000000001"/>
    <n v="2.3490139999999999"/>
    <s v="IT &amp; IT Services"/>
    <s v="Small (11-200)"/>
    <s v="Kevin Anderson"/>
    <d v="2024-01-17T00:00:00"/>
    <s v="Services"/>
    <x v="6"/>
    <n v="4"/>
    <x v="0"/>
    <m/>
    <n v="828"/>
    <n v="0.5"/>
    <d v="2024-03-11T00:00:00"/>
    <m/>
  </r>
  <r>
    <s v="Heller and Sons"/>
    <s v="Belgium"/>
    <n v="51.260196999999998"/>
    <n v="4.4027710000000004"/>
    <s v="Recreation &amp; Sports"/>
    <s v="Small (11-200)"/>
    <s v="Laura Thompson"/>
    <d v="2024-03-05T00:00:00"/>
    <s v="Services"/>
    <x v="6"/>
    <n v="4"/>
    <x v="0"/>
    <m/>
    <n v="1570"/>
    <n v="0.4"/>
    <d v="2024-12-25T00:00:00"/>
    <m/>
  </r>
  <r>
    <s v="Rau and Sons"/>
    <s v="France"/>
    <n v="48.864716000000001"/>
    <n v="2.3490139999999999"/>
    <s v="Transportation &amp; Logistics"/>
    <s v="Small (11-200)"/>
    <s v="Jessica Martinez"/>
    <d v="2024-04-30T00:00:00"/>
    <s v="SAAS"/>
    <x v="6"/>
    <n v="4"/>
    <x v="0"/>
    <m/>
    <n v="1831"/>
    <n v="0.2"/>
    <d v="2024-09-21T00:00:00"/>
    <m/>
  </r>
  <r>
    <s v="Koepp-Abbott"/>
    <s v="Netherlands"/>
    <n v="52.370215999999999"/>
    <n v="4.895168"/>
    <s v="Transportation &amp; Logistics"/>
    <s v="Small (11-200)"/>
    <s v="Michael Brown"/>
    <d v="2024-03-25T00:00:00"/>
    <s v="SAAS"/>
    <x v="6"/>
    <n v="4"/>
    <x v="0"/>
    <m/>
    <n v="1616"/>
    <n v="0.2"/>
    <d v="2024-12-07T00:00:00"/>
    <m/>
  </r>
  <r>
    <s v="Ward, Koepp and Thiel"/>
    <s v="France"/>
    <n v="48.864716000000001"/>
    <n v="2.3490139999999999"/>
    <s v="Banking &amp; Finance"/>
    <s v="Small (11-200)"/>
    <s v="Jessica Martinez"/>
    <d v="2024-03-30T00:00:00"/>
    <s v="Services"/>
    <x v="6"/>
    <n v="4"/>
    <x v="0"/>
    <m/>
    <n v="1210"/>
    <n v="0.4"/>
    <d v="2024-07-11T00:00:00"/>
    <m/>
  </r>
  <r>
    <s v="Conroy Group"/>
    <s v="Italy"/>
    <n v="41.902782000000002"/>
    <n v="12.496366"/>
    <s v="Retail &amp; Distribution"/>
    <s v="Small (11-200)"/>
    <s v="Emily Johnson"/>
    <d v="2024-03-09T00:00:00"/>
    <s v="SAAS"/>
    <x v="6"/>
    <n v="4"/>
    <x v="0"/>
    <m/>
    <n v="1493"/>
    <n v="0.5"/>
    <d v="2025-01-31T00:00:00"/>
    <m/>
  </r>
  <r>
    <s v="Baumbach Inc"/>
    <s v="Germany"/>
    <n v="52.520007999999997"/>
    <n v="13.404954"/>
    <s v="Transportation &amp; Logistics"/>
    <s v="Small (11-200)"/>
    <s v="Michael Brown"/>
    <d v="2024-02-02T00:00:00"/>
    <s v="Services"/>
    <x v="6"/>
    <n v="4"/>
    <x v="0"/>
    <m/>
    <n v="365"/>
    <n v="0.3"/>
    <d v="2024-08-25T00:00:00"/>
    <m/>
  </r>
  <r>
    <s v="Kirlin Group"/>
    <s v="Switzerland"/>
    <n v="46.204391000000001"/>
    <n v="6.1431579999999997"/>
    <s v="Professional Services &amp; Consulting"/>
    <s v="Small (11-200)"/>
    <s v="Laura Thompson"/>
    <d v="2024-05-20T00:00:00"/>
    <s v="SAAS"/>
    <x v="6"/>
    <n v="4"/>
    <x v="0"/>
    <m/>
    <n v="550"/>
    <n v="0.6"/>
    <d v="2025-01-01T00:00:00"/>
    <m/>
  </r>
  <r>
    <s v="Grant, Kihn and Volkman"/>
    <s v="Netherlands"/>
    <n v="52.370215999999999"/>
    <n v="4.895168"/>
    <s v="Professional Services &amp; Consulting"/>
    <s v="Small (11-200)"/>
    <s v="David Wilson"/>
    <d v="2024-04-25T00:00:00"/>
    <s v="Custom solution"/>
    <x v="6"/>
    <n v="4"/>
    <x v="0"/>
    <m/>
    <n v="931"/>
    <n v="0.2"/>
    <d v="2025-04-13T00:00:00"/>
    <m/>
  </r>
  <r>
    <s v="Rodriguez-Leannon"/>
    <s v="Belgium"/>
    <n v="51.260196999999998"/>
    <n v="4.4027710000000004"/>
    <s v="Government Administration &amp; Healthcare"/>
    <s v="Small (11-200)"/>
    <s v="Sarah Davis"/>
    <d v="2024-02-07T00:00:00"/>
    <s v="Custom solution"/>
    <x v="6"/>
    <n v="4"/>
    <x v="0"/>
    <m/>
    <n v="1626"/>
    <n v="0.3"/>
    <d v="2024-08-14T00:00:00"/>
    <m/>
  </r>
  <r>
    <s v="Jacobs-Dickinson"/>
    <s v="Germany"/>
    <n v="52.520007999999997"/>
    <n v="13.404954"/>
    <s v="Transportation &amp; Logistics"/>
    <s v="Small (11-200)"/>
    <s v="Kevin Anderson"/>
    <d v="2024-02-16T00:00:00"/>
    <s v="Services"/>
    <x v="6"/>
    <n v="4"/>
    <x v="0"/>
    <m/>
    <n v="1206"/>
    <n v="0.3"/>
    <d v="2024-11-21T00:00:00"/>
    <m/>
  </r>
  <r>
    <s v="Durgan and Sons"/>
    <s v="Portugal"/>
    <n v="38.736946000000003"/>
    <n v="-9.1426850000000002"/>
    <s v="Transportation &amp; Logistics"/>
    <s v="Small (11-200)"/>
    <s v="Laura Thompson"/>
    <d v="2024-03-10T00:00:00"/>
    <s v="Services"/>
    <x v="6"/>
    <n v="4"/>
    <x v="0"/>
    <m/>
    <n v="885"/>
    <n v="0.2"/>
    <d v="2024-11-02T00:00:00"/>
    <m/>
  </r>
  <r>
    <s v="Bechtelar-Price"/>
    <s v="Spain"/>
    <n v="40.416775000000001"/>
    <n v="-3.7037900000000001"/>
    <s v="Government Administration &amp; Healthcare"/>
    <s v="Small (11-200)"/>
    <s v="Jessica Martinez"/>
    <d v="2024-02-03T00:00:00"/>
    <s v="SAAS"/>
    <x v="6"/>
    <n v="4"/>
    <x v="0"/>
    <m/>
    <n v="1709"/>
    <n v="0.2"/>
    <d v="2024-05-16T00:00:00"/>
    <m/>
  </r>
  <r>
    <s v="Spencer, Walter and Wolf"/>
    <s v="Italy"/>
    <n v="41.902782000000002"/>
    <n v="12.496366"/>
    <s v="Government Administration &amp; Healthcare"/>
    <s v="Small (11-200)"/>
    <s v="Michael Brown"/>
    <d v="2024-03-22T00:00:00"/>
    <s v="SAAS"/>
    <x v="6"/>
    <n v="4"/>
    <x v="0"/>
    <m/>
    <n v="642"/>
    <n v="0.3"/>
    <d v="2024-09-13T00:00:00"/>
    <m/>
  </r>
  <r>
    <s v="Herman-Graham"/>
    <s v="Spain"/>
    <n v="40.416775000000001"/>
    <n v="-3.7037900000000001"/>
    <s v="Manufacturing &amp; Production"/>
    <s v="Small (11-200)"/>
    <s v="Emily Johnson"/>
    <d v="2024-05-06T00:00:00"/>
    <s v="Services"/>
    <x v="6"/>
    <n v="4"/>
    <x v="0"/>
    <m/>
    <n v="1124"/>
    <n v="0.4"/>
    <d v="2024-11-16T00:00:00"/>
    <m/>
  </r>
  <r>
    <s v="Kulas-Cummings"/>
    <s v="Italy"/>
    <n v="41.902782000000002"/>
    <n v="12.496366"/>
    <s v="Government Administration &amp; Healthcare"/>
    <s v="Small (11-200)"/>
    <s v="Michael Brown"/>
    <d v="2024-05-29T00:00:00"/>
    <s v="SAAS"/>
    <x v="6"/>
    <n v="4"/>
    <x v="0"/>
    <m/>
    <n v="1397"/>
    <n v="0.8"/>
    <d v="2024-08-05T00:00:00"/>
    <m/>
  </r>
  <r>
    <s v="Towne LLC"/>
    <s v="Portugal"/>
    <n v="38.736946000000003"/>
    <n v="-9.1426850000000002"/>
    <s v="Energy &amp; Utilities"/>
    <s v="Small (11-200)"/>
    <s v="Laura Thompson"/>
    <d v="2024-01-09T00:00:00"/>
    <s v="SAAS"/>
    <x v="6"/>
    <n v="4"/>
    <x v="0"/>
    <m/>
    <n v="1935"/>
    <n v="0.3"/>
    <d v="2024-04-14T00:00:00"/>
    <m/>
  </r>
  <r>
    <s v="Stark, Beahan and Frami"/>
    <s v="Italy"/>
    <n v="41.902782000000002"/>
    <n v="12.496366"/>
    <s v="Banking &amp; Finance"/>
    <s v="Small (11-200)"/>
    <s v="Kevin Anderson"/>
    <d v="2024-04-20T00:00:00"/>
    <s v="Services"/>
    <x v="6"/>
    <n v="4"/>
    <x v="0"/>
    <m/>
    <n v="1661"/>
    <n v="0.2"/>
    <d v="2025-03-21T00:00:00"/>
    <m/>
  </r>
  <r>
    <s v="Hackett, Breitenberg and Feil"/>
    <s v="France"/>
    <n v="48.864716000000001"/>
    <n v="2.3490139999999999"/>
    <s v="Professional Services &amp; Consulting"/>
    <s v="Small (11-200)"/>
    <s v="David Wilson"/>
    <d v="2024-04-30T00:00:00"/>
    <s v="SAAS"/>
    <x v="6"/>
    <n v="4"/>
    <x v="0"/>
    <m/>
    <n v="1163"/>
    <n v="0.9"/>
    <d v="2025-03-27T00:00:00"/>
    <m/>
  </r>
  <r>
    <s v="Moore, Bergstrom and Greenholt"/>
    <s v="Italy"/>
    <n v="41.902782000000002"/>
    <n v="12.496366"/>
    <s v="Telecommunications"/>
    <s v="Small (11-200)"/>
    <s v="Jessica Martinez"/>
    <d v="2024-02-22T00:00:00"/>
    <s v="SAAS"/>
    <x v="6"/>
    <n v="4"/>
    <x v="0"/>
    <m/>
    <n v="373"/>
    <n v="0.5"/>
    <d v="2024-05-05T00:00:00"/>
    <m/>
  </r>
  <r>
    <s v="Bartoletti-Sawayn"/>
    <s v="France"/>
    <n v="48.864716000000001"/>
    <n v="2.3490139999999999"/>
    <s v="Recreation &amp; Sports"/>
    <s v="Small (11-200)"/>
    <s v="Michael Brown"/>
    <d v="2024-01-09T00:00:00"/>
    <s v="SAAS"/>
    <x v="6"/>
    <n v="4"/>
    <x v="0"/>
    <m/>
    <n v="388"/>
    <n v="0.4"/>
    <d v="2024-03-12T00:00:00"/>
    <m/>
  </r>
  <r>
    <s v="Shields, Veum and Legros"/>
    <s v="Switzerland"/>
    <n v="46.204391000000001"/>
    <n v="6.1431579999999997"/>
    <s v="IT &amp; IT Services"/>
    <s v="Small (11-200)"/>
    <s v="Laura Thompson"/>
    <d v="2024-03-23T00:00:00"/>
    <s v="SAAS"/>
    <x v="6"/>
    <n v="4"/>
    <x v="0"/>
    <m/>
    <n v="871"/>
    <n v="0.5"/>
    <d v="2024-11-28T00:00:00"/>
    <m/>
  </r>
  <r>
    <s v="Kautzer-Shanahan"/>
    <s v="Switzerland"/>
    <n v="46.204391000000001"/>
    <n v="6.1431579999999997"/>
    <s v="Transportation &amp; Logistics"/>
    <s v="Small (11-200)"/>
    <s v="John Smith"/>
    <d v="2024-02-15T00:00:00"/>
    <s v="SAAS"/>
    <x v="6"/>
    <n v="4"/>
    <x v="0"/>
    <m/>
    <n v="1917"/>
    <n v="0.3"/>
    <d v="2024-09-06T00:00:00"/>
    <m/>
  </r>
  <r>
    <s v="Walter, Roberts and Grant"/>
    <s v="Germany"/>
    <n v="52.520007999999997"/>
    <n v="13.404954"/>
    <s v="Transportation &amp; Logistics"/>
    <s v="Small (11-200)"/>
    <s v="Laura Thompson"/>
    <d v="2024-02-05T00:00:00"/>
    <s v="Services"/>
    <x v="6"/>
    <n v="4"/>
    <x v="0"/>
    <m/>
    <n v="1362"/>
    <n v="0.4"/>
    <d v="2024-03-01T00:00:00"/>
    <m/>
  </r>
  <r>
    <s v="Ferry, Kassulke and Abshire"/>
    <s v="Italy"/>
    <n v="41.902782000000002"/>
    <n v="12.496366"/>
    <s v="Energy &amp; Utilities"/>
    <s v="Small (11-200)"/>
    <s v="John Smith"/>
    <d v="2024-02-05T00:00:00"/>
    <s v="Services"/>
    <x v="6"/>
    <n v="4"/>
    <x v="0"/>
    <m/>
    <n v="834"/>
    <n v="0.2"/>
    <d v="2025-01-14T00:00:00"/>
    <m/>
  </r>
  <r>
    <s v="Douglas Inc"/>
    <s v="Italy"/>
    <n v="41.902782000000002"/>
    <n v="12.496366"/>
    <s v="Government Administration &amp; Healthcare"/>
    <s v="Small (11-200)"/>
    <s v="John Smith"/>
    <d v="2024-04-23T00:00:00"/>
    <s v="SAAS"/>
    <x v="6"/>
    <n v="4"/>
    <x v="0"/>
    <m/>
    <n v="1846"/>
    <n v="0.8"/>
    <d v="2024-08-04T00:00:00"/>
    <m/>
  </r>
  <r>
    <s v="Nitzsche Inc"/>
    <s v="Portugal"/>
    <n v="38.736946000000003"/>
    <n v="-9.1426850000000002"/>
    <s v="Agriculture &amp; Mining"/>
    <s v="Small (11-200)"/>
    <s v="Laura Thompson"/>
    <d v="2024-04-19T00:00:00"/>
    <s v="SAAS"/>
    <x v="6"/>
    <n v="4"/>
    <x v="0"/>
    <m/>
    <n v="1583"/>
    <n v="0.4"/>
    <d v="2024-06-07T00:00:00"/>
    <m/>
  </r>
  <r>
    <s v="Schroeder-Boyle"/>
    <s v="Switzerland"/>
    <n v="46.204391000000001"/>
    <n v="6.1431579999999997"/>
    <s v="Transportation &amp; Logistics"/>
    <s v="Small (11-200)"/>
    <s v="David Wilson"/>
    <d v="2024-04-30T00:00:00"/>
    <s v="SAAS"/>
    <x v="6"/>
    <n v="4"/>
    <x v="0"/>
    <m/>
    <n v="799"/>
    <n v="0.2"/>
    <d v="2024-07-18T00:00:00"/>
    <m/>
  </r>
  <r>
    <s v="Torp-Bernhard"/>
    <s v="France"/>
    <n v="48.864716000000001"/>
    <n v="2.3490139999999999"/>
    <s v="Banking &amp; Finance"/>
    <s v="Small (11-200)"/>
    <s v="Emily Johnson"/>
    <d v="2024-03-18T00:00:00"/>
    <s v="SAAS"/>
    <x v="6"/>
    <n v="4"/>
    <x v="0"/>
    <m/>
    <n v="1320"/>
    <n v="0.9"/>
    <d v="2025-01-19T00:00:00"/>
    <m/>
  </r>
  <r>
    <s v="Medhurst-Marvin"/>
    <s v="Italy"/>
    <n v="41.902782000000002"/>
    <n v="12.496366"/>
    <s v="Energy &amp; Utilities"/>
    <s v="Small (11-200)"/>
    <s v="Jessica Martinez"/>
    <d v="2024-01-10T00:00:00"/>
    <s v="SAAS"/>
    <x v="6"/>
    <n v="4"/>
    <x v="0"/>
    <m/>
    <n v="1730"/>
    <n v="0.9"/>
    <d v="2024-06-04T00:00:00"/>
    <m/>
  </r>
  <r>
    <s v="Barrows-Abbott"/>
    <s v="France"/>
    <n v="48.864716000000001"/>
    <n v="2.3490139999999999"/>
    <s v="Transportation &amp; Logistics"/>
    <s v="Small (11-200)"/>
    <s v="Sarah Davis"/>
    <d v="2024-02-20T00:00:00"/>
    <s v="Services"/>
    <x v="6"/>
    <n v="4"/>
    <x v="0"/>
    <m/>
    <n v="1805"/>
    <n v="0.6"/>
    <d v="2024-10-13T00:00:00"/>
    <m/>
  </r>
  <r>
    <s v="Hermann LLC"/>
    <s v="Italy"/>
    <n v="41.902782000000002"/>
    <n v="12.496366"/>
    <s v="Retail &amp; Distribution"/>
    <s v="Small (11-200)"/>
    <s v="Michael Brown"/>
    <d v="2024-05-11T00:00:00"/>
    <s v="Custom solution"/>
    <x v="6"/>
    <n v="4"/>
    <x v="0"/>
    <m/>
    <n v="1564"/>
    <n v="0.5"/>
    <d v="2024-11-11T00:00:00"/>
    <m/>
  </r>
  <r>
    <s v="Kautzer, Bahringer and Littel"/>
    <s v="Portugal"/>
    <n v="38.736946000000003"/>
    <n v="-9.1426850000000002"/>
    <s v="IT &amp; IT Services"/>
    <s v="Small (11-200)"/>
    <s v="Laura Thompson"/>
    <d v="2024-02-12T00:00:00"/>
    <s v="Custom solution"/>
    <x v="6"/>
    <n v="4"/>
    <x v="0"/>
    <m/>
    <n v="1373"/>
    <n v="0.2"/>
    <d v="2024-06-25T00:00:00"/>
    <m/>
  </r>
  <r>
    <s v="Weber and Sons"/>
    <s v="Spain"/>
    <n v="40.416775000000001"/>
    <n v="-3.7037900000000001"/>
    <s v="Recreation &amp; Sports"/>
    <s v="Small (11-200)"/>
    <s v="David Wilson"/>
    <d v="2024-03-31T00:00:00"/>
    <s v="SAAS"/>
    <x v="6"/>
    <n v="4"/>
    <x v="0"/>
    <m/>
    <n v="1364"/>
    <n v="0.4"/>
    <d v="2025-01-07T00:00:00"/>
    <m/>
  </r>
  <r>
    <s v="Pfannerstill, Denesik and Rodriguez"/>
    <s v="Germany"/>
    <n v="52.520007999999997"/>
    <n v="13.404954"/>
    <s v="Agriculture &amp; Mining"/>
    <s v="Small (11-200)"/>
    <s v="Kevin Anderson"/>
    <d v="2024-02-25T00:00:00"/>
    <s v="Services"/>
    <x v="6"/>
    <n v="4"/>
    <x v="0"/>
    <m/>
    <n v="1430"/>
    <n v="0.6"/>
    <d v="2024-11-13T00:00:00"/>
    <m/>
  </r>
  <r>
    <s v="Kirlin-Rodriguez"/>
    <s v="Austria"/>
    <n v="48.210033000000003"/>
    <n v="16.363448999999999"/>
    <s v="Education &amp; Science"/>
    <s v="Small (11-200)"/>
    <s v="Kevin Anderson"/>
    <d v="2024-02-22T00:00:00"/>
    <s v="Services"/>
    <x v="6"/>
    <n v="4"/>
    <x v="0"/>
    <m/>
    <n v="704"/>
    <n v="0.6"/>
    <d v="2024-10-22T00:00:00"/>
    <m/>
  </r>
  <r>
    <s v="Mante-Towne"/>
    <s v="Portugal"/>
    <n v="38.736946000000003"/>
    <n v="-9.1426850000000002"/>
    <s v="Transportation &amp; Logistics"/>
    <s v="Small (11-200)"/>
    <s v="John Smith"/>
    <d v="2024-03-08T00:00:00"/>
    <s v="Services"/>
    <x v="6"/>
    <n v="4"/>
    <x v="0"/>
    <m/>
    <n v="1907"/>
    <n v="0.4"/>
    <d v="2024-07-15T00:00:00"/>
    <m/>
  </r>
  <r>
    <s v="Rau, Veum and Purdy"/>
    <s v="Austria"/>
    <n v="48.210033000000003"/>
    <n v="16.363448999999999"/>
    <s v="Banking &amp; Finance"/>
    <s v="Small (11-200)"/>
    <s v="David Wilson"/>
    <d v="2024-04-28T00:00:00"/>
    <s v="Services"/>
    <x v="6"/>
    <n v="4"/>
    <x v="0"/>
    <m/>
    <n v="1580"/>
    <n v="0.4"/>
    <d v="2024-12-07T00:00:00"/>
    <m/>
  </r>
  <r>
    <s v="Hyatt-Dare"/>
    <s v="France"/>
    <n v="48.864716000000001"/>
    <n v="2.3490139999999999"/>
    <s v="Telecommunications"/>
    <s v="Small (11-200)"/>
    <s v="John Smith"/>
    <d v="2024-03-18T00:00:00"/>
    <s v="SAAS"/>
    <x v="6"/>
    <n v="4"/>
    <x v="0"/>
    <m/>
    <n v="733"/>
    <n v="0.6"/>
    <d v="2024-05-27T00:00:00"/>
    <m/>
  </r>
  <r>
    <s v="Leuschke, Wuckert and Yundt"/>
    <s v="Italy"/>
    <n v="41.902782000000002"/>
    <n v="12.496366"/>
    <s v="Agriculture &amp; Mining"/>
    <s v="Small (11-200)"/>
    <s v="Jessica Martinez"/>
    <d v="2024-02-28T00:00:00"/>
    <s v="SAAS"/>
    <x v="6"/>
    <n v="4"/>
    <x v="0"/>
    <m/>
    <n v="1890"/>
    <n v="0.4"/>
    <d v="2024-11-13T00:00:00"/>
    <m/>
  </r>
  <r>
    <s v="Mayer, Ryan and Satterfield"/>
    <s v="Portugal"/>
    <n v="38.736946000000003"/>
    <n v="-9.1426850000000002"/>
    <s v="Construction &amp; Engineering"/>
    <s v="Small (11-200)"/>
    <s v="Laura Thompson"/>
    <d v="2024-01-25T00:00:00"/>
    <s v="SAAS"/>
    <x v="6"/>
    <n v="4"/>
    <x v="0"/>
    <m/>
    <n v="684"/>
    <n v="0.4"/>
    <d v="2024-07-08T00:00:00"/>
    <m/>
  </r>
  <r>
    <s v="Mann-Moore"/>
    <s v="Italy"/>
    <n v="41.902782000000002"/>
    <n v="12.496366"/>
    <s v="Telecommunications"/>
    <s v="Small (11-200)"/>
    <s v="Emily Johnson"/>
    <d v="2024-03-10T00:00:00"/>
    <s v="SAAS"/>
    <x v="6"/>
    <n v="4"/>
    <x v="0"/>
    <m/>
    <n v="842"/>
    <n v="0.7"/>
    <d v="2024-08-03T00:00:00"/>
    <m/>
  </r>
  <r>
    <s v="Ebert, Schinner and Haag"/>
    <s v="France"/>
    <n v="48.864716000000001"/>
    <n v="2.3490139999999999"/>
    <s v="Government Administration &amp; Healthcare"/>
    <s v="Small (11-200)"/>
    <s v="Emily Johnson"/>
    <d v="2024-05-09T00:00:00"/>
    <s v="SAAS"/>
    <x v="6"/>
    <n v="4"/>
    <x v="0"/>
    <m/>
    <n v="596"/>
    <n v="0.4"/>
    <d v="2025-04-18T00:00:00"/>
    <m/>
  </r>
  <r>
    <s v="Hegmann-Kris"/>
    <s v="Netherlands"/>
    <n v="52.370215999999999"/>
    <n v="4.895168"/>
    <s v="Agriculture &amp; Mining"/>
    <s v="Small (11-200)"/>
    <s v="Laura Thompson"/>
    <d v="2024-03-26T00:00:00"/>
    <s v="Services"/>
    <x v="6"/>
    <n v="4"/>
    <x v="0"/>
    <m/>
    <n v="1579"/>
    <n v="0.5"/>
    <d v="2024-10-18T00:00:00"/>
    <m/>
  </r>
  <r>
    <s v="Williamson, Williamson and Walker"/>
    <s v="Germany"/>
    <n v="52.520007999999997"/>
    <n v="13.404954"/>
    <s v="Retail &amp; Distribution"/>
    <s v="Small (11-200)"/>
    <s v="Jessica Martinez"/>
    <d v="2024-03-27T00:00:00"/>
    <s v="Services"/>
    <x v="6"/>
    <n v="4"/>
    <x v="0"/>
    <m/>
    <n v="566"/>
    <n v="0.3"/>
    <d v="2024-04-25T00:00:00"/>
    <m/>
  </r>
  <r>
    <s v="Runolfsson, Schinner and Beier"/>
    <s v="Spain"/>
    <n v="40.416775000000001"/>
    <n v="-3.7037900000000001"/>
    <s v="Transportation &amp; Logistics"/>
    <s v="Small (11-200)"/>
    <s v="Michael Brown"/>
    <d v="2024-03-10T00:00:00"/>
    <s v="Custom solution"/>
    <x v="6"/>
    <n v="4"/>
    <x v="0"/>
    <m/>
    <n v="1973"/>
    <n v="0.4"/>
    <d v="2025-02-13T00:00:00"/>
    <m/>
  </r>
  <r>
    <s v="Schamberger, Hartmann and Jones"/>
    <s v="Belgium"/>
    <n v="51.260196999999998"/>
    <n v="4.4027710000000004"/>
    <s v="Transportation &amp; Logistics"/>
    <s v="Small (11-200)"/>
    <s v="Laura Thompson"/>
    <d v="2024-02-25T00:00:00"/>
    <s v="SAAS"/>
    <x v="6"/>
    <n v="4"/>
    <x v="0"/>
    <m/>
    <n v="599"/>
    <n v="0.8"/>
    <d v="2024-06-09T00:00:00"/>
    <m/>
  </r>
  <r>
    <s v="Marvin, Gutkowski and Anderson"/>
    <s v="Italy"/>
    <n v="41.902782000000002"/>
    <n v="12.496366"/>
    <s v="Transportation &amp; Logistics"/>
    <s v="Small (11-200)"/>
    <s v="Laura Thompson"/>
    <d v="2024-03-27T00:00:00"/>
    <s v="Custom solution"/>
    <x v="6"/>
    <n v="4"/>
    <x v="0"/>
    <m/>
    <n v="769"/>
    <n v="0.5"/>
    <d v="2024-05-31T00:00:00"/>
    <m/>
  </r>
  <r>
    <s v="Kutch, Dickinson and Ullrich"/>
    <s v="Netherlands"/>
    <n v="52.370215999999999"/>
    <n v="4.895168"/>
    <s v="IT &amp; IT Services"/>
    <s v="Small (11-200)"/>
    <s v="Michael Brown"/>
    <d v="2024-05-31T00:00:00"/>
    <s v="SAAS"/>
    <x v="6"/>
    <n v="4"/>
    <x v="0"/>
    <m/>
    <n v="1456"/>
    <n v="0.5"/>
    <d v="2024-11-17T00:00:00"/>
    <m/>
  </r>
  <r>
    <s v="Wolf LLC"/>
    <s v="Belgium"/>
    <n v="51.260196999999998"/>
    <n v="4.4027710000000004"/>
    <s v="Transportation &amp; Logistics"/>
    <s v="Small (11-200)"/>
    <s v="John Smith"/>
    <d v="2024-04-26T00:00:00"/>
    <s v="Custom solution"/>
    <x v="6"/>
    <n v="4"/>
    <x v="0"/>
    <m/>
    <n v="830"/>
    <n v="0.8"/>
    <d v="2025-04-03T00:00:00"/>
    <m/>
  </r>
  <r>
    <s v="Quitzon, O'Conner and Erdman"/>
    <s v="Italy"/>
    <n v="41.902782000000002"/>
    <n v="12.496366"/>
    <s v="IT &amp; IT Services"/>
    <s v="Small (11-200)"/>
    <s v="Kevin Anderson"/>
    <d v="2024-05-29T00:00:00"/>
    <s v="SAAS"/>
    <x v="6"/>
    <n v="4"/>
    <x v="0"/>
    <m/>
    <n v="298"/>
    <n v="0.5"/>
    <d v="2025-04-14T00:00:00"/>
    <m/>
  </r>
  <r>
    <s v="Tremblay, Jacobson and Hackett"/>
    <s v="Portugal"/>
    <n v="38.736946000000003"/>
    <n v="-9.1426850000000002"/>
    <s v="Banking &amp; Finance"/>
    <s v="Small (11-200)"/>
    <s v="Michael Brown"/>
    <d v="2024-03-28T00:00:00"/>
    <s v="Services"/>
    <x v="6"/>
    <n v="4"/>
    <x v="0"/>
    <m/>
    <n v="943"/>
    <n v="0.6"/>
    <d v="2025-01-31T00:00:00"/>
    <m/>
  </r>
  <r>
    <s v="Bauch-Kovacek"/>
    <s v="France"/>
    <n v="48.864716000000001"/>
    <n v="2.3490139999999999"/>
    <s v="IT &amp; IT Services"/>
    <s v="Small (11-200)"/>
    <s v="Michael Brown"/>
    <d v="2024-04-17T00:00:00"/>
    <s v="SAAS"/>
    <x v="6"/>
    <n v="4"/>
    <x v="0"/>
    <m/>
    <n v="909"/>
    <n v="0.3"/>
    <d v="2025-02-22T00:00:00"/>
    <m/>
  </r>
  <r>
    <s v="Marvin, Hills and Hirthe"/>
    <s v="Switzerland"/>
    <n v="46.204391000000001"/>
    <n v="6.1431579999999997"/>
    <s v="Construction &amp; Engineering"/>
    <s v="Small (11-200)"/>
    <s v="Emily Johnson"/>
    <d v="2024-01-30T00:00:00"/>
    <s v="SAAS"/>
    <x v="6"/>
    <n v="4"/>
    <x v="0"/>
    <m/>
    <n v="227"/>
    <n v="0.3"/>
    <d v="2024-03-02T00:00:00"/>
    <m/>
  </r>
  <r>
    <s v="Leannon, Schowalter and Waters"/>
    <s v="Portugal"/>
    <n v="38.736946000000003"/>
    <n v="-9.1426850000000002"/>
    <s v="Professional Services &amp; Consulting"/>
    <s v="Small (11-200)"/>
    <s v="Laura Thompson"/>
    <d v="2024-04-30T00:00:00"/>
    <s v="Services"/>
    <x v="6"/>
    <n v="4"/>
    <x v="0"/>
    <m/>
    <n v="924"/>
    <n v="0.7"/>
    <d v="2025-04-24T00:00:00"/>
    <m/>
  </r>
  <r>
    <s v="Kemmer and Sons"/>
    <s v="Germany"/>
    <n v="52.520007999999997"/>
    <n v="13.404954"/>
    <s v="Government Administration &amp; Healthcare"/>
    <s v="Small (11-200)"/>
    <s v="Emily Johnson"/>
    <d v="2024-03-21T00:00:00"/>
    <s v="SAAS"/>
    <x v="6"/>
    <n v="4"/>
    <x v="0"/>
    <m/>
    <n v="1403"/>
    <n v="0.3"/>
    <d v="2024-12-18T00:00:00"/>
    <m/>
  </r>
  <r>
    <s v="Dickens, Lubowitz and Emard"/>
    <s v="Germany"/>
    <n v="52.520007999999997"/>
    <n v="13.404954"/>
    <s v="Agriculture &amp; Mining"/>
    <s v="Small (11-200)"/>
    <s v="Laura Thompson"/>
    <d v="2024-05-22T00:00:00"/>
    <s v="SAAS"/>
    <x v="6"/>
    <n v="4"/>
    <x v="0"/>
    <m/>
    <n v="1398"/>
    <n v="0.5"/>
    <d v="2024-10-10T00:00:00"/>
    <m/>
  </r>
  <r>
    <s v="Emard and Sons"/>
    <s v="Switzerland"/>
    <n v="46.204391000000001"/>
    <n v="6.1431579999999997"/>
    <s v="Banking &amp; Finance"/>
    <s v="Small (11-200)"/>
    <s v="Laura Thompson"/>
    <d v="2024-05-15T00:00:00"/>
    <s v="Custom solution"/>
    <x v="6"/>
    <n v="4"/>
    <x v="0"/>
    <m/>
    <n v="1190"/>
    <n v="0.2"/>
    <d v="2025-05-01T00:00:00"/>
    <m/>
  </r>
  <r>
    <s v="Lind Group"/>
    <s v="France"/>
    <n v="48.864716000000001"/>
    <n v="2.3490139999999999"/>
    <s v="Banking &amp; Finance"/>
    <s v="Small (11-200)"/>
    <s v="Michael Brown"/>
    <d v="2024-04-14T00:00:00"/>
    <s v="SAAS"/>
    <x v="6"/>
    <n v="4"/>
    <x v="0"/>
    <m/>
    <n v="654"/>
    <n v="0.5"/>
    <d v="2024-07-29T00:00:00"/>
    <m/>
  </r>
  <r>
    <s v="Wolff Group"/>
    <s v="Germany"/>
    <n v="52.520007999999997"/>
    <n v="13.404954"/>
    <s v="Recreation &amp; Sports"/>
    <s v="Small (11-200)"/>
    <s v="Laura Thompson"/>
    <d v="2024-02-13T00:00:00"/>
    <s v="SAAS"/>
    <x v="6"/>
    <n v="4"/>
    <x v="0"/>
    <m/>
    <n v="517"/>
    <n v="0.3"/>
    <d v="2025-01-30T00:00:00"/>
    <m/>
  </r>
  <r>
    <s v="Rogahn-Rodriguez"/>
    <s v="Germany"/>
    <n v="52.520007999999997"/>
    <n v="13.404954"/>
    <s v="Construction &amp; Engineering"/>
    <s v="Small (11-200)"/>
    <s v="John Smith"/>
    <d v="2024-04-24T00:00:00"/>
    <s v="SAAS"/>
    <x v="6"/>
    <n v="4"/>
    <x v="0"/>
    <m/>
    <n v="388"/>
    <n v="0.8"/>
    <d v="2024-10-05T00:00:00"/>
    <m/>
  </r>
  <r>
    <s v="Ratke, Bogan and Kautzer"/>
    <s v="France"/>
    <n v="48.864716000000001"/>
    <n v="2.3490139999999999"/>
    <s v="Entertainment &amp; Media &amp; Hospitality"/>
    <s v="Small (11-200)"/>
    <s v="Kevin Anderson"/>
    <d v="2024-05-07T00:00:00"/>
    <s v="SAAS"/>
    <x v="6"/>
    <n v="4"/>
    <x v="0"/>
    <m/>
    <n v="1147"/>
    <n v="0.8"/>
    <d v="2025-03-03T00:00:00"/>
    <m/>
  </r>
  <r>
    <s v="Greenholt-Kiehn"/>
    <s v="Switzerland"/>
    <n v="46.204391000000001"/>
    <n v="6.1431579999999997"/>
    <s v="Banking &amp; Finance"/>
    <s v="Small (11-200)"/>
    <s v="Emily Johnson"/>
    <d v="2024-03-19T00:00:00"/>
    <s v="SAAS"/>
    <x v="6"/>
    <n v="4"/>
    <x v="0"/>
    <m/>
    <n v="1776"/>
    <n v="0.2"/>
    <d v="2024-12-07T00:00:00"/>
    <m/>
  </r>
  <r>
    <s v="Hayes and Sons"/>
    <s v="Portugal"/>
    <n v="38.736946000000003"/>
    <n v="-9.1426850000000002"/>
    <s v="Banking &amp; Finance"/>
    <s v="Small (11-200)"/>
    <s v="Michael Brown"/>
    <d v="2024-05-26T00:00:00"/>
    <s v="SAAS"/>
    <x v="6"/>
    <n v="4"/>
    <x v="0"/>
    <m/>
    <n v="1127"/>
    <n v="0.3"/>
    <d v="2025-02-15T00:00:00"/>
    <m/>
  </r>
  <r>
    <s v="Bernhard, Auer and Pollich"/>
    <s v="Switzerland"/>
    <n v="46.204391000000001"/>
    <n v="6.1431579999999997"/>
    <s v="Entertainment &amp; Media &amp; Hospitality"/>
    <s v="Small (11-200)"/>
    <s v="David Wilson"/>
    <d v="2024-04-05T00:00:00"/>
    <s v="Services"/>
    <x v="6"/>
    <n v="4"/>
    <x v="0"/>
    <m/>
    <n v="258"/>
    <n v="0.4"/>
    <d v="2024-05-13T00:00:00"/>
    <m/>
  </r>
  <r>
    <s v="Champlin-Christiansen"/>
    <s v="Germany"/>
    <n v="52.520007999999997"/>
    <n v="13.404954"/>
    <s v="Government Administration &amp; Healthcare"/>
    <s v="Small (11-200)"/>
    <s v="Emily Johnson"/>
    <d v="2024-03-01T00:00:00"/>
    <s v="Services"/>
    <x v="6"/>
    <n v="4"/>
    <x v="0"/>
    <m/>
    <n v="263"/>
    <n v="1"/>
    <d v="2024-10-06T00:00:00"/>
    <m/>
  </r>
  <r>
    <s v="Tillman Group"/>
    <s v="Spain"/>
    <n v="40.416775000000001"/>
    <n v="-3.7037900000000001"/>
    <s v="Banking &amp; Finance"/>
    <s v="Small (11-200)"/>
    <s v="Jessica Martinez"/>
    <d v="2024-03-02T00:00:00"/>
    <s v="SAAS"/>
    <x v="6"/>
    <n v="4"/>
    <x v="0"/>
    <m/>
    <n v="320"/>
    <n v="0.5"/>
    <d v="2024-10-10T00:00:00"/>
    <m/>
  </r>
  <r>
    <s v="Rutherford-Botsford"/>
    <s v="Switzerland"/>
    <n v="46.204391000000001"/>
    <n v="6.1431579999999997"/>
    <s v="Retail &amp; Distribution"/>
    <s v="Small (11-200)"/>
    <s v="Jessica Martinez"/>
    <d v="2024-05-08T00:00:00"/>
    <s v="Services"/>
    <x v="6"/>
    <n v="4"/>
    <x v="0"/>
    <m/>
    <n v="758"/>
    <n v="0.4"/>
    <d v="2024-08-28T00:00:00"/>
    <m/>
  </r>
  <r>
    <s v="Monahan, Witting and Schaden"/>
    <s v="Spain"/>
    <n v="40.416775000000001"/>
    <n v="-3.7037900000000001"/>
    <s v="IT &amp; IT Services"/>
    <s v="Small (11-200)"/>
    <s v="Michael Brown"/>
    <d v="2024-01-24T00:00:00"/>
    <s v="Services"/>
    <x v="6"/>
    <n v="4"/>
    <x v="0"/>
    <m/>
    <n v="952"/>
    <n v="0.3"/>
    <d v="2024-04-08T00:00:00"/>
    <m/>
  </r>
  <r>
    <s v="Feedfish"/>
    <s v="Spain"/>
    <n v="40.416775000000001"/>
    <n v="-3.7037900000000001"/>
    <s v="Government Administration &amp; Healthcare"/>
    <s v="Micro (1-10)"/>
    <s v="Jessica Martinez"/>
    <d v="2024-04-13T00:00:00"/>
    <s v="SAAS"/>
    <x v="6"/>
    <n v="4"/>
    <x v="0"/>
    <m/>
    <n v="1082"/>
    <n v="0.5"/>
    <d v="2024-09-27T00:00:00"/>
    <m/>
  </r>
  <r>
    <s v="Oodoo"/>
    <s v="France"/>
    <n v="48.864716000000001"/>
    <n v="2.3490139999999999"/>
    <s v="Transportation &amp; Logistics"/>
    <s v="Micro (1-10)"/>
    <s v="John Smith"/>
    <d v="2024-03-05T00:00:00"/>
    <s v="SAAS"/>
    <x v="6"/>
    <n v="4"/>
    <x v="0"/>
    <m/>
    <n v="593"/>
    <n v="0.2"/>
    <d v="2025-01-16T00:00:00"/>
    <m/>
  </r>
  <r>
    <s v="Realblab"/>
    <s v="Belgium"/>
    <n v="51.260196999999998"/>
    <n v="4.4027710000000004"/>
    <s v="Entertainment &amp; Media &amp; Hospitality"/>
    <s v="Micro (1-10)"/>
    <s v="John Smith"/>
    <d v="2024-03-31T00:00:00"/>
    <s v="Services"/>
    <x v="6"/>
    <n v="4"/>
    <x v="0"/>
    <m/>
    <n v="1032"/>
    <n v="0.5"/>
    <d v="2024-04-24T00:00:00"/>
    <m/>
  </r>
  <r>
    <s v="Babblestorm"/>
    <s v="Switzerland"/>
    <n v="46.204391000000001"/>
    <n v="6.1431579999999997"/>
    <s v="Banking &amp; Finance"/>
    <s v="Micro (1-10)"/>
    <s v="Michael Brown"/>
    <d v="2024-05-29T00:00:00"/>
    <s v="Services"/>
    <x v="6"/>
    <n v="4"/>
    <x v="0"/>
    <m/>
    <n v="928"/>
    <n v="0.2"/>
    <d v="2024-11-07T00:00:00"/>
    <m/>
  </r>
  <r>
    <s v="Nlounge"/>
    <s v="Spain"/>
    <n v="40.416775000000001"/>
    <n v="-3.7037900000000001"/>
    <s v="IT &amp; IT Services"/>
    <s v="Micro (1-10)"/>
    <s v="Emily Johnson"/>
    <d v="2024-03-18T00:00:00"/>
    <s v="Services"/>
    <x v="6"/>
    <n v="4"/>
    <x v="0"/>
    <m/>
    <n v="730"/>
    <n v="1"/>
    <d v="2024-08-17T00:00:00"/>
    <m/>
  </r>
  <r>
    <s v="Fatz"/>
    <s v="Spain"/>
    <n v="40.416775000000001"/>
    <n v="-3.7037900000000001"/>
    <s v="Government Administration &amp; Healthcare"/>
    <s v="Micro (1-10)"/>
    <s v="Emily Johnson"/>
    <d v="2024-04-04T00:00:00"/>
    <s v="SAAS"/>
    <x v="6"/>
    <n v="4"/>
    <x v="0"/>
    <m/>
    <n v="926"/>
    <n v="0.2"/>
    <d v="2024-11-02T00:00:00"/>
    <m/>
  </r>
  <r>
    <s v="Pixonyx"/>
    <s v="Italy"/>
    <n v="41.902782000000002"/>
    <n v="12.496366"/>
    <s v="IT &amp; IT Services"/>
    <s v="Micro (1-10)"/>
    <s v="Michael Brown"/>
    <d v="2024-04-30T00:00:00"/>
    <s v="SAAS"/>
    <x v="6"/>
    <n v="4"/>
    <x v="0"/>
    <m/>
    <n v="826"/>
    <n v="0.2"/>
    <d v="2025-03-18T00:00:00"/>
    <m/>
  </r>
  <r>
    <s v="Avaveo"/>
    <s v="Austria"/>
    <n v="48.210033000000003"/>
    <n v="16.363448999999999"/>
    <s v="Banking &amp; Finance"/>
    <s v="Micro (1-10)"/>
    <s v="Sarah Davis"/>
    <d v="2024-05-03T00:00:00"/>
    <s v="Custom solution"/>
    <x v="6"/>
    <n v="4"/>
    <x v="0"/>
    <m/>
    <n v="1094"/>
    <n v="1"/>
    <d v="2025-03-25T00:00:00"/>
    <m/>
  </r>
  <r>
    <s v="Skilith"/>
    <s v="France"/>
    <n v="48.864716000000001"/>
    <n v="2.3490139999999999"/>
    <s v="Manufacturing &amp; Production"/>
    <s v="Micro (1-10)"/>
    <s v="David Wilson"/>
    <d v="2024-01-06T00:00:00"/>
    <s v="Services"/>
    <x v="6"/>
    <n v="4"/>
    <x v="0"/>
    <m/>
    <n v="256"/>
    <n v="0.3"/>
    <d v="2024-06-03T00:00:00"/>
    <m/>
  </r>
  <r>
    <s v="Brainlounge"/>
    <s v="Switzerland"/>
    <n v="46.204391000000001"/>
    <n v="6.1431579999999997"/>
    <s v="Construction &amp; Engineering"/>
    <s v="Micro (1-10)"/>
    <s v="Jessica Martinez"/>
    <d v="2024-04-28T00:00:00"/>
    <s v="Services"/>
    <x v="6"/>
    <n v="4"/>
    <x v="0"/>
    <m/>
    <n v="656"/>
    <n v="0.4"/>
    <d v="2024-12-07T00:00:00"/>
    <m/>
  </r>
  <r>
    <s v="Wikido"/>
    <s v="Italy"/>
    <n v="41.902782000000002"/>
    <n v="12.496366"/>
    <s v="Banking &amp; Finance"/>
    <s v="Micro (1-10)"/>
    <s v="Michael Brown"/>
    <d v="2024-04-26T00:00:00"/>
    <s v="SAAS"/>
    <x v="6"/>
    <n v="4"/>
    <x v="0"/>
    <m/>
    <n v="1048"/>
    <n v="0.6"/>
    <d v="2024-10-21T00:00:00"/>
    <m/>
  </r>
  <r>
    <s v="Brainverse"/>
    <s v="Italy"/>
    <n v="41.902782000000002"/>
    <n v="12.496366"/>
    <s v="Entertainment &amp; Media &amp; Hospitality"/>
    <s v="Micro (1-10)"/>
    <s v="Laura Thompson"/>
    <d v="2024-02-22T00:00:00"/>
    <s v="SAAS"/>
    <x v="6"/>
    <n v="4"/>
    <x v="0"/>
    <m/>
    <n v="556"/>
    <n v="0.5"/>
    <d v="2024-10-20T00:00:00"/>
    <m/>
  </r>
  <r>
    <s v="O'Conner-Zboncak"/>
    <s v="Spain"/>
    <n v="40.416775000000001"/>
    <n v="-3.7037900000000001"/>
    <s v="Banking &amp; Finance"/>
    <s v="Micro (1-10)"/>
    <s v="Laura Thompson"/>
    <d v="2024-02-06T00:00:00"/>
    <s v="SAAS"/>
    <x v="6"/>
    <n v="4"/>
    <x v="0"/>
    <m/>
    <n v="850"/>
    <n v="0.5"/>
    <d v="2024-05-07T00:00:00"/>
    <m/>
  </r>
  <r>
    <s v="Goldner Group"/>
    <s v="Italy"/>
    <n v="41.902782000000002"/>
    <n v="12.496366"/>
    <s v="Transportation &amp; Logistics"/>
    <s v="Micro (1-10)"/>
    <s v="John Smith"/>
    <d v="2024-04-23T00:00:00"/>
    <s v="Services"/>
    <x v="6"/>
    <n v="4"/>
    <x v="0"/>
    <m/>
    <n v="1093"/>
    <n v="0.2"/>
    <d v="2024-08-11T00:00:00"/>
    <m/>
  </r>
  <r>
    <s v="Pfannerstill, VonRueden and Greenfelder"/>
    <s v="Italy"/>
    <n v="41.902782000000002"/>
    <n v="12.496366"/>
    <s v="Education &amp; Science"/>
    <s v="Micro (1-10)"/>
    <s v="Emily Johnson"/>
    <d v="2024-03-11T00:00:00"/>
    <s v="Custom solution"/>
    <x v="6"/>
    <n v="4"/>
    <x v="0"/>
    <m/>
    <n v="314"/>
    <n v="0.6"/>
    <d v="2025-03-11T00:00:00"/>
    <m/>
  </r>
  <r>
    <s v="Padberg, Ferry and Abshire"/>
    <s v="Germany"/>
    <n v="52.520007999999997"/>
    <n v="13.404954"/>
    <s v="Transportation &amp; Logistics"/>
    <s v="Micro (1-10)"/>
    <s v="Laura Thompson"/>
    <d v="2024-01-22T00:00:00"/>
    <s v="Services"/>
    <x v="6"/>
    <n v="4"/>
    <x v="0"/>
    <m/>
    <n v="642"/>
    <n v="0.5"/>
    <d v="2024-03-19T00:00:00"/>
    <m/>
  </r>
  <r>
    <s v="Effertz-Wehner"/>
    <s v="Switzerland"/>
    <n v="46.204391000000001"/>
    <n v="6.1431579999999997"/>
    <s v="Transportation &amp; Logistics"/>
    <s v="Micro (1-10)"/>
    <s v="Sarah Davis"/>
    <d v="2024-01-25T00:00:00"/>
    <s v="Services"/>
    <x v="6"/>
    <n v="4"/>
    <x v="0"/>
    <m/>
    <n v="858"/>
    <n v="0.4"/>
    <d v="2024-10-06T00:00:00"/>
    <m/>
  </r>
  <r>
    <s v="Ebert-Cummerata"/>
    <s v="France"/>
    <n v="48.864716000000001"/>
    <n v="2.3490139999999999"/>
    <s v="Transportation &amp; Logistics"/>
    <s v="Micro (1-10)"/>
    <s v="Laura Thompson"/>
    <d v="2024-04-23T00:00:00"/>
    <s v="Services"/>
    <x v="6"/>
    <n v="4"/>
    <x v="0"/>
    <m/>
    <n v="828"/>
    <n v="0.4"/>
    <d v="2025-04-16T00:00:00"/>
    <m/>
  </r>
  <r>
    <s v="Nolan-DuBuque"/>
    <s v="France"/>
    <n v="48.864716000000001"/>
    <n v="2.3490139999999999"/>
    <s v="Banking &amp; Finance"/>
    <s v="Micro (1-10)"/>
    <s v="John Smith"/>
    <d v="2024-01-21T00:00:00"/>
    <s v="Services"/>
    <x v="6"/>
    <n v="4"/>
    <x v="0"/>
    <m/>
    <n v="482"/>
    <n v="1"/>
    <d v="2024-05-03T00:00:00"/>
    <m/>
  </r>
  <r>
    <s v="Franecki-Baumbach"/>
    <s v="Austria"/>
    <n v="48.210033000000003"/>
    <n v="16.363448999999999"/>
    <s v="Professional Services &amp; Consulting"/>
    <s v="Micro (1-10)"/>
    <s v="Laura Thompson"/>
    <d v="2024-02-07T00:00:00"/>
    <s v="SAAS"/>
    <x v="6"/>
    <n v="4"/>
    <x v="0"/>
    <m/>
    <n v="367"/>
    <n v="0.5"/>
    <d v="2024-03-01T00:00:00"/>
    <m/>
  </r>
  <r>
    <s v="Cremin Group"/>
    <s v="France"/>
    <n v="48.864716000000001"/>
    <n v="2.3490139999999999"/>
    <s v="Entertainment &amp; Media &amp; Hospitality"/>
    <s v="Micro (1-10)"/>
    <s v="Emily Johnson"/>
    <d v="2024-04-25T00:00:00"/>
    <s v="Services"/>
    <x v="6"/>
    <n v="4"/>
    <x v="0"/>
    <m/>
    <n v="471"/>
    <n v="0.2"/>
    <d v="2025-03-16T00:00:00"/>
    <m/>
  </r>
  <r>
    <s v="Friesen, Jacobson and Lockman"/>
    <s v="Austria"/>
    <n v="48.210033000000003"/>
    <n v="16.363448999999999"/>
    <s v="IT &amp; IT Services"/>
    <s v="Micro (1-10)"/>
    <s v="Laura Thompson"/>
    <d v="2024-03-16T00:00:00"/>
    <s v="SAAS"/>
    <x v="6"/>
    <n v="4"/>
    <x v="0"/>
    <m/>
    <n v="1169"/>
    <n v="0.2"/>
    <d v="2024-07-19T00:00:00"/>
    <m/>
  </r>
  <r>
    <s v="West, Rodriguez and Larson"/>
    <s v="Belgium"/>
    <n v="51.260196999999998"/>
    <n v="4.4027710000000004"/>
    <s v="Agriculture &amp; Mining"/>
    <s v="Micro (1-10)"/>
    <s v="David Wilson"/>
    <d v="2024-05-06T00:00:00"/>
    <s v="Custom solution"/>
    <x v="6"/>
    <n v="4"/>
    <x v="0"/>
    <m/>
    <n v="1140"/>
    <n v="0.4"/>
    <d v="2024-06-26T00:00:00"/>
    <m/>
  </r>
  <r>
    <s v="Douglas-Purdy"/>
    <s v="Germany"/>
    <n v="52.520007999999997"/>
    <n v="13.404954"/>
    <s v="Banking &amp; Finance"/>
    <s v="Micro (1-10)"/>
    <s v="Jessica Martinez"/>
    <d v="2024-05-16T00:00:00"/>
    <s v="Custom solution"/>
    <x v="6"/>
    <n v="4"/>
    <x v="0"/>
    <m/>
    <n v="437"/>
    <n v="0.2"/>
    <d v="2024-06-05T00:00:00"/>
    <m/>
  </r>
  <r>
    <s v="Wilkinson Group"/>
    <s v="Italy"/>
    <n v="41.902782000000002"/>
    <n v="12.496366"/>
    <s v="Transportation &amp; Logistics"/>
    <s v="Micro (1-10)"/>
    <s v="Kevin Anderson"/>
    <d v="2024-03-27T00:00:00"/>
    <s v="SAAS"/>
    <x v="6"/>
    <n v="4"/>
    <x v="0"/>
    <m/>
    <n v="1027"/>
    <n v="0.5"/>
    <d v="2025-01-08T00:00:00"/>
    <m/>
  </r>
  <r>
    <s v="Greenholt LLC"/>
    <s v="France"/>
    <n v="48.864716000000001"/>
    <n v="2.3490139999999999"/>
    <s v="Retail &amp; Distribution"/>
    <s v="Micro (1-10)"/>
    <s v="Michael Brown"/>
    <d v="2024-01-13T00:00:00"/>
    <s v="Services"/>
    <x v="6"/>
    <n v="4"/>
    <x v="0"/>
    <m/>
    <n v="601"/>
    <n v="0.4"/>
    <d v="2024-12-14T00:00:00"/>
    <m/>
  </r>
  <r>
    <s v="Torp, Nitzsche and Nicolas"/>
    <s v="Spain"/>
    <n v="40.416775000000001"/>
    <n v="-3.7037900000000001"/>
    <s v="Education &amp; Science"/>
    <s v="Micro (1-10)"/>
    <s v="Michael Brown"/>
    <d v="2024-04-19T00:00:00"/>
    <s v="Services"/>
    <x v="6"/>
    <n v="4"/>
    <x v="0"/>
    <m/>
    <n v="336"/>
    <n v="0.4"/>
    <d v="2025-03-22T00:00:00"/>
    <m/>
  </r>
  <r>
    <s v="Lindgren-Kuphal"/>
    <s v="Switzerland"/>
    <n v="46.204391000000001"/>
    <n v="6.1431579999999997"/>
    <s v="Banking &amp; Finance"/>
    <s v="Micro (1-10)"/>
    <s v="Laura Thompson"/>
    <d v="2024-04-29T00:00:00"/>
    <s v="Services"/>
    <x v="6"/>
    <n v="4"/>
    <x v="0"/>
    <m/>
    <n v="822"/>
    <n v="0.4"/>
    <d v="2025-03-10T00:00:00"/>
    <m/>
  </r>
  <r>
    <s v="Becker-Legros"/>
    <s v="Portugal"/>
    <n v="38.736946000000003"/>
    <n v="-9.1426850000000002"/>
    <s v="Transportation &amp; Logistics"/>
    <s v="Micro (1-10)"/>
    <s v="Michael Brown"/>
    <d v="2024-02-03T00:00:00"/>
    <s v="SAAS"/>
    <x v="6"/>
    <n v="4"/>
    <x v="0"/>
    <m/>
    <n v="465"/>
    <n v="0.3"/>
    <d v="2024-02-28T00:00:00"/>
    <m/>
  </r>
  <r>
    <s v="Auer-Kub"/>
    <s v="Germany"/>
    <n v="52.520007999999997"/>
    <n v="13.404954"/>
    <s v="Government Administration &amp; Healthcare"/>
    <s v="Micro (1-10)"/>
    <s v="Laura Thompson"/>
    <d v="2024-05-12T00:00:00"/>
    <s v="Services"/>
    <x v="6"/>
    <n v="4"/>
    <x v="0"/>
    <m/>
    <n v="1146"/>
    <n v="0.2"/>
    <d v="2025-03-07T00:00:00"/>
    <m/>
  </r>
  <r>
    <s v="Abshire-Turcotte"/>
    <s v="Italy"/>
    <n v="41.902782000000002"/>
    <n v="12.496366"/>
    <s v="Banking &amp; Finance"/>
    <s v="Micro (1-10)"/>
    <s v="Jessica Martinez"/>
    <d v="2024-03-06T00:00:00"/>
    <s v="Services"/>
    <x v="6"/>
    <n v="4"/>
    <x v="0"/>
    <m/>
    <n v="794"/>
    <n v="0.7"/>
    <d v="2025-02-21T00:00:00"/>
    <m/>
  </r>
  <r>
    <s v="Haag LLC"/>
    <s v="Portugal"/>
    <n v="38.736946000000003"/>
    <n v="-9.1426850000000002"/>
    <s v="Transportation &amp; Logistics"/>
    <s v="Micro (1-10)"/>
    <s v="Laura Thompson"/>
    <d v="2024-04-13T00:00:00"/>
    <s v="Custom solution"/>
    <x v="6"/>
    <n v="4"/>
    <x v="0"/>
    <m/>
    <n v="1164"/>
    <n v="0.1"/>
    <d v="2025-02-09T00:00:00"/>
    <m/>
  </r>
  <r>
    <s v="Kunde, Jast and Medhurst"/>
    <s v="Italy"/>
    <n v="41.902782000000002"/>
    <n v="12.496366"/>
    <s v="Recreation &amp; Sports"/>
    <s v="Micro (1-10)"/>
    <s v="Kevin Anderson"/>
    <d v="2024-02-04T00:00:00"/>
    <s v="Custom solution"/>
    <x v="6"/>
    <n v="4"/>
    <x v="0"/>
    <m/>
    <n v="424"/>
    <n v="0.3"/>
    <d v="2024-03-13T00:00:00"/>
    <m/>
  </r>
  <r>
    <s v="Wiegand-Shanahan"/>
    <s v="France"/>
    <n v="48.864716000000001"/>
    <n v="2.3490139999999999"/>
    <s v="Transportation &amp; Logistics"/>
    <s v="Micro (1-10)"/>
    <s v="David Wilson"/>
    <d v="2024-01-08T00:00:00"/>
    <s v="SAAS"/>
    <x v="6"/>
    <n v="4"/>
    <x v="0"/>
    <m/>
    <n v="311"/>
    <n v="0.4"/>
    <d v="2024-04-13T00:00:00"/>
    <m/>
  </r>
  <r>
    <s v="Kris-Haley"/>
    <s v="Switzerland"/>
    <n v="46.204391000000001"/>
    <n v="6.1431579999999997"/>
    <s v="Manufacturing &amp; Production"/>
    <s v="Micro (1-10)"/>
    <s v="Laura Thompson"/>
    <d v="2024-01-02T00:00:00"/>
    <s v="Custom solution"/>
    <x v="6"/>
    <n v="4"/>
    <x v="0"/>
    <m/>
    <n v="899"/>
    <n v="0.4"/>
    <d v="2024-12-01T00:00:00"/>
    <m/>
  </r>
  <r>
    <s v="McCullough, Wehner and Mitchell"/>
    <s v="Portugal"/>
    <n v="38.736946000000003"/>
    <n v="-9.1426850000000002"/>
    <s v="Transportation &amp; Logistics"/>
    <s v="Micro (1-10)"/>
    <s v="Emily Johnson"/>
    <d v="2024-03-17T00:00:00"/>
    <s v="SAAS"/>
    <x v="6"/>
    <n v="4"/>
    <x v="0"/>
    <m/>
    <n v="405"/>
    <n v="0.2"/>
    <d v="2024-07-04T00:00:00"/>
    <m/>
  </r>
  <r>
    <s v="Bernier Group"/>
    <s v="Italy"/>
    <n v="41.902782000000002"/>
    <n v="12.496366"/>
    <s v="Recreation &amp; Sports"/>
    <s v="Micro (1-10)"/>
    <s v="Sarah Davis"/>
    <d v="2024-05-26T00:00:00"/>
    <s v="SAAS"/>
    <x v="6"/>
    <n v="4"/>
    <x v="0"/>
    <m/>
    <n v="281"/>
    <n v="0.4"/>
    <d v="2024-11-11T00:00:00"/>
    <m/>
  </r>
  <r>
    <s v="Schroeder-Cartwright"/>
    <s v="Italy"/>
    <n v="41.902782000000002"/>
    <n v="12.496366"/>
    <s v="IT &amp; IT Services"/>
    <s v="Micro (1-10)"/>
    <s v="Emily Johnson"/>
    <d v="2024-05-28T00:00:00"/>
    <s v="Services"/>
    <x v="6"/>
    <n v="4"/>
    <x v="0"/>
    <m/>
    <n v="1144"/>
    <n v="0.2"/>
    <d v="2024-09-02T00:00:00"/>
    <m/>
  </r>
  <r>
    <s v="Deckow Inc"/>
    <s v="Belgium"/>
    <n v="51.260196999999998"/>
    <n v="4.4027710000000004"/>
    <s v="Government Administration &amp; Healthcare"/>
    <s v="Micro (1-10)"/>
    <s v="Sarah Davis"/>
    <d v="2024-02-27T00:00:00"/>
    <s v="SAAS"/>
    <x v="6"/>
    <n v="4"/>
    <x v="0"/>
    <m/>
    <n v="825"/>
    <n v="0.1"/>
    <d v="2024-05-31T00:00:00"/>
    <m/>
  </r>
  <r>
    <s v="Hintz and Sons"/>
    <s v="Portugal"/>
    <n v="38.736946000000003"/>
    <n v="-9.1426850000000002"/>
    <s v="IT &amp; IT Services"/>
    <s v="Micro (1-10)"/>
    <s v="Laura Thompson"/>
    <d v="2024-02-14T00:00:00"/>
    <s v="Services"/>
    <x v="6"/>
    <n v="4"/>
    <x v="0"/>
    <m/>
    <n v="750"/>
    <n v="0.7"/>
    <d v="2024-12-27T00:00:00"/>
    <m/>
  </r>
  <r>
    <s v="Rolfson-Nicolas"/>
    <s v="Spain"/>
    <n v="40.416775000000001"/>
    <n v="-3.7037900000000001"/>
    <s v="Professional Services &amp; Consulting"/>
    <s v="Micro (1-10)"/>
    <s v="Sarah Davis"/>
    <d v="2024-01-22T00:00:00"/>
    <s v="SAAS"/>
    <x v="6"/>
    <n v="4"/>
    <x v="0"/>
    <m/>
    <n v="1158"/>
    <n v="0.3"/>
    <d v="2024-08-30T00:00:00"/>
    <m/>
  </r>
  <r>
    <s v="Hahn-Mraz"/>
    <s v="Germany"/>
    <n v="52.520007999999997"/>
    <n v="13.404954"/>
    <s v="Telecommunications"/>
    <s v="Micro (1-10)"/>
    <s v="Michael Brown"/>
    <d v="2024-01-24T00:00:00"/>
    <s v="SAAS"/>
    <x v="6"/>
    <n v="4"/>
    <x v="0"/>
    <m/>
    <n v="918"/>
    <n v="0.3"/>
    <d v="2024-08-04T00:00:00"/>
    <m/>
  </r>
  <r>
    <s v="Parisian Group"/>
    <s v="Portugal"/>
    <n v="38.736946000000003"/>
    <n v="-9.1426850000000002"/>
    <s v="Retail &amp; Distribution"/>
    <s v="Micro (1-10)"/>
    <s v="Emily Johnson"/>
    <d v="2024-03-09T00:00:00"/>
    <s v="Custom solution"/>
    <x v="6"/>
    <n v="4"/>
    <x v="0"/>
    <m/>
    <n v="215"/>
    <n v="0.4"/>
    <d v="2025-01-04T00:00:00"/>
    <m/>
  </r>
  <r>
    <s v="Mann-Balistreri"/>
    <s v="Austria"/>
    <n v="48.210033000000003"/>
    <n v="16.363448999999999"/>
    <s v="Entertainment &amp; Media &amp; Hospitality"/>
    <s v="Micro (1-10)"/>
    <s v="Kevin Anderson"/>
    <d v="2024-02-15T00:00:00"/>
    <s v="Services"/>
    <x v="6"/>
    <n v="4"/>
    <x v="0"/>
    <m/>
    <n v="1060"/>
    <n v="0.3"/>
    <d v="2025-01-30T00:00:00"/>
    <m/>
  </r>
  <r>
    <s v="Becker, Wolff and Legros"/>
    <s v="Germany"/>
    <n v="52.520007999999997"/>
    <n v="13.404954"/>
    <s v="Agriculture &amp; Mining"/>
    <s v="Micro (1-10)"/>
    <s v="Laura Thompson"/>
    <d v="2024-04-18T00:00:00"/>
    <s v="Services"/>
    <x v="6"/>
    <n v="4"/>
    <x v="0"/>
    <m/>
    <n v="493"/>
    <n v="0.3"/>
    <d v="2025-02-10T00:00:00"/>
    <m/>
  </r>
  <r>
    <s v="Sporer-Harber"/>
    <s v="Switzerland"/>
    <n v="46.204391000000001"/>
    <n v="6.1431579999999997"/>
    <s v="Government Administration &amp; Healthcare"/>
    <s v="Micro (1-10)"/>
    <s v="David Wilson"/>
    <d v="2024-03-27T00:00:00"/>
    <s v="SAAS"/>
    <x v="6"/>
    <n v="4"/>
    <x v="0"/>
    <m/>
    <n v="815"/>
    <n v="0.2"/>
    <d v="2024-06-20T00:00:00"/>
    <m/>
  </r>
  <r>
    <s v="Hickle, Witting and Langworth"/>
    <s v="Netherlands"/>
    <n v="52.370215999999999"/>
    <n v="4.895168"/>
    <s v="Construction &amp; Engineering"/>
    <s v="Micro (1-10)"/>
    <s v="Jessica Martinez"/>
    <d v="2024-02-26T00:00:00"/>
    <s v="SAAS"/>
    <x v="6"/>
    <n v="4"/>
    <x v="0"/>
    <m/>
    <n v="595"/>
    <n v="0.7"/>
    <d v="2025-01-29T00:00:00"/>
    <m/>
  </r>
  <r>
    <s v="Wilkinson, Ebert and Toy"/>
    <s v="Switzerland"/>
    <n v="46.204391000000001"/>
    <n v="6.1431579999999997"/>
    <s v="Professional Services &amp; Consulting"/>
    <s v="Micro (1-10)"/>
    <s v="Kevin Anderson"/>
    <d v="2024-01-20T00:00:00"/>
    <s v="SAAS"/>
    <x v="6"/>
    <n v="4"/>
    <x v="0"/>
    <m/>
    <n v="739"/>
    <n v="0.3"/>
    <d v="2024-03-02T00:00:00"/>
    <m/>
  </r>
  <r>
    <s v="Marquardt-Steuber"/>
    <s v="Netherlands"/>
    <n v="52.370215999999999"/>
    <n v="4.895168"/>
    <s v="Banking &amp; Finance"/>
    <s v="Micro (1-10)"/>
    <s v="Michael Brown"/>
    <d v="2024-01-29T00:00:00"/>
    <s v="Custom solution"/>
    <x v="6"/>
    <n v="4"/>
    <x v="0"/>
    <m/>
    <n v="571"/>
    <n v="0.4"/>
    <d v="2024-09-21T00:00:00"/>
    <m/>
  </r>
  <r>
    <s v="Deckow-Beatty"/>
    <s v="Portugal"/>
    <n v="38.736946000000003"/>
    <n v="-9.1426850000000002"/>
    <s v="IT &amp; IT Services"/>
    <s v="Micro (1-10)"/>
    <s v="Sarah Davis"/>
    <d v="2024-01-29T00:00:00"/>
    <s v="SAAS"/>
    <x v="6"/>
    <n v="4"/>
    <x v="0"/>
    <m/>
    <n v="313"/>
    <n v="1"/>
    <d v="2024-11-08T00:00:00"/>
    <m/>
  </r>
  <r>
    <s v="Dicki, Ferry and Dare"/>
    <s v="Germany"/>
    <n v="52.520007999999997"/>
    <n v="13.404954"/>
    <s v="Construction &amp; Engineering"/>
    <s v="Micro (1-10)"/>
    <s v="Michael Brown"/>
    <d v="2024-03-13T00:00:00"/>
    <s v="Services"/>
    <x v="6"/>
    <n v="4"/>
    <x v="0"/>
    <m/>
    <n v="924"/>
    <n v="0.3"/>
    <d v="2024-08-26T00:00:00"/>
    <m/>
  </r>
  <r>
    <s v="Schmidt and Sons"/>
    <s v="Germany"/>
    <n v="52.520007999999997"/>
    <n v="13.404954"/>
    <s v="Telecommunications"/>
    <s v="Micro (1-10)"/>
    <s v="Emily Johnson"/>
    <d v="2024-04-05T00:00:00"/>
    <s v="Custom solution"/>
    <x v="6"/>
    <n v="4"/>
    <x v="0"/>
    <m/>
    <n v="952"/>
    <n v="0.6"/>
    <d v="2024-10-13T00:00:00"/>
    <m/>
  </r>
  <r>
    <s v="Greenfelder and Sons"/>
    <s v="Portugal"/>
    <n v="38.736946000000003"/>
    <n v="-9.1426850000000002"/>
    <s v="Professional Services &amp; Consulting"/>
    <s v="Micro (1-10)"/>
    <s v="Jessica Martinez"/>
    <d v="2024-03-05T00:00:00"/>
    <s v="SAAS"/>
    <x v="6"/>
    <n v="4"/>
    <x v="0"/>
    <m/>
    <n v="202"/>
    <n v="0.2"/>
    <d v="2024-09-20T00:00:00"/>
    <m/>
  </r>
  <r>
    <s v="McKenzie, Kovacek and Reichel"/>
    <s v="Portugal"/>
    <n v="38.736946000000003"/>
    <n v="-9.1426850000000002"/>
    <s v="Banking &amp; Finance"/>
    <s v="Micro (1-10)"/>
    <s v="Emily Johnson"/>
    <d v="2024-04-20T00:00:00"/>
    <s v="Custom solution"/>
    <x v="6"/>
    <n v="4"/>
    <x v="0"/>
    <m/>
    <n v="660"/>
    <n v="0.5"/>
    <d v="2025-02-17T00:00:00"/>
    <m/>
  </r>
  <r>
    <s v="Greenfelder Inc"/>
    <s v="Austria"/>
    <n v="48.210033000000003"/>
    <n v="16.363448999999999"/>
    <s v="Agriculture &amp; Mining"/>
    <s v="Micro (1-10)"/>
    <s v="Michael Brown"/>
    <d v="2024-05-08T00:00:00"/>
    <s v="SAAS"/>
    <x v="6"/>
    <n v="4"/>
    <x v="0"/>
    <m/>
    <n v="219"/>
    <n v="1"/>
    <d v="2024-07-03T00:00:00"/>
    <m/>
  </r>
  <r>
    <s v="Goyette and Sons"/>
    <s v="Italy"/>
    <n v="41.902782000000002"/>
    <n v="12.496366"/>
    <s v="Professional Services &amp; Consulting"/>
    <s v="Micro (1-10)"/>
    <s v="Laura Thompson"/>
    <d v="2024-02-05T00:00:00"/>
    <s v="SAAS"/>
    <x v="6"/>
    <n v="4"/>
    <x v="0"/>
    <m/>
    <n v="653"/>
    <n v="0.4"/>
    <d v="2024-06-07T00:00:00"/>
    <m/>
  </r>
  <r>
    <s v="Pacocha and Sons"/>
    <s v="France"/>
    <n v="48.864716000000001"/>
    <n v="2.3490139999999999"/>
    <s v="Transportation &amp; Logistics"/>
    <s v="Micro (1-10)"/>
    <s v="Michael Brown"/>
    <d v="2024-03-31T00:00:00"/>
    <s v="Services"/>
    <x v="6"/>
    <n v="4"/>
    <x v="0"/>
    <m/>
    <n v="816"/>
    <n v="0.9"/>
    <d v="2024-05-07T00:00:00"/>
    <m/>
  </r>
  <r>
    <s v="Wiza Group"/>
    <s v="France"/>
    <n v="48.864716000000001"/>
    <n v="2.3490139999999999"/>
    <s v="Transportation &amp; Logistics"/>
    <s v="Micro (1-10)"/>
    <s v="Laura Thompson"/>
    <d v="2024-03-01T00:00:00"/>
    <s v="SAAS"/>
    <x v="6"/>
    <n v="4"/>
    <x v="0"/>
    <m/>
    <n v="344"/>
    <n v="0.3"/>
    <d v="2024-09-02T00:00:00"/>
    <m/>
  </r>
  <r>
    <s v="Murray-Ullrich"/>
    <s v="Spain"/>
    <n v="40.416775000000001"/>
    <n v="-3.7037900000000001"/>
    <s v="Transportation &amp; Logistics"/>
    <s v="Micro (1-10)"/>
    <s v="Laura Thompson"/>
    <d v="2024-03-18T00:00:00"/>
    <s v="Services"/>
    <x v="6"/>
    <n v="4"/>
    <x v="0"/>
    <m/>
    <n v="557"/>
    <n v="0.2"/>
    <d v="2025-03-14T00:00:00"/>
    <m/>
  </r>
  <r>
    <s v="Ward LLC"/>
    <s v="Netherlands"/>
    <n v="52.370215999999999"/>
    <n v="4.895168"/>
    <s v="Banking &amp; Finance"/>
    <s v="Micro (1-10)"/>
    <s v="Michael Brown"/>
    <d v="2024-05-31T00:00:00"/>
    <s v="Services"/>
    <x v="6"/>
    <n v="4"/>
    <x v="0"/>
    <m/>
    <n v="721"/>
    <n v="0.4"/>
    <d v="2024-08-21T00:00:00"/>
    <m/>
  </r>
  <r>
    <s v="Ferry-Bernier"/>
    <s v="Italy"/>
    <n v="41.902782000000002"/>
    <n v="12.496366"/>
    <s v="Professional Services &amp; Consulting"/>
    <s v="Micro (1-10)"/>
    <s v="Jessica Martinez"/>
    <d v="2024-04-16T00:00:00"/>
    <s v="SAAS"/>
    <x v="6"/>
    <n v="4"/>
    <x v="0"/>
    <m/>
    <n v="964"/>
    <n v="0.4"/>
    <d v="2025-02-07T00:00:00"/>
    <m/>
  </r>
  <r>
    <s v="Glover and Sons"/>
    <s v="Belgium"/>
    <n v="51.260196999999998"/>
    <n v="4.4027710000000004"/>
    <s v="Agriculture &amp; Mining"/>
    <s v="Micro (1-10)"/>
    <s v="Laura Thompson"/>
    <d v="2024-04-08T00:00:00"/>
    <s v="SAAS"/>
    <x v="6"/>
    <n v="4"/>
    <x v="0"/>
    <m/>
    <n v="438"/>
    <n v="0.4"/>
    <d v="2024-08-22T00:00:00"/>
    <m/>
  </r>
  <r>
    <s v="Brakus, Reichel and Funk"/>
    <s v="Germany"/>
    <n v="52.520007999999997"/>
    <n v="13.404954"/>
    <s v="Agriculture &amp; Mining"/>
    <s v="Micro (1-10)"/>
    <s v="John Smith"/>
    <d v="2024-05-02T00:00:00"/>
    <s v="Custom solution"/>
    <x v="6"/>
    <n v="4"/>
    <x v="0"/>
    <m/>
    <n v="238"/>
    <n v="0.2"/>
    <d v="2024-09-17T00:00:00"/>
    <m/>
  </r>
  <r>
    <s v="Huels and Sons"/>
    <s v="Germany"/>
    <n v="52.520007999999997"/>
    <n v="13.404954"/>
    <s v="Transportation &amp; Logistics"/>
    <s v="Micro (1-10)"/>
    <s v="John Smith"/>
    <d v="2024-02-16T00:00:00"/>
    <s v="Services"/>
    <x v="6"/>
    <n v="4"/>
    <x v="0"/>
    <m/>
    <n v="381"/>
    <n v="0.3"/>
    <d v="2024-07-14T00:00:00"/>
    <m/>
  </r>
  <r>
    <s v="Schuppe-Funk"/>
    <s v="Italy"/>
    <n v="41.902782000000002"/>
    <n v="12.496366"/>
    <s v="Transportation &amp; Logistics"/>
    <s v="Micro (1-10)"/>
    <s v="David Wilson"/>
    <d v="2024-04-14T00:00:00"/>
    <s v="Custom solution"/>
    <x v="6"/>
    <n v="4"/>
    <x v="0"/>
    <m/>
    <n v="943"/>
    <n v="0.3"/>
    <d v="2024-08-16T00:00:00"/>
    <m/>
  </r>
  <r>
    <s v="Buckridge, Lakin and Nader"/>
    <s v="Switzerland"/>
    <n v="46.204391000000001"/>
    <n v="6.1431579999999997"/>
    <s v="Banking &amp; Finance"/>
    <s v="Micro (1-10)"/>
    <s v="Kevin Anderson"/>
    <d v="2024-05-08T00:00:00"/>
    <s v="SAAS"/>
    <x v="6"/>
    <n v="4"/>
    <x v="0"/>
    <m/>
    <n v="413"/>
    <n v="0.5"/>
    <d v="2024-06-04T00:00:00"/>
    <m/>
  </r>
  <r>
    <s v="Ryan, Schneider and Medhurst"/>
    <s v="Netherlands"/>
    <n v="52.370215999999999"/>
    <n v="4.895168"/>
    <s v="Construction &amp; Engineering"/>
    <s v="Micro (1-10)"/>
    <s v="Sarah Davis"/>
    <d v="2024-02-05T00:00:00"/>
    <s v="SAAS"/>
    <x v="6"/>
    <n v="4"/>
    <x v="0"/>
    <m/>
    <n v="1092"/>
    <n v="0.2"/>
    <d v="2024-08-06T00:00:00"/>
    <m/>
  </r>
  <r>
    <s v="Braun-Zieme"/>
    <s v="France"/>
    <n v="48.864716000000001"/>
    <n v="2.3490139999999999"/>
    <s v="Telecommunications"/>
    <s v="Micro (1-10)"/>
    <s v="Jessica Martinez"/>
    <d v="2024-05-30T00:00:00"/>
    <s v="Services"/>
    <x v="6"/>
    <n v="4"/>
    <x v="0"/>
    <m/>
    <n v="429"/>
    <n v="0.4"/>
    <d v="2025-05-19T00:00:00"/>
    <m/>
  </r>
  <r>
    <s v="Legros-Pacocha"/>
    <s v="Italy"/>
    <n v="41.902782000000002"/>
    <n v="12.496366"/>
    <s v="Banking &amp; Finance"/>
    <s v="Micro (1-10)"/>
    <s v="Jessica Martinez"/>
    <d v="2024-02-29T00:00:00"/>
    <s v="SAAS"/>
    <x v="6"/>
    <n v="4"/>
    <x v="0"/>
    <m/>
    <n v="952"/>
    <n v="0.3"/>
    <d v="2024-08-08T00:00:00"/>
    <m/>
  </r>
  <r>
    <s v="Block, Tromp and Johnston"/>
    <s v="Netherlands"/>
    <n v="52.370215999999999"/>
    <n v="4.895168"/>
    <s v="Agriculture &amp; Mining"/>
    <s v="Micro (1-10)"/>
    <s v="Kevin Anderson"/>
    <d v="2024-03-22T00:00:00"/>
    <s v="SAAS"/>
    <x v="6"/>
    <n v="4"/>
    <x v="0"/>
    <m/>
    <n v="244"/>
    <n v="0.5"/>
    <d v="2025-01-03T00:00:00"/>
    <m/>
  </r>
  <r>
    <s v="Johnson, Kiehn and Walsh"/>
    <s v="Portugal"/>
    <n v="38.736946000000003"/>
    <n v="-9.1426850000000002"/>
    <s v="Retail &amp; Distribution"/>
    <s v="Micro (1-10)"/>
    <s v="David Wilson"/>
    <d v="2024-01-13T00:00:00"/>
    <s v="Custom solution"/>
    <x v="6"/>
    <n v="4"/>
    <x v="0"/>
    <m/>
    <n v="223"/>
    <n v="0.9"/>
    <d v="2024-09-13T00:00:00"/>
    <m/>
  </r>
  <r>
    <s v="Smith and Sons"/>
    <s v="Austria"/>
    <n v="48.210033000000003"/>
    <n v="16.363448999999999"/>
    <s v="Transportation &amp; Logistics"/>
    <s v="Micro (1-10)"/>
    <s v="Michael Brown"/>
    <d v="2024-04-20T00:00:00"/>
    <s v="Services"/>
    <x v="6"/>
    <n v="4"/>
    <x v="0"/>
    <m/>
    <n v="370"/>
    <n v="0.4"/>
    <d v="2025-02-07T00:00:00"/>
    <m/>
  </r>
  <r>
    <s v="Spencer-Jacobs"/>
    <s v="Italy"/>
    <n v="41.902782000000002"/>
    <n v="12.496366"/>
    <s v="IT &amp; IT Services"/>
    <s v="Micro (1-10)"/>
    <s v="John Smith"/>
    <d v="2024-04-24T00:00:00"/>
    <s v="Custom solution"/>
    <x v="6"/>
    <n v="4"/>
    <x v="0"/>
    <m/>
    <n v="1049"/>
    <n v="0.3"/>
    <d v="2024-10-07T00:00:00"/>
    <m/>
  </r>
  <r>
    <s v="Wolf, Kozey and Olson"/>
    <s v="Portugal"/>
    <n v="38.736946000000003"/>
    <n v="-9.1426850000000002"/>
    <s v="Manufacturing &amp; Production"/>
    <s v="Micro (1-10)"/>
    <s v="David Wilson"/>
    <d v="2024-05-02T00:00:00"/>
    <s v="Services"/>
    <x v="6"/>
    <n v="4"/>
    <x v="0"/>
    <m/>
    <n v="380"/>
    <n v="0.2"/>
    <d v="2024-09-19T00:00:00"/>
    <m/>
  </r>
  <r>
    <s v="Runolfsdottir and Sons"/>
    <s v="Germany"/>
    <n v="52.520007999999997"/>
    <n v="13.404954"/>
    <s v="Professional Services &amp; Consulting"/>
    <s v="Micro (1-10)"/>
    <s v="Laura Thompson"/>
    <d v="2024-02-25T00:00:00"/>
    <s v="Custom solution"/>
    <x v="6"/>
    <n v="4"/>
    <x v="0"/>
    <m/>
    <n v="1199"/>
    <n v="0.2"/>
    <d v="2024-08-06T00:00:00"/>
    <m/>
  </r>
  <r>
    <s v="Orn-Green"/>
    <s v="Netherlands"/>
    <n v="52.370215999999999"/>
    <n v="4.895168"/>
    <s v="Telecommunications"/>
    <s v="Micro (1-10)"/>
    <s v="Laura Thompson"/>
    <d v="2024-02-25T00:00:00"/>
    <s v="SAAS"/>
    <x v="6"/>
    <n v="4"/>
    <x v="0"/>
    <m/>
    <n v="510"/>
    <n v="0.5"/>
    <d v="2024-08-22T00:00:00"/>
    <m/>
  </r>
  <r>
    <s v="Braun-Denesik"/>
    <s v="Switzerland"/>
    <n v="46.204391000000001"/>
    <n v="6.1431579999999997"/>
    <s v="Government Administration &amp; Healthcare"/>
    <s v="Micro (1-10)"/>
    <s v="Emily Johnson"/>
    <d v="2024-01-29T00:00:00"/>
    <s v="SAAS"/>
    <x v="6"/>
    <n v="4"/>
    <x v="0"/>
    <m/>
    <n v="407"/>
    <n v="0.5"/>
    <d v="2024-02-19T00:00:00"/>
    <m/>
  </r>
  <r>
    <s v="Tromp-Jacobs"/>
    <s v="Italy"/>
    <n v="41.902782000000002"/>
    <n v="12.496366"/>
    <s v="Energy &amp; Utilities"/>
    <s v="Micro (1-10)"/>
    <s v="Emily Johnson"/>
    <d v="2024-04-12T00:00:00"/>
    <s v="SAAS"/>
    <x v="6"/>
    <n v="4"/>
    <x v="0"/>
    <m/>
    <n v="299"/>
    <n v="0.3"/>
    <d v="2025-03-13T00:00:00"/>
    <m/>
  </r>
  <r>
    <s v="Morar-Lebsack"/>
    <s v="Portugal"/>
    <n v="38.736946000000003"/>
    <n v="-9.1426850000000002"/>
    <s v="Transportation &amp; Logistics"/>
    <s v="Micro (1-10)"/>
    <s v="Jessica Martinez"/>
    <d v="2024-01-17T00:00:00"/>
    <s v="SAAS"/>
    <x v="6"/>
    <n v="4"/>
    <x v="0"/>
    <m/>
    <n v="706"/>
    <n v="0.2"/>
    <d v="2024-05-11T00:00:00"/>
    <m/>
  </r>
  <r>
    <s v="Gislason, Dare and Yundt"/>
    <s v="France"/>
    <n v="48.864716000000001"/>
    <n v="2.3490139999999999"/>
    <s v="Transportation &amp; Logistics"/>
    <s v="Micro (1-10)"/>
    <s v="Laura Thompson"/>
    <d v="2024-05-02T00:00:00"/>
    <s v="SAAS"/>
    <x v="6"/>
    <n v="4"/>
    <x v="0"/>
    <m/>
    <n v="766"/>
    <n v="0.4"/>
    <d v="2024-06-18T00:00:00"/>
    <m/>
  </r>
  <r>
    <s v="Lehner, Jacobson and Brakus"/>
    <s v="Switzerland"/>
    <n v="46.204391000000001"/>
    <n v="6.1431579999999997"/>
    <s v="Transportation &amp; Logistics"/>
    <s v="Micro (1-10)"/>
    <s v="Jessica Martinez"/>
    <d v="2024-04-05T00:00:00"/>
    <s v="SAAS"/>
    <x v="6"/>
    <n v="4"/>
    <x v="0"/>
    <m/>
    <n v="496"/>
    <n v="0.6"/>
    <d v="2025-02-28T00:00:00"/>
    <m/>
  </r>
  <r>
    <s v="Homenick, Barton and Mayert"/>
    <s v="Spain"/>
    <n v="40.416775000000001"/>
    <n v="-3.7037900000000001"/>
    <s v="Professional Services &amp; Consulting"/>
    <s v="Micro (1-10)"/>
    <s v="Jessica Martinez"/>
    <d v="2024-05-29T00:00:00"/>
    <s v="Services"/>
    <x v="6"/>
    <n v="4"/>
    <x v="0"/>
    <m/>
    <n v="917"/>
    <n v="0.2"/>
    <d v="2024-06-28T00:00:00"/>
    <m/>
  </r>
  <r>
    <s v="VonRueden, Hayes and Conn"/>
    <s v="Italy"/>
    <n v="41.902782000000002"/>
    <n v="12.496366"/>
    <s v="Entertainment &amp; Media &amp; Hospitality"/>
    <s v="Micro (1-10)"/>
    <s v="Michael Brown"/>
    <d v="2024-05-08T00:00:00"/>
    <s v="SAAS"/>
    <x v="6"/>
    <n v="4"/>
    <x v="0"/>
    <m/>
    <n v="656"/>
    <n v="0.4"/>
    <d v="2024-06-08T00:00:00"/>
    <m/>
  </r>
  <r>
    <s v="Nitzsche-Reichel"/>
    <s v="Italy"/>
    <n v="41.902782000000002"/>
    <n v="12.496366"/>
    <s v="Transportation &amp; Logistics"/>
    <s v="Micro (1-10)"/>
    <s v="Kevin Anderson"/>
    <d v="2024-03-15T00:00:00"/>
    <s v="Custom solution"/>
    <x v="6"/>
    <n v="4"/>
    <x v="0"/>
    <m/>
    <n v="996"/>
    <n v="0.7"/>
    <d v="2024-12-27T00:00:00"/>
    <m/>
  </r>
  <r>
    <s v="Mosciski, Wisozk and Hamill"/>
    <s v="Switzerland"/>
    <n v="46.204391000000001"/>
    <n v="6.1431579999999997"/>
    <s v="Professional Services &amp; Consulting"/>
    <s v="Micro (1-10)"/>
    <s v="Sarah Davis"/>
    <d v="2024-05-14T00:00:00"/>
    <s v="Services"/>
    <x v="6"/>
    <n v="4"/>
    <x v="0"/>
    <m/>
    <n v="428"/>
    <n v="0.3"/>
    <d v="2024-09-05T00:00:00"/>
    <m/>
  </r>
  <r>
    <s v="Buckridge-Langosh"/>
    <s v="France"/>
    <n v="48.864716000000001"/>
    <n v="2.3490139999999999"/>
    <s v="IT &amp; IT Services"/>
    <s v="Micro (1-10)"/>
    <s v="Michael Brown"/>
    <d v="2024-01-10T00:00:00"/>
    <s v="SAAS"/>
    <x v="6"/>
    <n v="4"/>
    <x v="0"/>
    <m/>
    <n v="562"/>
    <n v="0.2"/>
    <d v="2024-08-19T00:00:00"/>
    <m/>
  </r>
  <r>
    <s v="Hessel, Ward and Bernhard"/>
    <s v="Switzerland"/>
    <n v="46.204391000000001"/>
    <n v="6.1431579999999997"/>
    <s v="IT &amp; IT Services"/>
    <s v="Micro (1-10)"/>
    <s v="Michael Brown"/>
    <d v="2024-01-08T00:00:00"/>
    <s v="Custom solution"/>
    <x v="6"/>
    <n v="4"/>
    <x v="0"/>
    <m/>
    <n v="786"/>
    <n v="0.5"/>
    <d v="2024-08-19T00:00:00"/>
    <m/>
  </r>
  <r>
    <s v="Huels, Kutch and Gorczany"/>
    <s v="Italy"/>
    <n v="41.902782000000002"/>
    <n v="12.496366"/>
    <s v="Transportation &amp; Logistics"/>
    <s v="Micro (1-10)"/>
    <s v="Jessica Martinez"/>
    <d v="2024-04-04T00:00:00"/>
    <s v="SAAS"/>
    <x v="6"/>
    <n v="4"/>
    <x v="0"/>
    <m/>
    <n v="827"/>
    <n v="0.4"/>
    <d v="2025-02-17T00:00:00"/>
    <m/>
  </r>
  <r>
    <s v="Stehr LLC"/>
    <s v="France"/>
    <n v="48.864716000000001"/>
    <n v="2.3490139999999999"/>
    <s v="Transportation &amp; Logistics"/>
    <s v="Micro (1-10)"/>
    <s v="Emily Johnson"/>
    <d v="2024-04-13T00:00:00"/>
    <s v="Services"/>
    <x v="6"/>
    <n v="4"/>
    <x v="0"/>
    <m/>
    <n v="1021"/>
    <n v="0.6"/>
    <d v="2025-01-16T00:00:00"/>
    <m/>
  </r>
  <r>
    <s v="Casper-Bahringer"/>
    <s v="Germany"/>
    <n v="52.520007999999997"/>
    <n v="13.404954"/>
    <s v="Entertainment &amp; Media &amp; Hospitality"/>
    <s v="Micro (1-10)"/>
    <s v="Jessica Martinez"/>
    <d v="2024-01-25T00:00:00"/>
    <s v="Services"/>
    <x v="6"/>
    <n v="4"/>
    <x v="0"/>
    <m/>
    <n v="509"/>
    <n v="0.4"/>
    <d v="2024-03-13T00:00:00"/>
    <m/>
  </r>
  <r>
    <s v="DuBuque, Cormier and Reichel"/>
    <s v="Germany"/>
    <n v="52.520007999999997"/>
    <n v="13.404954"/>
    <s v="Banking &amp; Finance"/>
    <s v="Micro (1-10)"/>
    <s v="Sarah Davis"/>
    <d v="2024-01-20T00:00:00"/>
    <s v="Services"/>
    <x v="6"/>
    <n v="4"/>
    <x v="0"/>
    <m/>
    <n v="883"/>
    <n v="0.4"/>
    <d v="2024-07-21T00:00:00"/>
    <m/>
  </r>
  <r>
    <s v="Welch LLC"/>
    <s v="Italy"/>
    <n v="41.902782000000002"/>
    <n v="12.496366"/>
    <s v="Agriculture &amp; Mining"/>
    <s v="Micro (1-10)"/>
    <s v="Sarah Davis"/>
    <d v="2024-05-19T00:00:00"/>
    <s v="SAAS"/>
    <x v="6"/>
    <n v="4"/>
    <x v="0"/>
    <m/>
    <n v="500"/>
    <n v="0.3"/>
    <d v="2025-04-19T00:00:00"/>
    <m/>
  </r>
  <r>
    <s v="Keeling, Miller and Rolfson"/>
    <s v="Italy"/>
    <n v="41.902782000000002"/>
    <n v="12.496366"/>
    <s v="Government Administration &amp; Healthcare"/>
    <s v="Micro (1-10)"/>
    <s v="Sarah Davis"/>
    <d v="2024-03-28T00:00:00"/>
    <s v="Custom solution"/>
    <x v="6"/>
    <n v="4"/>
    <x v="0"/>
    <m/>
    <n v="891"/>
    <n v="0.9"/>
    <d v="2025-03-07T00:00:00"/>
    <m/>
  </r>
  <r>
    <s v="Smith, Daniel and Bruen"/>
    <s v="Italy"/>
    <n v="41.902782000000002"/>
    <n v="12.496366"/>
    <s v="Banking &amp; Finance"/>
    <s v="Micro (1-10)"/>
    <s v="Sarah Davis"/>
    <d v="2024-05-14T00:00:00"/>
    <s v="Custom solution"/>
    <x v="6"/>
    <n v="4"/>
    <x v="0"/>
    <m/>
    <n v="811"/>
    <n v="0.2"/>
    <d v="2025-04-10T00:00:00"/>
    <m/>
  </r>
  <r>
    <s v="Windler Group"/>
    <s v="Germany"/>
    <n v="52.520007999999997"/>
    <n v="13.404954"/>
    <s v="IT &amp; IT Services"/>
    <s v="Micro (1-10)"/>
    <s v="Laura Thompson"/>
    <d v="2024-01-29T00:00:00"/>
    <s v="Services"/>
    <x v="6"/>
    <n v="4"/>
    <x v="0"/>
    <m/>
    <n v="993"/>
    <n v="0.2"/>
    <d v="2024-08-19T00:00:00"/>
    <m/>
  </r>
  <r>
    <s v="Moore Inc"/>
    <s v="Italy"/>
    <n v="41.902782000000002"/>
    <n v="12.496366"/>
    <s v="Professional Services &amp; Consulting"/>
    <s v="Micro (1-10)"/>
    <s v="David Wilson"/>
    <d v="2024-04-30T00:00:00"/>
    <s v="Custom solution"/>
    <x v="6"/>
    <n v="4"/>
    <x v="0"/>
    <m/>
    <n v="1083"/>
    <n v="0.5"/>
    <d v="2025-01-03T00:00:00"/>
    <m/>
  </r>
  <r>
    <s v="Herzog-Jacobi"/>
    <s v="Spain"/>
    <n v="40.416775000000001"/>
    <n v="-3.7037900000000001"/>
    <s v="Transportation &amp; Logistics"/>
    <s v="Micro (1-10)"/>
    <s v="Laura Thompson"/>
    <d v="2024-04-28T00:00:00"/>
    <s v="Services"/>
    <x v="6"/>
    <n v="4"/>
    <x v="0"/>
    <m/>
    <n v="928"/>
    <n v="0.5"/>
    <d v="2025-02-19T00:00:00"/>
    <m/>
  </r>
  <r>
    <s v="Murazik, Johnson and Roob"/>
    <s v="Italy"/>
    <n v="41.902782000000002"/>
    <n v="12.496366"/>
    <s v="Transportation &amp; Logistics"/>
    <s v="Micro (1-10)"/>
    <s v="Jessica Martinez"/>
    <d v="2024-04-19T00:00:00"/>
    <s v="SAAS"/>
    <x v="6"/>
    <n v="4"/>
    <x v="0"/>
    <m/>
    <n v="307"/>
    <n v="0.3"/>
    <d v="2025-01-10T00:00:00"/>
    <m/>
  </r>
  <r>
    <s v="Koss, Reilly and Monahan"/>
    <s v="Italy"/>
    <n v="41.902782000000002"/>
    <n v="12.496366"/>
    <s v="Transportation &amp; Logistics"/>
    <s v="Micro (1-10)"/>
    <s v="John Smith"/>
    <d v="2024-04-02T00:00:00"/>
    <s v="SAAS"/>
    <x v="6"/>
    <n v="4"/>
    <x v="0"/>
    <m/>
    <n v="697"/>
    <n v="0.6"/>
    <d v="2024-11-03T00:00:00"/>
    <m/>
  </r>
  <r>
    <s v="Douglas, Kulas and Roberts"/>
    <s v="Switzerland"/>
    <n v="46.204391000000001"/>
    <n v="6.1431579999999997"/>
    <s v="IT &amp; IT Services"/>
    <s v="Micro (1-10)"/>
    <s v="Laura Thompson"/>
    <d v="2024-04-07T00:00:00"/>
    <s v="Services"/>
    <x v="6"/>
    <n v="4"/>
    <x v="0"/>
    <m/>
    <n v="451"/>
    <n v="0.3"/>
    <d v="2024-05-27T00:00:00"/>
    <m/>
  </r>
  <r>
    <s v="Jacobs, Fay and Konopelski"/>
    <s v="Switzerland"/>
    <n v="46.204391000000001"/>
    <n v="6.1431579999999997"/>
    <s v="Banking &amp; Finance"/>
    <s v="Micro (1-10)"/>
    <s v="Laura Thompson"/>
    <d v="2024-01-25T00:00:00"/>
    <s v="Custom solution"/>
    <x v="6"/>
    <n v="4"/>
    <x v="0"/>
    <m/>
    <n v="1160"/>
    <n v="0.2"/>
    <d v="2024-07-29T00:00:00"/>
    <m/>
  </r>
  <r>
    <s v="Dooley-Walker"/>
    <s v="Italy"/>
    <n v="41.902782000000002"/>
    <n v="12.496366"/>
    <s v="Transportation &amp; Logistics"/>
    <s v="Micro (1-10)"/>
    <s v="Laura Thompson"/>
    <d v="2024-05-12T00:00:00"/>
    <s v="SAAS"/>
    <x v="6"/>
    <n v="4"/>
    <x v="0"/>
    <m/>
    <n v="790"/>
    <n v="0.3"/>
    <d v="2025-03-19T00:00:00"/>
    <m/>
  </r>
  <r>
    <s v="Connelly, Tillman and Smith"/>
    <s v="France"/>
    <n v="48.864716000000001"/>
    <n v="2.3490139999999999"/>
    <s v="Banking &amp; Finance"/>
    <s v="Micro (1-10)"/>
    <s v="Emily Johnson"/>
    <d v="2024-01-10T00:00:00"/>
    <s v="SAAS"/>
    <x v="6"/>
    <n v="4"/>
    <x v="0"/>
    <m/>
    <n v="1196"/>
    <n v="0.2"/>
    <d v="2024-07-04T00:00:00"/>
    <m/>
  </r>
  <r>
    <s v="Emard-Hartmann"/>
    <s v="Italy"/>
    <n v="41.902782000000002"/>
    <n v="12.496366"/>
    <s v="Government Administration &amp; Healthcare"/>
    <s v="Micro (1-10)"/>
    <s v="Emily Johnson"/>
    <d v="2024-02-28T00:00:00"/>
    <s v="Services"/>
    <x v="6"/>
    <n v="4"/>
    <x v="0"/>
    <m/>
    <n v="915"/>
    <n v="0.3"/>
    <d v="2024-12-18T00:00:00"/>
    <m/>
  </r>
  <r>
    <s v="Schaden-Bauch"/>
    <s v="Austria"/>
    <n v="48.210033000000003"/>
    <n v="16.363448999999999"/>
    <s v="IT &amp; IT Services"/>
    <s v="Micro (1-10)"/>
    <s v="Laura Thompson"/>
    <d v="2024-03-27T00:00:00"/>
    <s v="Services"/>
    <x v="6"/>
    <n v="4"/>
    <x v="0"/>
    <m/>
    <n v="1075"/>
    <n v="0.3"/>
    <d v="2025-02-19T00:00:00"/>
    <m/>
  </r>
  <r>
    <s v="Hartmann LLC"/>
    <s v="Switzerland"/>
    <n v="46.204391000000001"/>
    <n v="6.1431579999999997"/>
    <s v="Energy &amp; Utilities"/>
    <s v="Micro (1-10)"/>
    <s v="Jessica Martinez"/>
    <d v="2024-04-18T00:00:00"/>
    <s v="SAAS"/>
    <x v="6"/>
    <n v="4"/>
    <x v="0"/>
    <m/>
    <n v="789"/>
    <n v="0.2"/>
    <d v="2024-11-07T00:00:00"/>
    <m/>
  </r>
  <r>
    <s v="Wehner-Kuphal"/>
    <s v="Belgium"/>
    <n v="51.260196999999998"/>
    <n v="4.4027710000000004"/>
    <s v="Professional Services &amp; Consulting"/>
    <s v="Micro (1-10)"/>
    <s v="Jessica Martinez"/>
    <d v="2024-02-16T00:00:00"/>
    <s v="SAAS"/>
    <x v="6"/>
    <n v="4"/>
    <x v="0"/>
    <m/>
    <n v="492"/>
    <n v="0.3"/>
    <d v="2024-04-27T00:00:00"/>
    <m/>
  </r>
  <r>
    <s v="Mydeo"/>
    <s v="Italy"/>
    <n v="41.902782000000002"/>
    <n v="12.496366"/>
    <s v="Telecommunications"/>
    <s v="Medium (201-500)"/>
    <s v="Emily Johnson"/>
    <d v="2024-02-23T00:00:00"/>
    <s v="Services"/>
    <x v="6"/>
    <n v="4"/>
    <x v="0"/>
    <m/>
    <n v="1940"/>
    <n v="0.4"/>
    <d v="2024-12-08T00:00:00"/>
    <m/>
  </r>
  <r>
    <s v="Tazzy"/>
    <s v="Germany"/>
    <n v="52.520007999999997"/>
    <n v="13.404954"/>
    <s v="IT &amp; IT Services"/>
    <s v="Medium (201-500)"/>
    <s v="Michael Brown"/>
    <d v="2024-02-03T00:00:00"/>
    <s v="Custom solution"/>
    <x v="6"/>
    <n v="4"/>
    <x v="0"/>
    <m/>
    <n v="6881"/>
    <n v="0.2"/>
    <d v="2024-06-25T00:00:00"/>
    <m/>
  </r>
  <r>
    <s v="Roomm"/>
    <s v="Portugal"/>
    <n v="38.736946000000003"/>
    <n v="-9.1426850000000002"/>
    <s v="Banking &amp; Finance"/>
    <s v="Medium (201-500)"/>
    <s v="Kevin Anderson"/>
    <d v="2024-04-06T00:00:00"/>
    <s v="SAAS"/>
    <x v="6"/>
    <n v="4"/>
    <x v="0"/>
    <m/>
    <n v="1944"/>
    <n v="0.3"/>
    <d v="2025-01-16T00:00:00"/>
    <m/>
  </r>
  <r>
    <s v="Plambee"/>
    <s v="Belgium"/>
    <n v="51.260196999999998"/>
    <n v="4.4027710000000004"/>
    <s v="Government Administration &amp; Healthcare"/>
    <s v="Medium (201-500)"/>
    <s v="Kevin Anderson"/>
    <d v="2024-03-29T00:00:00"/>
    <s v="Services"/>
    <x v="6"/>
    <n v="4"/>
    <x v="0"/>
    <m/>
    <n v="7599"/>
    <n v="0.6"/>
    <d v="2024-06-06T00:00:00"/>
    <m/>
  </r>
  <r>
    <s v="Agivu"/>
    <s v="Portugal"/>
    <n v="38.736946000000003"/>
    <n v="-9.1426850000000002"/>
    <s v="IT &amp; IT Services"/>
    <s v="Medium (201-500)"/>
    <s v="Laura Thompson"/>
    <d v="2024-01-16T00:00:00"/>
    <s v="Custom solution"/>
    <x v="6"/>
    <n v="4"/>
    <x v="0"/>
    <m/>
    <n v="4083"/>
    <n v="0.1"/>
    <d v="2024-03-18T00:00:00"/>
    <m/>
  </r>
  <r>
    <s v="Browsebug"/>
    <s v="Switzerland"/>
    <n v="46.204391000000001"/>
    <n v="6.1431579999999997"/>
    <s v="IT &amp; IT Services"/>
    <s v="Medium (201-500)"/>
    <s v="John Smith"/>
    <d v="2024-03-26T00:00:00"/>
    <s v="Custom solution"/>
    <x v="6"/>
    <n v="4"/>
    <x v="0"/>
    <m/>
    <n v="6631"/>
    <n v="0.4"/>
    <d v="2024-12-08T00:00:00"/>
    <m/>
  </r>
  <r>
    <s v="Fadeo"/>
    <s v="Italy"/>
    <n v="41.902782000000002"/>
    <n v="12.496366"/>
    <s v="Education &amp; Science"/>
    <s v="Medium (201-500)"/>
    <s v="David Wilson"/>
    <d v="2024-04-18T00:00:00"/>
    <s v="SAAS"/>
    <x v="6"/>
    <n v="4"/>
    <x v="0"/>
    <m/>
    <n v="3675"/>
    <n v="0.6"/>
    <d v="2024-11-10T00:00:00"/>
    <m/>
  </r>
  <r>
    <s v="Bluejam"/>
    <s v="Italy"/>
    <n v="41.902782000000002"/>
    <n v="12.496366"/>
    <s v="Construction &amp; Engineering"/>
    <s v="Medium (201-500)"/>
    <s v="David Wilson"/>
    <d v="2024-03-18T00:00:00"/>
    <s v="Custom solution"/>
    <x v="6"/>
    <n v="4"/>
    <x v="0"/>
    <m/>
    <n v="6491"/>
    <n v="0.2"/>
    <d v="2024-12-07T00:00:00"/>
    <m/>
  </r>
  <r>
    <s v="Kazu"/>
    <s v="Italy"/>
    <n v="41.902782000000002"/>
    <n v="12.496366"/>
    <s v="Banking &amp; Finance"/>
    <s v="Medium (201-500)"/>
    <s v="Sarah Davis"/>
    <d v="2024-04-30T00:00:00"/>
    <s v="Services"/>
    <x v="6"/>
    <n v="4"/>
    <x v="0"/>
    <m/>
    <n v="666"/>
    <n v="0.9"/>
    <d v="2025-02-15T00:00:00"/>
    <m/>
  </r>
  <r>
    <s v="Eayo"/>
    <s v="Switzerland"/>
    <n v="46.204391000000001"/>
    <n v="6.1431579999999997"/>
    <s v="IT &amp; IT Services"/>
    <s v="Medium (201-500)"/>
    <s v="Laura Thompson"/>
    <d v="2024-05-21T00:00:00"/>
    <s v="SAAS"/>
    <x v="6"/>
    <n v="4"/>
    <x v="0"/>
    <m/>
    <n v="6272"/>
    <n v="0.9"/>
    <d v="2024-09-20T00:00:00"/>
    <m/>
  </r>
  <r>
    <s v="LiveZ"/>
    <s v="Switzerland"/>
    <n v="46.204391000000001"/>
    <n v="6.1431579999999997"/>
    <s v="Energy &amp; Utilities"/>
    <s v="Medium (201-500)"/>
    <s v="Michael Brown"/>
    <d v="2024-05-14T00:00:00"/>
    <s v="Services"/>
    <x v="6"/>
    <n v="4"/>
    <x v="0"/>
    <m/>
    <n v="6217"/>
    <n v="0.9"/>
    <d v="2024-07-18T00:00:00"/>
    <m/>
  </r>
  <r>
    <s v="Brainbox"/>
    <s v="France"/>
    <n v="48.864716000000001"/>
    <n v="2.3490139999999999"/>
    <s v="IT &amp; IT Services"/>
    <s v="Medium (201-500)"/>
    <s v="Laura Thompson"/>
    <d v="2024-02-13T00:00:00"/>
    <s v="SAAS"/>
    <x v="6"/>
    <n v="4"/>
    <x v="0"/>
    <m/>
    <n v="3368"/>
    <n v="0.8"/>
    <d v="2024-07-11T00:00:00"/>
    <m/>
  </r>
  <r>
    <s v="Mymm"/>
    <s v="Italy"/>
    <n v="41.902782000000002"/>
    <n v="12.496366"/>
    <s v="Construction &amp; Engineering"/>
    <s v="Medium (201-500)"/>
    <s v="Michael Brown"/>
    <d v="2024-05-27T00:00:00"/>
    <s v="Services"/>
    <x v="6"/>
    <n v="4"/>
    <x v="0"/>
    <m/>
    <n v="6401"/>
    <n v="0.4"/>
    <d v="2024-10-28T00:00:00"/>
    <m/>
  </r>
  <r>
    <s v="Oyonder"/>
    <s v="France"/>
    <n v="48.864716000000001"/>
    <n v="2.3490139999999999"/>
    <s v="Transportation &amp; Logistics"/>
    <s v="Medium (201-500)"/>
    <s v="Kevin Anderson"/>
    <d v="2024-02-17T00:00:00"/>
    <s v="Custom solution"/>
    <x v="6"/>
    <n v="4"/>
    <x v="0"/>
    <m/>
    <n v="6003"/>
    <n v="0.5"/>
    <d v="2024-07-26T00:00:00"/>
    <m/>
  </r>
  <r>
    <s v="Skinder"/>
    <s v="Austria"/>
    <n v="48.210033000000003"/>
    <n v="16.363448999999999"/>
    <s v="Transportation &amp; Logistics"/>
    <s v="Medium (201-500)"/>
    <s v="Laura Thompson"/>
    <d v="2024-01-27T00:00:00"/>
    <s v="Services"/>
    <x v="6"/>
    <n v="4"/>
    <x v="0"/>
    <m/>
    <n v="4630"/>
    <n v="0.6"/>
    <d v="2024-04-20T00:00:00"/>
    <m/>
  </r>
  <r>
    <s v="Minyx"/>
    <s v="Belgium"/>
    <n v="51.260196999999998"/>
    <n v="4.4027710000000004"/>
    <s v="Manufacturing &amp; Production"/>
    <s v="Medium (201-500)"/>
    <s v="David Wilson"/>
    <d v="2024-05-29T00:00:00"/>
    <s v="Custom solution"/>
    <x v="6"/>
    <n v="4"/>
    <x v="0"/>
    <m/>
    <n v="1412"/>
    <n v="0.2"/>
    <d v="2025-05-12T00:00:00"/>
    <m/>
  </r>
  <r>
    <s v="Ooba"/>
    <s v="Germany"/>
    <n v="52.520007999999997"/>
    <n v="13.404954"/>
    <s v="IT &amp; IT Services"/>
    <s v="Medium (201-500)"/>
    <s v="John Smith"/>
    <d v="2024-01-10T00:00:00"/>
    <s v="Custom solution"/>
    <x v="6"/>
    <n v="4"/>
    <x v="0"/>
    <m/>
    <n v="7814"/>
    <n v="0.5"/>
    <d v="2024-09-17T00:00:00"/>
    <m/>
  </r>
  <r>
    <s v="Zoomlounge"/>
    <s v="Netherlands"/>
    <n v="52.370215999999999"/>
    <n v="4.895168"/>
    <s v="Transportation &amp; Logistics"/>
    <s v="Medium (201-500)"/>
    <s v="Jessica Martinez"/>
    <d v="2024-05-22T00:00:00"/>
    <s v="SAAS"/>
    <x v="6"/>
    <n v="4"/>
    <x v="0"/>
    <m/>
    <n v="7896"/>
    <n v="0.2"/>
    <d v="2024-12-23T00:00:00"/>
    <m/>
  </r>
  <r>
    <s v="Tazz"/>
    <s v="Switzerland"/>
    <n v="46.204391000000001"/>
    <n v="6.1431579999999997"/>
    <s v="Government Administration &amp; Healthcare"/>
    <s v="Medium (201-500)"/>
    <s v="Laura Thompson"/>
    <d v="2024-04-22T00:00:00"/>
    <s v="Custom solution"/>
    <x v="6"/>
    <n v="4"/>
    <x v="0"/>
    <m/>
    <n v="2922"/>
    <n v="0.3"/>
    <d v="2024-05-31T00:00:00"/>
    <m/>
  </r>
  <r>
    <s v="Dynazzy"/>
    <s v="France"/>
    <n v="48.864716000000001"/>
    <n v="2.3490139999999999"/>
    <s v="Energy &amp; Utilities"/>
    <s v="Medium (201-500)"/>
    <s v="David Wilson"/>
    <d v="2024-01-17T00:00:00"/>
    <s v="SAAS"/>
    <x v="6"/>
    <n v="4"/>
    <x v="0"/>
    <m/>
    <n v="5709"/>
    <n v="0.3"/>
    <d v="2024-02-29T00:00:00"/>
    <m/>
  </r>
  <r>
    <s v="Wikibox"/>
    <s v="Italy"/>
    <n v="41.902782000000002"/>
    <n v="12.496366"/>
    <s v="Transportation &amp; Logistics"/>
    <s v="Medium (201-500)"/>
    <s v="Michael Brown"/>
    <d v="2024-02-02T00:00:00"/>
    <s v="Custom solution"/>
    <x v="6"/>
    <n v="4"/>
    <x v="0"/>
    <m/>
    <n v="1102"/>
    <n v="0.3"/>
    <d v="2024-10-26T00:00:00"/>
    <m/>
  </r>
  <r>
    <s v="Tagcat"/>
    <s v="Germany"/>
    <n v="52.520007999999997"/>
    <n v="13.404954"/>
    <s v="Banking &amp; Finance"/>
    <s v="Medium (201-500)"/>
    <s v="Sarah Davis"/>
    <d v="2024-02-18T00:00:00"/>
    <s v="Custom solution"/>
    <x v="6"/>
    <n v="4"/>
    <x v="0"/>
    <m/>
    <n v="3809"/>
    <n v="0.3"/>
    <d v="2024-10-13T00:00:00"/>
    <m/>
  </r>
  <r>
    <s v="Quimm"/>
    <s v="Italy"/>
    <n v="41.902782000000002"/>
    <n v="12.496366"/>
    <s v="Manufacturing &amp; Production"/>
    <s v="Medium (201-500)"/>
    <s v="John Smith"/>
    <d v="2024-05-04T00:00:00"/>
    <s v="Services"/>
    <x v="6"/>
    <n v="4"/>
    <x v="0"/>
    <m/>
    <n v="3896"/>
    <n v="0.2"/>
    <d v="2024-09-14T00:00:00"/>
    <m/>
  </r>
  <r>
    <s v="Mita"/>
    <s v="Germany"/>
    <n v="52.520007999999997"/>
    <n v="13.404954"/>
    <s v="IT &amp; IT Services"/>
    <s v="Medium (201-500)"/>
    <s v="Jessica Martinez"/>
    <d v="2024-05-22T00:00:00"/>
    <s v="Services"/>
    <x v="6"/>
    <n v="4"/>
    <x v="0"/>
    <m/>
    <n v="6990"/>
    <n v="0.5"/>
    <d v="2025-03-12T00:00:00"/>
    <m/>
  </r>
  <r>
    <s v="Devcast"/>
    <s v="Netherlands"/>
    <n v="52.370215999999999"/>
    <n v="4.895168"/>
    <s v="Banking &amp; Finance"/>
    <s v="Medium (201-500)"/>
    <s v="Michael Brown"/>
    <d v="2024-05-27T00:00:00"/>
    <s v="SAAS"/>
    <x v="6"/>
    <n v="4"/>
    <x v="0"/>
    <m/>
    <n v="6435"/>
    <n v="0.5"/>
    <d v="2025-04-12T00:00:00"/>
    <m/>
  </r>
  <r>
    <s v="Yombu"/>
    <s v="Switzerland"/>
    <n v="46.204391000000001"/>
    <n v="6.1431579999999997"/>
    <s v="Transportation &amp; Logistics"/>
    <s v="Medium (201-500)"/>
    <s v="Laura Thompson"/>
    <d v="2024-01-19T00:00:00"/>
    <s v="Services"/>
    <x v="6"/>
    <n v="4"/>
    <x v="0"/>
    <m/>
    <n v="3314"/>
    <n v="0.4"/>
    <d v="2025-01-09T00:00:00"/>
    <m/>
  </r>
  <r>
    <s v="Janyx"/>
    <s v="Portugal"/>
    <n v="38.736946000000003"/>
    <n v="-9.1426850000000002"/>
    <s v="Energy &amp; Utilities"/>
    <s v="Medium (201-500)"/>
    <s v="Jessica Martinez"/>
    <d v="2024-04-15T00:00:00"/>
    <s v="Services"/>
    <x v="6"/>
    <n v="4"/>
    <x v="0"/>
    <m/>
    <n v="5389"/>
    <n v="0.5"/>
    <d v="2024-07-15T00:00:00"/>
    <m/>
  </r>
  <r>
    <s v="Avamba"/>
    <s v="Portugal"/>
    <n v="38.736946000000003"/>
    <n v="-9.1426850000000002"/>
    <s v="IT &amp; IT Services"/>
    <s v="Medium (201-500)"/>
    <s v="Laura Thompson"/>
    <d v="2024-05-24T00:00:00"/>
    <s v="SAAS"/>
    <x v="6"/>
    <n v="4"/>
    <x v="0"/>
    <m/>
    <n v="6440"/>
    <n v="0.3"/>
    <d v="2025-04-14T00:00:00"/>
    <m/>
  </r>
  <r>
    <s v="Eidel"/>
    <s v="Italy"/>
    <n v="41.902782000000002"/>
    <n v="12.496366"/>
    <s v="Energy &amp; Utilities"/>
    <s v="Medium (201-500)"/>
    <s v="John Smith"/>
    <d v="2024-02-24T00:00:00"/>
    <s v="SAAS"/>
    <x v="6"/>
    <n v="4"/>
    <x v="0"/>
    <m/>
    <n v="6018"/>
    <n v="1"/>
    <d v="2024-05-05T00:00:00"/>
    <m/>
  </r>
  <r>
    <s v="Zoozzy"/>
    <s v="Italy"/>
    <n v="41.902782000000002"/>
    <n v="12.496366"/>
    <s v="Retail &amp; Distribution"/>
    <s v="Medium (201-500)"/>
    <s v="Michael Brown"/>
    <d v="2024-03-23T00:00:00"/>
    <s v="Services"/>
    <x v="6"/>
    <n v="4"/>
    <x v="0"/>
    <m/>
    <n v="7288"/>
    <n v="0.3"/>
    <d v="2024-10-23T00:00:00"/>
    <m/>
  </r>
  <r>
    <s v="Omba"/>
    <s v="Switzerland"/>
    <n v="46.204391000000001"/>
    <n v="6.1431579999999997"/>
    <s v="Transportation &amp; Logistics"/>
    <s v="Medium (201-500)"/>
    <s v="Sarah Davis"/>
    <d v="2024-04-19T00:00:00"/>
    <s v="SAAS"/>
    <x v="6"/>
    <n v="4"/>
    <x v="0"/>
    <m/>
    <n v="1568"/>
    <n v="0.6"/>
    <d v="2024-11-25T00:00:00"/>
    <m/>
  </r>
  <r>
    <s v="Thoughtbridge"/>
    <s v="Germany"/>
    <n v="52.520007999999997"/>
    <n v="13.404954"/>
    <s v="Transportation &amp; Logistics"/>
    <s v="Medium (201-500)"/>
    <s v="Michael Brown"/>
    <d v="2024-02-07T00:00:00"/>
    <s v="Custom solution"/>
    <x v="6"/>
    <n v="4"/>
    <x v="0"/>
    <m/>
    <n v="2820"/>
    <n v="0.9"/>
    <d v="2024-11-21T00:00:00"/>
    <m/>
  </r>
  <r>
    <s v="Skidoo"/>
    <s v="France"/>
    <n v="48.864716000000001"/>
    <n v="2.3490139999999999"/>
    <s v="IT &amp; IT Services"/>
    <s v="Medium (201-500)"/>
    <s v="Jessica Martinez"/>
    <d v="2024-02-24T00:00:00"/>
    <s v="Custom solution"/>
    <x v="6"/>
    <n v="4"/>
    <x v="0"/>
    <m/>
    <n v="556"/>
    <n v="0.5"/>
    <d v="2024-11-02T00:00:00"/>
    <m/>
  </r>
  <r>
    <s v="Tagtune"/>
    <s v="Italy"/>
    <n v="41.902782000000002"/>
    <n v="12.496366"/>
    <s v="Entertainment &amp; Media &amp; Hospitality"/>
    <s v="Medium (201-500)"/>
    <s v="Jessica Martinez"/>
    <d v="2024-04-20T00:00:00"/>
    <s v="Custom solution"/>
    <x v="6"/>
    <n v="4"/>
    <x v="0"/>
    <m/>
    <n v="3396"/>
    <n v="0.4"/>
    <d v="2024-10-02T00:00:00"/>
    <m/>
  </r>
  <r>
    <s v="Edgewire"/>
    <s v="France"/>
    <n v="48.864716000000001"/>
    <n v="2.3490139999999999"/>
    <s v="Telecommunications"/>
    <s v="Medium (201-500)"/>
    <s v="David Wilson"/>
    <d v="2024-01-07T00:00:00"/>
    <s v="SAAS"/>
    <x v="6"/>
    <n v="4"/>
    <x v="0"/>
    <m/>
    <n v="3793"/>
    <n v="1"/>
    <d v="2024-02-15T00:00:00"/>
    <m/>
  </r>
  <r>
    <s v="Kamba"/>
    <s v="France"/>
    <n v="48.864716000000001"/>
    <n v="2.3490139999999999"/>
    <s v="Manufacturing &amp; Production"/>
    <s v="Medium (201-500)"/>
    <s v="Michael Brown"/>
    <d v="2024-01-25T00:00:00"/>
    <s v="Custom solution"/>
    <x v="6"/>
    <n v="4"/>
    <x v="0"/>
    <m/>
    <n v="3275"/>
    <n v="0.2"/>
    <d v="2024-09-16T00:00:00"/>
    <m/>
  </r>
  <r>
    <s v="Vitz"/>
    <s v="Netherlands"/>
    <n v="52.370215999999999"/>
    <n v="4.895168"/>
    <s v="Professional Services &amp; Consulting"/>
    <s v="Medium (201-500)"/>
    <s v="Laura Thompson"/>
    <d v="2024-05-22T00:00:00"/>
    <s v="Services"/>
    <x v="6"/>
    <n v="4"/>
    <x v="0"/>
    <m/>
    <n v="7618"/>
    <n v="0.3"/>
    <d v="2025-03-01T00:00:00"/>
    <m/>
  </r>
  <r>
    <s v="Twiyo"/>
    <s v="Italy"/>
    <n v="41.902782000000002"/>
    <n v="12.496366"/>
    <s v="Banking &amp; Finance"/>
    <s v="Medium (201-500)"/>
    <s v="Michael Brown"/>
    <d v="2024-05-16T00:00:00"/>
    <s v="Custom solution"/>
    <x v="6"/>
    <n v="4"/>
    <x v="0"/>
    <m/>
    <n v="1240"/>
    <n v="0.7"/>
    <d v="2024-07-15T00:00:00"/>
    <m/>
  </r>
  <r>
    <s v="Lazzy"/>
    <s v="Italy"/>
    <n v="41.902782000000002"/>
    <n v="12.496366"/>
    <s v="IT &amp; IT Services"/>
    <s v="Medium (201-500)"/>
    <s v="David Wilson"/>
    <d v="2024-03-14T00:00:00"/>
    <s v="Custom solution"/>
    <x v="6"/>
    <n v="4"/>
    <x v="0"/>
    <m/>
    <n v="2040"/>
    <n v="0.4"/>
    <d v="2024-10-31T00:00:00"/>
    <m/>
  </r>
  <r>
    <s v="Miboo"/>
    <s v="Switzerland"/>
    <n v="46.204391000000001"/>
    <n v="6.1431579999999997"/>
    <s v="Banking &amp; Finance"/>
    <s v="Medium (201-500)"/>
    <s v="Michael Brown"/>
    <d v="2024-03-02T00:00:00"/>
    <s v="Custom solution"/>
    <x v="6"/>
    <n v="4"/>
    <x v="0"/>
    <m/>
    <n v="4371"/>
    <n v="0.1"/>
    <d v="2024-11-25T00:00:00"/>
    <m/>
  </r>
  <r>
    <s v="Jabbertype"/>
    <s v="Italy"/>
    <n v="41.902782000000002"/>
    <n v="12.496366"/>
    <s v="Banking &amp; Finance"/>
    <s v="Medium (201-500)"/>
    <s v="Michael Brown"/>
    <d v="2024-05-20T00:00:00"/>
    <s v="Services"/>
    <x v="6"/>
    <n v="4"/>
    <x v="0"/>
    <m/>
    <n v="6865"/>
    <n v="0.8"/>
    <d v="2024-12-25T00:00:00"/>
    <m/>
  </r>
  <r>
    <s v="Izio"/>
    <s v="Netherlands"/>
    <n v="52.370215999999999"/>
    <n v="4.895168"/>
    <s v="Professional Services &amp; Consulting"/>
    <s v="Medium (201-500)"/>
    <s v="Kevin Anderson"/>
    <d v="2024-05-14T00:00:00"/>
    <s v="SAAS"/>
    <x v="6"/>
    <n v="4"/>
    <x v="0"/>
    <m/>
    <n v="1037"/>
    <n v="0.4"/>
    <d v="2024-11-13T00:00:00"/>
    <m/>
  </r>
  <r>
    <s v="Stamm, Hintz and Smith"/>
    <s v="Netherlands"/>
    <n v="52.370215999999999"/>
    <n v="4.895168"/>
    <s v="Manufacturing &amp; Production"/>
    <s v="Medium (201-500)"/>
    <s v="Laura Thompson"/>
    <d v="2024-05-14T00:00:00"/>
    <s v="Custom solution"/>
    <x v="6"/>
    <n v="4"/>
    <x v="0"/>
    <m/>
    <n v="3278"/>
    <n v="0.9"/>
    <d v="2024-06-30T00:00:00"/>
    <m/>
  </r>
  <r>
    <s v="Armstrong, Murphy and Mosciski"/>
    <s v="Portugal"/>
    <n v="38.736946000000003"/>
    <n v="-9.1426850000000002"/>
    <s v="Banking &amp; Finance"/>
    <s v="Medium (201-500)"/>
    <s v="Emily Johnson"/>
    <d v="2024-01-29T00:00:00"/>
    <s v="Services"/>
    <x v="6"/>
    <n v="4"/>
    <x v="0"/>
    <m/>
    <n v="7181"/>
    <n v="0.4"/>
    <d v="2024-05-30T00:00:00"/>
    <m/>
  </r>
  <r>
    <s v="Kshlerin Inc"/>
    <s v="Spain"/>
    <n v="40.416775000000001"/>
    <n v="-3.7037900000000001"/>
    <s v="Entertainment &amp; Media &amp; Hospitality"/>
    <s v="Medium (201-500)"/>
    <s v="Kevin Anderson"/>
    <d v="2024-05-02T00:00:00"/>
    <s v="SAAS"/>
    <x v="6"/>
    <n v="4"/>
    <x v="0"/>
    <m/>
    <n v="3474"/>
    <n v="0.7"/>
    <d v="2024-10-04T00:00:00"/>
    <m/>
  </r>
  <r>
    <s v="Cartwright-O'Reilly"/>
    <s v="Germany"/>
    <n v="52.520007999999997"/>
    <n v="13.404954"/>
    <s v="Retail &amp; Distribution"/>
    <s v="Medium (201-500)"/>
    <s v="David Wilson"/>
    <d v="2024-01-27T00:00:00"/>
    <s v="Services"/>
    <x v="6"/>
    <n v="4"/>
    <x v="0"/>
    <m/>
    <n v="6180"/>
    <n v="0.4"/>
    <d v="2024-06-02T00:00:00"/>
    <m/>
  </r>
  <r>
    <s v="Koss, Buckridge and Ritchie"/>
    <s v="Switzerland"/>
    <n v="46.204391000000001"/>
    <n v="6.1431579999999997"/>
    <s v="Retail &amp; Distribution"/>
    <s v="Medium (201-500)"/>
    <s v="John Smith"/>
    <d v="2024-05-15T00:00:00"/>
    <s v="Services"/>
    <x v="6"/>
    <n v="4"/>
    <x v="0"/>
    <m/>
    <n v="2254"/>
    <n v="0.5"/>
    <d v="2024-12-03T00:00:00"/>
    <m/>
  </r>
  <r>
    <s v="Konopelski, Lebsack and Breitenberg"/>
    <s v="Belgium"/>
    <n v="51.260196999999998"/>
    <n v="4.4027710000000004"/>
    <s v="Government Administration &amp; Healthcare"/>
    <s v="Medium (201-500)"/>
    <s v="John Smith"/>
    <d v="2024-01-15T00:00:00"/>
    <s v="SAAS"/>
    <x v="6"/>
    <n v="4"/>
    <x v="0"/>
    <m/>
    <n v="1610"/>
    <n v="0.6"/>
    <d v="2024-08-13T00:00:00"/>
    <m/>
  </r>
  <r>
    <s v="Stokes Inc"/>
    <s v="Italy"/>
    <n v="41.902782000000002"/>
    <n v="12.496366"/>
    <s v="Transportation &amp; Logistics"/>
    <s v="Medium (201-500)"/>
    <s v="Laura Thompson"/>
    <d v="2024-01-29T00:00:00"/>
    <s v="Services"/>
    <x v="6"/>
    <n v="4"/>
    <x v="0"/>
    <m/>
    <n v="2244"/>
    <n v="0.2"/>
    <d v="2024-03-01T00:00:00"/>
    <m/>
  </r>
  <r>
    <s v="Schinner LLC"/>
    <s v="Belgium"/>
    <n v="51.260196999999998"/>
    <n v="4.4027710000000004"/>
    <s v="Agriculture &amp; Mining"/>
    <s v="Medium (201-500)"/>
    <s v="Jessica Martinez"/>
    <d v="2024-05-05T00:00:00"/>
    <s v="SAAS"/>
    <x v="6"/>
    <n v="4"/>
    <x v="0"/>
    <m/>
    <n v="1607"/>
    <n v="0.5"/>
    <d v="2024-10-30T00:00:00"/>
    <m/>
  </r>
  <r>
    <s v="Kovacek Inc"/>
    <s v="Germany"/>
    <n v="52.520007999999997"/>
    <n v="13.404954"/>
    <s v="Transportation &amp; Logistics"/>
    <s v="Medium (201-500)"/>
    <s v="Emily Johnson"/>
    <d v="2024-04-26T00:00:00"/>
    <s v="Custom solution"/>
    <x v="6"/>
    <n v="4"/>
    <x v="0"/>
    <m/>
    <n v="3843"/>
    <n v="0.3"/>
    <d v="2024-05-27T00:00:00"/>
    <m/>
  </r>
  <r>
    <s v="Nienow, Kris and Lehner"/>
    <s v="Italy"/>
    <n v="41.902782000000002"/>
    <n v="12.496366"/>
    <s v="Transportation &amp; Logistics"/>
    <s v="Medium (201-500)"/>
    <s v="Michael Brown"/>
    <d v="2024-02-24T00:00:00"/>
    <s v="SAAS"/>
    <x v="6"/>
    <n v="4"/>
    <x v="0"/>
    <m/>
    <n v="630"/>
    <n v="0.4"/>
    <d v="2025-01-31T00:00:00"/>
    <m/>
  </r>
  <r>
    <s v="Larson, Rutherford and Boyer"/>
    <s v="Germany"/>
    <n v="52.520007999999997"/>
    <n v="13.404954"/>
    <s v="Transportation &amp; Logistics"/>
    <s v="Medium (201-500)"/>
    <s v="Jessica Martinez"/>
    <d v="2024-04-13T00:00:00"/>
    <s v="SAAS"/>
    <x v="6"/>
    <n v="4"/>
    <x v="0"/>
    <m/>
    <n v="3866"/>
    <n v="0.6"/>
    <d v="2024-05-06T00:00:00"/>
    <m/>
  </r>
  <r>
    <s v="McCullough-Wuckert"/>
    <s v="Italy"/>
    <n v="41.902782000000002"/>
    <n v="12.496366"/>
    <s v="Transportation &amp; Logistics"/>
    <s v="Medium (201-500)"/>
    <s v="Michael Brown"/>
    <d v="2024-05-06T00:00:00"/>
    <s v="Services"/>
    <x v="6"/>
    <n v="4"/>
    <x v="0"/>
    <m/>
    <n v="4358"/>
    <n v="0.3"/>
    <d v="2024-06-07T00:00:00"/>
    <m/>
  </r>
  <r>
    <s v="Cruickshank Inc"/>
    <s v="Netherlands"/>
    <n v="52.370215999999999"/>
    <n v="4.895168"/>
    <s v="Government Administration &amp; Healthcare"/>
    <s v="Medium (201-500)"/>
    <s v="Michael Brown"/>
    <d v="2024-05-03T00:00:00"/>
    <s v="Services"/>
    <x v="6"/>
    <n v="4"/>
    <x v="0"/>
    <m/>
    <n v="1808"/>
    <n v="0.8"/>
    <d v="2025-01-07T00:00:00"/>
    <m/>
  </r>
  <r>
    <s v="Wolf, Lakin and Hodkiewicz"/>
    <s v="France"/>
    <n v="48.864716000000001"/>
    <n v="2.3490139999999999"/>
    <s v="Recreation &amp; Sports"/>
    <s v="Medium (201-500)"/>
    <s v="David Wilson"/>
    <d v="2024-05-22T00:00:00"/>
    <s v="Custom solution"/>
    <x v="6"/>
    <n v="4"/>
    <x v="0"/>
    <m/>
    <n v="6476"/>
    <n v="0.2"/>
    <d v="2024-08-07T00:00:00"/>
    <m/>
  </r>
  <r>
    <s v="Okuneva and Sons"/>
    <s v="France"/>
    <n v="48.864716000000001"/>
    <n v="2.3490139999999999"/>
    <s v="IT &amp; IT Services"/>
    <s v="Medium (201-500)"/>
    <s v="Sarah Davis"/>
    <d v="2024-01-17T00:00:00"/>
    <s v="SAAS"/>
    <x v="6"/>
    <n v="4"/>
    <x v="0"/>
    <m/>
    <n v="4366"/>
    <n v="0.1"/>
    <d v="2024-06-08T00:00:00"/>
    <m/>
  </r>
  <r>
    <s v="Schneider LLC"/>
    <s v="Portugal"/>
    <n v="38.736946000000003"/>
    <n v="-9.1426850000000002"/>
    <s v="Professional Services &amp; Consulting"/>
    <s v="Medium (201-500)"/>
    <s v="Laura Thompson"/>
    <d v="2024-05-19T00:00:00"/>
    <s v="Services"/>
    <x v="6"/>
    <n v="4"/>
    <x v="0"/>
    <m/>
    <n v="4420"/>
    <n v="0.3"/>
    <d v="2024-07-08T00:00:00"/>
    <m/>
  </r>
  <r>
    <s v="Weimann and Sons"/>
    <s v="Germany"/>
    <n v="52.520007999999997"/>
    <n v="13.404954"/>
    <s v="Recreation &amp; Sports"/>
    <s v="Medium (201-500)"/>
    <s v="Michael Brown"/>
    <d v="2024-05-07T00:00:00"/>
    <s v="Services"/>
    <x v="6"/>
    <n v="4"/>
    <x v="0"/>
    <m/>
    <n v="1393"/>
    <n v="0.6"/>
    <d v="2024-12-20T00:00:00"/>
    <m/>
  </r>
  <r>
    <s v="Bins, Jaskolski and Dach"/>
    <s v="Italy"/>
    <n v="41.902782000000002"/>
    <n v="12.496366"/>
    <s v="Retail &amp; Distribution"/>
    <s v="Medium (201-500)"/>
    <s v="Michael Brown"/>
    <d v="2024-01-05T00:00:00"/>
    <s v="Custom solution"/>
    <x v="6"/>
    <n v="4"/>
    <x v="0"/>
    <m/>
    <n v="3648"/>
    <n v="0.3"/>
    <d v="2024-02-03T00:00:00"/>
    <m/>
  </r>
  <r>
    <s v="Hodkiewicz, Corwin and West"/>
    <s v="Germany"/>
    <n v="52.520007999999997"/>
    <n v="13.404954"/>
    <s v="Banking &amp; Finance"/>
    <s v="Medium (201-500)"/>
    <s v="Laura Thompson"/>
    <d v="2024-03-27T00:00:00"/>
    <s v="Services"/>
    <x v="6"/>
    <n v="4"/>
    <x v="0"/>
    <m/>
    <n v="4612"/>
    <n v="0.2"/>
    <d v="2024-09-05T00:00:00"/>
    <m/>
  </r>
  <r>
    <s v="Rodriguez-Howell"/>
    <s v="Germany"/>
    <n v="52.520007999999997"/>
    <n v="13.404954"/>
    <s v="Government Administration &amp; Healthcare"/>
    <s v="Medium (201-500)"/>
    <s v="Michael Brown"/>
    <d v="2024-02-16T00:00:00"/>
    <s v="SAAS"/>
    <x v="6"/>
    <n v="4"/>
    <x v="0"/>
    <m/>
    <n v="5992"/>
    <n v="0.2"/>
    <d v="2024-03-31T00:00:00"/>
    <m/>
  </r>
  <r>
    <s v="Auer, Spencer and Schumm"/>
    <s v="Belgium"/>
    <n v="51.260196999999998"/>
    <n v="4.4027710000000004"/>
    <s v="Transportation &amp; Logistics"/>
    <s v="Medium (201-500)"/>
    <s v="Kevin Anderson"/>
    <d v="2024-04-29T00:00:00"/>
    <s v="SAAS"/>
    <x v="6"/>
    <n v="4"/>
    <x v="0"/>
    <m/>
    <n v="7591"/>
    <n v="0.3"/>
    <d v="2025-02-20T00:00:00"/>
    <m/>
  </r>
  <r>
    <s v="Daniel, Torp and Homenick"/>
    <s v="Italy"/>
    <n v="41.902782000000002"/>
    <n v="12.496366"/>
    <s v="IT &amp; IT Services"/>
    <s v="Medium (201-500)"/>
    <s v="Jessica Martinez"/>
    <d v="2024-02-14T00:00:00"/>
    <s v="Services"/>
    <x v="6"/>
    <n v="4"/>
    <x v="0"/>
    <m/>
    <n v="1158"/>
    <n v="0.2"/>
    <d v="2024-12-21T00:00:00"/>
    <m/>
  </r>
  <r>
    <s v="Wiegand, Kassulke and McClure"/>
    <s v="Portugal"/>
    <n v="38.736946000000003"/>
    <n v="-9.1426850000000002"/>
    <s v="Retail &amp; Distribution"/>
    <s v="Medium (201-500)"/>
    <s v="Jessica Martinez"/>
    <d v="2024-05-17T00:00:00"/>
    <s v="SAAS"/>
    <x v="6"/>
    <n v="4"/>
    <x v="0"/>
    <m/>
    <n v="5723"/>
    <n v="0.2"/>
    <d v="2024-11-02T00:00:00"/>
    <m/>
  </r>
  <r>
    <s v="Bode, Streich and Howe"/>
    <s v="Belgium"/>
    <n v="51.260196999999998"/>
    <n v="4.4027710000000004"/>
    <s v="IT &amp; IT Services"/>
    <s v="Medium (201-500)"/>
    <s v="Kevin Anderson"/>
    <d v="2024-04-24T00:00:00"/>
    <s v="Custom solution"/>
    <x v="6"/>
    <n v="4"/>
    <x v="0"/>
    <m/>
    <n v="4941"/>
    <n v="0.3"/>
    <d v="2024-10-21T00:00:00"/>
    <m/>
  </r>
  <r>
    <s v="Buckridge LLC"/>
    <s v="Spain"/>
    <n v="40.416775000000001"/>
    <n v="-3.7037900000000001"/>
    <s v="Transportation &amp; Logistics"/>
    <s v="Medium (201-500)"/>
    <s v="Emily Johnson"/>
    <d v="2024-03-26T00:00:00"/>
    <s v="SAAS"/>
    <x v="6"/>
    <n v="4"/>
    <x v="0"/>
    <m/>
    <n v="3814"/>
    <n v="0.6"/>
    <d v="2024-05-16T00:00:00"/>
    <m/>
  </r>
  <r>
    <s v="Romaguera-Legros"/>
    <s v="Netherlands"/>
    <n v="52.370215999999999"/>
    <n v="4.895168"/>
    <s v="Transportation &amp; Logistics"/>
    <s v="Medium (201-500)"/>
    <s v="Jessica Martinez"/>
    <d v="2024-03-01T00:00:00"/>
    <s v="Services"/>
    <x v="6"/>
    <n v="4"/>
    <x v="0"/>
    <m/>
    <n v="6893"/>
    <n v="0.5"/>
    <d v="2024-09-21T00:00:00"/>
    <m/>
  </r>
  <r>
    <s v="Walter, Nader and Wintheiser"/>
    <s v="Switzerland"/>
    <n v="46.204391000000001"/>
    <n v="6.1431579999999997"/>
    <s v="Telecommunications"/>
    <s v="Medium (201-500)"/>
    <s v="Michael Brown"/>
    <d v="2024-01-14T00:00:00"/>
    <s v="Services"/>
    <x v="6"/>
    <n v="4"/>
    <x v="0"/>
    <m/>
    <n v="3543"/>
    <n v="0.4"/>
    <d v="2024-07-31T00:00:00"/>
    <m/>
  </r>
  <r>
    <s v="Ankunding-Harber"/>
    <s v="Italy"/>
    <n v="41.902782000000002"/>
    <n v="12.496366"/>
    <s v="IT &amp; IT Services"/>
    <s v="Medium (201-500)"/>
    <s v="Laura Thompson"/>
    <d v="2024-05-30T00:00:00"/>
    <s v="Services"/>
    <x v="6"/>
    <n v="4"/>
    <x v="0"/>
    <m/>
    <n v="3909"/>
    <n v="0.4"/>
    <d v="2024-07-17T00:00:00"/>
    <m/>
  </r>
  <r>
    <s v="Funk, Rath and Gottlieb"/>
    <s v="Austria"/>
    <n v="48.210033000000003"/>
    <n v="16.363448999999999"/>
    <s v="Government Administration &amp; Healthcare"/>
    <s v="Medium (201-500)"/>
    <s v="Michael Brown"/>
    <d v="2024-01-03T00:00:00"/>
    <s v="Services"/>
    <x v="6"/>
    <n v="4"/>
    <x v="0"/>
    <m/>
    <n v="981"/>
    <n v="0.9"/>
    <d v="2024-09-05T00:00:00"/>
    <m/>
  </r>
  <r>
    <s v="Cassin-Schamberger"/>
    <s v="Switzerland"/>
    <n v="46.204391000000001"/>
    <n v="6.1431579999999997"/>
    <s v="Banking &amp; Finance"/>
    <s v="Medium (201-500)"/>
    <s v="Laura Thompson"/>
    <d v="2024-03-27T00:00:00"/>
    <s v="Services"/>
    <x v="6"/>
    <n v="4"/>
    <x v="0"/>
    <m/>
    <n v="784"/>
    <n v="0.2"/>
    <d v="2024-06-13T00:00:00"/>
    <m/>
  </r>
  <r>
    <s v="Bradtke, Ebert and Greenfelder"/>
    <s v="Switzerland"/>
    <n v="46.204391000000001"/>
    <n v="6.1431579999999997"/>
    <s v="Telecommunications"/>
    <s v="Medium (201-500)"/>
    <s v="Sarah Davis"/>
    <d v="2024-01-31T00:00:00"/>
    <s v="Services"/>
    <x v="6"/>
    <n v="4"/>
    <x v="0"/>
    <m/>
    <n v="3108"/>
    <n v="0.3"/>
    <d v="2024-03-23T00:00:00"/>
    <m/>
  </r>
  <r>
    <s v="McCullough-Abshire"/>
    <s v="Germany"/>
    <n v="52.520007999999997"/>
    <n v="13.404954"/>
    <s v="Agriculture &amp; Mining"/>
    <s v="Medium (201-500)"/>
    <s v="Michael Brown"/>
    <d v="2024-01-23T00:00:00"/>
    <s v="Services"/>
    <x v="6"/>
    <n v="4"/>
    <x v="0"/>
    <m/>
    <n v="5558"/>
    <n v="0.2"/>
    <d v="2024-09-20T00:00:00"/>
    <m/>
  </r>
  <r>
    <s v="Shanahan-Erdman"/>
    <s v="Belgium"/>
    <n v="51.260196999999998"/>
    <n v="4.4027710000000004"/>
    <s v="Manufacturing &amp; Production"/>
    <s v="Medium (201-500)"/>
    <s v="Laura Thompson"/>
    <d v="2024-01-15T00:00:00"/>
    <s v="SAAS"/>
    <x v="6"/>
    <n v="4"/>
    <x v="0"/>
    <m/>
    <n v="1260"/>
    <n v="0.5"/>
    <d v="2024-04-08T00:00:00"/>
    <m/>
  </r>
  <r>
    <s v="Upton LLC"/>
    <s v="Switzerland"/>
    <n v="46.204391000000001"/>
    <n v="6.1431579999999997"/>
    <s v="Banking &amp; Finance"/>
    <s v="Medium (201-500)"/>
    <s v="Jessica Martinez"/>
    <d v="2024-05-03T00:00:00"/>
    <s v="Custom solution"/>
    <x v="6"/>
    <n v="4"/>
    <x v="0"/>
    <m/>
    <n v="5207"/>
    <n v="0.7"/>
    <d v="2025-03-11T00:00:00"/>
    <m/>
  </r>
  <r>
    <s v="Metz, Anderson and McCullough"/>
    <s v="Switzerland"/>
    <n v="46.204391000000001"/>
    <n v="6.1431579999999997"/>
    <s v="Energy &amp; Utilities"/>
    <s v="Medium (201-500)"/>
    <s v="Laura Thompson"/>
    <d v="2024-04-04T00:00:00"/>
    <s v="Custom solution"/>
    <x v="6"/>
    <n v="4"/>
    <x v="0"/>
    <m/>
    <n v="1503"/>
    <n v="0.8"/>
    <d v="2024-09-08T00:00:00"/>
    <m/>
  </r>
  <r>
    <s v="Lakin, Bosco and Von"/>
    <s v="Switzerland"/>
    <n v="46.204391000000001"/>
    <n v="6.1431579999999997"/>
    <s v="IT &amp; IT Services"/>
    <s v="Medium (201-500)"/>
    <s v="John Smith"/>
    <d v="2024-02-10T00:00:00"/>
    <s v="SAAS"/>
    <x v="6"/>
    <n v="4"/>
    <x v="0"/>
    <m/>
    <n v="6987"/>
    <n v="0.3"/>
    <d v="2024-05-01T00:00:00"/>
    <m/>
  </r>
  <r>
    <s v="Halvorson, Schaefer and D'Amore"/>
    <s v="Switzerland"/>
    <n v="46.204391000000001"/>
    <n v="6.1431579999999997"/>
    <s v="Entertainment &amp; Media &amp; Hospitality"/>
    <s v="Medium (201-500)"/>
    <s v="Emily Johnson"/>
    <d v="2024-03-29T00:00:00"/>
    <s v="Services"/>
    <x v="6"/>
    <n v="4"/>
    <x v="0"/>
    <m/>
    <n v="357"/>
    <n v="0.8"/>
    <d v="2024-06-23T00:00:00"/>
    <m/>
  </r>
  <r>
    <s v="Hettinger and Sons"/>
    <s v="France"/>
    <n v="48.864716000000001"/>
    <n v="2.3490139999999999"/>
    <s v="Agriculture &amp; Mining"/>
    <s v="Medium (201-500)"/>
    <s v="Emily Johnson"/>
    <d v="2024-01-06T00:00:00"/>
    <s v="Custom solution"/>
    <x v="6"/>
    <n v="4"/>
    <x v="0"/>
    <m/>
    <n v="5253"/>
    <n v="0.5"/>
    <d v="2024-02-07T00:00:00"/>
    <m/>
  </r>
  <r>
    <s v="Baumbach LLC"/>
    <s v="France"/>
    <n v="48.864716000000001"/>
    <n v="2.3490139999999999"/>
    <s v="Education &amp; Science"/>
    <s v="Medium (201-500)"/>
    <s v="Jessica Martinez"/>
    <d v="2024-01-15T00:00:00"/>
    <s v="Custom solution"/>
    <x v="6"/>
    <n v="4"/>
    <x v="0"/>
    <m/>
    <n v="5864"/>
    <n v="0.2"/>
    <d v="2024-07-29T00:00:00"/>
    <m/>
  </r>
  <r>
    <s v="Effertz-Jaskolski"/>
    <s v="Portugal"/>
    <n v="38.736946000000003"/>
    <n v="-9.1426850000000002"/>
    <s v="IT &amp; IT Services"/>
    <s v="Medium (201-500)"/>
    <s v="Jessica Martinez"/>
    <d v="2024-05-27T00:00:00"/>
    <s v="SAAS"/>
    <x v="6"/>
    <n v="4"/>
    <x v="0"/>
    <m/>
    <n v="2138"/>
    <n v="0.2"/>
    <d v="2024-08-16T00:00:00"/>
    <m/>
  </r>
  <r>
    <s v="Jerde Inc"/>
    <s v="Italy"/>
    <n v="41.902782000000002"/>
    <n v="12.496366"/>
    <s v="Banking &amp; Finance"/>
    <s v="Medium (201-500)"/>
    <s v="Michael Brown"/>
    <d v="2024-03-09T00:00:00"/>
    <s v="SAAS"/>
    <x v="6"/>
    <n v="4"/>
    <x v="0"/>
    <m/>
    <n v="7070"/>
    <n v="0.2"/>
    <d v="2024-07-29T00:00:00"/>
    <m/>
  </r>
  <r>
    <s v="Schoen-Kessler"/>
    <s v="Italy"/>
    <n v="41.902782000000002"/>
    <n v="12.496366"/>
    <s v="Banking &amp; Finance"/>
    <s v="Medium (201-500)"/>
    <s v="Jessica Martinez"/>
    <d v="2024-05-20T00:00:00"/>
    <s v="Services"/>
    <x v="6"/>
    <n v="4"/>
    <x v="0"/>
    <m/>
    <n v="3447"/>
    <n v="0.8"/>
    <d v="2024-07-04T00:00:00"/>
    <m/>
  </r>
  <r>
    <s v="Flatley, Kiehn and Blanda"/>
    <s v="France"/>
    <n v="48.864716000000001"/>
    <n v="2.3490139999999999"/>
    <s v="IT &amp; IT Services"/>
    <s v="Medium (201-500)"/>
    <s v="Laura Thompson"/>
    <d v="2024-05-09T00:00:00"/>
    <s v="SAAS"/>
    <x v="6"/>
    <n v="4"/>
    <x v="0"/>
    <m/>
    <n v="5824"/>
    <n v="0.5"/>
    <d v="2025-04-08T00:00:00"/>
    <m/>
  </r>
  <r>
    <s v="Dicki-Yundt"/>
    <s v="Switzerland"/>
    <n v="46.204391000000001"/>
    <n v="6.1431579999999997"/>
    <s v="Government Administration &amp; Healthcare"/>
    <s v="Medium (201-500)"/>
    <s v="John Smith"/>
    <d v="2024-04-11T00:00:00"/>
    <s v="SAAS"/>
    <x v="6"/>
    <n v="4"/>
    <x v="0"/>
    <m/>
    <n v="6573"/>
    <n v="0.2"/>
    <d v="2024-08-07T00:00:00"/>
    <m/>
  </r>
  <r>
    <s v="Kilback Group"/>
    <s v="Germany"/>
    <n v="52.520007999999997"/>
    <n v="13.404954"/>
    <s v="Government Administration &amp; Healthcare"/>
    <s v="Medium (201-500)"/>
    <s v="Kevin Anderson"/>
    <d v="2024-02-28T00:00:00"/>
    <s v="SAAS"/>
    <x v="6"/>
    <n v="4"/>
    <x v="0"/>
    <m/>
    <n v="3855"/>
    <n v="1"/>
    <d v="2025-01-28T00:00:00"/>
    <m/>
  </r>
  <r>
    <s v="Ferry LLC"/>
    <s v="Switzerland"/>
    <n v="46.204391000000001"/>
    <n v="6.1431579999999997"/>
    <s v="Recreation &amp; Sports"/>
    <s v="Medium (201-500)"/>
    <s v="Jessica Martinez"/>
    <d v="2024-05-01T00:00:00"/>
    <s v="SAAS"/>
    <x v="6"/>
    <n v="4"/>
    <x v="0"/>
    <m/>
    <n v="6330"/>
    <n v="0.3"/>
    <d v="2024-06-20T00:00:00"/>
    <m/>
  </r>
  <r>
    <s v="Cormier, Moore and Bogisich"/>
    <s v="Austria"/>
    <n v="48.210033000000003"/>
    <n v="16.363448999999999"/>
    <s v="Transportation &amp; Logistics"/>
    <s v="Medium (201-500)"/>
    <s v="Laura Thompson"/>
    <d v="2024-01-19T00:00:00"/>
    <s v="SAAS"/>
    <x v="6"/>
    <n v="4"/>
    <x v="0"/>
    <m/>
    <n v="7787"/>
    <n v="0.4"/>
    <d v="2024-10-02T00:00:00"/>
    <m/>
  </r>
  <r>
    <s v="Effertz LLC"/>
    <s v="Italy"/>
    <n v="41.902782000000002"/>
    <n v="12.496366"/>
    <s v="Transportation &amp; Logistics"/>
    <s v="Medium (201-500)"/>
    <s v="John Smith"/>
    <d v="2024-05-11T00:00:00"/>
    <s v="Custom solution"/>
    <x v="6"/>
    <n v="4"/>
    <x v="0"/>
    <m/>
    <n v="4258"/>
    <n v="0.6"/>
    <d v="2024-12-03T00:00:00"/>
    <m/>
  </r>
  <r>
    <s v="Conroy and Sons"/>
    <s v="Switzerland"/>
    <n v="46.204391000000001"/>
    <n v="6.1431579999999997"/>
    <s v="IT &amp; IT Services"/>
    <s v="Medium (201-500)"/>
    <s v="Laura Thompson"/>
    <d v="2024-02-13T00:00:00"/>
    <s v="Services"/>
    <x v="6"/>
    <n v="4"/>
    <x v="0"/>
    <m/>
    <n v="4736"/>
    <n v="0.5"/>
    <d v="2024-11-09T00:00:00"/>
    <m/>
  </r>
  <r>
    <s v="Emmerich-Heathcote"/>
    <s v="France"/>
    <n v="48.864716000000001"/>
    <n v="2.3490139999999999"/>
    <s v="Government Administration &amp; Healthcare"/>
    <s v="Medium (201-500)"/>
    <s v="Laura Thompson"/>
    <d v="2024-04-20T00:00:00"/>
    <s v="Custom solution"/>
    <x v="6"/>
    <n v="4"/>
    <x v="0"/>
    <m/>
    <n v="7314"/>
    <n v="0.6"/>
    <d v="2024-05-28T00:00:00"/>
    <m/>
  </r>
  <r>
    <s v="Harris LLC"/>
    <s v="Spain"/>
    <n v="40.416775000000001"/>
    <n v="-3.7037900000000001"/>
    <s v="Agriculture &amp; Mining"/>
    <s v="Medium (201-500)"/>
    <s v="Jessica Martinez"/>
    <d v="2024-02-02T00:00:00"/>
    <s v="Custom solution"/>
    <x v="6"/>
    <n v="4"/>
    <x v="0"/>
    <m/>
    <n v="2102"/>
    <n v="0.5"/>
    <d v="2024-12-30T00:00:00"/>
    <m/>
  </r>
  <r>
    <s v="Yost-Kessler"/>
    <s v="Belgium"/>
    <n v="51.260196999999998"/>
    <n v="4.4027710000000004"/>
    <s v="Agriculture &amp; Mining"/>
    <s v="Medium (201-500)"/>
    <s v="Laura Thompson"/>
    <d v="2024-03-17T00:00:00"/>
    <s v="Services"/>
    <x v="6"/>
    <n v="4"/>
    <x v="0"/>
    <m/>
    <n v="2771"/>
    <n v="0.2"/>
    <d v="2024-07-04T00:00:00"/>
    <m/>
  </r>
  <r>
    <s v="Orn, Schmeler and Legros"/>
    <s v="Italy"/>
    <n v="41.902782000000002"/>
    <n v="12.496366"/>
    <s v="Government Administration &amp; Healthcare"/>
    <s v="Medium (201-500)"/>
    <s v="Laura Thompson"/>
    <d v="2024-01-10T00:00:00"/>
    <s v="Services"/>
    <x v="6"/>
    <n v="4"/>
    <x v="0"/>
    <m/>
    <n v="4477"/>
    <n v="0.6"/>
    <d v="2024-07-05T00:00:00"/>
    <m/>
  </r>
  <r>
    <s v="Olson, Wilderman and Dach"/>
    <s v="Italy"/>
    <n v="41.902782000000002"/>
    <n v="12.496366"/>
    <s v="Government Administration &amp; Healthcare"/>
    <s v="Medium (201-500)"/>
    <s v="Laura Thompson"/>
    <d v="2024-02-15T00:00:00"/>
    <s v="Custom solution"/>
    <x v="6"/>
    <n v="4"/>
    <x v="0"/>
    <m/>
    <n v="4588"/>
    <n v="0.2"/>
    <d v="2024-08-02T00:00:00"/>
    <m/>
  </r>
  <r>
    <s v="Kulas, Halvorson and O'Reilly"/>
    <s v="Switzerland"/>
    <n v="46.204391000000001"/>
    <n v="6.1431579999999997"/>
    <s v="Construction &amp; Engineering"/>
    <s v="Medium (201-500)"/>
    <s v="Laura Thompson"/>
    <d v="2024-01-10T00:00:00"/>
    <s v="Custom solution"/>
    <x v="6"/>
    <n v="4"/>
    <x v="0"/>
    <m/>
    <n v="2496"/>
    <n v="0.9"/>
    <d v="2024-10-04T00:00:00"/>
    <m/>
  </r>
  <r>
    <s v="Dibbert, Kuhn and Kling"/>
    <s v="Portugal"/>
    <n v="38.736946000000003"/>
    <n v="-9.1426850000000002"/>
    <s v="Education &amp; Science"/>
    <s v="Medium (201-500)"/>
    <s v="Jessica Martinez"/>
    <d v="2024-02-13T00:00:00"/>
    <s v="Services"/>
    <x v="6"/>
    <n v="4"/>
    <x v="0"/>
    <m/>
    <n v="2404"/>
    <n v="0.7"/>
    <d v="2024-07-21T00:00:00"/>
    <m/>
  </r>
  <r>
    <s v="Cronin LLC"/>
    <s v="Germany"/>
    <n v="52.520007999999997"/>
    <n v="13.404954"/>
    <s v="Education &amp; Science"/>
    <s v="Medium (201-500)"/>
    <s v="John Smith"/>
    <d v="2024-01-23T00:00:00"/>
    <s v="Services"/>
    <x v="6"/>
    <n v="4"/>
    <x v="0"/>
    <m/>
    <n v="3681"/>
    <n v="0.3"/>
    <d v="2024-12-25T00:00:00"/>
    <m/>
  </r>
  <r>
    <s v="Dooley, Schiller and Leuschke"/>
    <s v="France"/>
    <n v="48.864716000000001"/>
    <n v="2.3490139999999999"/>
    <s v="Government Administration &amp; Healthcare"/>
    <s v="Medium (201-500)"/>
    <s v="Laura Thompson"/>
    <d v="2024-02-17T00:00:00"/>
    <s v="Services"/>
    <x v="6"/>
    <n v="4"/>
    <x v="0"/>
    <m/>
    <n v="4461"/>
    <n v="0.9"/>
    <d v="2024-05-30T00:00:00"/>
    <m/>
  </r>
  <r>
    <s v="Rempel-Ferry"/>
    <s v="Portugal"/>
    <n v="38.736946000000003"/>
    <n v="-9.1426850000000002"/>
    <s v="Banking &amp; Finance"/>
    <s v="Medium (201-500)"/>
    <s v="Michael Brown"/>
    <d v="2024-04-19T00:00:00"/>
    <s v="SAAS"/>
    <x v="6"/>
    <n v="4"/>
    <x v="0"/>
    <m/>
    <n v="4787"/>
    <n v="0.3"/>
    <d v="2024-08-16T00:00:00"/>
    <m/>
  </r>
  <r>
    <s v="Simonis, Lemke and Kutch"/>
    <s v="Germany"/>
    <n v="52.520007999999997"/>
    <n v="13.404954"/>
    <s v="Agriculture &amp; Mining"/>
    <s v="Medium (201-500)"/>
    <s v="Sarah Davis"/>
    <d v="2024-01-06T00:00:00"/>
    <s v="Services"/>
    <x v="6"/>
    <n v="4"/>
    <x v="0"/>
    <m/>
    <n v="6643"/>
    <n v="0.3"/>
    <d v="2024-03-11T00:00:00"/>
    <m/>
  </r>
  <r>
    <s v="Auer-Dooley"/>
    <s v="Switzerland"/>
    <n v="46.204391000000001"/>
    <n v="6.1431579999999997"/>
    <s v="Transportation &amp; Logistics"/>
    <s v="Medium (201-500)"/>
    <s v="Emily Johnson"/>
    <d v="2024-03-18T00:00:00"/>
    <s v="Services"/>
    <x v="6"/>
    <n v="4"/>
    <x v="0"/>
    <m/>
    <n v="2087"/>
    <n v="0.5"/>
    <d v="2025-03-18T00:00:00"/>
    <m/>
  </r>
  <r>
    <s v="Koch Inc"/>
    <s v="Switzerland"/>
    <n v="46.204391000000001"/>
    <n v="6.1431579999999997"/>
    <s v="Recreation &amp; Sports"/>
    <s v="Medium (201-500)"/>
    <s v="Jessica Martinez"/>
    <d v="2024-04-23T00:00:00"/>
    <s v="Services"/>
    <x v="6"/>
    <n v="4"/>
    <x v="0"/>
    <m/>
    <n v="5674"/>
    <n v="0.3"/>
    <d v="2024-10-16T00:00:00"/>
    <m/>
  </r>
  <r>
    <s v="Kozey, Hills and Steuber"/>
    <s v="Netherlands"/>
    <n v="52.370215999999999"/>
    <n v="4.895168"/>
    <s v="Manufacturing &amp; Production"/>
    <s v="Medium (201-500)"/>
    <s v="Jessica Martinez"/>
    <d v="2024-03-24T00:00:00"/>
    <s v="Services"/>
    <x v="6"/>
    <n v="4"/>
    <x v="0"/>
    <m/>
    <n v="6083"/>
    <n v="0.2"/>
    <d v="2024-04-20T00:00:00"/>
    <m/>
  </r>
  <r>
    <s v="Windler and Sons"/>
    <s v="Switzerland"/>
    <n v="46.204391000000001"/>
    <n v="6.1431579999999997"/>
    <s v="Retail &amp; Distribution"/>
    <s v="Medium (201-500)"/>
    <s v="Laura Thompson"/>
    <d v="2024-01-10T00:00:00"/>
    <s v="SAAS"/>
    <x v="6"/>
    <n v="4"/>
    <x v="0"/>
    <m/>
    <n v="4081"/>
    <n v="0.5"/>
    <d v="2024-12-28T00:00:00"/>
    <m/>
  </r>
  <r>
    <s v="Abshire and Sons"/>
    <s v="Netherlands"/>
    <n v="52.370215999999999"/>
    <n v="4.895168"/>
    <s v="Education &amp; Science"/>
    <s v="Medium (201-500)"/>
    <s v="Sarah Davis"/>
    <d v="2024-05-12T00:00:00"/>
    <s v="Services"/>
    <x v="6"/>
    <n v="4"/>
    <x v="0"/>
    <m/>
    <n v="2431"/>
    <n v="0.5"/>
    <d v="2025-01-28T00:00:00"/>
    <m/>
  </r>
  <r>
    <s v="Ward, Marks and Rolfson"/>
    <s v="Austria"/>
    <n v="48.210033000000003"/>
    <n v="16.363448999999999"/>
    <s v="Government Administration &amp; Healthcare"/>
    <s v="Medium (201-500)"/>
    <s v="Jessica Martinez"/>
    <d v="2024-04-06T00:00:00"/>
    <s v="SAAS"/>
    <x v="6"/>
    <n v="4"/>
    <x v="0"/>
    <m/>
    <n v="3478"/>
    <n v="0.6"/>
    <d v="2024-12-20T00:00:00"/>
    <m/>
  </r>
  <r>
    <s v="Emmerich, Veum and Gutkowski"/>
    <s v="Belgium"/>
    <n v="51.260196999999998"/>
    <n v="4.4027710000000004"/>
    <s v="Telecommunications"/>
    <s v="Medium (201-500)"/>
    <s v="Michael Brown"/>
    <d v="2024-04-08T00:00:00"/>
    <s v="Services"/>
    <x v="6"/>
    <n v="4"/>
    <x v="0"/>
    <m/>
    <n v="2072"/>
    <n v="0.3"/>
    <d v="2024-10-08T00:00:00"/>
    <m/>
  </r>
  <r>
    <s v="Wilderman LLC"/>
    <s v="Switzerland"/>
    <n v="46.204391000000001"/>
    <n v="6.1431579999999997"/>
    <s v="Agriculture &amp; Mining"/>
    <s v="Medium (201-500)"/>
    <s v="John Smith"/>
    <d v="2024-04-29T00:00:00"/>
    <s v="Custom solution"/>
    <x v="6"/>
    <n v="4"/>
    <x v="0"/>
    <m/>
    <n v="4837"/>
    <n v="0.4"/>
    <d v="2024-07-14T00:00:00"/>
    <m/>
  </r>
  <r>
    <s v="Dooley, Cummings and Schowalter"/>
    <s v="Italy"/>
    <n v="41.902782000000002"/>
    <n v="12.496366"/>
    <s v="Transportation &amp; Logistics"/>
    <s v="Medium (201-500)"/>
    <s v="Sarah Davis"/>
    <d v="2024-04-08T00:00:00"/>
    <s v="Services"/>
    <x v="6"/>
    <n v="4"/>
    <x v="0"/>
    <m/>
    <n v="4322"/>
    <n v="0.5"/>
    <d v="2025-02-10T00:00:00"/>
    <m/>
  </r>
  <r>
    <s v="Miller and Sons"/>
    <s v="Switzerland"/>
    <n v="46.204391000000001"/>
    <n v="6.1431579999999997"/>
    <s v="IT &amp; IT Services"/>
    <s v="Medium (201-500)"/>
    <s v="Laura Thompson"/>
    <d v="2024-02-12T00:00:00"/>
    <s v="Services"/>
    <x v="6"/>
    <n v="4"/>
    <x v="0"/>
    <m/>
    <n v="3220"/>
    <n v="0.3"/>
    <d v="2024-06-21T00:00:00"/>
    <m/>
  </r>
  <r>
    <s v="Wolff, Greenfelder and Graham"/>
    <s v="Switzerland"/>
    <n v="46.204391000000001"/>
    <n v="6.1431579999999997"/>
    <s v="Retail &amp; Distribution"/>
    <s v="Medium (201-500)"/>
    <s v="Jessica Martinez"/>
    <d v="2024-02-23T00:00:00"/>
    <s v="Custom solution"/>
    <x v="6"/>
    <n v="4"/>
    <x v="0"/>
    <m/>
    <n v="4427"/>
    <n v="0.1"/>
    <d v="2025-01-08T00:00:00"/>
    <m/>
  </r>
  <r>
    <s v="Cronin, Herman and Heathcote"/>
    <s v="Belgium"/>
    <n v="51.260196999999998"/>
    <n v="4.4027710000000004"/>
    <s v="Recreation &amp; Sports"/>
    <s v="Medium (201-500)"/>
    <s v="Laura Thompson"/>
    <d v="2024-02-11T00:00:00"/>
    <s v="Custom solution"/>
    <x v="6"/>
    <n v="4"/>
    <x v="0"/>
    <m/>
    <n v="6006"/>
    <n v="0.4"/>
    <d v="2024-09-19T00:00:00"/>
    <m/>
  </r>
  <r>
    <s v="Rosenbaum LLC"/>
    <s v="Portugal"/>
    <n v="38.736946000000003"/>
    <n v="-9.1426850000000002"/>
    <s v="Entertainment &amp; Media &amp; Hospitality"/>
    <s v="Medium (201-500)"/>
    <s v="Laura Thompson"/>
    <d v="2024-03-14T00:00:00"/>
    <s v="Services"/>
    <x v="6"/>
    <n v="4"/>
    <x v="0"/>
    <m/>
    <n v="5823"/>
    <n v="0.6"/>
    <d v="2024-12-12T00:00:00"/>
    <m/>
  </r>
  <r>
    <s v="Hudson Inc"/>
    <s v="Portugal"/>
    <n v="38.736946000000003"/>
    <n v="-9.1426850000000002"/>
    <s v="Transportation &amp; Logistics"/>
    <s v="Medium (201-500)"/>
    <s v="John Smith"/>
    <d v="2024-01-20T00:00:00"/>
    <s v="Services"/>
    <x v="6"/>
    <n v="4"/>
    <x v="0"/>
    <m/>
    <n v="6192"/>
    <n v="0.8"/>
    <d v="2024-08-29T00:00:00"/>
    <m/>
  </r>
  <r>
    <s v="Erdman, Rowe and Adams"/>
    <s v="Portugal"/>
    <n v="38.736946000000003"/>
    <n v="-9.1426850000000002"/>
    <s v="IT &amp; IT Services"/>
    <s v="Medium (201-500)"/>
    <s v="Michael Brown"/>
    <d v="2024-04-01T00:00:00"/>
    <s v="Custom solution"/>
    <x v="6"/>
    <n v="4"/>
    <x v="0"/>
    <m/>
    <n v="6839"/>
    <n v="0.8"/>
    <d v="2024-08-25T00:00:00"/>
    <m/>
  </r>
  <r>
    <s v="Langosh-Borer"/>
    <s v="Germany"/>
    <n v="52.520007999999997"/>
    <n v="13.404954"/>
    <s v="Professional Services &amp; Consulting"/>
    <s v="Medium (201-500)"/>
    <s v="Michael Brown"/>
    <d v="2024-03-21T00:00:00"/>
    <s v="Services"/>
    <x v="6"/>
    <n v="4"/>
    <x v="0"/>
    <m/>
    <n v="1169"/>
    <n v="0.4"/>
    <d v="2024-04-20T00:00:00"/>
    <m/>
  </r>
  <r>
    <s v="Schiller-Mitchell"/>
    <s v="Germany"/>
    <n v="52.520007999999997"/>
    <n v="13.404954"/>
    <s v="Education &amp; Science"/>
    <s v="Medium (201-500)"/>
    <s v="John Smith"/>
    <d v="2024-04-17T00:00:00"/>
    <s v="Services"/>
    <x v="6"/>
    <n v="4"/>
    <x v="0"/>
    <m/>
    <n v="5999"/>
    <n v="0.5"/>
    <d v="2024-06-23T00:00:00"/>
    <m/>
  </r>
  <r>
    <s v="Heller, Prohaska and Wolff"/>
    <s v="Belgium"/>
    <n v="51.260196999999998"/>
    <n v="4.4027710000000004"/>
    <s v="Transportation &amp; Logistics"/>
    <s v="Medium (201-500)"/>
    <s v="Laura Thompson"/>
    <d v="2024-03-25T00:00:00"/>
    <s v="Services"/>
    <x v="6"/>
    <n v="4"/>
    <x v="0"/>
    <m/>
    <n v="3010"/>
    <n v="0.1"/>
    <d v="2024-09-16T00:00:00"/>
    <m/>
  </r>
  <r>
    <s v="Murray and Sons"/>
    <s v="Italy"/>
    <n v="41.902782000000002"/>
    <n v="12.496366"/>
    <s v="IT &amp; IT Services"/>
    <s v="Medium (201-500)"/>
    <s v="Laura Thompson"/>
    <d v="2024-01-31T00:00:00"/>
    <s v="SAAS"/>
    <x v="6"/>
    <n v="4"/>
    <x v="0"/>
    <m/>
    <n v="7709"/>
    <n v="0.7"/>
    <d v="2024-03-31T00:00:00"/>
    <m/>
  </r>
  <r>
    <s v="Stark, Sporer and Jenkins"/>
    <s v="Austria"/>
    <n v="48.210033000000003"/>
    <n v="16.363448999999999"/>
    <s v="Government Administration &amp; Healthcare"/>
    <s v="Medium (201-500)"/>
    <s v="Kevin Anderson"/>
    <d v="2024-03-05T00:00:00"/>
    <s v="SAAS"/>
    <x v="6"/>
    <n v="4"/>
    <x v="0"/>
    <m/>
    <n v="7536"/>
    <n v="0.4"/>
    <d v="2024-09-10T00:00:00"/>
    <m/>
  </r>
  <r>
    <s v="Brakus-Kub"/>
    <s v="France"/>
    <n v="48.864716000000001"/>
    <n v="2.3490139999999999"/>
    <s v="Transportation &amp; Logistics"/>
    <s v="Medium (201-500)"/>
    <s v="Kevin Anderson"/>
    <d v="2024-01-08T00:00:00"/>
    <s v="SAAS"/>
    <x v="6"/>
    <n v="4"/>
    <x v="0"/>
    <m/>
    <n v="1519"/>
    <n v="0.2"/>
    <d v="2024-04-25T00:00:00"/>
    <m/>
  </r>
  <r>
    <s v="Reichel-Wilkinson"/>
    <s v="Italy"/>
    <n v="41.902782000000002"/>
    <n v="12.496366"/>
    <s v="Manufacturing &amp; Production"/>
    <s v="Medium (201-500)"/>
    <s v="Laura Thompson"/>
    <d v="2024-05-12T00:00:00"/>
    <s v="Services"/>
    <x v="6"/>
    <n v="4"/>
    <x v="0"/>
    <m/>
    <n v="2395"/>
    <n v="0.4"/>
    <d v="2025-02-20T00:00:00"/>
    <m/>
  </r>
  <r>
    <s v="Wisozk Inc"/>
    <s v="Italy"/>
    <n v="41.902782000000002"/>
    <n v="12.496366"/>
    <s v="Banking &amp; Finance"/>
    <s v="Medium (201-500)"/>
    <s v="Michael Brown"/>
    <d v="2024-02-23T00:00:00"/>
    <s v="Services"/>
    <x v="6"/>
    <n v="4"/>
    <x v="0"/>
    <m/>
    <n v="233"/>
    <n v="0.2"/>
    <d v="2024-04-25T00:00:00"/>
    <m/>
  </r>
  <r>
    <s v="Tromp and Sons"/>
    <s v="Switzerland"/>
    <n v="46.204391000000001"/>
    <n v="6.1431579999999997"/>
    <s v="Recreation &amp; Sports"/>
    <s v="Medium (201-500)"/>
    <s v="Jessica Martinez"/>
    <d v="2024-04-11T00:00:00"/>
    <s v="SAAS"/>
    <x v="6"/>
    <n v="4"/>
    <x v="0"/>
    <m/>
    <n v="7912"/>
    <n v="0.3"/>
    <d v="2024-12-01T00:00:00"/>
    <m/>
  </r>
  <r>
    <s v="Raynor and Sons"/>
    <s v="France"/>
    <n v="48.864716000000001"/>
    <n v="2.3490139999999999"/>
    <s v="IT &amp; IT Services"/>
    <s v="Medium (201-500)"/>
    <s v="Michael Brown"/>
    <d v="2024-03-09T00:00:00"/>
    <s v="Services"/>
    <x v="6"/>
    <n v="4"/>
    <x v="0"/>
    <m/>
    <n v="6599"/>
    <n v="0.3"/>
    <d v="2024-12-27T00:00:00"/>
    <m/>
  </r>
  <r>
    <s v="Olson, Hamill and Jast"/>
    <s v="Spain"/>
    <n v="40.416775000000001"/>
    <n v="-3.7037900000000001"/>
    <s v="Transportation &amp; Logistics"/>
    <s v="Medium (201-500)"/>
    <s v="Laura Thompson"/>
    <d v="2024-03-08T00:00:00"/>
    <s v="Services"/>
    <x v="6"/>
    <n v="4"/>
    <x v="0"/>
    <m/>
    <n v="3653"/>
    <n v="0.1"/>
    <d v="2024-08-13T00:00:00"/>
    <m/>
  </r>
  <r>
    <s v="Kirlin, Kemmer and Hegmann"/>
    <s v="Portugal"/>
    <n v="38.736946000000003"/>
    <n v="-9.1426850000000002"/>
    <s v="Banking &amp; Finance"/>
    <s v="Medium (201-500)"/>
    <s v="Kevin Anderson"/>
    <d v="2024-04-15T00:00:00"/>
    <s v="SAAS"/>
    <x v="6"/>
    <n v="4"/>
    <x v="0"/>
    <m/>
    <n v="6335"/>
    <n v="0.4"/>
    <d v="2025-01-27T00:00:00"/>
    <m/>
  </r>
  <r>
    <s v="Schowalter, Carroll and Harris"/>
    <s v="Portugal"/>
    <n v="38.736946000000003"/>
    <n v="-9.1426850000000002"/>
    <s v="Transportation &amp; Logistics"/>
    <s v="Medium (201-500)"/>
    <s v="Laura Thompson"/>
    <d v="2024-01-20T00:00:00"/>
    <s v="Services"/>
    <x v="6"/>
    <n v="4"/>
    <x v="0"/>
    <m/>
    <n v="5823"/>
    <n v="0.5"/>
    <d v="2024-09-10T00:00:00"/>
    <m/>
  </r>
  <r>
    <s v="Rowe Inc"/>
    <s v="Spain"/>
    <n v="40.416775000000001"/>
    <n v="-3.7037900000000001"/>
    <s v="Energy &amp; Utilities"/>
    <s v="Medium (201-500)"/>
    <s v="Laura Thompson"/>
    <d v="2024-04-19T00:00:00"/>
    <s v="Services"/>
    <x v="6"/>
    <n v="4"/>
    <x v="0"/>
    <m/>
    <n v="520"/>
    <n v="0.8"/>
    <d v="2024-07-19T00:00:00"/>
    <m/>
  </r>
  <r>
    <s v="Schinner-Ullrich"/>
    <s v="Italy"/>
    <n v="41.902782000000002"/>
    <n v="12.496366"/>
    <s v="Banking &amp; Finance"/>
    <s v="Medium (201-500)"/>
    <s v="Laura Thompson"/>
    <d v="2024-05-01T00:00:00"/>
    <s v="Services"/>
    <x v="6"/>
    <n v="4"/>
    <x v="0"/>
    <m/>
    <n v="2511"/>
    <n v="0.1"/>
    <d v="2025-03-22T00:00:00"/>
    <m/>
  </r>
  <r>
    <s v="Torphy, Deckow and Tremblay"/>
    <s v="Switzerland"/>
    <n v="46.204391000000001"/>
    <n v="6.1431579999999997"/>
    <s v="IT &amp; IT Services"/>
    <s v="Medium (201-500)"/>
    <s v="Laura Thompson"/>
    <d v="2024-01-03T00:00:00"/>
    <s v="SAAS"/>
    <x v="6"/>
    <n v="4"/>
    <x v="0"/>
    <m/>
    <n v="5998"/>
    <n v="1"/>
    <d v="2024-10-11T00:00:00"/>
    <m/>
  </r>
  <r>
    <s v="Kuphal Group"/>
    <s v="Switzerland"/>
    <n v="46.204391000000001"/>
    <n v="6.1431579999999997"/>
    <s v="Entertainment &amp; Media &amp; Hospitality"/>
    <s v="Medium (201-500)"/>
    <s v="Michael Brown"/>
    <d v="2024-04-19T00:00:00"/>
    <s v="SAAS"/>
    <x v="6"/>
    <n v="4"/>
    <x v="0"/>
    <m/>
    <n v="2733"/>
    <n v="0.3"/>
    <d v="2025-02-27T00:00:00"/>
    <m/>
  </r>
  <r>
    <s v="Breitenberg Group"/>
    <s v="Germany"/>
    <n v="52.520007999999997"/>
    <n v="13.404954"/>
    <s v="Entertainment &amp; Media &amp; Hospitality"/>
    <s v="Medium (201-500)"/>
    <s v="Laura Thompson"/>
    <d v="2024-01-29T00:00:00"/>
    <s v="SAAS"/>
    <x v="6"/>
    <n v="4"/>
    <x v="0"/>
    <m/>
    <n v="7415"/>
    <n v="0.8"/>
    <d v="2024-06-14T00:00:00"/>
    <m/>
  </r>
  <r>
    <s v="Von, Predovic and McLaughlin"/>
    <s v="Portugal"/>
    <n v="38.736946000000003"/>
    <n v="-9.1426850000000002"/>
    <s v="Education &amp; Science"/>
    <s v="Medium (201-500)"/>
    <s v="David Wilson"/>
    <d v="2024-03-06T00:00:00"/>
    <s v="Services"/>
    <x v="6"/>
    <n v="4"/>
    <x v="0"/>
    <m/>
    <n v="6237"/>
    <n v="0.3"/>
    <d v="2024-06-15T00:00:00"/>
    <m/>
  </r>
  <r>
    <s v="Walsh-McLaughlin"/>
    <s v="Switzerland"/>
    <n v="46.204391000000001"/>
    <n v="6.1431579999999997"/>
    <s v="Government Administration &amp; Healthcare"/>
    <s v="Medium (201-500)"/>
    <s v="John Smith"/>
    <d v="2024-05-28T00:00:00"/>
    <s v="Custom solution"/>
    <x v="6"/>
    <n v="4"/>
    <x v="0"/>
    <m/>
    <n v="822"/>
    <n v="0.2"/>
    <d v="2024-10-30T00:00:00"/>
    <m/>
  </r>
  <r>
    <s v="Cassin, McClure and Torp"/>
    <s v="France"/>
    <n v="48.864716000000001"/>
    <n v="2.3490139999999999"/>
    <s v="Professional Services &amp; Consulting"/>
    <s v="Medium (201-500)"/>
    <s v="Michael Brown"/>
    <d v="2024-05-02T00:00:00"/>
    <s v="Services"/>
    <x v="6"/>
    <n v="4"/>
    <x v="0"/>
    <m/>
    <n v="4686"/>
    <n v="0.3"/>
    <d v="2024-06-13T00:00:00"/>
    <m/>
  </r>
  <r>
    <s v="Schneider-Stracke"/>
    <s v="Germany"/>
    <n v="52.520007999999997"/>
    <n v="13.404954"/>
    <s v="Banking &amp; Finance"/>
    <s v="Medium (201-500)"/>
    <s v="Jessica Martinez"/>
    <d v="2024-05-30T00:00:00"/>
    <s v="Services"/>
    <x v="6"/>
    <n v="4"/>
    <x v="0"/>
    <m/>
    <n v="6335"/>
    <n v="0.5"/>
    <d v="2025-01-05T00:00:00"/>
    <m/>
  </r>
  <r>
    <s v="Welch, Rowe and Harber"/>
    <s v="Spain"/>
    <n v="40.416775000000001"/>
    <n v="-3.7037900000000001"/>
    <s v="IT &amp; IT Services"/>
    <s v="Medium (201-500)"/>
    <s v="Michael Brown"/>
    <d v="2024-01-09T00:00:00"/>
    <s v="SAAS"/>
    <x v="6"/>
    <n v="4"/>
    <x v="0"/>
    <m/>
    <n v="367"/>
    <n v="0.2"/>
    <d v="2024-12-15T00:00:00"/>
    <m/>
  </r>
  <r>
    <s v="Hammes, Rohan and Leannon"/>
    <s v="Switzerland"/>
    <n v="46.204391000000001"/>
    <n v="6.1431579999999997"/>
    <s v="IT &amp; IT Services"/>
    <s v="Medium (201-500)"/>
    <s v="Emily Johnson"/>
    <d v="2024-01-16T00:00:00"/>
    <s v="SAAS"/>
    <x v="6"/>
    <n v="4"/>
    <x v="0"/>
    <m/>
    <n v="6868"/>
    <n v="0.5"/>
    <d v="2024-10-28T00:00:00"/>
    <m/>
  </r>
  <r>
    <s v="Kris, Farrell and Auer"/>
    <s v="Germany"/>
    <n v="52.520007999999997"/>
    <n v="13.404954"/>
    <s v="Government Administration &amp; Healthcare"/>
    <s v="Medium (201-500)"/>
    <s v="John Smith"/>
    <d v="2024-03-11T00:00:00"/>
    <s v="Custom solution"/>
    <x v="6"/>
    <n v="4"/>
    <x v="0"/>
    <m/>
    <n v="4594"/>
    <n v="0.4"/>
    <d v="2024-05-20T00:00:00"/>
    <m/>
  </r>
  <r>
    <s v="Littel-Wehner"/>
    <s v="Belgium"/>
    <n v="51.260196999999998"/>
    <n v="4.4027710000000004"/>
    <s v="Recreation &amp; Sports"/>
    <s v="Medium (201-500)"/>
    <s v="Kevin Anderson"/>
    <d v="2024-05-01T00:00:00"/>
    <s v="Custom solution"/>
    <x v="6"/>
    <n v="4"/>
    <x v="0"/>
    <m/>
    <n v="4181"/>
    <n v="0.5"/>
    <d v="2024-10-06T00:00:00"/>
    <m/>
  </r>
  <r>
    <s v="Hettinger, D'Amore and Gislason"/>
    <s v="Austria"/>
    <n v="48.210033000000003"/>
    <n v="16.363448999999999"/>
    <s v="Telecommunications"/>
    <s v="Medium (201-500)"/>
    <s v="Jessica Martinez"/>
    <d v="2024-03-11T00:00:00"/>
    <s v="Services"/>
    <x v="6"/>
    <n v="4"/>
    <x v="0"/>
    <m/>
    <n v="4962"/>
    <n v="0.5"/>
    <d v="2024-11-30T00:00:00"/>
    <m/>
  </r>
  <r>
    <s v="Lesch and Sons"/>
    <s v="Germany"/>
    <n v="52.520007999999997"/>
    <n v="13.404954"/>
    <s v="IT &amp; IT Services"/>
    <s v="Medium (201-500)"/>
    <s v="Michael Brown"/>
    <d v="2024-05-25T00:00:00"/>
    <s v="Services"/>
    <x v="6"/>
    <n v="4"/>
    <x v="0"/>
    <m/>
    <n v="1517"/>
    <n v="0.6"/>
    <d v="2025-04-25T00:00:00"/>
    <m/>
  </r>
  <r>
    <s v="Emard Inc"/>
    <s v="Italy"/>
    <n v="41.902782000000002"/>
    <n v="12.496366"/>
    <s v="Transportation &amp; Logistics"/>
    <s v="Medium (201-500)"/>
    <s v="John Smith"/>
    <d v="2024-01-27T00:00:00"/>
    <s v="SAAS"/>
    <x v="6"/>
    <n v="4"/>
    <x v="0"/>
    <m/>
    <n v="3352"/>
    <n v="1"/>
    <d v="2024-09-22T00:00:00"/>
    <m/>
  </r>
  <r>
    <s v="Deckow-Vandervort"/>
    <s v="Italy"/>
    <n v="41.902782000000002"/>
    <n v="12.496366"/>
    <s v="Recreation &amp; Sports"/>
    <s v="Medium (201-500)"/>
    <s v="Laura Thompson"/>
    <d v="2024-02-02T00:00:00"/>
    <s v="SAAS"/>
    <x v="6"/>
    <n v="4"/>
    <x v="0"/>
    <m/>
    <n v="6861"/>
    <n v="0.4"/>
    <d v="2024-06-25T00:00:00"/>
    <m/>
  </r>
  <r>
    <s v="Hartmann-Ferry"/>
    <s v="Italy"/>
    <n v="41.902782000000002"/>
    <n v="12.496366"/>
    <s v="Transportation &amp; Logistics"/>
    <s v="Medium (201-500)"/>
    <s v="Michael Brown"/>
    <d v="2024-02-21T00:00:00"/>
    <s v="SAAS"/>
    <x v="6"/>
    <n v="4"/>
    <x v="0"/>
    <m/>
    <n v="5533"/>
    <n v="0.2"/>
    <d v="2024-07-31T00:00:00"/>
    <m/>
  </r>
  <r>
    <s v="Metz-Kilback"/>
    <s v="Italy"/>
    <n v="41.902782000000002"/>
    <n v="12.496366"/>
    <s v="Entertainment &amp; Media &amp; Hospitality"/>
    <s v="Medium (201-500)"/>
    <s v="Michael Brown"/>
    <d v="2024-02-22T00:00:00"/>
    <s v="Custom solution"/>
    <x v="6"/>
    <n v="4"/>
    <x v="0"/>
    <m/>
    <n v="1742"/>
    <n v="0.2"/>
    <d v="2024-07-04T00:00:00"/>
    <m/>
  </r>
  <r>
    <s v="Ledner-Wilkinson"/>
    <s v="France"/>
    <n v="48.864716000000001"/>
    <n v="2.3490139999999999"/>
    <s v="Energy &amp; Utilities"/>
    <s v="Medium (201-500)"/>
    <s v="Kevin Anderson"/>
    <d v="2024-05-03T00:00:00"/>
    <s v="Custom solution"/>
    <x v="6"/>
    <n v="4"/>
    <x v="0"/>
    <m/>
    <n v="7534"/>
    <n v="0.2"/>
    <d v="2024-12-22T00:00:00"/>
    <m/>
  </r>
  <r>
    <s v="Keeling-Bogan"/>
    <s v="Netherlands"/>
    <n v="52.370215999999999"/>
    <n v="4.895168"/>
    <s v="Telecommunications"/>
    <s v="Medium (201-500)"/>
    <s v="John Smith"/>
    <d v="2024-04-23T00:00:00"/>
    <s v="SAAS"/>
    <x v="6"/>
    <n v="4"/>
    <x v="0"/>
    <m/>
    <n v="787"/>
    <n v="0.3"/>
    <d v="2024-12-19T00:00:00"/>
    <m/>
  </r>
  <r>
    <s v="Mante, Witting and Hoppe"/>
    <s v="Italy"/>
    <n v="41.902782000000002"/>
    <n v="12.496366"/>
    <s v="Retail &amp; Distribution"/>
    <s v="Medium (201-500)"/>
    <s v="John Smith"/>
    <d v="2024-03-30T00:00:00"/>
    <s v="SAAS"/>
    <x v="6"/>
    <n v="4"/>
    <x v="0"/>
    <m/>
    <n v="6798"/>
    <n v="0.2"/>
    <d v="2025-01-20T00:00:00"/>
    <m/>
  </r>
  <r>
    <s v="Krajcik-Boehm"/>
    <s v="Belgium"/>
    <n v="51.260196999999998"/>
    <n v="4.4027710000000004"/>
    <s v="Retail &amp; Distribution"/>
    <s v="Medium (201-500)"/>
    <s v="Michael Brown"/>
    <d v="2024-04-13T00:00:00"/>
    <s v="Services"/>
    <x v="6"/>
    <n v="4"/>
    <x v="0"/>
    <m/>
    <n v="1167"/>
    <n v="0.8"/>
    <d v="2025-03-29T00:00:00"/>
    <m/>
  </r>
  <r>
    <s v="Koepp-Stanton"/>
    <s v="Italy"/>
    <n v="41.902782000000002"/>
    <n v="12.496366"/>
    <s v="Banking &amp; Finance"/>
    <s v="Medium (201-500)"/>
    <s v="David Wilson"/>
    <d v="2024-01-17T00:00:00"/>
    <s v="Custom solution"/>
    <x v="6"/>
    <n v="4"/>
    <x v="0"/>
    <m/>
    <n v="2117"/>
    <n v="0.4"/>
    <d v="2024-04-25T00:00:00"/>
    <m/>
  </r>
  <r>
    <s v="Reynolds-Weissnat"/>
    <s v="Germany"/>
    <n v="52.520007999999997"/>
    <n v="13.404954"/>
    <s v="Transportation &amp; Logistics"/>
    <s v="Medium (201-500)"/>
    <s v="Michael Brown"/>
    <d v="2024-03-09T00:00:00"/>
    <s v="Services"/>
    <x v="6"/>
    <n v="4"/>
    <x v="0"/>
    <m/>
    <n v="1669"/>
    <n v="0.3"/>
    <d v="2024-09-23T00:00:00"/>
    <m/>
  </r>
  <r>
    <s v="Bins-Barrows"/>
    <s v="France"/>
    <n v="48.864716000000001"/>
    <n v="2.3490139999999999"/>
    <s v="IT &amp; IT Services"/>
    <s v="Medium (201-500)"/>
    <s v="Laura Thompson"/>
    <d v="2024-01-31T00:00:00"/>
    <s v="Services"/>
    <x v="6"/>
    <n v="4"/>
    <x v="0"/>
    <m/>
    <n v="4026"/>
    <n v="0.4"/>
    <d v="2024-08-26T00:00:00"/>
    <m/>
  </r>
  <r>
    <s v="Hamill, Herman and Schamberger"/>
    <s v="Belgium"/>
    <n v="51.260196999999998"/>
    <n v="4.4027710000000004"/>
    <s v="Transportation &amp; Logistics"/>
    <s v="Medium (201-500)"/>
    <s v="Emily Johnson"/>
    <d v="2024-05-05T00:00:00"/>
    <s v="Custom solution"/>
    <x v="6"/>
    <n v="4"/>
    <x v="0"/>
    <m/>
    <n v="5321"/>
    <n v="0.1"/>
    <d v="2024-08-27T00:00:00"/>
    <m/>
  </r>
  <r>
    <s v="Sawayn-Kuhic"/>
    <s v="Portugal"/>
    <n v="38.736946000000003"/>
    <n v="-9.1426850000000002"/>
    <s v="Banking &amp; Finance"/>
    <s v="Medium (201-500)"/>
    <s v="Laura Thompson"/>
    <d v="2024-03-25T00:00:00"/>
    <s v="Services"/>
    <x v="6"/>
    <n v="4"/>
    <x v="0"/>
    <m/>
    <n v="4667"/>
    <n v="0.6"/>
    <d v="2025-03-25T00:00:00"/>
    <m/>
  </r>
  <r>
    <s v="Considine-Kris"/>
    <s v="Austria"/>
    <n v="48.210033000000003"/>
    <n v="16.363448999999999"/>
    <s v="Retail &amp; Distribution"/>
    <s v="Medium (201-500)"/>
    <s v="Laura Thompson"/>
    <d v="2024-03-30T00:00:00"/>
    <s v="Services"/>
    <x v="6"/>
    <n v="4"/>
    <x v="0"/>
    <m/>
    <n v="6981"/>
    <n v="0.6"/>
    <d v="2024-07-29T00:00:00"/>
    <m/>
  </r>
  <r>
    <s v="Nolan Inc"/>
    <s v="Germany"/>
    <n v="52.520007999999997"/>
    <n v="13.404954"/>
    <s v="Energy &amp; Utilities"/>
    <s v="Medium (201-500)"/>
    <s v="Kevin Anderson"/>
    <d v="2024-01-02T00:00:00"/>
    <s v="SAAS"/>
    <x v="6"/>
    <n v="4"/>
    <x v="0"/>
    <m/>
    <n v="1079"/>
    <n v="0.4"/>
    <d v="2024-11-11T00:00:00"/>
    <m/>
  </r>
  <r>
    <s v="Kuhn Group"/>
    <s v="Austria"/>
    <n v="48.210033000000003"/>
    <n v="16.363448999999999"/>
    <s v="Banking &amp; Finance"/>
    <s v="Medium (201-500)"/>
    <s v="Michael Brown"/>
    <d v="2024-04-20T00:00:00"/>
    <s v="Services"/>
    <x v="6"/>
    <n v="4"/>
    <x v="0"/>
    <m/>
    <n v="3445"/>
    <n v="0.2"/>
    <d v="2025-02-06T00:00:00"/>
    <m/>
  </r>
  <r>
    <s v="Greenholt Inc"/>
    <s v="Portugal"/>
    <n v="38.736946000000003"/>
    <n v="-9.1426850000000002"/>
    <s v="Energy &amp; Utilities"/>
    <s v="Medium (201-500)"/>
    <s v="Michael Brown"/>
    <d v="2024-02-02T00:00:00"/>
    <s v="SAAS"/>
    <x v="6"/>
    <n v="4"/>
    <x v="0"/>
    <m/>
    <n v="2714"/>
    <n v="0.5"/>
    <d v="2024-08-05T00:00:00"/>
    <m/>
  </r>
  <r>
    <s v="Schowalter-Bartoletti"/>
    <s v="Belgium"/>
    <n v="51.260196999999998"/>
    <n v="4.4027710000000004"/>
    <s v="Telecommunications"/>
    <s v="Medium (201-500)"/>
    <s v="Jessica Martinez"/>
    <d v="2024-05-03T00:00:00"/>
    <s v="Services"/>
    <x v="6"/>
    <n v="4"/>
    <x v="0"/>
    <m/>
    <n v="3341"/>
    <n v="0.7"/>
    <d v="2025-03-31T00:00:00"/>
    <m/>
  </r>
  <r>
    <s v="Satterfield-Jast"/>
    <s v="Italy"/>
    <n v="41.902782000000002"/>
    <n v="12.496366"/>
    <s v="Telecommunications"/>
    <s v="Medium (201-500)"/>
    <s v="Emily Johnson"/>
    <d v="2024-05-21T00:00:00"/>
    <s v="Services"/>
    <x v="6"/>
    <n v="4"/>
    <x v="0"/>
    <m/>
    <n v="3270"/>
    <n v="0.2"/>
    <d v="2024-09-01T00:00:00"/>
    <m/>
  </r>
  <r>
    <s v="Beer-Lueilwitz"/>
    <s v="Belgium"/>
    <n v="51.260196999999998"/>
    <n v="4.4027710000000004"/>
    <s v="Banking &amp; Finance"/>
    <s v="Medium (201-500)"/>
    <s v="Jessica Martinez"/>
    <d v="2024-01-22T00:00:00"/>
    <s v="Services"/>
    <x v="6"/>
    <n v="4"/>
    <x v="0"/>
    <m/>
    <n v="5018"/>
    <n v="0.6"/>
    <d v="2024-08-29T00:00:00"/>
    <m/>
  </r>
  <r>
    <s v="Stark and Sons"/>
    <s v="Netherlands"/>
    <n v="52.370215999999999"/>
    <n v="4.895168"/>
    <s v="Agriculture &amp; Mining"/>
    <s v="Medium (201-500)"/>
    <s v="John Smith"/>
    <d v="2024-05-31T00:00:00"/>
    <s v="Custom solution"/>
    <x v="6"/>
    <n v="4"/>
    <x v="0"/>
    <m/>
    <n v="4354"/>
    <n v="0.6"/>
    <d v="2025-01-26T00:00:00"/>
    <m/>
  </r>
  <r>
    <s v="Hoppe, Larson and Rolfson"/>
    <s v="Italy"/>
    <n v="41.902782000000002"/>
    <n v="12.496366"/>
    <s v="Entertainment &amp; Media &amp; Hospitality"/>
    <s v="Medium (201-500)"/>
    <s v="Laura Thompson"/>
    <d v="2024-05-21T00:00:00"/>
    <s v="Custom solution"/>
    <x v="6"/>
    <n v="4"/>
    <x v="0"/>
    <m/>
    <n v="977"/>
    <n v="0.3"/>
    <d v="2024-11-09T00:00:00"/>
    <m/>
  </r>
  <r>
    <s v="Jakubowski, Carroll and Jacobi"/>
    <s v="Austria"/>
    <n v="48.210033000000003"/>
    <n v="16.363448999999999"/>
    <s v="Government Administration &amp; Healthcare"/>
    <s v="Medium (201-500)"/>
    <s v="Michael Brown"/>
    <d v="2024-05-30T00:00:00"/>
    <s v="Custom solution"/>
    <x v="6"/>
    <n v="4"/>
    <x v="0"/>
    <m/>
    <n v="2695"/>
    <n v="0.4"/>
    <d v="2025-02-13T00:00:00"/>
    <m/>
  </r>
  <r>
    <s v="Ferry and Sons"/>
    <s v="Germany"/>
    <n v="52.520007999999997"/>
    <n v="13.404954"/>
    <s v="Agriculture &amp; Mining"/>
    <s v="Medium (201-500)"/>
    <s v="David Wilson"/>
    <d v="2024-05-17T00:00:00"/>
    <s v="Custom solution"/>
    <x v="6"/>
    <n v="4"/>
    <x v="0"/>
    <m/>
    <n v="3064"/>
    <n v="0.2"/>
    <d v="2024-08-16T00:00:00"/>
    <m/>
  </r>
  <r>
    <s v="Muller, Ullrich and Auer"/>
    <s v="Italy"/>
    <n v="41.902782000000002"/>
    <n v="12.496366"/>
    <s v="IT &amp; IT Services"/>
    <s v="Medium (201-500)"/>
    <s v="Michael Brown"/>
    <d v="2024-04-27T00:00:00"/>
    <s v="Services"/>
    <x v="6"/>
    <n v="4"/>
    <x v="0"/>
    <m/>
    <n v="6161"/>
    <n v="0.4"/>
    <d v="2024-11-30T00:00:00"/>
    <m/>
  </r>
  <r>
    <s v="Terry-Mayer"/>
    <s v="Germany"/>
    <n v="52.520007999999997"/>
    <n v="13.404954"/>
    <s v="Recreation &amp; Sports"/>
    <s v="Medium (201-500)"/>
    <s v="David Wilson"/>
    <d v="2024-05-19T00:00:00"/>
    <s v="SAAS"/>
    <x v="6"/>
    <n v="4"/>
    <x v="0"/>
    <m/>
    <n v="2689"/>
    <n v="0.3"/>
    <d v="2025-05-04T00:00:00"/>
    <m/>
  </r>
  <r>
    <s v="Nitzsche, Maggio and Leuschke"/>
    <s v="Netherlands"/>
    <n v="52.370215999999999"/>
    <n v="4.895168"/>
    <s v="Construction &amp; Engineering"/>
    <s v="Medium (201-500)"/>
    <s v="Laura Thompson"/>
    <d v="2024-01-03T00:00:00"/>
    <s v="Services"/>
    <x v="6"/>
    <n v="4"/>
    <x v="0"/>
    <m/>
    <n v="3957"/>
    <n v="0.3"/>
    <d v="2024-07-06T00:00:00"/>
    <m/>
  </r>
  <r>
    <s v="Luettgen-Jaskolski"/>
    <s v="Portugal"/>
    <n v="38.736946000000003"/>
    <n v="-9.1426850000000002"/>
    <s v="Telecommunications"/>
    <s v="Medium (201-500)"/>
    <s v="Laura Thompson"/>
    <d v="2024-03-05T00:00:00"/>
    <s v="Services"/>
    <x v="6"/>
    <n v="4"/>
    <x v="0"/>
    <m/>
    <n v="6202"/>
    <n v="0.2"/>
    <d v="2024-09-11T00:00:00"/>
    <m/>
  </r>
  <r>
    <s v="Hegmann, Schulist and Bogisich"/>
    <s v="Spain"/>
    <n v="40.416775000000001"/>
    <n v="-3.7037900000000001"/>
    <s v="Retail &amp; Distribution"/>
    <s v="Medium (201-500)"/>
    <s v="Kevin Anderson"/>
    <d v="2024-02-17T00:00:00"/>
    <s v="Custom solution"/>
    <x v="6"/>
    <n v="4"/>
    <x v="0"/>
    <m/>
    <n v="7087"/>
    <n v="0.5"/>
    <d v="2024-04-11T00:00:00"/>
    <m/>
  </r>
  <r>
    <s v="Cruickshank-Treutel"/>
    <s v="Portugal"/>
    <n v="38.736946000000003"/>
    <n v="-9.1426850000000002"/>
    <s v="Retail &amp; Distribution"/>
    <s v="Medium (201-500)"/>
    <s v="Michael Brown"/>
    <d v="2024-04-07T00:00:00"/>
    <s v="Custom solution"/>
    <x v="6"/>
    <n v="4"/>
    <x v="0"/>
    <m/>
    <n v="6058"/>
    <n v="0.1"/>
    <d v="2025-02-02T00:00:00"/>
    <m/>
  </r>
  <r>
    <s v="Legros-O'Connell"/>
    <s v="France"/>
    <n v="48.864716000000001"/>
    <n v="2.3490139999999999"/>
    <s v="Banking &amp; Finance"/>
    <s v="Medium (201-500)"/>
    <s v="Jessica Martinez"/>
    <d v="2024-04-22T00:00:00"/>
    <s v="Custom solution"/>
    <x v="6"/>
    <n v="4"/>
    <x v="0"/>
    <m/>
    <n v="344"/>
    <n v="0.4"/>
    <d v="2024-09-15T00:00:00"/>
    <m/>
  </r>
  <r>
    <s v="Christiansen-Lakin"/>
    <s v="Netherlands"/>
    <n v="52.370215999999999"/>
    <n v="4.895168"/>
    <s v="Construction &amp; Engineering"/>
    <s v="Medium (201-500)"/>
    <s v="Laura Thompson"/>
    <d v="2024-04-02T00:00:00"/>
    <s v="SAAS"/>
    <x v="6"/>
    <n v="4"/>
    <x v="0"/>
    <m/>
    <n v="6674"/>
    <n v="1"/>
    <d v="2024-08-27T00:00:00"/>
    <m/>
  </r>
  <r>
    <s v="Ernser Group"/>
    <s v="Belgium"/>
    <n v="51.260196999999998"/>
    <n v="4.4027710000000004"/>
    <s v="IT &amp; IT Services"/>
    <s v="Medium (201-500)"/>
    <s v="Laura Thompson"/>
    <d v="2024-05-06T00:00:00"/>
    <s v="SAAS"/>
    <x v="6"/>
    <n v="4"/>
    <x v="0"/>
    <m/>
    <n v="3578"/>
    <n v="0.4"/>
    <d v="2025-04-30T00:00:00"/>
    <m/>
  </r>
  <r>
    <s v="Beahan LLC"/>
    <s v="Switzerland"/>
    <n v="46.204391000000001"/>
    <n v="6.1431579999999997"/>
    <s v="IT &amp; IT Services"/>
    <s v="Medium (201-500)"/>
    <s v="Sarah Davis"/>
    <d v="2024-04-13T00:00:00"/>
    <s v="Services"/>
    <x v="6"/>
    <n v="4"/>
    <x v="0"/>
    <m/>
    <n v="632"/>
    <n v="0.5"/>
    <d v="2024-06-18T00:00:00"/>
    <m/>
  </r>
  <r>
    <s v="Hermiston, Funk and Anderson"/>
    <s v="France"/>
    <n v="48.864716000000001"/>
    <n v="2.3490139999999999"/>
    <s v="Transportation &amp; Logistics"/>
    <s v="Medium (201-500)"/>
    <s v="Sarah Davis"/>
    <d v="2024-01-10T00:00:00"/>
    <s v="Services"/>
    <x v="6"/>
    <n v="4"/>
    <x v="0"/>
    <m/>
    <n v="7338"/>
    <n v="0.2"/>
    <d v="2024-09-19T00:00:00"/>
    <m/>
  </r>
  <r>
    <s v="Hermiston, Sanford and Kassulke"/>
    <s v="Switzerland"/>
    <n v="46.204391000000001"/>
    <n v="6.1431579999999997"/>
    <s v="Professional Services &amp; Consulting"/>
    <s v="Medium (201-500)"/>
    <s v="Laura Thompson"/>
    <d v="2024-03-04T00:00:00"/>
    <s v="Services"/>
    <x v="6"/>
    <n v="4"/>
    <x v="0"/>
    <m/>
    <n v="1963"/>
    <n v="0.2"/>
    <d v="2024-08-10T00:00:00"/>
    <m/>
  </r>
  <r>
    <s v="Shields Inc"/>
    <s v="Germany"/>
    <n v="52.520007999999997"/>
    <n v="13.404954"/>
    <s v="Transportation &amp; Logistics"/>
    <s v="Medium (201-500)"/>
    <s v="Laura Thompson"/>
    <d v="2024-02-18T00:00:00"/>
    <s v="SAAS"/>
    <x v="6"/>
    <n v="4"/>
    <x v="0"/>
    <m/>
    <n v="1230"/>
    <n v="0.6"/>
    <d v="2025-01-08T00:00:00"/>
    <m/>
  </r>
  <r>
    <s v="Turcotte, Feil and Ziemann"/>
    <s v="Portugal"/>
    <n v="38.736946000000003"/>
    <n v="-9.1426850000000002"/>
    <s v="Energy &amp; Utilities"/>
    <s v="Medium (201-500)"/>
    <s v="Laura Thompson"/>
    <d v="2024-03-21T00:00:00"/>
    <s v="Custom solution"/>
    <x v="6"/>
    <n v="4"/>
    <x v="0"/>
    <m/>
    <n v="2321"/>
    <n v="0.4"/>
    <d v="2025-02-02T00:00:00"/>
    <m/>
  </r>
  <r>
    <s v="Blick-Kreiger"/>
    <s v="Italy"/>
    <n v="41.902782000000002"/>
    <n v="12.496366"/>
    <s v="Banking &amp; Finance"/>
    <s v="Medium (201-500)"/>
    <s v="Jessica Martinez"/>
    <d v="2024-02-06T00:00:00"/>
    <s v="Services"/>
    <x v="6"/>
    <n v="4"/>
    <x v="0"/>
    <m/>
    <n v="3026"/>
    <n v="0.3"/>
    <d v="2024-06-16T00:00:00"/>
    <m/>
  </r>
  <r>
    <s v="Friesen, Schmitt and Mante"/>
    <s v="Portugal"/>
    <n v="38.736946000000003"/>
    <n v="-9.1426850000000002"/>
    <s v="Banking &amp; Finance"/>
    <s v="Medium (201-500)"/>
    <s v="Michael Brown"/>
    <d v="2024-04-10T00:00:00"/>
    <s v="Services"/>
    <x v="6"/>
    <n v="4"/>
    <x v="0"/>
    <m/>
    <n v="527"/>
    <n v="0.4"/>
    <d v="2024-11-30T00:00:00"/>
    <m/>
  </r>
  <r>
    <s v="Beahan-Larson"/>
    <s v="France"/>
    <n v="48.864716000000001"/>
    <n v="2.3490139999999999"/>
    <s v="Telecommunications"/>
    <s v="Medium (201-500)"/>
    <s v="Emily Johnson"/>
    <d v="2024-01-27T00:00:00"/>
    <s v="Services"/>
    <x v="6"/>
    <n v="4"/>
    <x v="0"/>
    <m/>
    <n v="7041"/>
    <n v="0.3"/>
    <d v="2025-01-01T00:00:00"/>
    <m/>
  </r>
  <r>
    <s v="Wolff, Wolf and Kub"/>
    <s v="Switzerland"/>
    <n v="46.204391000000001"/>
    <n v="6.1431579999999997"/>
    <s v="Professional Services &amp; Consulting"/>
    <s v="Medium (201-500)"/>
    <s v="Kevin Anderson"/>
    <d v="2024-05-12T00:00:00"/>
    <s v="Services"/>
    <x v="6"/>
    <n v="4"/>
    <x v="0"/>
    <m/>
    <n v="3290"/>
    <n v="0.2"/>
    <d v="2024-10-23T00:00:00"/>
    <m/>
  </r>
  <r>
    <s v="Denesik, Hessel and Bechtelar"/>
    <s v="Switzerland"/>
    <n v="46.204391000000001"/>
    <n v="6.1431579999999997"/>
    <s v="IT &amp; IT Services"/>
    <s v="Medium (201-500)"/>
    <s v="John Smith"/>
    <d v="2024-03-09T00:00:00"/>
    <s v="Services"/>
    <x v="6"/>
    <n v="4"/>
    <x v="0"/>
    <m/>
    <n v="1197"/>
    <n v="0.1"/>
    <d v="2024-06-23T00:00:00"/>
    <m/>
  </r>
  <r>
    <s v="Feil-Dickinson"/>
    <s v="Austria"/>
    <n v="48.210033000000003"/>
    <n v="16.363448999999999"/>
    <s v="Transportation &amp; Logistics"/>
    <s v="Medium (201-500)"/>
    <s v="Jessica Martinez"/>
    <d v="2024-03-07T00:00:00"/>
    <s v="Services"/>
    <x v="6"/>
    <n v="4"/>
    <x v="0"/>
    <m/>
    <n v="4953"/>
    <n v="0.7"/>
    <d v="2024-04-03T00:00:00"/>
    <m/>
  </r>
  <r>
    <s v="Wunsch-Hagenes"/>
    <s v="Germany"/>
    <n v="52.520007999999997"/>
    <n v="13.404954"/>
    <s v="Agriculture &amp; Mining"/>
    <s v="Medium (201-500)"/>
    <s v="Kevin Anderson"/>
    <d v="2024-02-19T00:00:00"/>
    <s v="SAAS"/>
    <x v="6"/>
    <n v="4"/>
    <x v="0"/>
    <m/>
    <n v="7503"/>
    <n v="0.7"/>
    <d v="2024-04-03T00:00:00"/>
    <m/>
  </r>
  <r>
    <s v="Tromp-Labadie"/>
    <s v="Portugal"/>
    <n v="38.736946000000003"/>
    <n v="-9.1426850000000002"/>
    <s v="Transportation &amp; Logistics"/>
    <s v="Medium (201-500)"/>
    <s v="John Smith"/>
    <d v="2024-05-20T00:00:00"/>
    <s v="Services"/>
    <x v="6"/>
    <n v="4"/>
    <x v="0"/>
    <m/>
    <n v="7066"/>
    <n v="0.5"/>
    <d v="2025-03-11T00:00:00"/>
    <m/>
  </r>
  <r>
    <s v="Beahan, Moen and Franecki"/>
    <s v="Italy"/>
    <n v="41.902782000000002"/>
    <n v="12.496366"/>
    <s v="IT &amp; IT Services"/>
    <s v="Medium (201-500)"/>
    <s v="Jessica Martinez"/>
    <d v="2024-05-18T00:00:00"/>
    <s v="Services"/>
    <x v="6"/>
    <n v="4"/>
    <x v="0"/>
    <m/>
    <n v="4099"/>
    <n v="0.2"/>
    <d v="2025-03-29T00:00:00"/>
    <m/>
  </r>
  <r>
    <s v="Ziemann-Waelchi"/>
    <s v="Germany"/>
    <n v="52.520007999999997"/>
    <n v="13.404954"/>
    <s v="Telecommunications"/>
    <s v="Medium (201-500)"/>
    <s v="David Wilson"/>
    <d v="2024-03-01T00:00:00"/>
    <s v="Custom solution"/>
    <x v="6"/>
    <n v="4"/>
    <x v="0"/>
    <m/>
    <n v="1722"/>
    <n v="0.5"/>
    <d v="2024-08-10T00:00:00"/>
    <m/>
  </r>
  <r>
    <s v="Weber, Watsica and MacGyver"/>
    <s v="Italy"/>
    <n v="41.902782000000002"/>
    <n v="12.496366"/>
    <s v="Telecommunications"/>
    <s v="Medium (201-500)"/>
    <s v="Michael Brown"/>
    <d v="2024-02-04T00:00:00"/>
    <s v="Custom solution"/>
    <x v="6"/>
    <n v="4"/>
    <x v="0"/>
    <m/>
    <n v="5168"/>
    <n v="0.2"/>
    <d v="2025-01-18T00:00:00"/>
    <m/>
  </r>
  <r>
    <s v="DuBuque-Olson"/>
    <s v="Italy"/>
    <n v="41.902782000000002"/>
    <n v="12.496366"/>
    <s v="Banking &amp; Finance"/>
    <s v="Medium (201-500)"/>
    <s v="Emily Johnson"/>
    <d v="2024-02-22T00:00:00"/>
    <s v="SAAS"/>
    <x v="6"/>
    <n v="4"/>
    <x v="0"/>
    <m/>
    <n v="2891"/>
    <n v="0.3"/>
    <d v="2024-12-21T00:00:00"/>
    <m/>
  </r>
  <r>
    <s v="Donnelly LLC"/>
    <s v="Germany"/>
    <n v="52.520007999999997"/>
    <n v="13.404954"/>
    <s v="Education &amp; Science"/>
    <s v="Medium (201-500)"/>
    <s v="Sarah Davis"/>
    <d v="2024-04-27T00:00:00"/>
    <s v="Custom solution"/>
    <x v="6"/>
    <n v="4"/>
    <x v="0"/>
    <m/>
    <n v="1649"/>
    <n v="0.5"/>
    <d v="2024-07-05T00:00:00"/>
    <m/>
  </r>
  <r>
    <s v="Hintz, Brakus and Paucek"/>
    <s v="Switzerland"/>
    <n v="46.204391000000001"/>
    <n v="6.1431579999999997"/>
    <s v="Transportation &amp; Logistics"/>
    <s v="Medium (201-500)"/>
    <s v="Michael Brown"/>
    <d v="2024-01-31T00:00:00"/>
    <s v="Services"/>
    <x v="6"/>
    <n v="4"/>
    <x v="0"/>
    <m/>
    <n v="3200"/>
    <n v="0.3"/>
    <d v="2024-11-20T00:00:00"/>
    <m/>
  </r>
  <r>
    <s v="Bruen, Bednar and Hoppe"/>
    <s v="Austria"/>
    <n v="48.210033000000003"/>
    <n v="16.363448999999999"/>
    <s v="Government Administration &amp; Healthcare"/>
    <s v="Medium (201-500)"/>
    <s v="David Wilson"/>
    <d v="2024-02-09T00:00:00"/>
    <s v="Services"/>
    <x v="6"/>
    <n v="4"/>
    <x v="0"/>
    <m/>
    <n v="3905"/>
    <n v="0.5"/>
    <d v="2024-11-20T00:00:00"/>
    <m/>
  </r>
  <r>
    <s v="Zulauf Inc"/>
    <s v="Portugal"/>
    <n v="38.736946000000003"/>
    <n v="-9.1426850000000002"/>
    <s v="Telecommunications"/>
    <s v="Medium (201-500)"/>
    <s v="Laura Thompson"/>
    <d v="2024-05-08T00:00:00"/>
    <s v="Services"/>
    <x v="6"/>
    <n v="4"/>
    <x v="0"/>
    <m/>
    <n v="3917"/>
    <n v="0.4"/>
    <d v="2024-10-02T00:00:00"/>
    <m/>
  </r>
  <r>
    <s v="Funk, Hoppe and Breitenberg"/>
    <s v="Netherlands"/>
    <n v="52.370215999999999"/>
    <n v="4.895168"/>
    <s v="Agriculture &amp; Mining"/>
    <s v="Medium (201-500)"/>
    <s v="Laura Thompson"/>
    <d v="2024-02-19T00:00:00"/>
    <s v="Custom solution"/>
    <x v="6"/>
    <n v="4"/>
    <x v="0"/>
    <m/>
    <n v="4027"/>
    <n v="0.1"/>
    <d v="2024-11-20T00:00:00"/>
    <m/>
  </r>
  <r>
    <s v="McKenzie-Tromp"/>
    <s v="Italy"/>
    <n v="41.902782000000002"/>
    <n v="12.496366"/>
    <s v="Transportation &amp; Logistics"/>
    <s v="Medium (201-500)"/>
    <s v="Laura Thompson"/>
    <d v="2024-05-22T00:00:00"/>
    <s v="Custom solution"/>
    <x v="6"/>
    <n v="4"/>
    <x v="0"/>
    <m/>
    <n v="510"/>
    <n v="0.7"/>
    <d v="2024-09-11T00:00:00"/>
    <m/>
  </r>
  <r>
    <s v="Keebler and Sons"/>
    <s v="France"/>
    <n v="48.864716000000001"/>
    <n v="2.3490139999999999"/>
    <s v="Education &amp; Science"/>
    <s v="Medium (201-500)"/>
    <s v="Jessica Martinez"/>
    <d v="2024-03-05T00:00:00"/>
    <s v="Services"/>
    <x v="6"/>
    <n v="4"/>
    <x v="0"/>
    <m/>
    <n v="1421"/>
    <n v="0.7"/>
    <d v="2024-10-05T00:00:00"/>
    <m/>
  </r>
  <r>
    <s v="Conn, Doyle and Goodwin"/>
    <s v="Italy"/>
    <n v="41.902782000000002"/>
    <n v="12.496366"/>
    <s v="IT &amp; IT Services"/>
    <s v="Medium (201-500)"/>
    <s v="Michael Brown"/>
    <d v="2024-05-21T00:00:00"/>
    <s v="Services"/>
    <x v="6"/>
    <n v="4"/>
    <x v="0"/>
    <m/>
    <n v="6249"/>
    <n v="0.6"/>
    <d v="2025-02-24T00:00:00"/>
    <m/>
  </r>
  <r>
    <s v="Fadel and Sons"/>
    <s v="Austria"/>
    <n v="48.210033000000003"/>
    <n v="16.363448999999999"/>
    <s v="Banking &amp; Finance"/>
    <s v="Medium (201-500)"/>
    <s v="David Wilson"/>
    <d v="2024-03-14T00:00:00"/>
    <s v="Services"/>
    <x v="6"/>
    <n v="4"/>
    <x v="0"/>
    <m/>
    <n v="3162"/>
    <n v="0.3"/>
    <d v="2025-03-07T00:00:00"/>
    <m/>
  </r>
  <r>
    <s v="Dibbert, Green and Gleichner"/>
    <s v="Italy"/>
    <n v="41.902782000000002"/>
    <n v="12.496366"/>
    <s v="Banking &amp; Finance"/>
    <s v="Medium (201-500)"/>
    <s v="Laura Thompson"/>
    <d v="2024-02-14T00:00:00"/>
    <s v="SAAS"/>
    <x v="6"/>
    <n v="4"/>
    <x v="0"/>
    <m/>
    <n v="2987"/>
    <n v="0.7"/>
    <d v="2024-05-04T00:00:00"/>
    <m/>
  </r>
  <r>
    <s v="Vandervort LLC"/>
    <s v="Austria"/>
    <n v="48.210033000000003"/>
    <n v="16.363448999999999"/>
    <s v="Transportation &amp; Logistics"/>
    <s v="Medium (201-500)"/>
    <s v="Michael Brown"/>
    <d v="2024-04-10T00:00:00"/>
    <s v="Custom solution"/>
    <x v="6"/>
    <n v="4"/>
    <x v="0"/>
    <m/>
    <n v="6703"/>
    <n v="0.6"/>
    <d v="2024-07-24T00:00:00"/>
    <m/>
  </r>
  <r>
    <s v="Buckridge-Hayes"/>
    <s v="Italy"/>
    <n v="41.902782000000002"/>
    <n v="12.496366"/>
    <s v="Recreation &amp; Sports"/>
    <s v="Medium (201-500)"/>
    <s v="Emily Johnson"/>
    <d v="2024-04-04T00:00:00"/>
    <s v="Services"/>
    <x v="6"/>
    <n v="4"/>
    <x v="0"/>
    <m/>
    <n v="7574"/>
    <n v="0.7"/>
    <d v="2024-12-01T00:00:00"/>
    <m/>
  </r>
  <r>
    <s v="Steuber LLC"/>
    <s v="Italy"/>
    <n v="41.902782000000002"/>
    <n v="12.496366"/>
    <s v="Telecommunications"/>
    <s v="Medium (201-500)"/>
    <s v="Laura Thompson"/>
    <d v="2024-05-30T00:00:00"/>
    <s v="SAAS"/>
    <x v="6"/>
    <n v="4"/>
    <x v="0"/>
    <m/>
    <n v="4596"/>
    <n v="0.4"/>
    <d v="2025-03-02T00:00:00"/>
    <m/>
  </r>
  <r>
    <s v="Macejkovic and Sons"/>
    <s v="Italy"/>
    <n v="41.902782000000002"/>
    <n v="12.496366"/>
    <s v="Transportation &amp; Logistics"/>
    <s v="Medium (201-500)"/>
    <s v="Laura Thompson"/>
    <d v="2024-03-14T00:00:00"/>
    <s v="Services"/>
    <x v="6"/>
    <n v="4"/>
    <x v="0"/>
    <m/>
    <n v="465"/>
    <n v="0.4"/>
    <d v="2025-03-03T00:00:00"/>
    <m/>
  </r>
  <r>
    <s v="Spencer and Sons"/>
    <s v="Belgium"/>
    <n v="51.260196999999998"/>
    <n v="4.4027710000000004"/>
    <s v="Construction &amp; Engineering"/>
    <s v="Medium (201-500)"/>
    <s v="Sarah Davis"/>
    <d v="2024-04-21T00:00:00"/>
    <s v="Services"/>
    <x v="6"/>
    <n v="4"/>
    <x v="0"/>
    <m/>
    <n v="689"/>
    <n v="0.7"/>
    <d v="2025-01-05T00:00:00"/>
    <m/>
  </r>
  <r>
    <s v="Wisozk Group"/>
    <s v="Germany"/>
    <n v="52.520007999999997"/>
    <n v="13.404954"/>
    <s v="IT &amp; IT Services"/>
    <s v="Medium (201-500)"/>
    <s v="Jessica Martinez"/>
    <d v="2024-01-21T00:00:00"/>
    <s v="Services"/>
    <x v="6"/>
    <n v="4"/>
    <x v="0"/>
    <m/>
    <n v="3427"/>
    <n v="0.3"/>
    <d v="2024-05-17T00:00:00"/>
    <m/>
  </r>
  <r>
    <s v="Bashirian, Greenholt and Koch"/>
    <s v="Belgium"/>
    <n v="51.260196999999998"/>
    <n v="4.4027710000000004"/>
    <s v="Construction &amp; Engineering"/>
    <s v="Medium (201-500)"/>
    <s v="Sarah Davis"/>
    <d v="2024-02-11T00:00:00"/>
    <s v="Services"/>
    <x v="6"/>
    <n v="4"/>
    <x v="0"/>
    <m/>
    <n v="1182"/>
    <n v="0.4"/>
    <d v="2024-12-26T00:00:00"/>
    <m/>
  </r>
  <r>
    <s v="Denesik, Rippin and Anderson"/>
    <s v="France"/>
    <n v="48.864716000000001"/>
    <n v="2.3490139999999999"/>
    <s v="Professional Services &amp; Consulting"/>
    <s v="Medium (201-500)"/>
    <s v="Laura Thompson"/>
    <d v="2024-05-29T00:00:00"/>
    <s v="Custom solution"/>
    <x v="6"/>
    <n v="4"/>
    <x v="0"/>
    <m/>
    <n v="4395"/>
    <n v="0.5"/>
    <d v="2024-12-04T00:00:00"/>
    <m/>
  </r>
  <r>
    <s v="Mueller-Tromp"/>
    <s v="Italy"/>
    <n v="41.902782000000002"/>
    <n v="12.496366"/>
    <s v="Recreation &amp; Sports"/>
    <s v="Medium (201-500)"/>
    <s v="Kevin Anderson"/>
    <d v="2024-04-18T00:00:00"/>
    <s v="SAAS"/>
    <x v="6"/>
    <n v="4"/>
    <x v="0"/>
    <m/>
    <n v="5571"/>
    <n v="1"/>
    <d v="2024-08-13T00:00:00"/>
    <m/>
  </r>
  <r>
    <s v="Dare, Witting and Goyette"/>
    <s v="Portugal"/>
    <n v="38.736946000000003"/>
    <n v="-9.1426850000000002"/>
    <s v="Construction &amp; Engineering"/>
    <s v="Medium (201-500)"/>
    <s v="Michael Brown"/>
    <d v="2024-04-12T00:00:00"/>
    <s v="Services"/>
    <x v="6"/>
    <n v="4"/>
    <x v="0"/>
    <m/>
    <n v="2940"/>
    <n v="0.5"/>
    <d v="2025-01-18T00:00:00"/>
    <m/>
  </r>
  <r>
    <s v="Mitchell, Jaskolski and Haley"/>
    <s v="Portugal"/>
    <n v="38.736946000000003"/>
    <n v="-9.1426850000000002"/>
    <s v="Education &amp; Science"/>
    <s v="Medium (201-500)"/>
    <s v="Kevin Anderson"/>
    <d v="2024-01-25T00:00:00"/>
    <s v="SAAS"/>
    <x v="6"/>
    <n v="4"/>
    <x v="0"/>
    <m/>
    <n v="2791"/>
    <n v="0.4"/>
    <d v="2024-06-03T00:00:00"/>
    <m/>
  </r>
  <r>
    <s v="Reichert-Schneider"/>
    <s v="Switzerland"/>
    <n v="46.204391000000001"/>
    <n v="6.1431579999999997"/>
    <s v="Professional Services &amp; Consulting"/>
    <s v="Medium (201-500)"/>
    <s v="John Smith"/>
    <d v="2024-04-18T00:00:00"/>
    <s v="Custom solution"/>
    <x v="6"/>
    <n v="4"/>
    <x v="0"/>
    <m/>
    <n v="2109"/>
    <n v="0.3"/>
    <d v="2024-12-16T00:00:00"/>
    <m/>
  </r>
  <r>
    <s v="Watsica Inc"/>
    <s v="Portugal"/>
    <n v="38.736946000000003"/>
    <n v="-9.1426850000000002"/>
    <s v="IT &amp; IT Services"/>
    <s v="Medium (201-500)"/>
    <s v="Michael Brown"/>
    <d v="2024-04-27T00:00:00"/>
    <s v="Services"/>
    <x v="6"/>
    <n v="4"/>
    <x v="0"/>
    <m/>
    <n v="6720"/>
    <n v="0.1"/>
    <d v="2024-08-28T00:00:00"/>
    <m/>
  </r>
  <r>
    <s v="Olson-Brown"/>
    <s v="Germany"/>
    <n v="52.520007999999997"/>
    <n v="13.404954"/>
    <s v="Transportation &amp; Logistics"/>
    <s v="Medium (201-500)"/>
    <s v="Jessica Martinez"/>
    <d v="2024-03-16T00:00:00"/>
    <s v="Services"/>
    <x v="6"/>
    <n v="4"/>
    <x v="0"/>
    <m/>
    <n v="4558"/>
    <n v="0.5"/>
    <d v="2024-12-05T00:00:00"/>
    <m/>
  </r>
  <r>
    <s v="Altenwerth LLC"/>
    <s v="Portugal"/>
    <n v="38.736946000000003"/>
    <n v="-9.1426850000000002"/>
    <s v="Banking &amp; Finance"/>
    <s v="Medium (201-500)"/>
    <s v="Jessica Martinez"/>
    <d v="2024-01-02T00:00:00"/>
    <s v="SAAS"/>
    <x v="6"/>
    <n v="4"/>
    <x v="0"/>
    <m/>
    <n v="2950"/>
    <n v="0.3"/>
    <d v="2024-10-09T00:00:00"/>
    <m/>
  </r>
  <r>
    <s v="Grimes-Stehr"/>
    <s v="Italy"/>
    <n v="41.902782000000002"/>
    <n v="12.496366"/>
    <s v="Transportation &amp; Logistics"/>
    <s v="Medium (201-500)"/>
    <s v="Kevin Anderson"/>
    <d v="2024-01-19T00:00:00"/>
    <s v="Services"/>
    <x v="6"/>
    <n v="4"/>
    <x v="0"/>
    <m/>
    <n v="4249"/>
    <n v="0.4"/>
    <d v="2024-09-27T00:00:00"/>
    <m/>
  </r>
  <r>
    <s v="Kub-Goyette"/>
    <s v="Switzerland"/>
    <n v="46.204391000000001"/>
    <n v="6.1431579999999997"/>
    <s v="Government Administration &amp; Healthcare"/>
    <s v="Medium (201-500)"/>
    <s v="Laura Thompson"/>
    <d v="2024-02-27T00:00:00"/>
    <s v="SAAS"/>
    <x v="6"/>
    <n v="4"/>
    <x v="0"/>
    <m/>
    <n v="4159"/>
    <n v="0.5"/>
    <d v="2024-10-20T00:00:00"/>
    <m/>
  </r>
  <r>
    <s v="Waelchi, Gutkowski and Ondricka"/>
    <s v="Germany"/>
    <n v="52.520007999999997"/>
    <n v="13.404954"/>
    <s v="Government Administration &amp; Healthcare"/>
    <s v="Medium (201-500)"/>
    <s v="Laura Thompson"/>
    <d v="2024-04-08T00:00:00"/>
    <s v="Services"/>
    <x v="6"/>
    <n v="4"/>
    <x v="0"/>
    <m/>
    <n v="6175"/>
    <n v="0.5"/>
    <d v="2024-06-28T00:00:00"/>
    <m/>
  </r>
  <r>
    <s v="Grimes, Beier and Hickle"/>
    <s v="Belgium"/>
    <n v="51.260196999999998"/>
    <n v="4.4027710000000004"/>
    <s v="Transportation &amp; Logistics"/>
    <s v="Medium (201-500)"/>
    <s v="Laura Thompson"/>
    <d v="2024-02-21T00:00:00"/>
    <s v="Services"/>
    <x v="6"/>
    <n v="4"/>
    <x v="0"/>
    <m/>
    <n v="1800"/>
    <n v="0.8"/>
    <d v="2025-01-11T00:00:00"/>
    <m/>
  </r>
  <r>
    <s v="Hudson, Bins and Feeney"/>
    <s v="Italy"/>
    <n v="41.902782000000002"/>
    <n v="12.496366"/>
    <s v="Manufacturing &amp; Production"/>
    <s v="Medium (201-500)"/>
    <s v="Sarah Davis"/>
    <d v="2024-01-06T00:00:00"/>
    <s v="Custom solution"/>
    <x v="6"/>
    <n v="4"/>
    <x v="0"/>
    <m/>
    <n v="3218"/>
    <n v="0.1"/>
    <d v="2024-03-08T00:00:00"/>
    <m/>
  </r>
  <r>
    <s v="Kreiger, Dooley and Bradtke"/>
    <s v="Portugal"/>
    <n v="38.736946000000003"/>
    <n v="-9.1426850000000002"/>
    <s v="Construction &amp; Engineering"/>
    <s v="Medium (201-500)"/>
    <s v="Michael Brown"/>
    <d v="2024-03-25T00:00:00"/>
    <s v="Services"/>
    <x v="6"/>
    <n v="4"/>
    <x v="0"/>
    <m/>
    <n v="5348"/>
    <n v="0.2"/>
    <d v="2025-03-23T00:00:00"/>
    <m/>
  </r>
  <r>
    <s v="Kessler-Mohr"/>
    <s v="Portugal"/>
    <n v="38.736946000000003"/>
    <n v="-9.1426850000000002"/>
    <s v="Energy &amp; Utilities"/>
    <s v="Medium (201-500)"/>
    <s v="Laura Thompson"/>
    <d v="2024-01-15T00:00:00"/>
    <s v="SAAS"/>
    <x v="6"/>
    <n v="4"/>
    <x v="0"/>
    <m/>
    <n v="5769"/>
    <n v="0.5"/>
    <d v="2024-06-16T00:00:00"/>
    <m/>
  </r>
  <r>
    <s v="Ward, Grimes and Fay"/>
    <s v="Austria"/>
    <n v="48.210033000000003"/>
    <n v="16.363448999999999"/>
    <s v="IT &amp; IT Services"/>
    <s v="Medium (201-500)"/>
    <s v="Emily Johnson"/>
    <d v="2024-02-08T00:00:00"/>
    <s v="SAAS"/>
    <x v="6"/>
    <n v="4"/>
    <x v="0"/>
    <m/>
    <n v="4554"/>
    <n v="0.5"/>
    <d v="2024-11-27T00:00:00"/>
    <m/>
  </r>
  <r>
    <s v="Kling, Crooks and Wisozk"/>
    <s v="Portugal"/>
    <n v="38.736946000000003"/>
    <n v="-9.1426850000000002"/>
    <s v="Agriculture &amp; Mining"/>
    <s v="Medium (201-500)"/>
    <s v="Sarah Davis"/>
    <d v="2024-03-20T00:00:00"/>
    <s v="Services"/>
    <x v="6"/>
    <n v="4"/>
    <x v="0"/>
    <m/>
    <n v="7249"/>
    <n v="0.3"/>
    <d v="2024-11-11T00:00:00"/>
    <m/>
  </r>
  <r>
    <s v="Feil LLC"/>
    <s v="Germany"/>
    <n v="52.520007999999997"/>
    <n v="13.404954"/>
    <s v="Banking &amp; Finance"/>
    <s v="Medium (201-500)"/>
    <s v="Michael Brown"/>
    <d v="2024-05-11T00:00:00"/>
    <s v="Custom solution"/>
    <x v="6"/>
    <n v="4"/>
    <x v="0"/>
    <m/>
    <n v="4545"/>
    <n v="1"/>
    <d v="2024-09-22T00:00:00"/>
    <m/>
  </r>
  <r>
    <s v="Hansen-Erdman"/>
    <s v="Portugal"/>
    <n v="38.736946000000003"/>
    <n v="-9.1426850000000002"/>
    <s v="Transportation &amp; Logistics"/>
    <s v="Medium (201-500)"/>
    <s v="Laura Thompson"/>
    <d v="2024-01-25T00:00:00"/>
    <s v="Services"/>
    <x v="6"/>
    <n v="4"/>
    <x v="0"/>
    <m/>
    <n v="7593"/>
    <n v="0.5"/>
    <d v="2024-05-06T00:00:00"/>
    <m/>
  </r>
  <r>
    <s v="Russel, Rice and Emard"/>
    <s v="France"/>
    <n v="48.864716000000001"/>
    <n v="2.3490139999999999"/>
    <s v="Professional Services &amp; Consulting"/>
    <s v="Medium (201-500)"/>
    <s v="Jessica Martinez"/>
    <d v="2024-03-29T00:00:00"/>
    <s v="SAAS"/>
    <x v="6"/>
    <n v="4"/>
    <x v="0"/>
    <m/>
    <n v="7630"/>
    <n v="1"/>
    <d v="2024-11-20T00:00:00"/>
    <m/>
  </r>
  <r>
    <s v="Goldner, Muller and Waelchi"/>
    <s v="Switzerland"/>
    <n v="46.204391000000001"/>
    <n v="6.1431579999999997"/>
    <s v="Telecommunications"/>
    <s v="Medium (201-500)"/>
    <s v="Laura Thompson"/>
    <d v="2024-02-19T00:00:00"/>
    <s v="Services"/>
    <x v="6"/>
    <n v="4"/>
    <x v="0"/>
    <m/>
    <n v="6638"/>
    <n v="0.5"/>
    <d v="2024-05-21T00:00:00"/>
    <m/>
  </r>
  <r>
    <s v="Kuhlman, Romaguera and Goldner"/>
    <s v="Spain"/>
    <n v="40.416775000000001"/>
    <n v="-3.7037900000000001"/>
    <s v="Manufacturing &amp; Production"/>
    <s v="Medium (201-500)"/>
    <s v="Emily Johnson"/>
    <d v="2024-05-29T00:00:00"/>
    <s v="Services"/>
    <x v="6"/>
    <n v="4"/>
    <x v="0"/>
    <m/>
    <n v="7037"/>
    <n v="0.3"/>
    <d v="2024-11-08T00:00:00"/>
    <m/>
  </r>
  <r>
    <s v="Torp-Bogan"/>
    <s v="Italy"/>
    <n v="41.902782000000002"/>
    <n v="12.496366"/>
    <s v="Telecommunications"/>
    <s v="Medium (201-500)"/>
    <s v="Kevin Anderson"/>
    <d v="2024-04-07T00:00:00"/>
    <s v="SAAS"/>
    <x v="6"/>
    <n v="4"/>
    <x v="0"/>
    <m/>
    <n v="2752"/>
    <n v="0.4"/>
    <d v="2024-08-20T00:00:00"/>
    <m/>
  </r>
  <r>
    <s v="Beier, Dare and Feest"/>
    <s v="France"/>
    <n v="48.864716000000001"/>
    <n v="2.3490139999999999"/>
    <s v="Transportation &amp; Logistics"/>
    <s v="Medium (201-500)"/>
    <s v="Laura Thompson"/>
    <d v="2024-05-19T00:00:00"/>
    <s v="Services"/>
    <x v="6"/>
    <n v="4"/>
    <x v="0"/>
    <m/>
    <n v="6155"/>
    <n v="0.5"/>
    <d v="2024-10-30T00:00:00"/>
    <m/>
  </r>
  <r>
    <s v="Mohr LLC"/>
    <s v="Portugal"/>
    <n v="38.736946000000003"/>
    <n v="-9.1426850000000002"/>
    <s v="Government Administration &amp; Healthcare"/>
    <s v="Medium (201-500)"/>
    <s v="Emily Johnson"/>
    <d v="2024-02-07T00:00:00"/>
    <s v="SAAS"/>
    <x v="6"/>
    <n v="4"/>
    <x v="0"/>
    <m/>
    <n v="922"/>
    <n v="0.6"/>
    <d v="2024-06-15T00:00:00"/>
    <m/>
  </r>
  <r>
    <s v="Fritsch-Strosin"/>
    <s v="Portugal"/>
    <n v="38.736946000000003"/>
    <n v="-9.1426850000000002"/>
    <s v="IT &amp; IT Services"/>
    <s v="Medium (201-500)"/>
    <s v="David Wilson"/>
    <d v="2024-01-06T00:00:00"/>
    <s v="Services"/>
    <x v="6"/>
    <n v="4"/>
    <x v="0"/>
    <m/>
    <n v="7744"/>
    <n v="0.2"/>
    <d v="2024-12-01T00:00:00"/>
    <m/>
  </r>
  <r>
    <s v="Harris-Labadie"/>
    <s v="Germany"/>
    <n v="52.520007999999997"/>
    <n v="13.404954"/>
    <s v="Telecommunications"/>
    <s v="Medium (201-500)"/>
    <s v="Michael Brown"/>
    <d v="2024-03-03T00:00:00"/>
    <s v="Services"/>
    <x v="6"/>
    <n v="4"/>
    <x v="0"/>
    <m/>
    <n v="4531"/>
    <n v="0.6"/>
    <d v="2025-02-17T00:00:00"/>
    <m/>
  </r>
  <r>
    <s v="Schuppe LLC"/>
    <s v="Spain"/>
    <n v="40.416775000000001"/>
    <n v="-3.7037900000000001"/>
    <s v="Education &amp; Science"/>
    <s v="Medium (201-500)"/>
    <s v="Jessica Martinez"/>
    <d v="2024-04-18T00:00:00"/>
    <s v="SAAS"/>
    <x v="6"/>
    <n v="4"/>
    <x v="0"/>
    <m/>
    <n v="6998"/>
    <n v="0.5"/>
    <d v="2024-10-12T00:00:00"/>
    <m/>
  </r>
  <r>
    <s v="Howell, Jacobson and Hammes"/>
    <s v="Italy"/>
    <n v="41.902782000000002"/>
    <n v="12.496366"/>
    <s v="Entertainment &amp; Media &amp; Hospitality"/>
    <s v="Medium (201-500)"/>
    <s v="John Smith"/>
    <d v="2024-04-20T00:00:00"/>
    <s v="Services"/>
    <x v="6"/>
    <n v="4"/>
    <x v="0"/>
    <m/>
    <n v="5694"/>
    <n v="0.3"/>
    <d v="2024-11-06T00:00:00"/>
    <m/>
  </r>
  <r>
    <s v="Schneider-Doyle"/>
    <s v="Italy"/>
    <n v="41.902782000000002"/>
    <n v="12.496366"/>
    <s v="Agriculture &amp; Mining"/>
    <s v="Medium (201-500)"/>
    <s v="John Smith"/>
    <d v="2024-04-24T00:00:00"/>
    <s v="Custom solution"/>
    <x v="6"/>
    <n v="4"/>
    <x v="0"/>
    <m/>
    <n v="1208"/>
    <n v="0.3"/>
    <d v="2024-12-09T00:00:00"/>
    <m/>
  </r>
  <r>
    <s v="Zulauf LLC"/>
    <s v="Austria"/>
    <n v="48.210033000000003"/>
    <n v="16.363448999999999"/>
    <s v="IT &amp; IT Services"/>
    <s v="Medium (201-500)"/>
    <s v="Laura Thompson"/>
    <d v="2024-04-19T00:00:00"/>
    <s v="Custom solution"/>
    <x v="6"/>
    <n v="4"/>
    <x v="0"/>
    <m/>
    <n v="4553"/>
    <n v="0.7"/>
    <d v="2024-08-22T00:00:00"/>
    <m/>
  </r>
  <r>
    <s v="Kaymbo"/>
    <s v="Switzerland"/>
    <n v="46.204391000000001"/>
    <n v="6.1431579999999997"/>
    <s v="Agriculture &amp; Mining"/>
    <s v="Large (501-1000)"/>
    <s v="David Wilson"/>
    <d v="2024-03-11T00:00:00"/>
    <s v="SAAS"/>
    <x v="6"/>
    <n v="4"/>
    <x v="0"/>
    <m/>
    <n v="17269"/>
    <n v="0.8"/>
    <d v="2024-07-10T00:00:00"/>
    <m/>
  </r>
  <r>
    <s v="Tromp, Stoltenberg and Hartmann"/>
    <s v="Belgium"/>
    <n v="51.260196999999998"/>
    <n v="4.4027710000000004"/>
    <s v="IT &amp; IT Services"/>
    <s v="Large (501-1000)"/>
    <s v="Laura Thompson"/>
    <d v="2024-05-29T00:00:00"/>
    <s v="SAAS"/>
    <x v="6"/>
    <n v="4"/>
    <x v="0"/>
    <m/>
    <n v="19776"/>
    <n v="0.4"/>
    <d v="2024-12-16T00:00:00"/>
    <m/>
  </r>
  <r>
    <s v="Lemke Group"/>
    <s v="Netherlands"/>
    <n v="52.370215999999999"/>
    <n v="4.895168"/>
    <s v="Government Administration &amp; Healthcare"/>
    <s v="Large (501-1000)"/>
    <s v="Sarah Davis"/>
    <d v="2024-05-13T00:00:00"/>
    <s v="Custom solution"/>
    <x v="6"/>
    <n v="4"/>
    <x v="0"/>
    <m/>
    <n v="8387"/>
    <n v="0.8"/>
    <d v="2024-06-18T00:00:00"/>
    <m/>
  </r>
  <r>
    <s v="Emmerich Inc"/>
    <s v="Germany"/>
    <n v="52.520007999999997"/>
    <n v="13.404954"/>
    <s v="Transportation &amp; Logistics"/>
    <s v="Large (501-1000)"/>
    <s v="John Smith"/>
    <d v="2024-03-23T00:00:00"/>
    <s v="Custom solution"/>
    <x v="6"/>
    <n v="4"/>
    <x v="0"/>
    <m/>
    <n v="2737"/>
    <n v="0.3"/>
    <d v="2024-12-22T00:00:00"/>
    <m/>
  </r>
  <r>
    <s v="Howe-Mayer"/>
    <s v="Spain"/>
    <n v="40.416775000000001"/>
    <n v="-3.7037900000000001"/>
    <s v="Retail &amp; Distribution"/>
    <s v="Large (501-1000)"/>
    <s v="David Wilson"/>
    <d v="2024-03-06T00:00:00"/>
    <s v="Custom solution"/>
    <x v="6"/>
    <n v="4"/>
    <x v="0"/>
    <m/>
    <n v="11686"/>
    <n v="1"/>
    <d v="2024-12-30T00:00:00"/>
    <m/>
  </r>
  <r>
    <s v="Rosenbaum and Sons"/>
    <s v="Italy"/>
    <n v="41.902782000000002"/>
    <n v="12.496366"/>
    <s v="Energy &amp; Utilities"/>
    <s v="Large (501-1000)"/>
    <s v="John Smith"/>
    <d v="2024-03-20T00:00:00"/>
    <s v="Custom solution"/>
    <x v="6"/>
    <n v="4"/>
    <x v="0"/>
    <m/>
    <n v="17968"/>
    <n v="0.7"/>
    <d v="2024-04-27T00:00:00"/>
    <m/>
  </r>
  <r>
    <s v="Johnson-Smith"/>
    <s v="Germany"/>
    <n v="52.520007999999997"/>
    <n v="13.404954"/>
    <s v="IT &amp; IT Services"/>
    <s v="Large (501-1000)"/>
    <s v="John Smith"/>
    <d v="2024-01-19T00:00:00"/>
    <s v="Custom solution"/>
    <x v="6"/>
    <n v="4"/>
    <x v="0"/>
    <m/>
    <n v="18418"/>
    <n v="0.3"/>
    <d v="2024-02-10T00:00:00"/>
    <m/>
  </r>
  <r>
    <s v="Legros, Simonis and Spinka"/>
    <s v="Germany"/>
    <n v="52.520007999999997"/>
    <n v="13.404954"/>
    <s v="Construction &amp; Engineering"/>
    <s v="Large (501-1000)"/>
    <s v="Michael Brown"/>
    <d v="2024-04-07T00:00:00"/>
    <s v="Custom solution"/>
    <x v="6"/>
    <n v="4"/>
    <x v="0"/>
    <m/>
    <n v="12543"/>
    <n v="0.4"/>
    <d v="2024-08-09T00:00:00"/>
    <m/>
  </r>
  <r>
    <s v="Bergnaum, Smitham and Hintz"/>
    <s v="Netherlands"/>
    <n v="52.370215999999999"/>
    <n v="4.895168"/>
    <s v="Construction &amp; Engineering"/>
    <s v="Large (501-1000)"/>
    <s v="Jessica Martinez"/>
    <d v="2024-01-14T00:00:00"/>
    <s v="Services"/>
    <x v="6"/>
    <n v="4"/>
    <x v="0"/>
    <m/>
    <n v="4700"/>
    <n v="0.9"/>
    <d v="2024-12-25T00:00:00"/>
    <m/>
  </r>
  <r>
    <s v="Jakubowski, Okuneva and Erdman"/>
    <s v="Spain"/>
    <n v="40.416775000000001"/>
    <n v="-3.7037900000000001"/>
    <s v="IT &amp; IT Services"/>
    <s v="Large (501-1000)"/>
    <s v="Emily Johnson"/>
    <d v="2024-05-16T00:00:00"/>
    <s v="SAAS"/>
    <x v="6"/>
    <n v="4"/>
    <x v="0"/>
    <m/>
    <n v="14149"/>
    <n v="0.6"/>
    <d v="2024-09-06T00:00:00"/>
    <m/>
  </r>
  <r>
    <s v="Lemke Inc"/>
    <s v="Netherlands"/>
    <n v="52.370215999999999"/>
    <n v="4.895168"/>
    <s v="IT &amp; IT Services"/>
    <s v="Large (501-1000)"/>
    <s v="Laura Thompson"/>
    <d v="2024-01-25T00:00:00"/>
    <s v="Custom solution"/>
    <x v="6"/>
    <n v="4"/>
    <x v="0"/>
    <m/>
    <n v="11883"/>
    <n v="0.5"/>
    <d v="2024-10-20T00:00:00"/>
    <m/>
  </r>
  <r>
    <s v="Macejkovic-Senger"/>
    <s v="France"/>
    <n v="48.864716000000001"/>
    <n v="2.3490139999999999"/>
    <s v="Professional Services &amp; Consulting"/>
    <s v="Large (501-1000)"/>
    <s v="John Smith"/>
    <d v="2024-03-06T00:00:00"/>
    <s v="Services"/>
    <x v="6"/>
    <n v="4"/>
    <x v="0"/>
    <m/>
    <n v="17461"/>
    <n v="1"/>
    <d v="2024-11-02T00:00:00"/>
    <m/>
  </r>
  <r>
    <s v="Halvorson, Torp and Swift"/>
    <s v="France"/>
    <n v="48.864716000000001"/>
    <n v="2.3490139999999999"/>
    <s v="Government Administration &amp; Healthcare"/>
    <s v="Large (501-1000)"/>
    <s v="Emily Johnson"/>
    <d v="2024-05-15T00:00:00"/>
    <s v="Services"/>
    <x v="6"/>
    <n v="4"/>
    <x v="0"/>
    <m/>
    <n v="10548"/>
    <n v="0.4"/>
    <d v="2024-08-04T00:00:00"/>
    <m/>
  </r>
  <r>
    <s v="Simonis Inc"/>
    <s v="Italy"/>
    <n v="41.902782000000002"/>
    <n v="12.496366"/>
    <s v="Entertainment &amp; Media &amp; Hospitality"/>
    <s v="Large (501-1000)"/>
    <s v="Sarah Davis"/>
    <d v="2024-03-07T00:00:00"/>
    <s v="Services"/>
    <x v="6"/>
    <n v="4"/>
    <x v="0"/>
    <m/>
    <n v="19123"/>
    <n v="0.5"/>
    <d v="2024-05-07T00:00:00"/>
    <m/>
  </r>
  <r>
    <s v="Hand, Armstrong and Cremin"/>
    <s v="Portugal"/>
    <n v="38.736946000000003"/>
    <n v="-9.1426850000000002"/>
    <s v="Recreation &amp; Sports"/>
    <s v="Enterprise (1001+)"/>
    <s v="Laura Thompson"/>
    <d v="2024-02-29T00:00:00"/>
    <s v="Custom solution"/>
    <x v="6"/>
    <n v="4"/>
    <x v="0"/>
    <m/>
    <n v="5885"/>
    <n v="0.6"/>
    <d v="2024-05-10T00:00:00"/>
    <m/>
  </r>
  <r>
    <s v="Carroll, Feest and Kozey"/>
    <s v="Netherlands"/>
    <n v="52.370215999999999"/>
    <n v="4.895168"/>
    <s v="Recreation &amp; Sports"/>
    <s v="Enterprise (1001+)"/>
    <s v="Michael Brown"/>
    <d v="2024-03-24T00:00:00"/>
    <s v="Custom solution"/>
    <x v="6"/>
    <n v="4"/>
    <x v="0"/>
    <m/>
    <n v="18768"/>
    <n v="0.5"/>
    <d v="2024-07-21T00:00:00"/>
    <m/>
  </r>
  <r>
    <s v="Sanford, Haley and Botsford"/>
    <s v="Spain"/>
    <n v="40.416775000000001"/>
    <n v="-3.7037900000000001"/>
    <s v="Retail &amp; Distribution"/>
    <s v="Enterprise (1001+)"/>
    <s v="John Smith"/>
    <d v="2024-04-12T00:00:00"/>
    <s v="Services"/>
    <x v="6"/>
    <n v="4"/>
    <x v="0"/>
    <m/>
    <n v="19868"/>
    <n v="0.4"/>
    <d v="2024-10-16T00:00:00"/>
    <m/>
  </r>
  <r>
    <s v="Aufderhar LLC"/>
    <s v="Portugal"/>
    <n v="38.736946000000003"/>
    <n v="-9.1426850000000002"/>
    <s v="Entertainment &amp; Media &amp; Hospitality"/>
    <s v="Enterprise (1001+)"/>
    <s v="Jessica Martinez"/>
    <d v="2024-05-06T00:00:00"/>
    <s v="SAAS"/>
    <x v="6"/>
    <n v="4"/>
    <x v="0"/>
    <m/>
    <n v="19105"/>
    <n v="0.4"/>
    <d v="2024-10-26T00:00:00"/>
    <m/>
  </r>
  <r>
    <s v="Kreiger-Gleason"/>
    <s v="Germany"/>
    <n v="52.520007999999997"/>
    <n v="13.404954"/>
    <s v="Professional Services &amp; Consulting"/>
    <s v="Enterprise (1001+)"/>
    <s v="Jessica Martinez"/>
    <d v="2024-03-28T00:00:00"/>
    <s v="Services"/>
    <x v="6"/>
    <n v="4"/>
    <x v="0"/>
    <m/>
    <n v="10835"/>
    <n v="0.2"/>
    <d v="2024-11-01T00:00:00"/>
    <m/>
  </r>
  <r>
    <s v="Rempel-Pagac"/>
    <s v="Italy"/>
    <n v="41.902782000000002"/>
    <n v="12.496366"/>
    <s v="Retail &amp; Distribution"/>
    <s v="Enterprise (1001+)"/>
    <s v="David Wilson"/>
    <d v="2024-02-12T00:00:00"/>
    <s v="SAAS"/>
    <x v="6"/>
    <n v="4"/>
    <x v="0"/>
    <m/>
    <n v="11636"/>
    <n v="0.4"/>
    <d v="2025-01-22T00:00:00"/>
    <m/>
  </r>
  <r>
    <s v="Bailey, Boehm and Johnston"/>
    <s v="Netherlands"/>
    <n v="52.370215999999999"/>
    <n v="4.895168"/>
    <s v="Banking &amp; Finance"/>
    <s v="Enterprise (1001+)"/>
    <s v="Laura Thompson"/>
    <d v="2024-04-19T00:00:00"/>
    <s v="Custom solution"/>
    <x v="6"/>
    <n v="4"/>
    <x v="0"/>
    <m/>
    <n v="18536"/>
    <n v="0.1"/>
    <d v="2024-06-01T00:00:00"/>
    <m/>
  </r>
  <r>
    <s v="Lang-Mraz"/>
    <s v="Switzerland"/>
    <n v="46.204391000000001"/>
    <n v="6.1431579999999997"/>
    <s v="Banking &amp; Finance"/>
    <s v="Enterprise (1001+)"/>
    <s v="Laura Thompson"/>
    <d v="2024-05-20T00:00:00"/>
    <s v="Custom solution"/>
    <x v="6"/>
    <n v="4"/>
    <x v="0"/>
    <m/>
    <n v="2680"/>
    <n v="0.2"/>
    <d v="2024-08-31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Thoughtblab"/>
    <s v="Netherlands"/>
    <n v="52.370215999999999"/>
    <n v="4.895168"/>
    <s v="Banking &amp; Finance"/>
    <s v="Small (11-200)"/>
    <x v="0"/>
    <d v="2024-04-20T00:00:00"/>
    <s v="SAAS"/>
    <s v="Churned Customer"/>
    <n v="7"/>
    <m/>
    <m/>
    <n v="833"/>
    <n v="0.9"/>
    <d v="2024-08-07T00:00:00"/>
    <d v="2024-06-27T00:00:00"/>
  </r>
  <r>
    <s v="Jaxnation"/>
    <s v="Spain"/>
    <n v="40.416775000000001"/>
    <n v="-3.7037900000000001"/>
    <s v="Energy &amp; Utilities"/>
    <s v="Small (11-200)"/>
    <x v="1"/>
    <d v="2024-05-28T00:00:00"/>
    <s v="SAAS"/>
    <s v="Churned Customer"/>
    <n v="7"/>
    <m/>
    <m/>
    <n v="1623"/>
    <n v="0.3"/>
    <d v="2024-10-25T00:00:00"/>
    <d v="2024-09-11T00:00:00"/>
  </r>
  <r>
    <s v="Mybuzz"/>
    <s v="Italy"/>
    <n v="41.902782000000002"/>
    <n v="12.496366"/>
    <s v="Education &amp; Science"/>
    <s v="Small (11-200)"/>
    <x v="2"/>
    <d v="2024-03-17T00:00:00"/>
    <s v="SAAS"/>
    <s v="Churned Customer"/>
    <n v="7"/>
    <m/>
    <m/>
    <n v="1928"/>
    <n v="0.2"/>
    <d v="2025-03-17T00:00:00"/>
    <d v="2024-05-11T00:00:00"/>
  </r>
  <r>
    <s v="Kare"/>
    <s v="Germany"/>
    <n v="52.520007999999997"/>
    <n v="13.404954"/>
    <s v="Government Administration &amp; Healthcare"/>
    <s v="Small (11-200)"/>
    <x v="2"/>
    <d v="2024-01-18T00:00:00"/>
    <s v="SAAS"/>
    <s v="Churned Customer"/>
    <n v="7"/>
    <m/>
    <m/>
    <n v="303"/>
    <n v="0.5"/>
    <d v="2024-08-07T00:00:00"/>
    <d v="2024-05-06T00:00:00"/>
  </r>
  <r>
    <s v="Skaboo"/>
    <s v="Germany"/>
    <n v="52.520007999999997"/>
    <n v="13.404954"/>
    <s v="Energy &amp; Utilities"/>
    <s v="Small (11-200)"/>
    <x v="2"/>
    <d v="2024-04-06T00:00:00"/>
    <s v="SAAS"/>
    <s v="Churned Customer"/>
    <n v="7"/>
    <m/>
    <m/>
    <n v="1911"/>
    <n v="0.3"/>
    <d v="2024-10-11T00:00:00"/>
    <d v="2024-07-25T00:00:00"/>
  </r>
  <r>
    <s v="Flashset"/>
    <s v="Germany"/>
    <n v="52.520007999999997"/>
    <n v="13.404954"/>
    <s v="Transportation &amp; Logistics"/>
    <s v="Small (11-200)"/>
    <x v="3"/>
    <d v="2024-02-21T00:00:00"/>
    <s v="Custom solution"/>
    <s v="Churned Customer"/>
    <n v="7"/>
    <m/>
    <m/>
    <n v="455"/>
    <n v="0.2"/>
    <d v="2024-09-23T00:00:00"/>
    <d v="2024-05-11T00:00:00"/>
  </r>
  <r>
    <s v="Yozio"/>
    <s v="Belgium"/>
    <n v="51.260196999999998"/>
    <n v="4.4027710000000004"/>
    <s v="IT &amp; IT Services"/>
    <s v="Small (11-200)"/>
    <x v="3"/>
    <d v="2024-02-13T00:00:00"/>
    <s v="SAAS"/>
    <s v="Churned Customer"/>
    <n v="7"/>
    <m/>
    <m/>
    <n v="351"/>
    <n v="0.3"/>
    <d v="2024-03-18T00:00:00"/>
    <d v="2024-04-17T00:00:00"/>
  </r>
  <r>
    <s v="Tanoodle"/>
    <s v="Switzerland"/>
    <n v="46.204391000000001"/>
    <n v="6.1431579999999997"/>
    <s v="IT &amp; IT Services"/>
    <s v="Small (11-200)"/>
    <x v="4"/>
    <d v="2024-01-15T00:00:00"/>
    <s v="Custom solution"/>
    <s v="Churned Customer"/>
    <n v="7"/>
    <m/>
    <m/>
    <n v="230"/>
    <n v="0.7"/>
    <d v="2024-05-17T00:00:00"/>
    <d v="2024-05-11T00:00:00"/>
  </r>
  <r>
    <s v="Reilly, Wisozk and Stamm"/>
    <s v="France"/>
    <n v="48.864716000000001"/>
    <n v="2.3490139999999999"/>
    <s v="Retail &amp; Distribution"/>
    <s v="Small (11-200)"/>
    <x v="2"/>
    <d v="2024-03-09T00:00:00"/>
    <s v="SAAS"/>
    <s v="Churned Customer"/>
    <n v="7"/>
    <m/>
    <m/>
    <n v="1697"/>
    <n v="0.8"/>
    <d v="2024-07-25T00:00:00"/>
    <d v="2024-06-30T00:00:00"/>
  </r>
  <r>
    <s v="O'Conner-Sawayn"/>
    <s v="Switzerland"/>
    <n v="46.204391000000001"/>
    <n v="6.1431579999999997"/>
    <s v="Transportation &amp; Logistics"/>
    <s v="Small (11-200)"/>
    <x v="3"/>
    <d v="2024-04-01T00:00:00"/>
    <s v="Services"/>
    <s v="Churned Customer"/>
    <n v="7"/>
    <m/>
    <m/>
    <n v="320"/>
    <n v="0.6"/>
    <d v="2024-05-24T00:00:00"/>
    <d v="2024-07-01T00:00:00"/>
  </r>
  <r>
    <s v="Klocko-Sporer"/>
    <s v="Germany"/>
    <n v="52.520007999999997"/>
    <n v="13.404954"/>
    <s v="Agriculture &amp; Mining"/>
    <s v="Small (11-200)"/>
    <x v="1"/>
    <d v="2024-02-12T00:00:00"/>
    <s v="Custom solution"/>
    <s v="Churned Customer"/>
    <n v="7"/>
    <m/>
    <m/>
    <n v="721"/>
    <n v="0.2"/>
    <d v="2025-01-10T00:00:00"/>
    <d v="2024-03-31T00:00:00"/>
  </r>
  <r>
    <s v="Borer Inc"/>
    <s v="Italy"/>
    <n v="41.902782000000002"/>
    <n v="12.496366"/>
    <s v="Transportation &amp; Logistics"/>
    <s v="Small (11-200)"/>
    <x v="2"/>
    <d v="2024-02-29T00:00:00"/>
    <s v="Services"/>
    <s v="Churned Customer"/>
    <n v="7"/>
    <m/>
    <m/>
    <n v="768"/>
    <n v="0.8"/>
    <d v="2024-08-18T00:00:00"/>
    <d v="2024-06-15T00:00:00"/>
  </r>
  <r>
    <s v="Jacobson, Crist and O'Kon"/>
    <s v="Austria"/>
    <n v="48.210033000000003"/>
    <n v="16.363448999999999"/>
    <s v="Government Administration &amp; Healthcare"/>
    <s v="Small (11-200)"/>
    <x v="5"/>
    <d v="2024-04-11T00:00:00"/>
    <s v="SAAS"/>
    <s v="Churned Customer"/>
    <n v="7"/>
    <m/>
    <m/>
    <n v="741"/>
    <n v="0.4"/>
    <d v="2024-09-19T00:00:00"/>
    <d v="2024-05-13T00:00:00"/>
  </r>
  <r>
    <s v="Hickle Inc"/>
    <s v="France"/>
    <n v="48.864716000000001"/>
    <n v="2.3490139999999999"/>
    <s v="Professional Services &amp; Consulting"/>
    <s v="Small (11-200)"/>
    <x v="3"/>
    <d v="2024-01-23T00:00:00"/>
    <s v="SAAS"/>
    <s v="Churned Customer"/>
    <n v="7"/>
    <m/>
    <m/>
    <n v="668"/>
    <n v="0.7"/>
    <d v="2024-10-24T00:00:00"/>
    <d v="2024-04-19T00:00:00"/>
  </r>
  <r>
    <s v="Zulauf, Osinski and Lakin"/>
    <s v="Portugal"/>
    <n v="38.736946000000003"/>
    <n v="-9.1426850000000002"/>
    <s v="Banking &amp; Finance"/>
    <s v="Small (11-200)"/>
    <x v="4"/>
    <d v="2024-03-10T00:00:00"/>
    <s v="Custom solution"/>
    <s v="Churned Customer"/>
    <n v="7"/>
    <m/>
    <m/>
    <n v="406"/>
    <n v="0.3"/>
    <d v="2024-05-24T00:00:00"/>
    <d v="2024-05-06T00:00:00"/>
  </r>
  <r>
    <s v="Cruickshank, Lubowitz and Marquardt"/>
    <s v="Portugal"/>
    <n v="38.736946000000003"/>
    <n v="-9.1426850000000002"/>
    <s v="IT &amp; IT Services"/>
    <s v="Small (11-200)"/>
    <x v="3"/>
    <d v="2024-04-12T00:00:00"/>
    <s v="Services"/>
    <s v="Churned Customer"/>
    <n v="7"/>
    <m/>
    <m/>
    <n v="1686"/>
    <n v="0.4"/>
    <d v="2024-05-06T00:00:00"/>
    <d v="2024-04-25T00:00:00"/>
  </r>
  <r>
    <s v="Roberts-Glover"/>
    <s v="Portugal"/>
    <n v="38.736946000000003"/>
    <n v="-9.1426850000000002"/>
    <s v="Professional Services &amp; Consulting"/>
    <s v="Small (11-200)"/>
    <x v="2"/>
    <d v="2024-03-15T00:00:00"/>
    <s v="Services"/>
    <s v="Churned Customer"/>
    <n v="7"/>
    <m/>
    <m/>
    <n v="317"/>
    <n v="0.4"/>
    <d v="2024-09-15T00:00:00"/>
    <d v="2024-07-13T00:00:00"/>
  </r>
  <r>
    <s v="Bauch Group"/>
    <s v="Netherlands"/>
    <n v="52.370215999999999"/>
    <n v="4.895168"/>
    <s v="Recreation &amp; Sports"/>
    <s v="Small (11-200)"/>
    <x v="6"/>
    <d v="2024-01-17T00:00:00"/>
    <s v="SAAS"/>
    <s v="Churned Customer"/>
    <n v="7"/>
    <m/>
    <m/>
    <n v="1813"/>
    <n v="0.4"/>
    <d v="2024-03-28T00:00:00"/>
    <d v="2024-01-24T00:00:00"/>
  </r>
  <r>
    <s v="Reynolds, Kunze and Christiansen"/>
    <s v="Italy"/>
    <n v="41.902782000000002"/>
    <n v="12.496366"/>
    <s v="Professional Services &amp; Consulting"/>
    <s v="Small (11-200)"/>
    <x v="7"/>
    <d v="2024-01-24T00:00:00"/>
    <s v="Services"/>
    <s v="Churned Customer"/>
    <n v="7"/>
    <m/>
    <m/>
    <n v="1515"/>
    <n v="0.4"/>
    <d v="2024-10-22T00:00:00"/>
    <d v="2024-02-03T00:00:00"/>
  </r>
  <r>
    <s v="Skiles, Koepp and Walter"/>
    <s v="Belgium"/>
    <n v="51.260196999999998"/>
    <n v="4.4027710000000004"/>
    <s v="Transportation &amp; Logistics"/>
    <s v="Small (11-200)"/>
    <x v="4"/>
    <d v="2024-04-19T00:00:00"/>
    <s v="SAAS"/>
    <s v="Churned Customer"/>
    <n v="7"/>
    <m/>
    <m/>
    <n v="1569"/>
    <n v="0.5"/>
    <d v="2024-11-05T00:00:00"/>
    <d v="2024-05-21T00:00:00"/>
  </r>
  <r>
    <s v="Hermiston and Sons"/>
    <s v="Germany"/>
    <n v="52.520007999999997"/>
    <n v="13.404954"/>
    <s v="Agriculture &amp; Mining"/>
    <s v="Small (11-200)"/>
    <x v="6"/>
    <d v="2024-05-06T00:00:00"/>
    <s v="Custom solution"/>
    <s v="Churned Customer"/>
    <n v="7"/>
    <m/>
    <m/>
    <n v="405"/>
    <n v="0.4"/>
    <d v="2025-04-09T00:00:00"/>
    <d v="2024-06-07T00:00:00"/>
  </r>
  <r>
    <s v="Roberts-Stracke"/>
    <s v="Italy"/>
    <n v="41.902782000000002"/>
    <n v="12.496366"/>
    <s v="Professional Services &amp; Consulting"/>
    <s v="Small (11-200)"/>
    <x v="3"/>
    <d v="2024-05-30T00:00:00"/>
    <s v="SAAS"/>
    <s v="Churned Customer"/>
    <n v="7"/>
    <m/>
    <m/>
    <n v="1456"/>
    <n v="0.6"/>
    <d v="2024-08-03T00:00:00"/>
    <d v="2024-06-06T00:00:00"/>
  </r>
  <r>
    <s v="Frami, Gerlach and Sporer"/>
    <s v="France"/>
    <n v="48.864716000000001"/>
    <n v="2.3490139999999999"/>
    <s v="Professional Services &amp; Consulting"/>
    <s v="Small (11-200)"/>
    <x v="7"/>
    <d v="2024-05-07T00:00:00"/>
    <s v="Services"/>
    <s v="Churned Customer"/>
    <n v="7"/>
    <m/>
    <m/>
    <n v="217"/>
    <n v="0.9"/>
    <d v="2024-08-04T00:00:00"/>
    <d v="2024-08-22T00:00:00"/>
  </r>
  <r>
    <s v="Schumm-Block"/>
    <s v="Netherlands"/>
    <n v="52.370215999999999"/>
    <n v="4.895168"/>
    <s v="Banking &amp; Finance"/>
    <s v="Small (11-200)"/>
    <x v="3"/>
    <d v="2024-02-28T00:00:00"/>
    <s v="Services"/>
    <s v="Churned Customer"/>
    <n v="7"/>
    <m/>
    <m/>
    <n v="426"/>
    <n v="0.4"/>
    <d v="2024-12-17T00:00:00"/>
    <d v="2024-04-10T00:00:00"/>
  </r>
  <r>
    <s v="Beahan, Nitzsche and Williamson"/>
    <s v="Italy"/>
    <n v="41.902782000000002"/>
    <n v="12.496366"/>
    <s v="Banking &amp; Finance"/>
    <s v="Small (11-200)"/>
    <x v="6"/>
    <d v="2024-04-25T00:00:00"/>
    <s v="SAAS"/>
    <s v="Churned Customer"/>
    <n v="7"/>
    <m/>
    <m/>
    <n v="1846"/>
    <n v="0.6"/>
    <d v="2025-04-19T00:00:00"/>
    <d v="2024-07-31T00:00:00"/>
  </r>
  <r>
    <s v="Bergstrom, Kling and Mayer"/>
    <s v="Italy"/>
    <n v="41.902782000000002"/>
    <n v="12.496366"/>
    <s v="Retail &amp; Distribution"/>
    <s v="Small (11-200)"/>
    <x v="2"/>
    <d v="2024-04-19T00:00:00"/>
    <s v="SAAS"/>
    <s v="Churned Customer"/>
    <n v="7"/>
    <m/>
    <m/>
    <n v="1515"/>
    <n v="0.4"/>
    <d v="2025-01-25T00:00:00"/>
    <d v="2024-07-12T00:00:00"/>
  </r>
  <r>
    <s v="Stroman, Ritchie and Toy"/>
    <s v="Italy"/>
    <n v="41.902782000000002"/>
    <n v="12.496366"/>
    <s v="Professional Services &amp; Consulting"/>
    <s v="Small (11-200)"/>
    <x v="6"/>
    <d v="2024-02-21T00:00:00"/>
    <s v="Services"/>
    <s v="Churned Customer"/>
    <n v="7"/>
    <m/>
    <m/>
    <n v="1007"/>
    <n v="0.2"/>
    <d v="2024-10-06T00:00:00"/>
    <d v="2024-04-01T00:00:00"/>
  </r>
  <r>
    <s v="Williamson, Smitham and Muller"/>
    <s v="Switzerland"/>
    <n v="46.204391000000001"/>
    <n v="6.1431579999999997"/>
    <s v="Education &amp; Science"/>
    <s v="Small (11-200)"/>
    <x v="5"/>
    <d v="2024-05-03T00:00:00"/>
    <s v="Services"/>
    <s v="Churned Customer"/>
    <n v="7"/>
    <m/>
    <m/>
    <n v="1895"/>
    <n v="0.8"/>
    <d v="2025-02-20T00:00:00"/>
    <d v="2024-05-14T00:00:00"/>
  </r>
  <r>
    <s v="Kub-Brown"/>
    <s v="France"/>
    <n v="48.864716000000001"/>
    <n v="2.3490139999999999"/>
    <s v="Government Administration &amp; Healthcare"/>
    <s v="Small (11-200)"/>
    <x v="4"/>
    <d v="2024-03-27T00:00:00"/>
    <s v="Services"/>
    <s v="Churned Customer"/>
    <n v="7"/>
    <m/>
    <m/>
    <n v="748"/>
    <n v="0.5"/>
    <d v="2024-08-30T00:00:00"/>
    <d v="2024-07-16T00:00:00"/>
  </r>
  <r>
    <s v="Medhurst Group"/>
    <s v="Italy"/>
    <n v="41.902782000000002"/>
    <n v="12.496366"/>
    <s v="Professional Services &amp; Consulting"/>
    <s v="Small (11-200)"/>
    <x v="2"/>
    <d v="2024-01-05T00:00:00"/>
    <s v="SAAS"/>
    <s v="Churned Customer"/>
    <n v="7"/>
    <m/>
    <m/>
    <n v="726"/>
    <n v="0.1"/>
    <d v="2024-06-13T00:00:00"/>
    <d v="2024-03-20T00:00:00"/>
  </r>
  <r>
    <s v="Murray-Lehner"/>
    <s v="Switzerland"/>
    <n v="46.204391000000001"/>
    <n v="6.1431579999999997"/>
    <s v="Construction &amp; Engineering"/>
    <s v="Small (11-200)"/>
    <x v="3"/>
    <d v="2024-02-12T00:00:00"/>
    <s v="SAAS"/>
    <s v="Churned Customer"/>
    <n v="7"/>
    <m/>
    <m/>
    <n v="634"/>
    <n v="0.6"/>
    <d v="2024-03-30T00:00:00"/>
    <d v="2024-02-27T00:00:00"/>
  </r>
  <r>
    <s v="McLaughlin, Effertz and Swift"/>
    <s v="Italy"/>
    <n v="41.902782000000002"/>
    <n v="12.496366"/>
    <s v="Transportation &amp; Logistics"/>
    <s v="Small (11-200)"/>
    <x v="3"/>
    <d v="2024-02-19T00:00:00"/>
    <s v="Custom solution"/>
    <s v="Churned Customer"/>
    <n v="7"/>
    <m/>
    <m/>
    <n v="586"/>
    <n v="0.6"/>
    <d v="2024-11-01T00:00:00"/>
    <d v="2024-06-13T00:00:00"/>
  </r>
  <r>
    <s v="Shields LLC"/>
    <s v="Italy"/>
    <n v="41.902782000000002"/>
    <n v="12.496366"/>
    <s v="Telecommunications"/>
    <s v="Small (11-200)"/>
    <x v="6"/>
    <d v="2024-05-13T00:00:00"/>
    <s v="Services"/>
    <s v="Churned Customer"/>
    <n v="7"/>
    <m/>
    <m/>
    <n v="1936"/>
    <n v="0.2"/>
    <d v="2024-12-17T00:00:00"/>
    <d v="2024-08-22T00:00:00"/>
  </r>
  <r>
    <s v="Koch Group"/>
    <s v="Germany"/>
    <n v="52.520007999999997"/>
    <n v="13.404954"/>
    <s v="Government Administration &amp; Healthcare"/>
    <s v="Small (11-200)"/>
    <x v="2"/>
    <d v="2024-03-21T00:00:00"/>
    <s v="Custom solution"/>
    <s v="Churned Customer"/>
    <n v="7"/>
    <m/>
    <m/>
    <n v="1620"/>
    <n v="0.4"/>
    <d v="2024-08-24T00:00:00"/>
    <d v="2024-05-13T00:00:00"/>
  </r>
  <r>
    <s v="Langosh Group"/>
    <s v="Belgium"/>
    <n v="51.260196999999998"/>
    <n v="4.4027710000000004"/>
    <s v="Transportation &amp; Logistics"/>
    <s v="Small (11-200)"/>
    <x v="5"/>
    <d v="2024-02-04T00:00:00"/>
    <s v="SAAS"/>
    <s v="Churned Customer"/>
    <n v="7"/>
    <m/>
    <m/>
    <n v="287"/>
    <n v="0.1"/>
    <d v="2024-12-05T00:00:00"/>
    <d v="2024-02-14T00:00:00"/>
  </r>
  <r>
    <s v="Wiegand, Friesen and Ortiz"/>
    <s v="Austria"/>
    <n v="48.210033000000003"/>
    <n v="16.363448999999999"/>
    <s v="Banking &amp; Finance"/>
    <s v="Small (11-200)"/>
    <x v="4"/>
    <d v="2024-05-15T00:00:00"/>
    <s v="Custom solution"/>
    <s v="Churned Customer"/>
    <n v="7"/>
    <m/>
    <m/>
    <n v="1828"/>
    <n v="0.5"/>
    <d v="2024-10-07T00:00:00"/>
    <d v="2024-08-29T00:00:00"/>
  </r>
  <r>
    <s v="Ward-Schinner"/>
    <s v="Italy"/>
    <n v="41.902782000000002"/>
    <n v="12.496366"/>
    <s v="Recreation &amp; Sports"/>
    <s v="Small (11-200)"/>
    <x v="3"/>
    <d v="2024-02-15T00:00:00"/>
    <s v="SAAS"/>
    <s v="Churned Customer"/>
    <n v="7"/>
    <m/>
    <m/>
    <n v="453"/>
    <n v="0.4"/>
    <d v="2024-12-03T00:00:00"/>
    <d v="2024-04-26T00:00:00"/>
  </r>
  <r>
    <s v="Kub, Hintz and Simonis"/>
    <s v="France"/>
    <n v="48.864716000000001"/>
    <n v="2.3490139999999999"/>
    <s v="Education &amp; Science"/>
    <s v="Small (11-200)"/>
    <x v="3"/>
    <d v="2024-03-30T00:00:00"/>
    <s v="Services"/>
    <s v="Churned Customer"/>
    <n v="7"/>
    <m/>
    <m/>
    <n v="835"/>
    <n v="0.7"/>
    <d v="2024-08-14T00:00:00"/>
    <d v="2024-05-23T00:00:00"/>
  </r>
  <r>
    <s v="Greenfelder-Klocko"/>
    <s v="Switzerland"/>
    <n v="46.204391000000001"/>
    <n v="6.1431579999999997"/>
    <s v="Transportation &amp; Logistics"/>
    <s v="Small (11-200)"/>
    <x v="4"/>
    <d v="2024-02-27T00:00:00"/>
    <s v="SAAS"/>
    <s v="Churned Customer"/>
    <n v="7"/>
    <m/>
    <m/>
    <n v="1924"/>
    <n v="0.3"/>
    <d v="2024-03-19T00:00:00"/>
    <d v="2024-06-18T00:00:00"/>
  </r>
  <r>
    <s v="Rice, Walker and Hermiston"/>
    <s v="Italy"/>
    <n v="41.902782000000002"/>
    <n v="12.496366"/>
    <s v="Banking &amp; Finance"/>
    <s v="Small (11-200)"/>
    <x v="1"/>
    <d v="2024-01-17T00:00:00"/>
    <s v="SAAS"/>
    <s v="Churned Customer"/>
    <n v="7"/>
    <m/>
    <m/>
    <n v="1020"/>
    <n v="0.2"/>
    <d v="2024-05-31T00:00:00"/>
    <d v="2024-03-26T00:00:00"/>
  </r>
  <r>
    <s v="Frami, Brekke and Crooks"/>
    <s v="Austria"/>
    <n v="48.210033000000003"/>
    <n v="16.363448999999999"/>
    <s v="Energy &amp; Utilities"/>
    <s v="Small (11-200)"/>
    <x v="7"/>
    <d v="2024-04-30T00:00:00"/>
    <s v="SAAS"/>
    <s v="Churned Customer"/>
    <n v="7"/>
    <m/>
    <m/>
    <n v="543"/>
    <n v="0.3"/>
    <d v="2024-06-21T00:00:00"/>
    <d v="2024-07-12T00:00:00"/>
  </r>
  <r>
    <s v="Cassin, Windler and Friesen"/>
    <s v="Switzerland"/>
    <n v="46.204391000000001"/>
    <n v="6.1431579999999997"/>
    <s v="Construction &amp; Engineering"/>
    <s v="Small (11-200)"/>
    <x v="3"/>
    <d v="2024-03-28T00:00:00"/>
    <s v="SAAS"/>
    <s v="Churned Customer"/>
    <n v="7"/>
    <m/>
    <m/>
    <n v="1984"/>
    <n v="0.2"/>
    <d v="2024-12-31T00:00:00"/>
    <d v="2024-05-29T00:00:00"/>
  </r>
  <r>
    <s v="Greenfelder, O'Reilly and Dietrich"/>
    <s v="Portugal"/>
    <n v="38.736946000000003"/>
    <n v="-9.1426850000000002"/>
    <s v="Banking &amp; Finance"/>
    <s v="Small (11-200)"/>
    <x v="1"/>
    <d v="2024-01-19T00:00:00"/>
    <s v="SAAS"/>
    <s v="Churned Customer"/>
    <n v="7"/>
    <m/>
    <m/>
    <n v="349"/>
    <n v="0.5"/>
    <d v="2024-04-22T00:00:00"/>
    <d v="2024-02-07T00:00:00"/>
  </r>
  <r>
    <s v="Kris, Brekke and Gulgowski"/>
    <s v="Switzerland"/>
    <n v="46.204391000000001"/>
    <n v="6.1431579999999997"/>
    <s v="Telecommunications"/>
    <s v="Small (11-200)"/>
    <x v="2"/>
    <d v="2024-01-07T00:00:00"/>
    <s v="SAAS"/>
    <s v="Churned Customer"/>
    <n v="7"/>
    <m/>
    <m/>
    <n v="1790"/>
    <n v="0.9"/>
    <d v="2024-12-14T00:00:00"/>
    <d v="2024-02-13T00:00:00"/>
  </r>
  <r>
    <s v="Adams and Sons"/>
    <s v="Germany"/>
    <n v="52.520007999999997"/>
    <n v="13.404954"/>
    <s v="Transportation &amp; Logistics"/>
    <s v="Small (11-200)"/>
    <x v="2"/>
    <d v="2024-02-13T00:00:00"/>
    <s v="SAAS"/>
    <s v="Churned Customer"/>
    <n v="7"/>
    <m/>
    <m/>
    <n v="1606"/>
    <n v="0.4"/>
    <d v="2024-11-01T00:00:00"/>
    <d v="2024-05-09T00:00:00"/>
  </r>
  <r>
    <s v="Kunze, O'Reilly and Von"/>
    <s v="Switzerland"/>
    <n v="46.204391000000001"/>
    <n v="6.1431579999999997"/>
    <s v="Retail &amp; Distribution"/>
    <s v="Small (11-200)"/>
    <x v="3"/>
    <d v="2024-04-08T00:00:00"/>
    <s v="SAAS"/>
    <s v="Churned Customer"/>
    <n v="7"/>
    <m/>
    <m/>
    <n v="716"/>
    <n v="0.4"/>
    <d v="2025-03-11T00:00:00"/>
    <d v="2024-07-13T00:00:00"/>
  </r>
  <r>
    <s v="Rempel and Sons"/>
    <s v="Germany"/>
    <n v="52.520007999999997"/>
    <n v="13.404954"/>
    <s v="Transportation &amp; Logistics"/>
    <s v="Small (11-200)"/>
    <x v="7"/>
    <d v="2024-01-25T00:00:00"/>
    <s v="SAAS"/>
    <s v="Churned Customer"/>
    <n v="7"/>
    <m/>
    <m/>
    <n v="1883"/>
    <n v="0.2"/>
    <d v="2024-10-13T00:00:00"/>
    <d v="2024-04-17T00:00:00"/>
  </r>
  <r>
    <s v="Smitham-Sipes"/>
    <s v="Italy"/>
    <n v="41.902782000000002"/>
    <n v="12.496366"/>
    <s v="Banking &amp; Finance"/>
    <s v="Small (11-200)"/>
    <x v="3"/>
    <d v="2024-01-06T00:00:00"/>
    <s v="Services"/>
    <s v="Churned Customer"/>
    <n v="7"/>
    <m/>
    <m/>
    <n v="233"/>
    <n v="0.1"/>
    <d v="2024-11-12T00:00:00"/>
    <d v="2024-02-10T00:00:00"/>
  </r>
  <r>
    <s v="Krajcik-Tromp"/>
    <s v="Italy"/>
    <n v="41.902782000000002"/>
    <n v="12.496366"/>
    <s v="Manufacturing &amp; Production"/>
    <s v="Small (11-200)"/>
    <x v="3"/>
    <d v="2024-05-06T00:00:00"/>
    <s v="SAAS"/>
    <s v="Churned Customer"/>
    <n v="7"/>
    <m/>
    <m/>
    <n v="854"/>
    <n v="0.6"/>
    <d v="2024-12-28T00:00:00"/>
    <d v="2024-08-10T00:00:00"/>
  </r>
  <r>
    <s v="Gusikowski, Erdman and Ryan"/>
    <s v="Italy"/>
    <n v="41.902782000000002"/>
    <n v="12.496366"/>
    <s v="Education &amp; Science"/>
    <s v="Small (11-200)"/>
    <x v="4"/>
    <d v="2024-05-21T00:00:00"/>
    <s v="Services"/>
    <s v="Churned Customer"/>
    <n v="7"/>
    <m/>
    <m/>
    <n v="1249"/>
    <n v="0.8"/>
    <d v="2025-03-17T00:00:00"/>
    <d v="2024-06-29T00:00:00"/>
  </r>
  <r>
    <s v="Renner, Bashirian and Lind"/>
    <s v="Switzerland"/>
    <n v="46.204391000000001"/>
    <n v="6.1431579999999997"/>
    <s v="Construction &amp; Engineering"/>
    <s v="Small (11-200)"/>
    <x v="3"/>
    <d v="2024-03-21T00:00:00"/>
    <s v="SAAS"/>
    <s v="Churned Customer"/>
    <n v="7"/>
    <m/>
    <m/>
    <n v="1125"/>
    <n v="0.3"/>
    <d v="2024-04-12T00:00:00"/>
    <d v="2024-06-02T00:00:00"/>
  </r>
  <r>
    <s v="Spencer, Jerde and Green"/>
    <s v="Switzerland"/>
    <n v="46.204391000000001"/>
    <n v="6.1431579999999997"/>
    <s v="Entertainment &amp; Media &amp; Hospitality"/>
    <s v="Small (11-200)"/>
    <x v="0"/>
    <d v="2024-05-27T00:00:00"/>
    <s v="SAAS"/>
    <s v="Churned Customer"/>
    <n v="7"/>
    <m/>
    <m/>
    <n v="1411"/>
    <n v="0.4"/>
    <d v="2025-03-23T00:00:00"/>
    <d v="2024-08-29T00:00:00"/>
  </r>
  <r>
    <s v="Maggio-Reynolds"/>
    <s v="France"/>
    <n v="48.864716000000001"/>
    <n v="2.3490139999999999"/>
    <s v="Government Administration &amp; Healthcare"/>
    <s v="Small (11-200)"/>
    <x v="5"/>
    <d v="2024-02-03T00:00:00"/>
    <s v="SAAS"/>
    <s v="Churned Customer"/>
    <n v="7"/>
    <m/>
    <m/>
    <n v="1503"/>
    <n v="0.3"/>
    <d v="2025-01-03T00:00:00"/>
    <d v="2024-04-19T00:00:00"/>
  </r>
  <r>
    <s v="Blognation"/>
    <s v="Germany"/>
    <n v="52.520007999999997"/>
    <n v="13.404954"/>
    <s v="Banking &amp; Finance"/>
    <s v="Micro (1-10)"/>
    <x v="5"/>
    <d v="2024-05-31T00:00:00"/>
    <s v="Custom solution"/>
    <s v="Churned Customer"/>
    <n v="7"/>
    <m/>
    <m/>
    <n v="206"/>
    <n v="0.8"/>
    <d v="2024-10-10T00:00:00"/>
    <d v="2024-06-17T00:00:00"/>
  </r>
  <r>
    <s v="Dablist"/>
    <s v="Germany"/>
    <n v="52.520007999999997"/>
    <n v="13.404954"/>
    <s v="IT &amp; IT Services"/>
    <s v="Micro (1-10)"/>
    <x v="5"/>
    <d v="2024-01-11T00:00:00"/>
    <s v="SAAS"/>
    <s v="Churned Customer"/>
    <n v="7"/>
    <m/>
    <m/>
    <n v="956"/>
    <n v="1"/>
    <d v="2024-04-26T00:00:00"/>
    <d v="2024-03-07T00:00:00"/>
  </r>
  <r>
    <s v="Meedoo"/>
    <s v="Netherlands"/>
    <n v="52.370215999999999"/>
    <n v="4.895168"/>
    <s v="Transportation &amp; Logistics"/>
    <s v="Micro (1-10)"/>
    <x v="2"/>
    <d v="2024-04-09T00:00:00"/>
    <s v="SAAS"/>
    <s v="Churned Customer"/>
    <n v="7"/>
    <m/>
    <m/>
    <n v="668"/>
    <n v="0.4"/>
    <d v="2024-09-05T00:00:00"/>
    <d v="2024-04-27T00:00:00"/>
  </r>
  <r>
    <s v="Runte Group"/>
    <s v="Austria"/>
    <n v="48.210033000000003"/>
    <n v="16.363448999999999"/>
    <s v="Retail &amp; Distribution"/>
    <s v="Micro (1-10)"/>
    <x v="5"/>
    <d v="2024-05-08T00:00:00"/>
    <s v="Services"/>
    <s v="Churned Customer"/>
    <n v="7"/>
    <m/>
    <m/>
    <n v="721"/>
    <n v="0.3"/>
    <d v="2025-02-22T00:00:00"/>
    <d v="2024-07-20T00:00:00"/>
  </r>
  <r>
    <s v="VonRueden Inc"/>
    <s v="Germany"/>
    <n v="52.520007999999997"/>
    <n v="13.404954"/>
    <s v="Transportation &amp; Logistics"/>
    <s v="Micro (1-10)"/>
    <x v="3"/>
    <d v="2024-03-03T00:00:00"/>
    <s v="Services"/>
    <s v="Churned Customer"/>
    <n v="7"/>
    <m/>
    <m/>
    <n v="320"/>
    <n v="0.2"/>
    <d v="2024-10-21T00:00:00"/>
    <d v="2024-03-23T00:00:00"/>
  </r>
  <r>
    <s v="Treutel-Willms"/>
    <s v="Italy"/>
    <n v="41.902782000000002"/>
    <n v="12.496366"/>
    <s v="Banking &amp; Finance"/>
    <s v="Micro (1-10)"/>
    <x v="7"/>
    <d v="2024-05-17T00:00:00"/>
    <s v="Custom solution"/>
    <s v="Churned Customer"/>
    <n v="7"/>
    <m/>
    <m/>
    <n v="1074"/>
    <n v="0.9"/>
    <d v="2024-12-21T00:00:00"/>
    <d v="2024-08-15T00:00:00"/>
  </r>
  <r>
    <s v="Medhurst, Weber and Waters"/>
    <s v="Italy"/>
    <n v="41.902782000000002"/>
    <n v="12.496366"/>
    <s v="Construction &amp; Engineering"/>
    <s v="Micro (1-10)"/>
    <x v="0"/>
    <d v="2024-02-15T00:00:00"/>
    <s v="SAAS"/>
    <s v="Churned Customer"/>
    <n v="7"/>
    <m/>
    <m/>
    <n v="480"/>
    <n v="0.7"/>
    <d v="2025-02-07T00:00:00"/>
    <d v="2024-05-13T00:00:00"/>
  </r>
  <r>
    <s v="Hansen LLC"/>
    <s v="Spain"/>
    <n v="40.416775000000001"/>
    <n v="-3.7037900000000001"/>
    <s v="Professional Services &amp; Consulting"/>
    <s v="Micro (1-10)"/>
    <x v="3"/>
    <d v="2024-01-05T00:00:00"/>
    <s v="Services"/>
    <s v="Churned Customer"/>
    <n v="7"/>
    <m/>
    <m/>
    <n v="392"/>
    <n v="0.2"/>
    <d v="2024-01-26T00:00:00"/>
    <d v="2024-03-13T00:00:00"/>
  </r>
  <r>
    <s v="Bechtelar-Heidenreich"/>
    <s v="Italy"/>
    <n v="41.902782000000002"/>
    <n v="12.496366"/>
    <s v="Banking &amp; Finance"/>
    <s v="Micro (1-10)"/>
    <x v="2"/>
    <d v="2024-03-25T00:00:00"/>
    <s v="Services"/>
    <s v="Churned Customer"/>
    <n v="7"/>
    <m/>
    <m/>
    <n v="846"/>
    <n v="0.4"/>
    <d v="2024-08-27T00:00:00"/>
    <d v="2024-06-02T00:00:00"/>
  </r>
  <r>
    <s v="Rosenbaum, Breitenberg and Langworth"/>
    <s v="Switzerland"/>
    <n v="46.204391000000001"/>
    <n v="6.1431579999999997"/>
    <s v="IT &amp; IT Services"/>
    <s v="Micro (1-10)"/>
    <x v="1"/>
    <d v="2024-04-30T00:00:00"/>
    <s v="SAAS"/>
    <s v="Churned Customer"/>
    <n v="7"/>
    <m/>
    <m/>
    <n v="968"/>
    <n v="0.5"/>
    <d v="2025-01-24T00:00:00"/>
    <d v="2024-08-03T00:00:00"/>
  </r>
  <r>
    <s v="Kunde Group"/>
    <s v="Spain"/>
    <n v="40.416775000000001"/>
    <n v="-3.7037900000000001"/>
    <s v="Agriculture &amp; Mining"/>
    <s v="Micro (1-10)"/>
    <x v="3"/>
    <d v="2024-01-04T00:00:00"/>
    <s v="Services"/>
    <s v="Churned Customer"/>
    <n v="7"/>
    <m/>
    <m/>
    <n v="1068"/>
    <n v="0.4"/>
    <d v="2024-11-12T00:00:00"/>
    <d v="2024-03-18T00:00:00"/>
  </r>
  <r>
    <s v="Abernathy and Sons"/>
    <s v="France"/>
    <n v="48.864716000000001"/>
    <n v="2.3490139999999999"/>
    <s v="Agriculture &amp; Mining"/>
    <s v="Micro (1-10)"/>
    <x v="3"/>
    <d v="2024-03-27T00:00:00"/>
    <s v="Services"/>
    <s v="Churned Customer"/>
    <n v="7"/>
    <m/>
    <m/>
    <n v="617"/>
    <n v="0.3"/>
    <d v="2024-12-02T00:00:00"/>
    <d v="2024-04-01T00:00:00"/>
  </r>
  <r>
    <s v="Erdman, Wilkinson and Stracke"/>
    <s v="Germany"/>
    <n v="52.520007999999997"/>
    <n v="13.404954"/>
    <s v="Banking &amp; Finance"/>
    <s v="Micro (1-10)"/>
    <x v="5"/>
    <d v="2024-01-04T00:00:00"/>
    <s v="Services"/>
    <s v="Churned Customer"/>
    <n v="7"/>
    <m/>
    <m/>
    <n v="888"/>
    <n v="0.3"/>
    <d v="2024-05-08T00:00:00"/>
    <d v="2024-02-04T00:00:00"/>
  </r>
  <r>
    <s v="Bogisich, Denesik and Crona"/>
    <s v="Spain"/>
    <n v="40.416775000000001"/>
    <n v="-3.7037900000000001"/>
    <s v="IT &amp; IT Services"/>
    <s v="Micro (1-10)"/>
    <x v="2"/>
    <d v="2024-04-15T00:00:00"/>
    <s v="Custom solution"/>
    <s v="Churned Customer"/>
    <n v="7"/>
    <m/>
    <m/>
    <n v="364"/>
    <n v="0.3"/>
    <d v="2024-05-29T00:00:00"/>
    <d v="2024-08-12T00:00:00"/>
  </r>
  <r>
    <s v="Davis-Schuppe"/>
    <s v="Germany"/>
    <n v="52.520007999999997"/>
    <n v="13.404954"/>
    <s v="Banking &amp; Finance"/>
    <s v="Micro (1-10)"/>
    <x v="4"/>
    <d v="2024-04-15T00:00:00"/>
    <s v="Services"/>
    <s v="Churned Customer"/>
    <n v="7"/>
    <m/>
    <m/>
    <n v="856"/>
    <n v="0.6"/>
    <d v="2024-09-29T00:00:00"/>
    <d v="2024-07-11T00:00:00"/>
  </r>
  <r>
    <s v="Huel-Dooley"/>
    <s v="Belgium"/>
    <n v="51.260196999999998"/>
    <n v="4.4027710000000004"/>
    <s v="Banking &amp; Finance"/>
    <s v="Micro (1-10)"/>
    <x v="6"/>
    <d v="2024-02-10T00:00:00"/>
    <s v="SAAS"/>
    <s v="Churned Customer"/>
    <n v="7"/>
    <m/>
    <m/>
    <n v="555"/>
    <n v="0.4"/>
    <d v="2024-07-27T00:00:00"/>
    <d v="2024-03-18T00:00:00"/>
  </r>
  <r>
    <s v="Bergstrom LLC"/>
    <s v="Portugal"/>
    <n v="38.736946000000003"/>
    <n v="-9.1426850000000002"/>
    <s v="Transportation &amp; Logistics"/>
    <s v="Micro (1-10)"/>
    <x v="4"/>
    <d v="2024-04-04T00:00:00"/>
    <s v="Services"/>
    <s v="Churned Customer"/>
    <n v="7"/>
    <m/>
    <m/>
    <n v="1035"/>
    <n v="0.7"/>
    <d v="2024-08-20T00:00:00"/>
    <d v="2024-07-25T00:00:00"/>
  </r>
  <r>
    <s v="Considine, Collins and Hudson"/>
    <s v="Portugal"/>
    <n v="38.736946000000003"/>
    <n v="-9.1426850000000002"/>
    <s v="Entertainment &amp; Media &amp; Hospitality"/>
    <s v="Micro (1-10)"/>
    <x v="4"/>
    <d v="2024-02-25T00:00:00"/>
    <s v="SAAS"/>
    <s v="Churned Customer"/>
    <n v="7"/>
    <m/>
    <m/>
    <n v="566"/>
    <n v="0.3"/>
    <d v="2024-12-09T00:00:00"/>
    <d v="2024-06-01T00:00:00"/>
  </r>
  <r>
    <s v="Kunde-Lindgren"/>
    <s v="Netherlands"/>
    <n v="52.370215999999999"/>
    <n v="4.895168"/>
    <s v="Telecommunications"/>
    <s v="Micro (1-10)"/>
    <x v="4"/>
    <d v="2024-01-18T00:00:00"/>
    <s v="Services"/>
    <s v="Churned Customer"/>
    <n v="7"/>
    <m/>
    <m/>
    <n v="722"/>
    <n v="0.9"/>
    <d v="2024-11-04T00:00:00"/>
    <d v="2024-05-03T00:00:00"/>
  </r>
  <r>
    <s v="Crooks Group"/>
    <s v="France"/>
    <n v="48.864716000000001"/>
    <n v="2.3490139999999999"/>
    <s v="Telecommunications"/>
    <s v="Micro (1-10)"/>
    <x v="3"/>
    <d v="2024-01-16T00:00:00"/>
    <s v="Services"/>
    <s v="Churned Customer"/>
    <n v="7"/>
    <m/>
    <m/>
    <n v="1000"/>
    <n v="0.8"/>
    <d v="2024-04-15T00:00:00"/>
    <d v="2024-02-03T00:00:00"/>
  </r>
  <r>
    <s v="O'Conner Group"/>
    <s v="Italy"/>
    <n v="41.902782000000002"/>
    <n v="12.496366"/>
    <s v="Agriculture &amp; Mining"/>
    <s v="Micro (1-10)"/>
    <x v="2"/>
    <d v="2024-02-18T00:00:00"/>
    <s v="Custom solution"/>
    <s v="Churned Customer"/>
    <n v="7"/>
    <m/>
    <m/>
    <n v="898"/>
    <n v="0.6"/>
    <d v="2024-03-27T00:00:00"/>
    <d v="2024-04-13T00:00:00"/>
  </r>
  <r>
    <s v="Bogan-Goyette"/>
    <s v="Netherlands"/>
    <n v="52.370215999999999"/>
    <n v="4.895168"/>
    <s v="Telecommunications"/>
    <s v="Micro (1-10)"/>
    <x v="3"/>
    <d v="2024-05-23T00:00:00"/>
    <s v="Services"/>
    <s v="Churned Customer"/>
    <n v="7"/>
    <m/>
    <m/>
    <n v="786"/>
    <n v="0.3"/>
    <d v="2024-12-03T00:00:00"/>
    <d v="2024-09-10T00:00:00"/>
  </r>
  <r>
    <s v="Hilll, Runolfsdottir and Barrows"/>
    <s v="Switzerland"/>
    <n v="46.204391000000001"/>
    <n v="6.1431579999999997"/>
    <s v="Transportation &amp; Logistics"/>
    <s v="Micro (1-10)"/>
    <x v="1"/>
    <d v="2024-02-23T00:00:00"/>
    <s v="SAAS"/>
    <s v="Churned Customer"/>
    <n v="7"/>
    <m/>
    <m/>
    <n v="843"/>
    <n v="0.4"/>
    <d v="2024-06-29T00:00:00"/>
    <d v="2024-06-16T00:00:00"/>
  </r>
  <r>
    <s v="Lubowitz, McClure and Hettinger"/>
    <s v="Spain"/>
    <n v="40.416775000000001"/>
    <n v="-3.7037900000000001"/>
    <s v="IT &amp; IT Services"/>
    <s v="Micro (1-10)"/>
    <x v="5"/>
    <d v="2024-05-01T00:00:00"/>
    <s v="SAAS"/>
    <s v="Churned Customer"/>
    <n v="7"/>
    <m/>
    <m/>
    <n v="608"/>
    <n v="0.2"/>
    <d v="2025-03-16T00:00:00"/>
    <d v="2024-08-20T00:00:00"/>
  </r>
  <r>
    <s v="Herman LLC"/>
    <s v="Italy"/>
    <n v="41.902782000000002"/>
    <n v="12.496366"/>
    <s v="IT &amp; IT Services"/>
    <s v="Micro (1-10)"/>
    <x v="3"/>
    <d v="2024-01-05T00:00:00"/>
    <s v="Services"/>
    <s v="Churned Customer"/>
    <n v="7"/>
    <m/>
    <m/>
    <n v="285"/>
    <n v="0.2"/>
    <d v="2024-07-16T00:00:00"/>
    <d v="2024-01-22T00:00:00"/>
  </r>
  <r>
    <s v="Bednar-Schuppe"/>
    <s v="Portugal"/>
    <n v="38.736946000000003"/>
    <n v="-9.1426850000000002"/>
    <s v="Retail &amp; Distribution"/>
    <s v="Micro (1-10)"/>
    <x v="4"/>
    <d v="2024-03-15T00:00:00"/>
    <s v="Custom solution"/>
    <s v="Churned Customer"/>
    <n v="7"/>
    <m/>
    <m/>
    <n v="950"/>
    <n v="0.2"/>
    <d v="2024-12-25T00:00:00"/>
    <d v="2024-07-06T00:00:00"/>
  </r>
  <r>
    <s v="Reynolds-Olson"/>
    <s v="Germany"/>
    <n v="52.520007999999997"/>
    <n v="13.404954"/>
    <s v="Transportation &amp; Logistics"/>
    <s v="Micro (1-10)"/>
    <x v="4"/>
    <d v="2024-04-06T00:00:00"/>
    <s v="SAAS"/>
    <s v="Churned Customer"/>
    <n v="7"/>
    <m/>
    <m/>
    <n v="1095"/>
    <n v="0.4"/>
    <d v="2024-09-20T00:00:00"/>
    <d v="2024-04-06T00:00:00"/>
  </r>
  <r>
    <s v="Jacobi, Johnson and Harris"/>
    <s v="France"/>
    <n v="48.864716000000001"/>
    <n v="2.3490139999999999"/>
    <s v="Government Administration &amp; Healthcare"/>
    <s v="Micro (1-10)"/>
    <x v="3"/>
    <d v="2024-05-21T00:00:00"/>
    <s v="Services"/>
    <s v="Churned Customer"/>
    <n v="7"/>
    <m/>
    <m/>
    <n v="668"/>
    <n v="0.9"/>
    <d v="2024-08-20T00:00:00"/>
    <d v="2024-08-07T00:00:00"/>
  </r>
  <r>
    <s v="Beatty Group"/>
    <s v="Belgium"/>
    <n v="51.260196999999998"/>
    <n v="4.4027710000000004"/>
    <s v="Banking &amp; Finance"/>
    <s v="Micro (1-10)"/>
    <x v="3"/>
    <d v="2024-01-26T00:00:00"/>
    <s v="Services"/>
    <s v="Churned Customer"/>
    <n v="7"/>
    <m/>
    <m/>
    <n v="993"/>
    <n v="0.5"/>
    <d v="2024-09-29T00:00:00"/>
    <d v="2024-02-14T00:00:00"/>
  </r>
  <r>
    <s v="Hettinger, Kuhic and Dooley"/>
    <s v="Germany"/>
    <n v="52.520007999999997"/>
    <n v="13.404954"/>
    <s v="Banking &amp; Finance"/>
    <s v="Micro (1-10)"/>
    <x v="0"/>
    <d v="2024-02-07T00:00:00"/>
    <s v="SAAS"/>
    <s v="Churned Customer"/>
    <n v="7"/>
    <m/>
    <m/>
    <n v="670"/>
    <n v="0.5"/>
    <d v="2024-04-09T00:00:00"/>
    <d v="2024-04-01T00:00:00"/>
  </r>
  <r>
    <s v="O'Kon-Fay"/>
    <s v="France"/>
    <n v="48.864716000000001"/>
    <n v="2.3490139999999999"/>
    <s v="Banking &amp; Finance"/>
    <s v="Micro (1-10)"/>
    <x v="4"/>
    <d v="2024-02-13T00:00:00"/>
    <s v="SAAS"/>
    <s v="Churned Customer"/>
    <n v="7"/>
    <m/>
    <m/>
    <n v="442"/>
    <n v="0.2"/>
    <d v="2024-09-08T00:00:00"/>
    <d v="2024-05-24T00:00:00"/>
  </r>
  <r>
    <s v="Leuschke LLC"/>
    <s v="Germany"/>
    <n v="52.520007999999997"/>
    <n v="13.404954"/>
    <s v="Transportation &amp; Logistics"/>
    <s v="Micro (1-10)"/>
    <x v="3"/>
    <d v="2024-01-31T00:00:00"/>
    <s v="Custom solution"/>
    <s v="Churned Customer"/>
    <n v="7"/>
    <m/>
    <m/>
    <n v="375"/>
    <n v="0.7"/>
    <d v="2024-07-16T00:00:00"/>
    <d v="2024-03-13T00:00:00"/>
  </r>
  <r>
    <s v="Dooley, Stracke and Wiegand"/>
    <s v="Italy"/>
    <n v="41.902782000000002"/>
    <n v="12.496366"/>
    <s v="Energy &amp; Utilities"/>
    <s v="Micro (1-10)"/>
    <x v="5"/>
    <d v="2024-02-28T00:00:00"/>
    <s v="SAAS"/>
    <s v="Churned Customer"/>
    <n v="7"/>
    <m/>
    <m/>
    <n v="258"/>
    <n v="0.4"/>
    <d v="2025-01-12T00:00:00"/>
    <d v="2024-04-19T00:00:00"/>
  </r>
  <r>
    <s v="Heathcote-Ryan"/>
    <s v="Portugal"/>
    <n v="38.736946000000003"/>
    <n v="-9.1426850000000002"/>
    <s v="Education &amp; Science"/>
    <s v="Micro (1-10)"/>
    <x v="2"/>
    <d v="2024-04-26T00:00:00"/>
    <s v="SAAS"/>
    <s v="Churned Customer"/>
    <n v="7"/>
    <m/>
    <m/>
    <n v="663"/>
    <n v="0.4"/>
    <d v="2025-02-17T00:00:00"/>
    <d v="2024-05-29T00:00:00"/>
  </r>
  <r>
    <s v="Leuschke, Mohr and Rolfson"/>
    <s v="Switzerland"/>
    <n v="46.204391000000001"/>
    <n v="6.1431579999999997"/>
    <s v="Transportation &amp; Logistics"/>
    <s v="Micro (1-10)"/>
    <x v="0"/>
    <d v="2024-03-11T00:00:00"/>
    <s v="Services"/>
    <s v="Churned Customer"/>
    <n v="7"/>
    <m/>
    <m/>
    <n v="1039"/>
    <n v="0.7"/>
    <d v="2024-12-13T00:00:00"/>
    <d v="2024-06-14T00:00:00"/>
  </r>
  <r>
    <s v="Reinger and Sons"/>
    <s v="Austria"/>
    <n v="48.210033000000003"/>
    <n v="16.363448999999999"/>
    <s v="Banking &amp; Finance"/>
    <s v="Micro (1-10)"/>
    <x v="4"/>
    <d v="2024-01-13T00:00:00"/>
    <s v="SAAS"/>
    <s v="Churned Customer"/>
    <n v="7"/>
    <m/>
    <m/>
    <n v="991"/>
    <n v="0.4"/>
    <d v="2024-04-30T00:00:00"/>
    <d v="2024-03-26T00:00:00"/>
  </r>
  <r>
    <s v="Klocko Group"/>
    <s v="Switzerland"/>
    <n v="46.204391000000001"/>
    <n v="6.1431579999999997"/>
    <s v="Transportation &amp; Logistics"/>
    <s v="Micro (1-10)"/>
    <x v="4"/>
    <d v="2024-01-06T00:00:00"/>
    <s v="SAAS"/>
    <s v="Churned Customer"/>
    <n v="7"/>
    <m/>
    <m/>
    <n v="820"/>
    <n v="0.2"/>
    <d v="2024-10-24T00:00:00"/>
    <d v="2024-02-09T00:00:00"/>
  </r>
  <r>
    <s v="Koch, Kerluke and Kuphal"/>
    <s v="Portugal"/>
    <n v="38.736946000000003"/>
    <n v="-9.1426850000000002"/>
    <s v="Transportation &amp; Logistics"/>
    <s v="Micro (1-10)"/>
    <x v="3"/>
    <d v="2024-02-20T00:00:00"/>
    <s v="SAAS"/>
    <s v="Churned Customer"/>
    <n v="7"/>
    <m/>
    <m/>
    <n v="884"/>
    <n v="1"/>
    <d v="2025-01-10T00:00:00"/>
    <d v="2024-04-03T00:00:00"/>
  </r>
  <r>
    <s v="Wolf Inc"/>
    <s v="Netherlands"/>
    <n v="52.370215999999999"/>
    <n v="4.895168"/>
    <s v="Energy &amp; Utilities"/>
    <s v="Micro (1-10)"/>
    <x v="6"/>
    <d v="2024-02-22T00:00:00"/>
    <s v="Custom solution"/>
    <s v="Churned Customer"/>
    <n v="7"/>
    <m/>
    <m/>
    <n v="1057"/>
    <n v="0.6"/>
    <d v="2025-02-07T00:00:00"/>
    <d v="2024-06-14T00:00:00"/>
  </r>
  <r>
    <s v="Hoeger-Jakubowski"/>
    <s v="France"/>
    <n v="48.864716000000001"/>
    <n v="2.3490139999999999"/>
    <s v="Transportation &amp; Logistics"/>
    <s v="Micro (1-10)"/>
    <x v="4"/>
    <d v="2024-05-30T00:00:00"/>
    <s v="Services"/>
    <s v="Churned Customer"/>
    <n v="7"/>
    <m/>
    <m/>
    <n v="654"/>
    <n v="0.2"/>
    <d v="2024-11-02T00:00:00"/>
    <d v="2024-08-23T00:00:00"/>
  </r>
  <r>
    <s v="Ziemann LLC"/>
    <s v="Italy"/>
    <n v="41.902782000000002"/>
    <n v="12.496366"/>
    <s v="Construction &amp; Engineering"/>
    <s v="Micro (1-10)"/>
    <x v="4"/>
    <d v="2024-01-17T00:00:00"/>
    <s v="SAAS"/>
    <s v="Churned Customer"/>
    <n v="7"/>
    <m/>
    <m/>
    <n v="913"/>
    <n v="0.5"/>
    <d v="2024-03-13T00:00:00"/>
    <d v="2024-02-19T00:00:00"/>
  </r>
  <r>
    <s v="Flashspan"/>
    <s v="Spain"/>
    <n v="40.416775000000001"/>
    <n v="-3.7037900000000001"/>
    <s v="Telecommunications"/>
    <s v="Medium (201-500)"/>
    <x v="0"/>
    <d v="2024-04-25T00:00:00"/>
    <s v="SAAS"/>
    <s v="Churned Customer"/>
    <n v="7"/>
    <m/>
    <m/>
    <n v="5555"/>
    <n v="0.5"/>
    <d v="2025-02-28T00:00:00"/>
    <d v="2024-04-30T00:00:00"/>
  </r>
  <r>
    <s v="Wordpedia"/>
    <s v="Italy"/>
    <n v="41.902782000000002"/>
    <n v="12.496366"/>
    <s v="Transportation &amp; Logistics"/>
    <s v="Medium (201-500)"/>
    <x v="1"/>
    <d v="2024-04-21T00:00:00"/>
    <s v="Custom solution"/>
    <s v="Churned Customer"/>
    <n v="7"/>
    <m/>
    <m/>
    <n v="5916"/>
    <n v="0.1"/>
    <d v="2024-10-13T00:00:00"/>
    <d v="2024-06-09T00:00:00"/>
  </r>
  <r>
    <s v="Quaxo"/>
    <s v="Italy"/>
    <n v="41.902782000000002"/>
    <n v="12.496366"/>
    <s v="Government Administration &amp; Healthcare"/>
    <s v="Medium (201-500)"/>
    <x v="2"/>
    <d v="2024-02-26T00:00:00"/>
    <s v="Services"/>
    <s v="Churned Customer"/>
    <n v="7"/>
    <m/>
    <m/>
    <n v="1352"/>
    <n v="0.2"/>
    <d v="2024-06-16T00:00:00"/>
    <d v="2024-04-25T00:00:00"/>
  </r>
  <r>
    <s v="Skivee"/>
    <s v="Portugal"/>
    <n v="38.736946000000003"/>
    <n v="-9.1426850000000002"/>
    <s v="Recreation &amp; Sports"/>
    <s v="Medium (201-500)"/>
    <x v="4"/>
    <d v="2024-05-04T00:00:00"/>
    <s v="Custom solution"/>
    <s v="Churned Customer"/>
    <n v="7"/>
    <m/>
    <m/>
    <n v="7313"/>
    <n v="0.9"/>
    <d v="2024-05-31T00:00:00"/>
    <d v="2024-08-21T00:00:00"/>
  </r>
  <r>
    <s v="BlogXS"/>
    <s v="Spain"/>
    <n v="40.416775000000001"/>
    <n v="-3.7037900000000001"/>
    <s v="Construction &amp; Engineering"/>
    <s v="Medium (201-500)"/>
    <x v="4"/>
    <d v="2024-05-13T00:00:00"/>
    <s v="Custom solution"/>
    <s v="Churned Customer"/>
    <n v="7"/>
    <m/>
    <m/>
    <n v="481"/>
    <n v="0.5"/>
    <d v="2024-06-07T00:00:00"/>
    <d v="2024-06-21T00:00:00"/>
  </r>
  <r>
    <s v="Buzzster"/>
    <s v="France"/>
    <n v="48.864716000000001"/>
    <n v="2.3490139999999999"/>
    <s v="Retail &amp; Distribution"/>
    <s v="Medium (201-500)"/>
    <x v="4"/>
    <d v="2024-02-23T00:00:00"/>
    <s v="Services"/>
    <s v="Churned Customer"/>
    <n v="7"/>
    <m/>
    <m/>
    <n v="5122"/>
    <n v="0.2"/>
    <d v="2024-07-31T00:00:00"/>
    <d v="2024-03-23T00:00:00"/>
  </r>
  <r>
    <s v="Wyman-Goodwin"/>
    <s v="Austria"/>
    <n v="48.210033000000003"/>
    <n v="16.363448999999999"/>
    <s v="Education &amp; Science"/>
    <s v="Medium (201-500)"/>
    <x v="3"/>
    <d v="2024-02-01T00:00:00"/>
    <s v="SAAS"/>
    <s v="Churned Customer"/>
    <n v="7"/>
    <m/>
    <m/>
    <n v="7898"/>
    <n v="0.3"/>
    <d v="2024-09-05T00:00:00"/>
    <d v="2024-03-02T00:00:00"/>
  </r>
  <r>
    <s v="Cruickshank-Weimann"/>
    <s v="Switzerland"/>
    <n v="46.204391000000001"/>
    <n v="6.1431579999999997"/>
    <s v="IT &amp; IT Services"/>
    <s v="Medium (201-500)"/>
    <x v="3"/>
    <d v="2024-03-18T00:00:00"/>
    <s v="Custom solution"/>
    <s v="Churned Customer"/>
    <n v="7"/>
    <m/>
    <m/>
    <n v="5718"/>
    <n v="0.3"/>
    <d v="2024-08-03T00:00:00"/>
    <d v="2024-06-08T00:00:00"/>
  </r>
  <r>
    <s v="Schaden-Bode"/>
    <s v="Switzerland"/>
    <n v="46.204391000000001"/>
    <n v="6.1431579999999997"/>
    <s v="Education &amp; Science"/>
    <s v="Medium (201-500)"/>
    <x v="7"/>
    <d v="2024-02-10T00:00:00"/>
    <s v="Services"/>
    <s v="Churned Customer"/>
    <n v="7"/>
    <m/>
    <m/>
    <n v="2849"/>
    <n v="0.9"/>
    <d v="2024-09-15T00:00:00"/>
    <d v="2024-02-16T00:00:00"/>
  </r>
  <r>
    <s v="Walker LLC"/>
    <s v="Spain"/>
    <n v="40.416775000000001"/>
    <n v="-3.7037900000000001"/>
    <s v="Professional Services &amp; Consulting"/>
    <s v="Medium (201-500)"/>
    <x v="4"/>
    <d v="2024-01-12T00:00:00"/>
    <s v="Services"/>
    <s v="Churned Customer"/>
    <n v="7"/>
    <m/>
    <m/>
    <n v="3612"/>
    <n v="0.4"/>
    <d v="2024-07-24T00:00:00"/>
    <d v="2024-04-02T00:00:00"/>
  </r>
  <r>
    <s v="Tremblay, Lebsack and Gerhold"/>
    <s v="Spain"/>
    <n v="40.416775000000001"/>
    <n v="-3.7037900000000001"/>
    <s v="Transportation &amp; Logistics"/>
    <s v="Medium (201-500)"/>
    <x v="4"/>
    <d v="2024-04-05T00:00:00"/>
    <s v="SAAS"/>
    <s v="Churned Customer"/>
    <n v="7"/>
    <m/>
    <m/>
    <n v="1333"/>
    <n v="0.2"/>
    <d v="2024-06-28T00:00:00"/>
    <d v="2024-06-01T00:00:00"/>
  </r>
  <r>
    <s v="O'Reilly-Ferry"/>
    <s v="Switzerland"/>
    <n v="46.204391000000001"/>
    <n v="6.1431579999999997"/>
    <s v="Banking &amp; Finance"/>
    <s v="Medium (201-500)"/>
    <x v="0"/>
    <d v="2024-01-18T00:00:00"/>
    <s v="Services"/>
    <s v="Churned Customer"/>
    <n v="7"/>
    <m/>
    <m/>
    <n v="2367"/>
    <n v="0.2"/>
    <d v="2025-01-07T00:00:00"/>
    <d v="2024-05-12T00:00:00"/>
  </r>
  <r>
    <s v="Bartoletti-Aufderhar"/>
    <s v="Germany"/>
    <n v="52.520007999999997"/>
    <n v="13.404954"/>
    <s v="Professional Services &amp; Consulting"/>
    <s v="Medium (201-500)"/>
    <x v="7"/>
    <d v="2024-04-07T00:00:00"/>
    <s v="Services"/>
    <s v="Churned Customer"/>
    <n v="7"/>
    <m/>
    <m/>
    <n v="3651"/>
    <n v="0.4"/>
    <d v="2024-07-28T00:00:00"/>
    <d v="2024-04-12T00:00:00"/>
  </r>
  <r>
    <s v="Kiehn-Kshlerin"/>
    <s v="Italy"/>
    <n v="41.902782000000002"/>
    <n v="12.496366"/>
    <s v="Government Administration &amp; Healthcare"/>
    <s v="Medium (201-500)"/>
    <x v="2"/>
    <d v="2024-02-23T00:00:00"/>
    <s v="SAAS"/>
    <s v="Churned Customer"/>
    <n v="7"/>
    <m/>
    <m/>
    <n v="1647"/>
    <n v="0.1"/>
    <d v="2025-01-01T00:00:00"/>
    <d v="2024-05-24T00:00:00"/>
  </r>
  <r>
    <s v="Haley Group"/>
    <s v="Spain"/>
    <n v="40.416775000000001"/>
    <n v="-3.7037900000000001"/>
    <s v="IT &amp; IT Services"/>
    <s v="Medium (201-500)"/>
    <x v="0"/>
    <d v="2024-02-18T00:00:00"/>
    <s v="SAAS"/>
    <s v="Churned Customer"/>
    <n v="7"/>
    <m/>
    <m/>
    <n v="3098"/>
    <n v="0.4"/>
    <d v="2024-11-12T00:00:00"/>
    <d v="2024-03-01T00:00:00"/>
  </r>
  <r>
    <s v="Hegmann, Larkin and Bednar"/>
    <s v="France"/>
    <n v="48.864716000000001"/>
    <n v="2.3490139999999999"/>
    <s v="Agriculture &amp; Mining"/>
    <s v="Medium (201-500)"/>
    <x v="5"/>
    <d v="2024-02-15T00:00:00"/>
    <s v="Services"/>
    <s v="Churned Customer"/>
    <n v="7"/>
    <m/>
    <m/>
    <n v="7604"/>
    <n v="0.4"/>
    <d v="2024-11-14T00:00:00"/>
    <d v="2024-03-02T00:00:00"/>
  </r>
  <r>
    <s v="Lynch, Kihn and Bartell"/>
    <s v="Germany"/>
    <n v="52.520007999999997"/>
    <n v="13.404954"/>
    <s v="Retail &amp; Distribution"/>
    <s v="Medium (201-500)"/>
    <x v="5"/>
    <d v="2024-03-03T00:00:00"/>
    <s v="Services"/>
    <s v="Churned Customer"/>
    <n v="7"/>
    <m/>
    <m/>
    <n v="3858"/>
    <n v="0.5"/>
    <d v="2024-06-20T00:00:00"/>
    <d v="2024-04-01T00:00:00"/>
  </r>
  <r>
    <s v="Schinner, Bogisich and Batz"/>
    <s v="Austria"/>
    <n v="48.210033000000003"/>
    <n v="16.363448999999999"/>
    <s v="Education &amp; Science"/>
    <s v="Medium (201-500)"/>
    <x v="1"/>
    <d v="2024-01-12T00:00:00"/>
    <s v="SAAS"/>
    <s v="Churned Customer"/>
    <n v="7"/>
    <m/>
    <m/>
    <n v="785"/>
    <n v="0.7"/>
    <d v="2024-07-17T00:00:00"/>
    <d v="2024-04-14T00:00:00"/>
  </r>
  <r>
    <s v="Grimes and Sons"/>
    <s v="Spain"/>
    <n v="40.416775000000001"/>
    <n v="-3.7037900000000001"/>
    <s v="Government Administration &amp; Healthcare"/>
    <s v="Medium (201-500)"/>
    <x v="4"/>
    <d v="2024-01-20T00:00:00"/>
    <s v="SAAS"/>
    <s v="Churned Customer"/>
    <n v="7"/>
    <m/>
    <m/>
    <n v="4410"/>
    <n v="0.4"/>
    <d v="2024-06-10T00:00:00"/>
    <d v="2024-03-07T00:00:00"/>
  </r>
  <r>
    <s v="VonRueden, Gerlach and Schiller"/>
    <s v="France"/>
    <n v="48.864716000000001"/>
    <n v="2.3490139999999999"/>
    <s v="Professional Services &amp; Consulting"/>
    <s v="Medium (201-500)"/>
    <x v="3"/>
    <d v="2024-04-10T00:00:00"/>
    <s v="Services"/>
    <s v="Churned Customer"/>
    <n v="7"/>
    <m/>
    <m/>
    <n v="3455"/>
    <n v="1"/>
    <d v="2024-12-11T00:00:00"/>
    <d v="2024-06-11T00:00:00"/>
  </r>
  <r>
    <s v="Heller, Effertz and Tromp"/>
    <s v="Belgium"/>
    <n v="51.260196999999998"/>
    <n v="4.4027710000000004"/>
    <s v="Banking &amp; Finance"/>
    <s v="Medium (201-500)"/>
    <x v="3"/>
    <d v="2024-02-14T00:00:00"/>
    <s v="SAAS"/>
    <s v="Churned Customer"/>
    <n v="7"/>
    <m/>
    <m/>
    <n v="7486"/>
    <n v="0.4"/>
    <d v="2024-12-22T00:00:00"/>
    <d v="2024-05-11T00:00:00"/>
  </r>
  <r>
    <s v="Emard-Lind"/>
    <s v="Switzerland"/>
    <n v="46.204391000000001"/>
    <n v="6.1431579999999997"/>
    <s v="Retail &amp; Distribution"/>
    <s v="Medium (201-500)"/>
    <x v="2"/>
    <d v="2024-03-03T00:00:00"/>
    <s v="Services"/>
    <s v="Churned Customer"/>
    <n v="7"/>
    <m/>
    <m/>
    <n v="4521"/>
    <n v="0.9"/>
    <d v="2024-12-12T00:00:00"/>
    <d v="2024-03-06T00:00:00"/>
  </r>
  <r>
    <s v="O'Hara-Wyman"/>
    <s v="Italy"/>
    <n v="41.902782000000002"/>
    <n v="12.496366"/>
    <s v="Government Administration &amp; Healthcare"/>
    <s v="Medium (201-500)"/>
    <x v="7"/>
    <d v="2024-05-30T00:00:00"/>
    <s v="SAAS"/>
    <s v="Churned Customer"/>
    <n v="7"/>
    <m/>
    <m/>
    <n v="1641"/>
    <n v="0.2"/>
    <d v="2024-07-09T00:00:00"/>
    <d v="2024-09-06T00:00:00"/>
  </r>
  <r>
    <s v="Tillman-Greenholt"/>
    <s v="Italy"/>
    <n v="41.902782000000002"/>
    <n v="12.496366"/>
    <s v="Education &amp; Science"/>
    <s v="Medium (201-500)"/>
    <x v="2"/>
    <d v="2024-01-02T00:00:00"/>
    <s v="SAAS"/>
    <s v="Churned Customer"/>
    <n v="7"/>
    <m/>
    <m/>
    <n v="3545"/>
    <n v="0.4"/>
    <d v="2024-07-13T00:00:00"/>
    <d v="2024-04-27T00:00:00"/>
  </r>
  <r>
    <s v="Powlowski LLC"/>
    <s v="Italy"/>
    <n v="41.902782000000002"/>
    <n v="12.496366"/>
    <s v="Manufacturing &amp; Production"/>
    <s v="Medium (201-500)"/>
    <x v="4"/>
    <d v="2024-05-18T00:00:00"/>
    <s v="SAAS"/>
    <s v="Churned Customer"/>
    <n v="7"/>
    <m/>
    <m/>
    <n v="5862"/>
    <n v="0.6"/>
    <d v="2024-09-27T00:00:00"/>
    <d v="2024-07-06T00:00:00"/>
  </r>
  <r>
    <s v="O'Reilly-Stanton"/>
    <s v="Netherlands"/>
    <n v="52.370215999999999"/>
    <n v="4.895168"/>
    <s v="IT &amp; IT Services"/>
    <s v="Medium (201-500)"/>
    <x v="5"/>
    <d v="2024-03-17T00:00:00"/>
    <s v="Services"/>
    <s v="Churned Customer"/>
    <n v="7"/>
    <m/>
    <m/>
    <n v="6124"/>
    <n v="0.2"/>
    <d v="2024-06-28T00:00:00"/>
    <d v="2024-07-05T00:00:00"/>
  </r>
  <r>
    <s v="O'Reilly-Bruen"/>
    <s v="France"/>
    <n v="48.864716000000001"/>
    <n v="2.3490139999999999"/>
    <s v="Government Administration &amp; Healthcare"/>
    <s v="Medium (201-500)"/>
    <x v="3"/>
    <d v="2024-02-05T00:00:00"/>
    <s v="Services"/>
    <s v="Churned Customer"/>
    <n v="7"/>
    <m/>
    <m/>
    <n v="2002"/>
    <n v="0.3"/>
    <d v="2024-12-23T00:00:00"/>
    <d v="2024-03-20T00:00:00"/>
  </r>
  <r>
    <s v="Kirlin and Sons"/>
    <s v="Portugal"/>
    <n v="38.736946000000003"/>
    <n v="-9.1426850000000002"/>
    <s v="Government Administration &amp; Healthcare"/>
    <s v="Medium (201-500)"/>
    <x v="4"/>
    <d v="2024-01-02T00:00:00"/>
    <s v="Services"/>
    <s v="Churned Customer"/>
    <n v="7"/>
    <m/>
    <m/>
    <n v="3182"/>
    <n v="0.2"/>
    <d v="2024-05-05T00:00:00"/>
    <d v="2024-03-03T00:00:00"/>
  </r>
  <r>
    <s v="MacGyver LLC"/>
    <s v="Belgium"/>
    <n v="51.260196999999998"/>
    <n v="4.4027710000000004"/>
    <s v="Agriculture &amp; Mining"/>
    <s v="Medium (201-500)"/>
    <x v="4"/>
    <d v="2024-02-04T00:00:00"/>
    <s v="SAAS"/>
    <s v="Churned Customer"/>
    <n v="7"/>
    <m/>
    <m/>
    <n v="7019"/>
    <n v="0.3"/>
    <d v="2024-03-02T00:00:00"/>
    <d v="2024-05-12T00:00:00"/>
  </r>
  <r>
    <s v="Lemke-Crooks"/>
    <s v="Italy"/>
    <n v="41.902782000000002"/>
    <n v="12.496366"/>
    <s v="Transportation &amp; Logistics"/>
    <s v="Medium (201-500)"/>
    <x v="0"/>
    <d v="2024-04-17T00:00:00"/>
    <s v="SAAS"/>
    <s v="Churned Customer"/>
    <n v="7"/>
    <m/>
    <m/>
    <n v="2816"/>
    <n v="0.7"/>
    <d v="2024-08-04T00:00:00"/>
    <d v="2024-05-18T00:00:00"/>
  </r>
  <r>
    <s v="Hirthe, Grady and Cummings"/>
    <s v="Switzerland"/>
    <n v="46.204391000000001"/>
    <n v="6.1431579999999997"/>
    <s v="Banking &amp; Finance"/>
    <s v="Medium (201-500)"/>
    <x v="1"/>
    <d v="2024-05-24T00:00:00"/>
    <s v="SAAS"/>
    <s v="Churned Customer"/>
    <n v="7"/>
    <m/>
    <m/>
    <n v="734"/>
    <n v="0.4"/>
    <d v="2024-08-04T00:00:00"/>
    <d v="2024-08-27T00:00:00"/>
  </r>
  <r>
    <s v="Crooks-Wiza"/>
    <s v="Italy"/>
    <n v="41.902782000000002"/>
    <n v="12.496366"/>
    <s v="Banking &amp; Finance"/>
    <s v="Medium (201-500)"/>
    <x v="2"/>
    <d v="2024-03-23T00:00:00"/>
    <s v="SAAS"/>
    <s v="Churned Customer"/>
    <n v="7"/>
    <m/>
    <m/>
    <n v="7204"/>
    <n v="0.2"/>
    <d v="2024-11-22T00:00:00"/>
    <d v="2024-06-24T00:00:00"/>
  </r>
  <r>
    <s v="Ortiz, Bashirian and Pfannerstill"/>
    <s v="Italy"/>
    <n v="41.902782000000002"/>
    <n v="12.496366"/>
    <s v="Professional Services &amp; Consulting"/>
    <s v="Medium (201-500)"/>
    <x v="4"/>
    <d v="2024-04-01T00:00:00"/>
    <s v="SAAS"/>
    <s v="Churned Customer"/>
    <n v="7"/>
    <m/>
    <m/>
    <n v="2921"/>
    <n v="0.6"/>
    <d v="2025-02-13T00:00:00"/>
    <d v="2024-06-02T00:00:00"/>
  </r>
  <r>
    <s v="Orn, Blanda and Oberbrunner"/>
    <s v="Portugal"/>
    <n v="38.736946000000003"/>
    <n v="-9.1426850000000002"/>
    <s v="Government Administration &amp; Healthcare"/>
    <s v="Medium (201-500)"/>
    <x v="1"/>
    <d v="2024-03-09T00:00:00"/>
    <s v="Services"/>
    <s v="Churned Customer"/>
    <n v="7"/>
    <m/>
    <m/>
    <n v="2653"/>
    <n v="0.5"/>
    <d v="2025-01-31T00:00:00"/>
    <d v="2024-05-30T00:00:00"/>
  </r>
  <r>
    <s v="Boyle Inc"/>
    <s v="France"/>
    <n v="48.864716000000001"/>
    <n v="2.3490139999999999"/>
    <s v="Telecommunications"/>
    <s v="Medium (201-500)"/>
    <x v="6"/>
    <d v="2024-05-29T00:00:00"/>
    <s v="Custom solution"/>
    <s v="Churned Customer"/>
    <n v="7"/>
    <m/>
    <m/>
    <n v="4849"/>
    <n v="0.3"/>
    <d v="2024-07-20T00:00:00"/>
    <d v="2024-07-23T00:00:00"/>
  </r>
  <r>
    <s v="Rodriguez, Little and Jast"/>
    <s v="Switzerland"/>
    <n v="46.204391000000001"/>
    <n v="6.1431579999999997"/>
    <s v="IT &amp; IT Services"/>
    <s v="Medium (201-500)"/>
    <x v="3"/>
    <d v="2024-03-28T00:00:00"/>
    <s v="Custom solution"/>
    <s v="Churned Customer"/>
    <n v="7"/>
    <m/>
    <m/>
    <n v="1092"/>
    <n v="0.4"/>
    <d v="2025-01-02T00:00:00"/>
    <d v="2024-07-13T00:00:00"/>
  </r>
  <r>
    <s v="Bosco LLC"/>
    <s v="Portugal"/>
    <n v="38.736946000000003"/>
    <n v="-9.1426850000000002"/>
    <s v="Entertainment &amp; Media &amp; Hospitality"/>
    <s v="Medium (201-500)"/>
    <x v="4"/>
    <d v="2024-05-10T00:00:00"/>
    <s v="Custom solution"/>
    <s v="Churned Customer"/>
    <n v="7"/>
    <m/>
    <m/>
    <n v="5902"/>
    <n v="0.5"/>
    <d v="2025-04-29T00:00:00"/>
    <d v="2024-07-27T00:00:00"/>
  </r>
  <r>
    <s v="Bergnaum LLC"/>
    <s v="Italy"/>
    <n v="41.902782000000002"/>
    <n v="12.496366"/>
    <s v="Telecommunications"/>
    <s v="Medium (201-500)"/>
    <x v="2"/>
    <d v="2024-05-04T00:00:00"/>
    <s v="Custom solution"/>
    <s v="Churned Customer"/>
    <n v="7"/>
    <m/>
    <m/>
    <n v="625"/>
    <n v="0.4"/>
    <d v="2024-10-04T00:00:00"/>
    <d v="2024-08-03T00:00:00"/>
  </r>
  <r>
    <s v="Corkery, Block and Frami"/>
    <s v="Italy"/>
    <n v="41.902782000000002"/>
    <n v="12.496366"/>
    <s v="Transportation &amp; Logistics"/>
    <s v="Medium (201-500)"/>
    <x v="1"/>
    <d v="2024-02-01T00:00:00"/>
    <s v="Services"/>
    <s v="Churned Customer"/>
    <n v="7"/>
    <m/>
    <m/>
    <n v="7655"/>
    <n v="0.6"/>
    <d v="2024-03-31T00:00:00"/>
    <d v="2024-04-27T00:00:00"/>
  </r>
  <r>
    <s v="Auer, Bogisich and Kovacek"/>
    <s v="Italy"/>
    <n v="41.902782000000002"/>
    <n v="12.496366"/>
    <s v="IT &amp; IT Services"/>
    <s v="Medium (201-500)"/>
    <x v="2"/>
    <d v="2024-04-14T00:00:00"/>
    <s v="Custom solution"/>
    <s v="Churned Customer"/>
    <n v="7"/>
    <m/>
    <m/>
    <n v="7270"/>
    <n v="0.3"/>
    <d v="2024-10-03T00:00:00"/>
    <d v="2024-07-26T00:00:00"/>
  </r>
  <r>
    <s v="Jones and Sons"/>
    <s v="Italy"/>
    <n v="41.902782000000002"/>
    <n v="12.496366"/>
    <s v="Telecommunications"/>
    <s v="Medium (201-500)"/>
    <x v="1"/>
    <d v="2024-01-12T00:00:00"/>
    <s v="Custom solution"/>
    <s v="Churned Customer"/>
    <n v="7"/>
    <m/>
    <m/>
    <n v="6482"/>
    <n v="0.9"/>
    <d v="2025-01-03T00:00:00"/>
    <d v="2024-03-24T00:00:00"/>
  </r>
  <r>
    <s v="Wilderman, Bayer and Hickle"/>
    <s v="Belgium"/>
    <n v="51.260196999999998"/>
    <n v="4.4027710000000004"/>
    <s v="Transportation &amp; Logistics"/>
    <s v="Medium (201-500)"/>
    <x v="3"/>
    <d v="2024-01-10T00:00:00"/>
    <s v="Services"/>
    <s v="Churned Customer"/>
    <n v="7"/>
    <m/>
    <m/>
    <n v="3196"/>
    <n v="0.3"/>
    <d v="2024-05-21T00:00:00"/>
    <d v="2024-03-21T00:00:00"/>
  </r>
  <r>
    <s v="Rutherford, Lueilwitz and Frami"/>
    <s v="Italy"/>
    <n v="41.902782000000002"/>
    <n v="12.496366"/>
    <s v="Manufacturing &amp; Production"/>
    <s v="Medium (201-500)"/>
    <x v="2"/>
    <d v="2024-02-01T00:00:00"/>
    <s v="Services"/>
    <s v="Churned Customer"/>
    <n v="7"/>
    <m/>
    <m/>
    <n v="5812"/>
    <n v="0.9"/>
    <d v="2024-12-25T00:00:00"/>
    <d v="2024-03-28T00:00:00"/>
  </r>
  <r>
    <s v="Lang LLC"/>
    <s v="Spain"/>
    <n v="40.416775000000001"/>
    <n v="-3.7037900000000001"/>
    <s v="Transportation &amp; Logistics"/>
    <s v="Medium (201-500)"/>
    <x v="0"/>
    <d v="2024-01-20T00:00:00"/>
    <s v="SAAS"/>
    <s v="Churned Customer"/>
    <n v="7"/>
    <m/>
    <m/>
    <n v="2015"/>
    <n v="1"/>
    <d v="2025-01-02T00:00:00"/>
    <d v="2024-02-05T00:00:00"/>
  </r>
  <r>
    <s v="Auer Group"/>
    <s v="Spain"/>
    <n v="40.416775000000001"/>
    <n v="-3.7037900000000001"/>
    <s v="Agriculture &amp; Mining"/>
    <s v="Medium (201-500)"/>
    <x v="3"/>
    <d v="2024-01-12T00:00:00"/>
    <s v="Services"/>
    <s v="Churned Customer"/>
    <n v="7"/>
    <m/>
    <m/>
    <n v="3580"/>
    <n v="0.3"/>
    <d v="2024-05-29T00:00:00"/>
    <d v="2024-02-24T00:00:00"/>
  </r>
  <r>
    <s v="Hilll, Jacobi and Cormier"/>
    <s v="Austria"/>
    <n v="48.210033000000003"/>
    <n v="16.363448999999999"/>
    <s v="Government Administration &amp; Healthcare"/>
    <s v="Medium (201-500)"/>
    <x v="0"/>
    <d v="2024-03-01T00:00:00"/>
    <s v="SAAS"/>
    <s v="Churned Customer"/>
    <n v="7"/>
    <m/>
    <m/>
    <n v="1985"/>
    <n v="0.6"/>
    <d v="2025-01-26T00:00:00"/>
    <d v="2024-06-01T00:00:00"/>
  </r>
  <r>
    <s v="Reinger LLC"/>
    <s v="Portugal"/>
    <n v="38.736946000000003"/>
    <n v="-9.1426850000000002"/>
    <s v="Transportation &amp; Logistics"/>
    <s v="Medium (201-500)"/>
    <x v="5"/>
    <d v="2024-02-17T00:00:00"/>
    <s v="Services"/>
    <s v="Churned Customer"/>
    <n v="7"/>
    <m/>
    <m/>
    <n v="7799"/>
    <n v="0.6"/>
    <d v="2024-06-21T00:00:00"/>
    <d v="2024-02-25T00:00:00"/>
  </r>
  <r>
    <s v="Heaney, Hickle and Marquardt"/>
    <s v="Portugal"/>
    <n v="38.736946000000003"/>
    <n v="-9.1426850000000002"/>
    <s v="IT &amp; IT Services"/>
    <s v="Medium (201-500)"/>
    <x v="4"/>
    <d v="2024-05-01T00:00:00"/>
    <s v="Services"/>
    <s v="Churned Customer"/>
    <n v="7"/>
    <m/>
    <m/>
    <n v="1142"/>
    <n v="0.5"/>
    <d v="2024-12-05T00:00:00"/>
    <d v="2024-07-17T00:00:00"/>
  </r>
  <r>
    <s v="Hudson-Morar"/>
    <s v="Belgium"/>
    <n v="51.260196999999998"/>
    <n v="4.4027710000000004"/>
    <s v="Government Administration &amp; Healthcare"/>
    <s v="Medium (201-500)"/>
    <x v="3"/>
    <d v="2024-03-17T00:00:00"/>
    <s v="Services"/>
    <s v="Churned Customer"/>
    <n v="7"/>
    <m/>
    <m/>
    <n v="5858"/>
    <n v="0.4"/>
    <d v="2024-05-19T00:00:00"/>
    <d v="2024-05-02T00:00:00"/>
  </r>
  <r>
    <s v="Heller-Hartmann"/>
    <s v="Italy"/>
    <n v="41.902782000000002"/>
    <n v="12.496366"/>
    <s v="Construction &amp; Engineering"/>
    <s v="Medium (201-500)"/>
    <x v="6"/>
    <d v="2024-02-10T00:00:00"/>
    <s v="SAAS"/>
    <s v="Churned Customer"/>
    <n v="7"/>
    <m/>
    <m/>
    <n v="2557"/>
    <n v="0.5"/>
    <d v="2024-05-24T00:00:00"/>
    <d v="2024-02-24T00:00:00"/>
  </r>
  <r>
    <s v="Torphy-Pouros"/>
    <s v="Portugal"/>
    <n v="38.736946000000003"/>
    <n v="-9.1426850000000002"/>
    <s v="Banking &amp; Finance"/>
    <s v="Medium (201-500)"/>
    <x v="0"/>
    <d v="2024-02-08T00:00:00"/>
    <s v="Services"/>
    <s v="Churned Customer"/>
    <n v="7"/>
    <m/>
    <m/>
    <n v="3207"/>
    <n v="0.6"/>
    <d v="2024-10-18T00:00:00"/>
    <d v="2024-06-07T00:00:00"/>
  </r>
  <r>
    <s v="Zulauf-Gutkowski"/>
    <s v="Italy"/>
    <n v="41.902782000000002"/>
    <n v="12.496366"/>
    <s v="Agriculture &amp; Mining"/>
    <s v="Medium (201-500)"/>
    <x v="2"/>
    <d v="2024-05-10T00:00:00"/>
    <s v="SAAS"/>
    <s v="Churned Customer"/>
    <n v="7"/>
    <m/>
    <m/>
    <n v="797"/>
    <n v="0.7"/>
    <d v="2024-11-30T00:00:00"/>
    <d v="2024-08-02T00:00:00"/>
  </r>
  <r>
    <s v="Kunde, O'Keefe and Skiles"/>
    <s v="Germany"/>
    <n v="52.520007999999997"/>
    <n v="13.404954"/>
    <s v="Banking &amp; Finance"/>
    <s v="Medium (201-500)"/>
    <x v="2"/>
    <d v="2024-01-03T00:00:00"/>
    <s v="Services"/>
    <s v="Churned Customer"/>
    <n v="7"/>
    <m/>
    <m/>
    <n v="6018"/>
    <n v="0.4"/>
    <d v="2024-07-08T00:00:00"/>
    <d v="2024-04-01T00:00:00"/>
  </r>
  <r>
    <s v="Raynor Group"/>
    <s v="Netherlands"/>
    <n v="52.370215999999999"/>
    <n v="4.895168"/>
    <s v="Banking &amp; Finance"/>
    <s v="Medium (201-500)"/>
    <x v="3"/>
    <d v="2024-02-25T00:00:00"/>
    <s v="Custom solution"/>
    <s v="Churned Customer"/>
    <n v="7"/>
    <m/>
    <m/>
    <n v="3011"/>
    <n v="0.9"/>
    <d v="2024-09-02T00:00:00"/>
    <d v="2024-05-31T00:00:00"/>
  </r>
  <r>
    <s v="Konopelski Group"/>
    <s v="Portugal"/>
    <n v="38.736946000000003"/>
    <n v="-9.1426850000000002"/>
    <s v="Telecommunications"/>
    <s v="Medium (201-500)"/>
    <x v="3"/>
    <d v="2024-01-31T00:00:00"/>
    <s v="Services"/>
    <s v="Churned Customer"/>
    <n v="7"/>
    <m/>
    <m/>
    <n v="655"/>
    <n v="0.8"/>
    <d v="2024-05-23T00:00:00"/>
    <d v="2024-02-12T00:00:00"/>
  </r>
  <r>
    <s v="Johnson, Sporer and Kertzmann"/>
    <s v="Spain"/>
    <n v="40.416775000000001"/>
    <n v="-3.7037900000000001"/>
    <s v="IT &amp; IT Services"/>
    <s v="Medium (201-500)"/>
    <x v="1"/>
    <d v="2024-02-07T00:00:00"/>
    <s v="Custom solution"/>
    <s v="Churned Customer"/>
    <n v="7"/>
    <m/>
    <m/>
    <n v="2589"/>
    <n v="0.6"/>
    <d v="2024-12-19T00:00:00"/>
    <d v="2024-04-15T00:00:00"/>
  </r>
  <r>
    <s v="Predovic, Ryan and Wisoky"/>
    <s v="Portugal"/>
    <n v="38.736946000000003"/>
    <n v="-9.1426850000000002"/>
    <s v="Banking &amp; Finance"/>
    <s v="Medium (201-500)"/>
    <x v="3"/>
    <d v="2024-05-11T00:00:00"/>
    <s v="SAAS"/>
    <s v="Churned Customer"/>
    <n v="7"/>
    <m/>
    <m/>
    <n v="2378"/>
    <n v="0.5"/>
    <d v="2024-09-17T00:00:00"/>
    <d v="2024-09-03T00:00:00"/>
  </r>
  <r>
    <s v="Bernhard-Padberg"/>
    <s v="Portugal"/>
    <n v="38.736946000000003"/>
    <n v="-9.1426850000000002"/>
    <s v="Energy &amp; Utilities"/>
    <s v="Medium (201-500)"/>
    <x v="3"/>
    <d v="2024-03-29T00:00:00"/>
    <s v="SAAS"/>
    <s v="Churned Customer"/>
    <n v="7"/>
    <m/>
    <m/>
    <n v="4592"/>
    <n v="0.4"/>
    <d v="2024-12-25T00:00:00"/>
    <d v="2024-07-09T00:00:00"/>
  </r>
  <r>
    <s v="Kemmer, Crona and Dietrich"/>
    <s v="Austria"/>
    <n v="48.210033000000003"/>
    <n v="16.363448999999999"/>
    <s v="Transportation &amp; Logistics"/>
    <s v="Medium (201-500)"/>
    <x v="1"/>
    <d v="2024-03-09T00:00:00"/>
    <s v="SAAS"/>
    <s v="Churned Customer"/>
    <n v="7"/>
    <m/>
    <m/>
    <n v="7969"/>
    <n v="0.3"/>
    <d v="2024-06-15T00:00:00"/>
    <d v="2024-07-06T00:00:00"/>
  </r>
  <r>
    <s v="Bruen and Sons"/>
    <s v="Netherlands"/>
    <n v="52.370215999999999"/>
    <n v="4.895168"/>
    <s v="Transportation &amp; Logistics"/>
    <s v="Medium (201-500)"/>
    <x v="2"/>
    <d v="2024-04-28T00:00:00"/>
    <s v="SAAS"/>
    <s v="Churned Customer"/>
    <n v="7"/>
    <m/>
    <m/>
    <n v="1295"/>
    <n v="0.4"/>
    <d v="2024-12-24T00:00:00"/>
    <d v="2024-08-22T00:00:00"/>
  </r>
  <r>
    <s v="Hickle, Rutherford and Ritchie"/>
    <s v="Netherlands"/>
    <n v="52.370215999999999"/>
    <n v="4.895168"/>
    <s v="Agriculture &amp; Mining"/>
    <s v="Medium (201-500)"/>
    <x v="3"/>
    <d v="2024-02-13T00:00:00"/>
    <s v="Custom solution"/>
    <s v="Churned Customer"/>
    <n v="7"/>
    <m/>
    <m/>
    <n v="3184"/>
    <n v="1"/>
    <d v="2024-06-21T00:00:00"/>
    <d v="2024-02-15T00:00:00"/>
  </r>
  <r>
    <s v="Hegmann, Jones and Schiller"/>
    <s v="Portugal"/>
    <n v="38.736946000000003"/>
    <n v="-9.1426850000000002"/>
    <s v="IT &amp; IT Services"/>
    <s v="Medium (201-500)"/>
    <x v="1"/>
    <d v="2024-04-24T00:00:00"/>
    <s v="SAAS"/>
    <s v="Churned Customer"/>
    <n v="7"/>
    <m/>
    <m/>
    <n v="2931"/>
    <n v="0.8"/>
    <d v="2024-12-05T00:00:00"/>
    <d v="2024-05-07T00:00:00"/>
  </r>
  <r>
    <s v="Heidenreich, Bergnaum and Gleason"/>
    <s v="Spain"/>
    <n v="40.416775000000001"/>
    <n v="-3.7037900000000001"/>
    <s v="Education &amp; Science"/>
    <s v="Medium (201-500)"/>
    <x v="4"/>
    <d v="2024-01-30T00:00:00"/>
    <s v="SAAS"/>
    <s v="Churned Customer"/>
    <n v="7"/>
    <m/>
    <m/>
    <n v="7888"/>
    <n v="0.1"/>
    <d v="2024-08-09T00:00:00"/>
    <d v="2024-02-28T00:00:00"/>
  </r>
  <r>
    <s v="Senger-Deckow"/>
    <s v="Germany"/>
    <n v="52.520007999999997"/>
    <n v="13.404954"/>
    <s v="Retail &amp; Distribution"/>
    <s v="Medium (201-500)"/>
    <x v="1"/>
    <d v="2024-03-30T00:00:00"/>
    <s v="SAAS"/>
    <s v="Churned Customer"/>
    <n v="7"/>
    <m/>
    <m/>
    <n v="6007"/>
    <n v="0.5"/>
    <d v="2024-11-22T00:00:00"/>
    <d v="2024-07-08T00:00:00"/>
  </r>
  <r>
    <s v="Krajcik, Hagenes and Cronin"/>
    <s v="Germany"/>
    <n v="52.520007999999997"/>
    <n v="13.404954"/>
    <s v="Recreation &amp; Sports"/>
    <s v="Medium (201-500)"/>
    <x v="1"/>
    <d v="2024-01-19T00:00:00"/>
    <s v="SAAS"/>
    <s v="Churned Customer"/>
    <n v="7"/>
    <m/>
    <m/>
    <n v="6718"/>
    <n v="0.6"/>
    <d v="2024-03-05T00:00:00"/>
    <d v="2024-02-23T00:00:00"/>
  </r>
  <r>
    <s v="Parisian, Kub and Wilderman"/>
    <s v="Italy"/>
    <n v="41.902782000000002"/>
    <n v="12.496366"/>
    <s v="Government Administration &amp; Healthcare"/>
    <s v="Medium (201-500)"/>
    <x v="6"/>
    <d v="2024-01-31T00:00:00"/>
    <s v="SAAS"/>
    <s v="Churned Customer"/>
    <n v="7"/>
    <m/>
    <m/>
    <n v="4828"/>
    <n v="1"/>
    <d v="2025-01-25T00:00:00"/>
    <d v="2024-02-16T00:00:00"/>
  </r>
  <r>
    <s v="Funk-Herman"/>
    <s v="Portugal"/>
    <n v="38.736946000000003"/>
    <n v="-9.1426850000000002"/>
    <s v="Education &amp; Science"/>
    <s v="Medium (201-500)"/>
    <x v="1"/>
    <d v="2024-04-19T00:00:00"/>
    <s v="SAAS"/>
    <s v="Churned Customer"/>
    <n v="7"/>
    <m/>
    <m/>
    <n v="3672"/>
    <n v="0.9"/>
    <d v="2024-08-24T00:00:00"/>
    <d v="2024-07-27T00:00:00"/>
  </r>
  <r>
    <s v="Mraz Group"/>
    <s v="Spain"/>
    <n v="40.416775000000001"/>
    <n v="-3.7037900000000001"/>
    <s v="Transportation &amp; Logistics"/>
    <s v="Medium (201-500)"/>
    <x v="3"/>
    <d v="2024-03-23T00:00:00"/>
    <s v="Custom solution"/>
    <s v="Churned Customer"/>
    <n v="7"/>
    <m/>
    <m/>
    <n v="4088"/>
    <n v="0.2"/>
    <d v="2024-11-28T00:00:00"/>
    <d v="2024-06-09T00:00:00"/>
  </r>
  <r>
    <s v="Oberbrunner-Moore"/>
    <s v="Portugal"/>
    <n v="38.736946000000003"/>
    <n v="-9.1426850000000002"/>
    <s v="Education &amp; Science"/>
    <s v="Medium (201-500)"/>
    <x v="7"/>
    <d v="2024-02-04T00:00:00"/>
    <s v="Services"/>
    <s v="Churned Customer"/>
    <n v="7"/>
    <m/>
    <m/>
    <n v="1748"/>
    <n v="0.6"/>
    <d v="2024-03-17T00:00:00"/>
    <d v="2024-02-23T00:00:00"/>
  </r>
  <r>
    <s v="McLaughlin-Schmidt"/>
    <s v="France"/>
    <n v="48.864716000000001"/>
    <n v="2.3490139999999999"/>
    <s v="Manufacturing &amp; Production"/>
    <s v="Medium (201-500)"/>
    <x v="6"/>
    <d v="2024-02-15T00:00:00"/>
    <s v="Custom solution"/>
    <s v="Churned Customer"/>
    <n v="7"/>
    <m/>
    <m/>
    <n v="3420"/>
    <n v="0.8"/>
    <d v="2024-10-04T00:00:00"/>
    <d v="2024-04-08T00:00:00"/>
  </r>
  <r>
    <s v="Hane, Berge and Gleason"/>
    <s v="Switzerland"/>
    <n v="46.204391000000001"/>
    <n v="6.1431579999999997"/>
    <s v="Professional Services &amp; Consulting"/>
    <s v="Medium (201-500)"/>
    <x v="4"/>
    <d v="2024-05-05T00:00:00"/>
    <s v="Services"/>
    <s v="Churned Customer"/>
    <n v="7"/>
    <m/>
    <m/>
    <n v="3736"/>
    <n v="0.9"/>
    <d v="2024-10-07T00:00:00"/>
    <d v="2024-07-04T00:00:00"/>
  </r>
  <r>
    <s v="Mynte"/>
    <s v="Italy"/>
    <n v="41.902782000000002"/>
    <n v="12.496366"/>
    <s v="Education &amp; Science"/>
    <s v="Large (501-1000)"/>
    <x v="2"/>
    <d v="2024-04-03T00:00:00"/>
    <s v="SAAS"/>
    <s v="Churned Customer"/>
    <n v="7"/>
    <m/>
    <m/>
    <n v="13020"/>
    <n v="0.3"/>
    <d v="2024-10-13T00:00:00"/>
    <d v="2024-05-11T00:00:00"/>
  </r>
  <r>
    <s v="Borer, Cremin and Rolfson"/>
    <s v="Switzerland"/>
    <n v="46.204391000000001"/>
    <n v="6.1431579999999997"/>
    <s v="Government Administration &amp; Healthcare"/>
    <s v="Large (501-1000)"/>
    <x v="6"/>
    <d v="2024-05-29T00:00:00"/>
    <s v="Services"/>
    <s v="Churned Customer"/>
    <n v="7"/>
    <m/>
    <m/>
    <n v="12088"/>
    <n v="0.6"/>
    <d v="2025-04-11T00:00:00"/>
    <d v="2024-09-07T00:00:00"/>
  </r>
  <r>
    <s v="Hyatt and Sons"/>
    <s v="Italy"/>
    <n v="41.902782000000002"/>
    <n v="12.496366"/>
    <s v="Government Administration &amp; Healthcare"/>
    <s v="Large (501-1000)"/>
    <x v="0"/>
    <d v="2024-03-13T00:00:00"/>
    <s v="Services"/>
    <s v="Churned Customer"/>
    <n v="7"/>
    <m/>
    <m/>
    <n v="8026"/>
    <n v="1"/>
    <d v="2024-11-18T00:00:00"/>
    <d v="2024-03-16T00:00:00"/>
  </r>
  <r>
    <s v="Hamill-Purdy"/>
    <s v="Italy"/>
    <n v="41.902782000000002"/>
    <n v="12.496366"/>
    <s v="IT &amp; IT Services"/>
    <s v="Large (501-1000)"/>
    <x v="2"/>
    <d v="2024-01-18T00:00:00"/>
    <s v="Services"/>
    <s v="Churned Customer"/>
    <n v="7"/>
    <m/>
    <m/>
    <n v="15725"/>
    <n v="0.1"/>
    <d v="2024-07-09T00:00:00"/>
    <d v="2024-04-29T00:00:00"/>
  </r>
  <r>
    <s v="Wiegand LLC"/>
    <s v="Switzerland"/>
    <n v="46.204391000000001"/>
    <n v="6.1431579999999997"/>
    <s v="IT &amp; IT Services"/>
    <s v="Large (501-1000)"/>
    <x v="4"/>
    <d v="2024-04-12T00:00:00"/>
    <s v="SAAS"/>
    <s v="Churned Customer"/>
    <n v="7"/>
    <m/>
    <m/>
    <n v="4292"/>
    <n v="0.2"/>
    <d v="2024-07-18T00:00:00"/>
    <d v="2024-05-07T00:00:00"/>
  </r>
  <r>
    <s v="Bogan-Goldner"/>
    <s v="Netherlands"/>
    <n v="52.370215999999999"/>
    <n v="4.895168"/>
    <s v="Telecommunications"/>
    <s v="Large (501-1000)"/>
    <x v="3"/>
    <d v="2024-03-07T00:00:00"/>
    <s v="Custom solution"/>
    <s v="Churned Customer"/>
    <n v="7"/>
    <m/>
    <m/>
    <n v="15281"/>
    <n v="0.3"/>
    <d v="2024-07-17T00:00:00"/>
    <d v="2024-03-18T00:00:00"/>
  </r>
  <r>
    <s v="Gabtune"/>
    <s v="Germany"/>
    <n v="52.520007999999997"/>
    <n v="13.404954"/>
    <s v="Government Administration &amp; Healthcare"/>
    <s v="Enterprise (1001+)"/>
    <x v="1"/>
    <d v="2024-03-07T00:00:00"/>
    <s v="SAAS"/>
    <s v="Churned Customer"/>
    <n v="7"/>
    <m/>
    <m/>
    <n v="18599"/>
    <n v="0.3"/>
    <d v="2024-07-27T00:00:00"/>
    <d v="2024-06-11T00:00:00"/>
  </r>
  <r>
    <s v="Vandervort, Mosciski and White"/>
    <s v="France"/>
    <n v="48.864716000000001"/>
    <n v="2.3490139999999999"/>
    <s v="Transportation &amp; Logistics"/>
    <s v="Enterprise (1001+)"/>
    <x v="3"/>
    <d v="2024-01-06T00:00:00"/>
    <s v="Custom solution"/>
    <s v="Churned Customer"/>
    <n v="7"/>
    <m/>
    <m/>
    <n v="2916"/>
    <n v="0.2"/>
    <d v="2024-09-10T00:00:00"/>
    <d v="2024-04-07T00:00:00"/>
  </r>
  <r>
    <s v="Labadie-Rath"/>
    <s v="Netherlands"/>
    <n v="52.370215999999999"/>
    <n v="4.895168"/>
    <s v="Agriculture &amp; Mining"/>
    <s v="Enterprise (1001+)"/>
    <x v="3"/>
    <d v="2024-04-25T00:00:00"/>
    <s v="Custom solution"/>
    <s v="Churned Customer"/>
    <n v="7"/>
    <m/>
    <m/>
    <n v="13151"/>
    <n v="1"/>
    <d v="2024-06-09T00:00:00"/>
    <d v="2024-08-01T00:00:00"/>
  </r>
  <r>
    <s v="Berge LLC"/>
    <s v="Portugal"/>
    <n v="38.736946000000003"/>
    <n v="-9.1426850000000002"/>
    <s v="Transportation &amp; Logistics"/>
    <s v="Enterprise (1001+)"/>
    <x v="0"/>
    <d v="2024-04-08T00:00:00"/>
    <s v="Services"/>
    <s v="Churned Customer"/>
    <n v="7"/>
    <m/>
    <m/>
    <n v="13724"/>
    <n v="0.4"/>
    <d v="2024-05-01T00:00:00"/>
    <d v="2024-05-31T00:00:00"/>
  </r>
  <r>
    <s v="Cole, McKenzie and Lakin"/>
    <s v="Italy"/>
    <n v="41.902782000000002"/>
    <n v="12.496366"/>
    <s v="Transportation &amp; Logistics"/>
    <s v="Enterprise (1001+)"/>
    <x v="4"/>
    <d v="2024-02-28T00:00:00"/>
    <s v="Custom solution"/>
    <s v="Churned Customer"/>
    <n v="7"/>
    <m/>
    <m/>
    <n v="2038"/>
    <n v="0.3"/>
    <d v="2024-08-03T00:00:00"/>
    <d v="2024-06-16T00:00:00"/>
  </r>
  <r>
    <s v="Quigley-Monahan"/>
    <s v="Germany"/>
    <n v="52.520007999999997"/>
    <n v="13.404954"/>
    <s v="Education &amp; Science"/>
    <s v="Enterprise (1001+)"/>
    <x v="7"/>
    <d v="2024-05-14T00:00:00"/>
    <s v="Services"/>
    <s v="Churned Customer"/>
    <n v="7"/>
    <m/>
    <m/>
    <n v="16079"/>
    <n v="0.5"/>
    <d v="2025-01-19T00:00:00"/>
    <d v="2024-06-01T00:00:00"/>
  </r>
  <r>
    <s v="Rhycero"/>
    <s v="France"/>
    <n v="48.864716000000001"/>
    <n v="2.3490139999999999"/>
    <s v="Banking &amp; Finance"/>
    <s v="Small (11-200)"/>
    <x v="6"/>
    <d v="2024-02-07T00:00:00"/>
    <s v="Custom solution"/>
    <s v="Customer"/>
    <n v="6"/>
    <m/>
    <m/>
    <n v="480"/>
    <n v="0.5"/>
    <d v="2024-11-07T00:00:00"/>
    <d v="2024-03-06T00:00:00"/>
  </r>
  <r>
    <s v="Quimba"/>
    <s v="Portugal"/>
    <n v="38.736946000000003"/>
    <n v="-9.1426850000000002"/>
    <s v="Banking &amp; Finance"/>
    <s v="Small (11-200)"/>
    <x v="4"/>
    <d v="2024-03-29T00:00:00"/>
    <s v="Services"/>
    <s v="Customer"/>
    <n v="6"/>
    <m/>
    <m/>
    <n v="1055"/>
    <n v="0.9"/>
    <d v="2025-01-01T00:00:00"/>
    <d v="2024-07-08T00:00:00"/>
  </r>
  <r>
    <s v="Edgeblab"/>
    <s v="Belgium"/>
    <n v="51.260196999999998"/>
    <n v="4.4027710000000004"/>
    <s v="Agriculture &amp; Mining"/>
    <s v="Small (11-200)"/>
    <x v="3"/>
    <d v="2024-01-26T00:00:00"/>
    <s v="Services"/>
    <s v="Customer"/>
    <n v="6"/>
    <m/>
    <m/>
    <n v="919"/>
    <n v="0.6"/>
    <d v="2024-04-20T00:00:00"/>
    <d v="2024-03-22T00:00:00"/>
  </r>
  <r>
    <s v="Twitternation"/>
    <s v="Austria"/>
    <n v="48.210033000000003"/>
    <n v="16.363448999999999"/>
    <s v="Government Administration &amp; Healthcare"/>
    <s v="Small (11-200)"/>
    <x v="4"/>
    <d v="2024-01-09T00:00:00"/>
    <s v="SAAS"/>
    <s v="Customer"/>
    <n v="6"/>
    <m/>
    <m/>
    <n v="1130"/>
    <n v="0.5"/>
    <d v="2024-10-15T00:00:00"/>
    <d v="2024-03-12T00:00:00"/>
  </r>
  <r>
    <s v="Hoeger, Flatley and Anderson"/>
    <s v="Germany"/>
    <n v="52.520007999999997"/>
    <n v="13.404954"/>
    <s v="Transportation &amp; Logistics"/>
    <s v="Small (11-200)"/>
    <x v="2"/>
    <d v="2024-04-20T00:00:00"/>
    <s v="SAAS"/>
    <s v="Customer"/>
    <n v="6"/>
    <m/>
    <m/>
    <n v="1936"/>
    <n v="0.4"/>
    <d v="2025-02-21T00:00:00"/>
    <d v="2024-06-14T00:00:00"/>
  </r>
  <r>
    <s v="Hermiston, Ziemann and Howell"/>
    <s v="Italy"/>
    <n v="41.902782000000002"/>
    <n v="12.496366"/>
    <s v="Banking &amp; Finance"/>
    <s v="Small (11-200)"/>
    <x v="3"/>
    <d v="2024-02-05T00:00:00"/>
    <s v="Services"/>
    <s v="Customer"/>
    <n v="6"/>
    <m/>
    <m/>
    <n v="1643"/>
    <n v="0.3"/>
    <d v="2024-08-12T00:00:00"/>
    <d v="2024-05-30T00:00:00"/>
  </r>
  <r>
    <s v="Monahan, Ondricka and Nienow"/>
    <s v="Portugal"/>
    <n v="38.736946000000003"/>
    <n v="-9.1426850000000002"/>
    <s v="Banking &amp; Finance"/>
    <s v="Small (11-200)"/>
    <x v="0"/>
    <d v="2024-05-08T00:00:00"/>
    <s v="SAAS"/>
    <s v="Customer"/>
    <n v="6"/>
    <m/>
    <m/>
    <n v="1023"/>
    <n v="0.2"/>
    <d v="2025-01-24T00:00:00"/>
    <d v="2024-05-30T00:00:00"/>
  </r>
  <r>
    <s v="Kovacek, Hermiston and McCullough"/>
    <s v="Netherlands"/>
    <n v="52.370215999999999"/>
    <n v="4.895168"/>
    <s v="IT &amp; IT Services"/>
    <s v="Small (11-200)"/>
    <x v="0"/>
    <d v="2024-04-27T00:00:00"/>
    <s v="SAAS"/>
    <s v="Customer"/>
    <n v="6"/>
    <m/>
    <m/>
    <n v="1086"/>
    <n v="0.3"/>
    <d v="2024-07-22T00:00:00"/>
    <d v="2024-06-12T00:00:00"/>
  </r>
  <r>
    <s v="Macejkovic LLC"/>
    <s v="Italy"/>
    <n v="41.902782000000002"/>
    <n v="12.496366"/>
    <s v="Transportation &amp; Logistics"/>
    <s v="Small (11-200)"/>
    <x v="3"/>
    <d v="2024-02-26T00:00:00"/>
    <s v="SAAS"/>
    <s v="Customer"/>
    <n v="6"/>
    <m/>
    <m/>
    <n v="710"/>
    <n v="0.4"/>
    <d v="2024-08-18T00:00:00"/>
    <d v="2024-05-29T00:00:00"/>
  </r>
  <r>
    <s v="Keeling-Sauer"/>
    <s v="Portugal"/>
    <n v="38.736946000000003"/>
    <n v="-9.1426850000000002"/>
    <s v="Retail &amp; Distribution"/>
    <s v="Small (11-200)"/>
    <x v="1"/>
    <d v="2024-02-17T00:00:00"/>
    <s v="Services"/>
    <s v="Customer"/>
    <n v="6"/>
    <m/>
    <m/>
    <n v="1986"/>
    <n v="0.5"/>
    <d v="2024-07-17T00:00:00"/>
    <d v="2024-03-08T00:00:00"/>
  </r>
  <r>
    <s v="Berge Group"/>
    <s v="Portugal"/>
    <n v="38.736946000000003"/>
    <n v="-9.1426850000000002"/>
    <s v="Banking &amp; Finance"/>
    <s v="Small (11-200)"/>
    <x v="3"/>
    <d v="2024-01-22T00:00:00"/>
    <s v="Services"/>
    <s v="Customer"/>
    <n v="6"/>
    <m/>
    <m/>
    <n v="765"/>
    <n v="0.5"/>
    <d v="2024-07-12T00:00:00"/>
    <d v="2024-04-07T00:00:00"/>
  </r>
  <r>
    <s v="Jenkins-Turcotte"/>
    <s v="France"/>
    <n v="48.864716000000001"/>
    <n v="2.3490139999999999"/>
    <s v="Professional Services &amp; Consulting"/>
    <s v="Small (11-200)"/>
    <x v="3"/>
    <d v="2024-03-18T00:00:00"/>
    <s v="Services"/>
    <s v="Customer"/>
    <n v="6"/>
    <m/>
    <m/>
    <n v="1071"/>
    <n v="0.3"/>
    <d v="2024-06-03T00:00:00"/>
    <d v="2024-05-25T00:00:00"/>
  </r>
  <r>
    <s v="Kutch LLC"/>
    <s v="France"/>
    <n v="48.864716000000001"/>
    <n v="2.3490139999999999"/>
    <s v="Banking &amp; Finance"/>
    <s v="Small (11-200)"/>
    <x v="4"/>
    <d v="2024-02-20T00:00:00"/>
    <s v="SAAS"/>
    <s v="Customer"/>
    <n v="6"/>
    <m/>
    <m/>
    <n v="1189"/>
    <n v="0.2"/>
    <d v="2024-05-06T00:00:00"/>
    <d v="2024-04-12T00:00:00"/>
  </r>
  <r>
    <s v="Durgan-Little"/>
    <s v="France"/>
    <n v="48.864716000000001"/>
    <n v="2.3490139999999999"/>
    <s v="Telecommunications"/>
    <s v="Small (11-200)"/>
    <x v="3"/>
    <d v="2024-03-05T00:00:00"/>
    <s v="SAAS"/>
    <s v="Customer"/>
    <n v="6"/>
    <m/>
    <m/>
    <n v="387"/>
    <n v="0.4"/>
    <d v="2024-05-23T00:00:00"/>
    <d v="2024-06-17T00:00:00"/>
  </r>
  <r>
    <s v="Hilpert-Wyman"/>
    <s v="Austria"/>
    <n v="48.210033000000003"/>
    <n v="16.363448999999999"/>
    <s v="Manufacturing &amp; Production"/>
    <s v="Small (11-200)"/>
    <x v="0"/>
    <d v="2024-03-29T00:00:00"/>
    <s v="Services"/>
    <s v="Customer"/>
    <n v="6"/>
    <m/>
    <m/>
    <n v="404"/>
    <n v="0.7"/>
    <d v="2024-05-30T00:00:00"/>
    <d v="2024-06-10T00:00:00"/>
  </r>
  <r>
    <s v="Stiedemann-Roob"/>
    <s v="Italy"/>
    <n v="41.902782000000002"/>
    <n v="12.496366"/>
    <s v="Retail &amp; Distribution"/>
    <s v="Small (11-200)"/>
    <x v="4"/>
    <d v="2024-04-22T00:00:00"/>
    <s v="SAAS"/>
    <s v="Customer"/>
    <n v="6"/>
    <m/>
    <m/>
    <n v="789"/>
    <n v="0.5"/>
    <d v="2024-09-03T00:00:00"/>
    <d v="2024-06-08T00:00:00"/>
  </r>
  <r>
    <s v="Reichel, Runolfsdottir and Stoltenberg"/>
    <s v="Italy"/>
    <n v="41.902782000000002"/>
    <n v="12.496366"/>
    <s v="Transportation &amp; Logistics"/>
    <s v="Small (11-200)"/>
    <x v="1"/>
    <d v="2024-02-26T00:00:00"/>
    <s v="Services"/>
    <s v="Customer"/>
    <n v="6"/>
    <m/>
    <m/>
    <n v="371"/>
    <n v="0.4"/>
    <d v="2024-08-10T00:00:00"/>
    <d v="2024-05-09T00:00:00"/>
  </r>
  <r>
    <s v="Terry, Jenkins and Baumbach"/>
    <s v="Netherlands"/>
    <n v="52.370215999999999"/>
    <n v="4.895168"/>
    <s v="IT &amp; IT Services"/>
    <s v="Small (11-200)"/>
    <x v="5"/>
    <d v="2024-05-13T00:00:00"/>
    <s v="SAAS"/>
    <s v="Customer"/>
    <n v="6"/>
    <m/>
    <m/>
    <n v="202"/>
    <n v="0.5"/>
    <d v="2024-10-10T00:00:00"/>
    <d v="2024-08-25T00:00:00"/>
  </r>
  <r>
    <s v="Runolfsdottir-O'Conner"/>
    <s v="Italy"/>
    <n v="41.902782000000002"/>
    <n v="12.496366"/>
    <s v="Professional Services &amp; Consulting"/>
    <s v="Small (11-200)"/>
    <x v="2"/>
    <d v="2024-05-12T00:00:00"/>
    <s v="Custom solution"/>
    <s v="Customer"/>
    <n v="6"/>
    <m/>
    <m/>
    <n v="951"/>
    <n v="0.3"/>
    <d v="2024-09-13T00:00:00"/>
    <d v="2024-05-21T00:00:00"/>
  </r>
  <r>
    <s v="Kutch Group"/>
    <s v="France"/>
    <n v="48.864716000000001"/>
    <n v="2.3490139999999999"/>
    <s v="Construction &amp; Engineering"/>
    <s v="Small (11-200)"/>
    <x v="4"/>
    <d v="2024-04-16T00:00:00"/>
    <s v="Services"/>
    <s v="Customer"/>
    <n v="6"/>
    <m/>
    <m/>
    <n v="633"/>
    <n v="0.3"/>
    <d v="2024-07-28T00:00:00"/>
    <d v="2024-05-29T00:00:00"/>
  </r>
  <r>
    <s v="Corwin, Abbott and Robel"/>
    <s v="Austria"/>
    <n v="48.210033000000003"/>
    <n v="16.363448999999999"/>
    <s v="Professional Services &amp; Consulting"/>
    <s v="Small (11-200)"/>
    <x v="5"/>
    <d v="2024-04-20T00:00:00"/>
    <s v="SAAS"/>
    <s v="Customer"/>
    <n v="6"/>
    <m/>
    <m/>
    <n v="971"/>
    <n v="0.9"/>
    <d v="2024-07-13T00:00:00"/>
    <d v="2024-06-06T00:00:00"/>
  </r>
  <r>
    <s v="Ward, Kuhic and Torp"/>
    <s v="Switzerland"/>
    <n v="46.204391000000001"/>
    <n v="6.1431579999999997"/>
    <s v="Energy &amp; Utilities"/>
    <s v="Small (11-200)"/>
    <x v="0"/>
    <d v="2024-02-21T00:00:00"/>
    <s v="SAAS"/>
    <s v="Customer"/>
    <n v="6"/>
    <m/>
    <m/>
    <n v="1676"/>
    <n v="0.1"/>
    <d v="2024-11-18T00:00:00"/>
    <d v="2024-06-02T00:00:00"/>
  </r>
  <r>
    <s v="Beier-Lang"/>
    <s v="France"/>
    <n v="48.864716000000001"/>
    <n v="2.3490139999999999"/>
    <s v="IT &amp; IT Services"/>
    <s v="Small (11-200)"/>
    <x v="4"/>
    <d v="2024-04-16T00:00:00"/>
    <s v="SAAS"/>
    <s v="Customer"/>
    <n v="6"/>
    <m/>
    <m/>
    <n v="809"/>
    <n v="0.3"/>
    <d v="2024-06-22T00:00:00"/>
    <d v="2024-07-28T00:00:00"/>
  </r>
  <r>
    <s v="Auer, Hackett and Bruen"/>
    <s v="Austria"/>
    <n v="48.210033000000003"/>
    <n v="16.363448999999999"/>
    <s v="Agriculture &amp; Mining"/>
    <s v="Small (11-200)"/>
    <x v="2"/>
    <d v="2024-02-28T00:00:00"/>
    <s v="Custom solution"/>
    <s v="Customer"/>
    <n v="6"/>
    <m/>
    <m/>
    <n v="304"/>
    <n v="0.9"/>
    <d v="2024-06-24T00:00:00"/>
    <d v="2024-05-05T00:00:00"/>
  </r>
  <r>
    <s v="Buckridge, Brekke and Daniel"/>
    <s v="Belgium"/>
    <n v="51.260196999999998"/>
    <n v="4.4027710000000004"/>
    <s v="Manufacturing &amp; Production"/>
    <s v="Small (11-200)"/>
    <x v="4"/>
    <d v="2024-04-12T00:00:00"/>
    <s v="SAAS"/>
    <s v="Customer"/>
    <n v="6"/>
    <m/>
    <m/>
    <n v="1584"/>
    <n v="0.4"/>
    <d v="2024-05-06T00:00:00"/>
    <d v="2024-06-22T00:00:00"/>
  </r>
  <r>
    <s v="Fay Inc"/>
    <s v="France"/>
    <n v="48.864716000000001"/>
    <n v="2.3490139999999999"/>
    <s v="Education &amp; Science"/>
    <s v="Small (11-200)"/>
    <x v="5"/>
    <d v="2024-05-22T00:00:00"/>
    <s v="Custom solution"/>
    <s v="Customer"/>
    <n v="6"/>
    <m/>
    <m/>
    <n v="894"/>
    <n v="0.3"/>
    <d v="2025-02-19T00:00:00"/>
    <d v="2024-08-11T00:00:00"/>
  </r>
  <r>
    <s v="Braun, Goldner and Durgan"/>
    <s v="France"/>
    <n v="48.864716000000001"/>
    <n v="2.3490139999999999"/>
    <s v="Recreation &amp; Sports"/>
    <s v="Small (11-200)"/>
    <x v="6"/>
    <d v="2024-04-17T00:00:00"/>
    <s v="SAAS"/>
    <s v="Customer"/>
    <n v="6"/>
    <m/>
    <m/>
    <n v="1067"/>
    <n v="0.3"/>
    <d v="2025-03-23T00:00:00"/>
    <d v="2024-04-22T00:00:00"/>
  </r>
  <r>
    <s v="Gibson-Hettinger"/>
    <s v="Netherlands"/>
    <n v="52.370215999999999"/>
    <n v="4.895168"/>
    <s v="Professional Services &amp; Consulting"/>
    <s v="Small (11-200)"/>
    <x v="3"/>
    <d v="2024-01-31T00:00:00"/>
    <s v="Services"/>
    <s v="Customer"/>
    <n v="6"/>
    <m/>
    <m/>
    <n v="1313"/>
    <n v="0.4"/>
    <d v="2024-06-30T00:00:00"/>
    <d v="2024-02-21T00:00:00"/>
  </r>
  <r>
    <s v="Gutmann, Kunze and Schaden"/>
    <s v="Belgium"/>
    <n v="51.260196999999998"/>
    <n v="4.4027710000000004"/>
    <s v="Transportation &amp; Logistics"/>
    <s v="Small (11-200)"/>
    <x v="6"/>
    <d v="2024-01-19T00:00:00"/>
    <s v="Services"/>
    <s v="Customer"/>
    <n v="6"/>
    <m/>
    <m/>
    <n v="1219"/>
    <n v="0.3"/>
    <d v="2024-04-05T00:00:00"/>
    <d v="2024-02-27T00:00:00"/>
  </r>
  <r>
    <s v="Schamberger-Dicki"/>
    <s v="Switzerland"/>
    <n v="46.204391000000001"/>
    <n v="6.1431579999999997"/>
    <s v="IT &amp; IT Services"/>
    <s v="Small (11-200)"/>
    <x v="3"/>
    <d v="2024-03-06T00:00:00"/>
    <s v="Services"/>
    <s v="Customer"/>
    <n v="6"/>
    <m/>
    <m/>
    <n v="1363"/>
    <n v="0.3"/>
    <d v="2024-05-11T00:00:00"/>
    <d v="2024-03-21T00:00:00"/>
  </r>
  <r>
    <s v="Harvey Inc"/>
    <s v="Netherlands"/>
    <n v="52.370215999999999"/>
    <n v="4.895168"/>
    <s v="IT &amp; IT Services"/>
    <s v="Small (11-200)"/>
    <x v="7"/>
    <d v="2024-01-10T00:00:00"/>
    <s v="Custom solution"/>
    <s v="Customer"/>
    <n v="6"/>
    <m/>
    <m/>
    <n v="1693"/>
    <n v="0.8"/>
    <d v="2024-10-31T00:00:00"/>
    <d v="2024-01-10T00:00:00"/>
  </r>
  <r>
    <s v="Bins, Lakin and Daugherty"/>
    <s v="Italy"/>
    <n v="41.902782000000002"/>
    <n v="12.496366"/>
    <s v="Retail &amp; Distribution"/>
    <s v="Small (11-200)"/>
    <x v="6"/>
    <d v="2024-01-04T00:00:00"/>
    <s v="SAAS"/>
    <s v="Customer"/>
    <n v="6"/>
    <m/>
    <m/>
    <n v="844"/>
    <n v="0.7"/>
    <d v="2024-12-18T00:00:00"/>
    <d v="2024-02-19T00:00:00"/>
  </r>
  <r>
    <s v="Reynolds, Bogisich and Block"/>
    <s v="Spain"/>
    <n v="40.416775000000001"/>
    <n v="-3.7037900000000001"/>
    <s v="Entertainment &amp; Media &amp; Hospitality"/>
    <s v="Small (11-200)"/>
    <x v="1"/>
    <d v="2024-05-23T00:00:00"/>
    <s v="Custom solution"/>
    <s v="Customer"/>
    <n v="6"/>
    <m/>
    <m/>
    <n v="1336"/>
    <n v="0.8"/>
    <d v="2025-01-13T00:00:00"/>
    <d v="2024-08-12T00:00:00"/>
  </r>
  <r>
    <s v="Auer, Schmeler and Morissette"/>
    <s v="Switzerland"/>
    <n v="46.204391000000001"/>
    <n v="6.1431579999999997"/>
    <s v="Transportation &amp; Logistics"/>
    <s v="Small (11-200)"/>
    <x v="1"/>
    <d v="2024-03-11T00:00:00"/>
    <s v="Services"/>
    <s v="Customer"/>
    <n v="6"/>
    <m/>
    <m/>
    <n v="267"/>
    <n v="0.9"/>
    <d v="2024-04-06T00:00:00"/>
    <d v="2024-03-30T00:00:00"/>
  </r>
  <r>
    <s v="Hegmann Group"/>
    <s v="Portugal"/>
    <n v="38.736946000000003"/>
    <n v="-9.1426850000000002"/>
    <s v="Energy &amp; Utilities"/>
    <s v="Small (11-200)"/>
    <x v="3"/>
    <d v="2024-01-11T00:00:00"/>
    <s v="Custom solution"/>
    <s v="Customer"/>
    <n v="6"/>
    <m/>
    <m/>
    <n v="559"/>
    <n v="0.4"/>
    <d v="2024-11-23T00:00:00"/>
    <d v="2024-05-01T00:00:00"/>
  </r>
  <r>
    <s v="Will-Stamm"/>
    <s v="Netherlands"/>
    <n v="52.370215999999999"/>
    <n v="4.895168"/>
    <s v="IT &amp; IT Services"/>
    <s v="Small (11-200)"/>
    <x v="4"/>
    <d v="2024-03-26T00:00:00"/>
    <s v="Custom solution"/>
    <s v="Customer"/>
    <n v="6"/>
    <m/>
    <m/>
    <n v="1204"/>
    <n v="0.2"/>
    <d v="2024-06-11T00:00:00"/>
    <d v="2024-06-19T00:00:00"/>
  </r>
  <r>
    <s v="Goldner-Weimann"/>
    <s v="France"/>
    <n v="48.864716000000001"/>
    <n v="2.3490139999999999"/>
    <s v="Banking &amp; Finance"/>
    <s v="Small (11-200)"/>
    <x v="3"/>
    <d v="2024-02-21T00:00:00"/>
    <s v="Services"/>
    <s v="Customer"/>
    <n v="6"/>
    <m/>
    <m/>
    <n v="1938"/>
    <n v="0.2"/>
    <d v="2025-02-12T00:00:00"/>
    <d v="2024-03-17T00:00:00"/>
  </r>
  <r>
    <s v="Hodkiewicz-Howe"/>
    <s v="Italy"/>
    <n v="41.902782000000002"/>
    <n v="12.496366"/>
    <s v="Transportation &amp; Logistics"/>
    <s v="Small (11-200)"/>
    <x v="2"/>
    <d v="2024-04-25T00:00:00"/>
    <s v="SAAS"/>
    <s v="Customer"/>
    <n v="6"/>
    <m/>
    <m/>
    <n v="985"/>
    <n v="0.4"/>
    <d v="2025-02-28T00:00:00"/>
    <d v="2024-08-21T00:00:00"/>
  </r>
  <r>
    <s v="Keeling Inc"/>
    <s v="France"/>
    <n v="48.864716000000001"/>
    <n v="2.3490139999999999"/>
    <s v="Telecommunications"/>
    <s v="Small (11-200)"/>
    <x v="2"/>
    <d v="2024-02-07T00:00:00"/>
    <s v="Services"/>
    <s v="Customer"/>
    <n v="6"/>
    <m/>
    <m/>
    <n v="1787"/>
    <n v="0.6"/>
    <d v="2024-08-18T00:00:00"/>
    <d v="2024-05-16T00:00:00"/>
  </r>
  <r>
    <s v="Harris Inc"/>
    <s v="Portugal"/>
    <n v="38.736946000000003"/>
    <n v="-9.1426850000000002"/>
    <s v="Transportation &amp; Logistics"/>
    <s v="Small (11-200)"/>
    <x v="2"/>
    <d v="2024-03-23T00:00:00"/>
    <s v="SAAS"/>
    <s v="Customer"/>
    <n v="6"/>
    <m/>
    <m/>
    <n v="1949"/>
    <n v="0.5"/>
    <d v="2025-03-17T00:00:00"/>
    <d v="2024-05-09T00:00:00"/>
  </r>
  <r>
    <s v="Roberts and Sons"/>
    <s v="Belgium"/>
    <n v="51.260196999999998"/>
    <n v="4.4027710000000004"/>
    <s v="Recreation &amp; Sports"/>
    <s v="Small (11-200)"/>
    <x v="5"/>
    <d v="2024-01-19T00:00:00"/>
    <s v="Services"/>
    <s v="Customer"/>
    <n v="6"/>
    <m/>
    <m/>
    <n v="1964"/>
    <n v="0.7"/>
    <d v="2024-10-08T00:00:00"/>
    <d v="2024-03-03T00:00:00"/>
  </r>
  <r>
    <s v="Hauck-Beahan"/>
    <s v="Italy"/>
    <n v="41.902782000000002"/>
    <n v="12.496366"/>
    <s v="Construction &amp; Engineering"/>
    <s v="Small (11-200)"/>
    <x v="3"/>
    <d v="2024-04-03T00:00:00"/>
    <s v="Services"/>
    <s v="Customer"/>
    <n v="6"/>
    <m/>
    <m/>
    <n v="825"/>
    <n v="0.5"/>
    <d v="2024-09-03T00:00:00"/>
    <d v="2024-08-01T00:00:00"/>
  </r>
  <r>
    <s v="Ryan, Toy and O'Reilly"/>
    <s v="France"/>
    <n v="48.864716000000001"/>
    <n v="2.3490139999999999"/>
    <s v="Banking &amp; Finance"/>
    <s v="Small (11-200)"/>
    <x v="3"/>
    <d v="2024-05-28T00:00:00"/>
    <s v="SAAS"/>
    <s v="Customer"/>
    <n v="6"/>
    <m/>
    <m/>
    <n v="559"/>
    <n v="0.9"/>
    <d v="2025-03-23T00:00:00"/>
    <d v="2024-08-02T00:00:00"/>
  </r>
  <r>
    <s v="Orn Inc"/>
    <s v="Germany"/>
    <n v="52.520007999999997"/>
    <n v="13.404954"/>
    <s v="Telecommunications"/>
    <s v="Small (11-200)"/>
    <x v="2"/>
    <d v="2024-02-03T00:00:00"/>
    <s v="Services"/>
    <s v="Customer"/>
    <n v="6"/>
    <m/>
    <m/>
    <n v="1905"/>
    <n v="0.3"/>
    <d v="2024-07-29T00:00:00"/>
    <d v="2024-06-02T00:00:00"/>
  </r>
  <r>
    <s v="Kuhlman Inc"/>
    <s v="France"/>
    <n v="48.864716000000001"/>
    <n v="2.3490139999999999"/>
    <s v="Professional Services &amp; Consulting"/>
    <s v="Small (11-200)"/>
    <x v="0"/>
    <d v="2024-03-14T00:00:00"/>
    <s v="SAAS"/>
    <s v="Customer"/>
    <n v="6"/>
    <m/>
    <m/>
    <n v="1472"/>
    <n v="0.3"/>
    <d v="2024-04-18T00:00:00"/>
    <d v="2024-07-01T00:00:00"/>
  </r>
  <r>
    <s v="Von, Becker and Fisher"/>
    <s v="Netherlands"/>
    <n v="52.370215999999999"/>
    <n v="4.895168"/>
    <s v="Government Administration &amp; Healthcare"/>
    <s v="Small (11-200)"/>
    <x v="2"/>
    <d v="2024-01-10T00:00:00"/>
    <s v="SAAS"/>
    <s v="Customer"/>
    <n v="6"/>
    <m/>
    <m/>
    <n v="623"/>
    <n v="0.3"/>
    <d v="2024-10-25T00:00:00"/>
    <d v="2024-03-01T00:00:00"/>
  </r>
  <r>
    <s v="Mertz, Casper and Klein"/>
    <s v="Belgium"/>
    <n v="51.260196999999998"/>
    <n v="4.4027710000000004"/>
    <s v="IT &amp; IT Services"/>
    <s v="Small (11-200)"/>
    <x v="2"/>
    <d v="2024-03-16T00:00:00"/>
    <s v="Services"/>
    <s v="Customer"/>
    <n v="6"/>
    <m/>
    <m/>
    <n v="555"/>
    <n v="0.5"/>
    <d v="2025-02-20T00:00:00"/>
    <d v="2024-06-05T00:00:00"/>
  </r>
  <r>
    <s v="Botsford, King and Steuber"/>
    <s v="Austria"/>
    <n v="48.210033000000003"/>
    <n v="16.363448999999999"/>
    <s v="IT &amp; IT Services"/>
    <s v="Small (11-200)"/>
    <x v="3"/>
    <d v="2024-05-04T00:00:00"/>
    <s v="SAAS"/>
    <s v="Customer"/>
    <n v="6"/>
    <m/>
    <m/>
    <n v="1662"/>
    <n v="0.4"/>
    <d v="2024-09-30T00:00:00"/>
    <d v="2024-07-11T00:00:00"/>
  </r>
  <r>
    <s v="Funk-Hane"/>
    <s v="France"/>
    <n v="48.864716000000001"/>
    <n v="2.3490139999999999"/>
    <s v="Telecommunications"/>
    <s v="Small (11-200)"/>
    <x v="4"/>
    <d v="2024-04-09T00:00:00"/>
    <s v="Services"/>
    <s v="Customer"/>
    <n v="6"/>
    <m/>
    <m/>
    <n v="928"/>
    <n v="0.2"/>
    <d v="2025-01-30T00:00:00"/>
    <d v="2024-07-14T00:00:00"/>
  </r>
  <r>
    <s v="Hartmann-Pollich"/>
    <s v="Spain"/>
    <n v="40.416775000000001"/>
    <n v="-3.7037900000000001"/>
    <s v="Transportation &amp; Logistics"/>
    <s v="Small (11-200)"/>
    <x v="7"/>
    <d v="2024-04-11T00:00:00"/>
    <s v="Services"/>
    <s v="Customer"/>
    <n v="6"/>
    <m/>
    <m/>
    <n v="901"/>
    <n v="0.1"/>
    <d v="2025-02-04T00:00:00"/>
    <d v="2024-06-08T00:00:00"/>
  </r>
  <r>
    <s v="Frami-Gusikowski"/>
    <s v="Germany"/>
    <n v="52.520007999999997"/>
    <n v="13.404954"/>
    <s v="Government Administration &amp; Healthcare"/>
    <s v="Small (11-200)"/>
    <x v="3"/>
    <d v="2024-03-20T00:00:00"/>
    <s v="SAAS"/>
    <s v="Customer"/>
    <n v="6"/>
    <m/>
    <m/>
    <n v="954"/>
    <n v="0.7"/>
    <d v="2024-06-08T00:00:00"/>
    <d v="2024-07-09T00:00:00"/>
  </r>
  <r>
    <s v="Lueilwitz Inc"/>
    <s v="France"/>
    <n v="48.864716000000001"/>
    <n v="2.3490139999999999"/>
    <s v="Entertainment &amp; Media &amp; Hospitality"/>
    <s v="Small (11-200)"/>
    <x v="1"/>
    <d v="2024-02-08T00:00:00"/>
    <s v="SAAS"/>
    <s v="Customer"/>
    <n v="6"/>
    <m/>
    <m/>
    <n v="1328"/>
    <n v="0.4"/>
    <d v="2024-03-07T00:00:00"/>
    <d v="2024-04-01T00:00:00"/>
  </r>
  <r>
    <s v="Kreiger-Rice"/>
    <s v="Belgium"/>
    <n v="51.260196999999998"/>
    <n v="4.4027710000000004"/>
    <s v="Transportation &amp; Logistics"/>
    <s v="Small (11-200)"/>
    <x v="2"/>
    <d v="2024-02-10T00:00:00"/>
    <s v="SAAS"/>
    <s v="Customer"/>
    <n v="6"/>
    <m/>
    <m/>
    <n v="1707"/>
    <n v="1"/>
    <d v="2024-11-22T00:00:00"/>
    <d v="2024-04-26T00:00:00"/>
  </r>
  <r>
    <s v="Blick Inc"/>
    <s v="Switzerland"/>
    <n v="46.204391000000001"/>
    <n v="6.1431579999999997"/>
    <s v="IT &amp; IT Services"/>
    <s v="Small (11-200)"/>
    <x v="0"/>
    <d v="2024-01-07T00:00:00"/>
    <s v="SAAS"/>
    <s v="Customer"/>
    <n v="6"/>
    <m/>
    <m/>
    <n v="513"/>
    <n v="0.9"/>
    <d v="2024-03-13T00:00:00"/>
    <d v="2024-03-23T00:00:00"/>
  </r>
  <r>
    <s v="Bauch-Morar"/>
    <s v="France"/>
    <n v="48.864716000000001"/>
    <n v="2.3490139999999999"/>
    <s v="Professional Services &amp; Consulting"/>
    <s v="Small (11-200)"/>
    <x v="3"/>
    <d v="2024-05-08T00:00:00"/>
    <s v="Custom solution"/>
    <s v="Customer"/>
    <n v="6"/>
    <m/>
    <m/>
    <n v="1563"/>
    <n v="0.2"/>
    <d v="2024-08-05T00:00:00"/>
    <d v="2024-06-05T00:00:00"/>
  </r>
  <r>
    <s v="Auer, Deckow and Torp"/>
    <s v="Portugal"/>
    <n v="38.736946000000003"/>
    <n v="-9.1426850000000002"/>
    <s v="Professional Services &amp; Consulting"/>
    <s v="Small (11-200)"/>
    <x v="4"/>
    <d v="2024-02-29T00:00:00"/>
    <s v="SAAS"/>
    <s v="Customer"/>
    <n v="6"/>
    <m/>
    <m/>
    <n v="1898"/>
    <n v="0.4"/>
    <d v="2024-10-24T00:00:00"/>
    <d v="2024-05-04T00:00:00"/>
  </r>
  <r>
    <s v="Kuvalis-Strosin"/>
    <s v="Germany"/>
    <n v="52.520007999999997"/>
    <n v="13.404954"/>
    <s v="Transportation &amp; Logistics"/>
    <s v="Small (11-200)"/>
    <x v="2"/>
    <d v="2024-03-25T00:00:00"/>
    <s v="Custom solution"/>
    <s v="Customer"/>
    <n v="6"/>
    <m/>
    <m/>
    <n v="480"/>
    <n v="0.4"/>
    <d v="2024-04-23T00:00:00"/>
    <d v="2024-06-04T00:00:00"/>
  </r>
  <r>
    <s v="Hintz-Fadel"/>
    <s v="Belgium"/>
    <n v="51.260196999999998"/>
    <n v="4.4027710000000004"/>
    <s v="Transportation &amp; Logistics"/>
    <s v="Small (11-200)"/>
    <x v="4"/>
    <d v="2024-02-22T00:00:00"/>
    <s v="SAAS"/>
    <s v="Customer"/>
    <n v="6"/>
    <m/>
    <m/>
    <n v="563"/>
    <n v="0.4"/>
    <d v="2025-02-15T00:00:00"/>
    <d v="2024-05-11T00:00:00"/>
  </r>
  <r>
    <s v="Kiehn-Bernier"/>
    <s v="Portugal"/>
    <n v="38.736946000000003"/>
    <n v="-9.1426850000000002"/>
    <s v="Banking &amp; Finance"/>
    <s v="Small (11-200)"/>
    <x v="3"/>
    <d v="2024-01-07T00:00:00"/>
    <s v="Custom solution"/>
    <s v="Customer"/>
    <n v="6"/>
    <m/>
    <m/>
    <n v="583"/>
    <n v="0.6"/>
    <d v="2024-11-24T00:00:00"/>
    <d v="2024-03-20T00:00:00"/>
  </r>
  <r>
    <s v="Zooxo"/>
    <s v="Switzerland"/>
    <n v="46.204391000000001"/>
    <n v="6.1431579999999997"/>
    <s v="IT &amp; IT Services"/>
    <s v="Micro (1-10)"/>
    <x v="6"/>
    <d v="2024-02-14T00:00:00"/>
    <s v="Services"/>
    <s v="Customer"/>
    <n v="6"/>
    <m/>
    <m/>
    <n v="974"/>
    <n v="1"/>
    <d v="2025-01-22T00:00:00"/>
    <d v="2024-05-20T00:00:00"/>
  </r>
  <r>
    <s v="Jetpulse"/>
    <s v="Germany"/>
    <n v="52.520007999999997"/>
    <n v="13.404954"/>
    <s v="IT &amp; IT Services"/>
    <s v="Micro (1-10)"/>
    <x v="0"/>
    <d v="2024-04-18T00:00:00"/>
    <s v="SAAS"/>
    <s v="Customer"/>
    <n v="6"/>
    <m/>
    <m/>
    <n v="595"/>
    <n v="0.2"/>
    <d v="2025-01-26T00:00:00"/>
    <d v="2024-05-19T00:00:00"/>
  </r>
  <r>
    <s v="InnoZ"/>
    <s v="Italy"/>
    <n v="41.902782000000002"/>
    <n v="12.496366"/>
    <s v="Transportation &amp; Logistics"/>
    <s v="Micro (1-10)"/>
    <x v="1"/>
    <d v="2024-01-20T00:00:00"/>
    <s v="SAAS"/>
    <s v="Customer"/>
    <n v="6"/>
    <m/>
    <m/>
    <n v="283"/>
    <n v="0.2"/>
    <d v="2024-11-01T00:00:00"/>
    <d v="2024-04-20T00:00:00"/>
  </r>
  <r>
    <s v="Chatterpoint"/>
    <s v="Switzerland"/>
    <n v="46.204391000000001"/>
    <n v="6.1431579999999997"/>
    <s v="Manufacturing &amp; Production"/>
    <s v="Micro (1-10)"/>
    <x v="2"/>
    <d v="2024-03-10T00:00:00"/>
    <s v="SAAS"/>
    <s v="Customer"/>
    <n v="6"/>
    <m/>
    <m/>
    <n v="545"/>
    <n v="0.3"/>
    <d v="2024-06-01T00:00:00"/>
    <d v="2024-05-30T00:00:00"/>
  </r>
  <r>
    <s v="Trunyx"/>
    <s v="Spain"/>
    <n v="40.416775000000001"/>
    <n v="-3.7037900000000001"/>
    <s v="Transportation &amp; Logistics"/>
    <s v="Micro (1-10)"/>
    <x v="7"/>
    <d v="2024-02-24T00:00:00"/>
    <s v="Services"/>
    <s v="Customer"/>
    <n v="6"/>
    <m/>
    <m/>
    <n v="1024"/>
    <n v="0.3"/>
    <d v="2024-08-30T00:00:00"/>
    <d v="2024-04-02T00:00:00"/>
  </r>
  <r>
    <s v="Luettgen, Franecki and Roberts"/>
    <s v="Portugal"/>
    <n v="38.736946000000003"/>
    <n v="-9.1426850000000002"/>
    <s v="Government Administration &amp; Healthcare"/>
    <s v="Micro (1-10)"/>
    <x v="4"/>
    <d v="2024-02-10T00:00:00"/>
    <s v="SAAS"/>
    <s v="Customer"/>
    <n v="6"/>
    <m/>
    <m/>
    <n v="308"/>
    <n v="0.4"/>
    <d v="2024-11-14T00:00:00"/>
    <d v="2024-06-02T00:00:00"/>
  </r>
  <r>
    <s v="Kilback, Cremin and Bergnaum"/>
    <s v="Belgium"/>
    <n v="51.260196999999998"/>
    <n v="4.4027710000000004"/>
    <s v="Banking &amp; Finance"/>
    <s v="Micro (1-10)"/>
    <x v="3"/>
    <d v="2024-05-23T00:00:00"/>
    <s v="Services"/>
    <s v="Customer"/>
    <n v="6"/>
    <m/>
    <m/>
    <n v="828"/>
    <n v="0.6"/>
    <d v="2024-09-18T00:00:00"/>
    <d v="2024-07-03T00:00:00"/>
  </r>
  <r>
    <s v="Toy-O'Hara"/>
    <s v="Italy"/>
    <n v="41.902782000000002"/>
    <n v="12.496366"/>
    <s v="Professional Services &amp; Consulting"/>
    <s v="Micro (1-10)"/>
    <x v="0"/>
    <d v="2024-01-16T00:00:00"/>
    <s v="SAAS"/>
    <s v="Customer"/>
    <n v="6"/>
    <m/>
    <m/>
    <n v="809"/>
    <n v="0.2"/>
    <d v="2024-09-10T00:00:00"/>
    <d v="2024-03-28T00:00:00"/>
  </r>
  <r>
    <s v="Lubowitz, Herman and Fisher"/>
    <s v="Italy"/>
    <n v="41.902782000000002"/>
    <n v="12.496366"/>
    <s v="Transportation &amp; Logistics"/>
    <s v="Micro (1-10)"/>
    <x v="3"/>
    <d v="2024-04-22T00:00:00"/>
    <s v="SAAS"/>
    <s v="Customer"/>
    <n v="6"/>
    <m/>
    <m/>
    <n v="535"/>
    <n v="0.2"/>
    <d v="2024-11-19T00:00:00"/>
    <d v="2024-06-19T00:00:00"/>
  </r>
  <r>
    <s v="Schulist, Bailey and Dickens"/>
    <s v="Portugal"/>
    <n v="38.736946000000003"/>
    <n v="-9.1426850000000002"/>
    <s v="Transportation &amp; Logistics"/>
    <s v="Micro (1-10)"/>
    <x v="5"/>
    <d v="2024-04-03T00:00:00"/>
    <s v="SAAS"/>
    <s v="Customer"/>
    <n v="6"/>
    <m/>
    <m/>
    <n v="1129"/>
    <n v="0.2"/>
    <d v="2024-04-24T00:00:00"/>
    <d v="2024-07-28T00:00:00"/>
  </r>
  <r>
    <s v="Jakubowski-Purdy"/>
    <s v="Spain"/>
    <n v="40.416775000000001"/>
    <n v="-3.7037900000000001"/>
    <s v="Professional Services &amp; Consulting"/>
    <s v="Micro (1-10)"/>
    <x v="2"/>
    <d v="2024-04-04T00:00:00"/>
    <s v="SAAS"/>
    <s v="Customer"/>
    <n v="6"/>
    <m/>
    <m/>
    <n v="1116"/>
    <n v="1"/>
    <d v="2024-05-19T00:00:00"/>
    <d v="2024-06-19T00:00:00"/>
  </r>
  <r>
    <s v="Hackett LLC"/>
    <s v="Austria"/>
    <n v="48.210033000000003"/>
    <n v="16.363448999999999"/>
    <s v="Transportation &amp; Logistics"/>
    <s v="Micro (1-10)"/>
    <x v="2"/>
    <d v="2024-04-02T00:00:00"/>
    <s v="Services"/>
    <s v="Customer"/>
    <n v="6"/>
    <m/>
    <m/>
    <n v="1039"/>
    <n v="0.8"/>
    <d v="2024-10-18T00:00:00"/>
    <d v="2024-04-09T00:00:00"/>
  </r>
  <r>
    <s v="Gottlieb Group"/>
    <s v="Netherlands"/>
    <n v="52.370215999999999"/>
    <n v="4.895168"/>
    <s v="Retail &amp; Distribution"/>
    <s v="Micro (1-10)"/>
    <x v="4"/>
    <d v="2024-01-31T00:00:00"/>
    <s v="SAAS"/>
    <s v="Customer"/>
    <n v="6"/>
    <m/>
    <m/>
    <n v="674"/>
    <n v="0.3"/>
    <d v="2024-04-13T00:00:00"/>
    <d v="2024-01-31T00:00:00"/>
  </r>
  <r>
    <s v="Hermiston-Hyatt"/>
    <s v="Switzerland"/>
    <n v="46.204391000000001"/>
    <n v="6.1431579999999997"/>
    <s v="Agriculture &amp; Mining"/>
    <s v="Micro (1-10)"/>
    <x v="6"/>
    <d v="2024-05-18T00:00:00"/>
    <s v="Custom solution"/>
    <s v="Customer"/>
    <n v="6"/>
    <m/>
    <m/>
    <n v="1017"/>
    <n v="0.2"/>
    <d v="2024-09-24T00:00:00"/>
    <d v="2024-07-03T00:00:00"/>
  </r>
  <r>
    <s v="Goldner LLC"/>
    <s v="Portugal"/>
    <n v="38.736946000000003"/>
    <n v="-9.1426850000000002"/>
    <s v="Education &amp; Science"/>
    <s v="Micro (1-10)"/>
    <x v="3"/>
    <d v="2024-04-08T00:00:00"/>
    <s v="SAAS"/>
    <s v="Customer"/>
    <n v="6"/>
    <m/>
    <m/>
    <n v="824"/>
    <n v="0.2"/>
    <d v="2024-09-16T00:00:00"/>
    <d v="2024-05-15T00:00:00"/>
  </r>
  <r>
    <s v="Deckow, Dicki and Pagac"/>
    <s v="Spain"/>
    <n v="40.416775000000001"/>
    <n v="-3.7037900000000001"/>
    <s v="Professional Services &amp; Consulting"/>
    <s v="Micro (1-10)"/>
    <x v="7"/>
    <d v="2024-02-24T00:00:00"/>
    <s v="Services"/>
    <s v="Customer"/>
    <n v="6"/>
    <m/>
    <m/>
    <n v="302"/>
    <n v="0.4"/>
    <d v="2024-05-09T00:00:00"/>
    <d v="2024-04-15T00:00:00"/>
  </r>
  <r>
    <s v="Kuphal-Wuckert"/>
    <s v="Belgium"/>
    <n v="51.260196999999998"/>
    <n v="4.4027710000000004"/>
    <s v="Transportation &amp; Logistics"/>
    <s v="Micro (1-10)"/>
    <x v="2"/>
    <d v="2024-05-02T00:00:00"/>
    <s v="SAAS"/>
    <s v="Customer"/>
    <n v="6"/>
    <m/>
    <m/>
    <n v="1076"/>
    <n v="0.4"/>
    <d v="2024-06-12T00:00:00"/>
    <d v="2024-05-31T00:00:00"/>
  </r>
  <r>
    <s v="Yundt-McLaughlin"/>
    <s v="Austria"/>
    <n v="48.210033000000003"/>
    <n v="16.363448999999999"/>
    <s v="Professional Services &amp; Consulting"/>
    <s v="Micro (1-10)"/>
    <x v="3"/>
    <d v="2024-04-17T00:00:00"/>
    <s v="SAAS"/>
    <s v="Customer"/>
    <n v="6"/>
    <m/>
    <m/>
    <n v="724"/>
    <n v="0.6"/>
    <d v="2025-03-01T00:00:00"/>
    <d v="2024-05-13T00:00:00"/>
  </r>
  <r>
    <s v="D'Amore, Auer and Wilkinson"/>
    <s v="Italy"/>
    <n v="41.902782000000002"/>
    <n v="12.496366"/>
    <s v="Manufacturing &amp; Production"/>
    <s v="Micro (1-10)"/>
    <x v="3"/>
    <d v="2024-01-11T00:00:00"/>
    <s v="Services"/>
    <s v="Customer"/>
    <n v="6"/>
    <m/>
    <m/>
    <n v="406"/>
    <n v="0.1"/>
    <d v="2024-04-24T00:00:00"/>
    <d v="2024-03-06T00:00:00"/>
  </r>
  <r>
    <s v="Fahey-Kulas"/>
    <s v="Italy"/>
    <n v="41.902782000000002"/>
    <n v="12.496366"/>
    <s v="IT &amp; IT Services"/>
    <s v="Micro (1-10)"/>
    <x v="6"/>
    <d v="2024-01-29T00:00:00"/>
    <s v="Services"/>
    <s v="Customer"/>
    <n v="6"/>
    <m/>
    <m/>
    <n v="622"/>
    <n v="0.1"/>
    <d v="2024-11-26T00:00:00"/>
    <d v="2024-03-09T00:00:00"/>
  </r>
  <r>
    <s v="Osinski, Langworth and Auer"/>
    <s v="Switzerland"/>
    <n v="46.204391000000001"/>
    <n v="6.1431579999999997"/>
    <s v="Agriculture &amp; Mining"/>
    <s v="Micro (1-10)"/>
    <x v="2"/>
    <d v="2024-05-22T00:00:00"/>
    <s v="SAAS"/>
    <s v="Customer"/>
    <n v="6"/>
    <m/>
    <m/>
    <n v="717"/>
    <n v="0.3"/>
    <d v="2025-05-08T00:00:00"/>
    <d v="2024-07-20T00:00:00"/>
  </r>
  <r>
    <s v="Hane, Hettinger and Denesik"/>
    <s v="Netherlands"/>
    <n v="52.370215999999999"/>
    <n v="4.895168"/>
    <s v="Transportation &amp; Logistics"/>
    <s v="Micro (1-10)"/>
    <x v="3"/>
    <d v="2024-03-17T00:00:00"/>
    <s v="Custom solution"/>
    <s v="Customer"/>
    <n v="6"/>
    <m/>
    <m/>
    <n v="1081"/>
    <n v="0.8"/>
    <d v="2024-04-29T00:00:00"/>
    <d v="2024-04-14T00:00:00"/>
  </r>
  <r>
    <s v="Rohan Inc"/>
    <s v="Portugal"/>
    <n v="38.736946000000003"/>
    <n v="-9.1426850000000002"/>
    <s v="IT &amp; IT Services"/>
    <s v="Micro (1-10)"/>
    <x v="3"/>
    <d v="2024-05-04T00:00:00"/>
    <s v="SAAS"/>
    <s v="Customer"/>
    <n v="6"/>
    <m/>
    <m/>
    <n v="1127"/>
    <n v="0.8"/>
    <d v="2024-06-22T00:00:00"/>
    <d v="2024-06-25T00:00:00"/>
  </r>
  <r>
    <s v="Koelpin, Bahringer and Beatty"/>
    <s v="Netherlands"/>
    <n v="52.370215999999999"/>
    <n v="4.895168"/>
    <s v="Education &amp; Science"/>
    <s v="Micro (1-10)"/>
    <x v="3"/>
    <d v="2024-05-08T00:00:00"/>
    <s v="Services"/>
    <s v="Customer"/>
    <n v="6"/>
    <m/>
    <m/>
    <n v="667"/>
    <n v="0.6"/>
    <d v="2025-02-03T00:00:00"/>
    <d v="2024-06-03T00:00:00"/>
  </r>
  <r>
    <s v="Flatley-Metz"/>
    <s v="Germany"/>
    <n v="52.520007999999997"/>
    <n v="13.404954"/>
    <s v="Transportation &amp; Logistics"/>
    <s v="Micro (1-10)"/>
    <x v="5"/>
    <d v="2024-05-20T00:00:00"/>
    <s v="Services"/>
    <s v="Customer"/>
    <n v="6"/>
    <m/>
    <m/>
    <n v="541"/>
    <n v="0.3"/>
    <d v="2025-01-14T00:00:00"/>
    <d v="2024-06-10T00:00:00"/>
  </r>
  <r>
    <s v="Reilly-Dicki"/>
    <s v="Italy"/>
    <n v="41.902782000000002"/>
    <n v="12.496366"/>
    <s v="IT &amp; IT Services"/>
    <s v="Micro (1-10)"/>
    <x v="0"/>
    <d v="2024-01-19T00:00:00"/>
    <s v="SAAS"/>
    <s v="Customer"/>
    <n v="6"/>
    <m/>
    <m/>
    <n v="988"/>
    <n v="0.6"/>
    <d v="2024-06-15T00:00:00"/>
    <d v="2024-04-04T00:00:00"/>
  </r>
  <r>
    <s v="Pagac, Marvin and Wilkinson"/>
    <s v="France"/>
    <n v="48.864716000000001"/>
    <n v="2.3490139999999999"/>
    <s v="Entertainment &amp; Media &amp; Hospitality"/>
    <s v="Micro (1-10)"/>
    <x v="3"/>
    <d v="2024-01-25T00:00:00"/>
    <s v="Services"/>
    <s v="Customer"/>
    <n v="6"/>
    <m/>
    <m/>
    <n v="659"/>
    <n v="0.4"/>
    <d v="2024-11-11T00:00:00"/>
    <d v="2024-03-08T00:00:00"/>
  </r>
  <r>
    <s v="Stanton-Adams"/>
    <s v="Italy"/>
    <n v="41.902782000000002"/>
    <n v="12.496366"/>
    <s v="Banking &amp; Finance"/>
    <s v="Micro (1-10)"/>
    <x v="1"/>
    <d v="2024-02-19T00:00:00"/>
    <s v="Custom solution"/>
    <s v="Customer"/>
    <n v="6"/>
    <m/>
    <m/>
    <n v="214"/>
    <n v="0.3"/>
    <d v="2024-10-05T00:00:00"/>
    <d v="2024-03-12T00:00:00"/>
  </r>
  <r>
    <s v="Ward, Rau and Ledner"/>
    <s v="Belgium"/>
    <n v="51.260196999999998"/>
    <n v="4.4027710000000004"/>
    <s v="Agriculture &amp; Mining"/>
    <s v="Micro (1-10)"/>
    <x v="3"/>
    <d v="2024-01-27T00:00:00"/>
    <s v="SAAS"/>
    <s v="Customer"/>
    <n v="6"/>
    <m/>
    <m/>
    <n v="248"/>
    <n v="0.3"/>
    <d v="2025-01-13T00:00:00"/>
    <d v="2024-04-02T00:00:00"/>
  </r>
  <r>
    <s v="Thiel-Ullrich"/>
    <s v="Austria"/>
    <n v="48.210033000000003"/>
    <n v="16.363448999999999"/>
    <s v="Recreation &amp; Sports"/>
    <s v="Micro (1-10)"/>
    <x v="3"/>
    <d v="2024-03-13T00:00:00"/>
    <s v="Services"/>
    <s v="Customer"/>
    <n v="6"/>
    <m/>
    <m/>
    <n v="609"/>
    <n v="0.3"/>
    <d v="2024-05-24T00:00:00"/>
    <d v="2024-06-24T00:00:00"/>
  </r>
  <r>
    <s v="Johnson-Macejkovic"/>
    <s v="Italy"/>
    <n v="41.902782000000002"/>
    <n v="12.496366"/>
    <s v="Transportation &amp; Logistics"/>
    <s v="Micro (1-10)"/>
    <x v="0"/>
    <d v="2024-04-22T00:00:00"/>
    <s v="Services"/>
    <s v="Customer"/>
    <n v="6"/>
    <m/>
    <m/>
    <n v="651"/>
    <n v="0.2"/>
    <d v="2024-08-08T00:00:00"/>
    <d v="2024-06-06T00:00:00"/>
  </r>
  <r>
    <s v="Koch-Lakin"/>
    <s v="Italy"/>
    <n v="41.902782000000002"/>
    <n v="12.496366"/>
    <s v="Transportation &amp; Logistics"/>
    <s v="Micro (1-10)"/>
    <x v="3"/>
    <d v="2024-03-29T00:00:00"/>
    <s v="SAAS"/>
    <s v="Customer"/>
    <n v="6"/>
    <m/>
    <m/>
    <n v="341"/>
    <n v="0.6"/>
    <d v="2024-07-21T00:00:00"/>
    <d v="2024-06-23T00:00:00"/>
  </r>
  <r>
    <s v="Bauch-Fritsch"/>
    <s v="Belgium"/>
    <n v="51.260196999999998"/>
    <n v="4.4027710000000004"/>
    <s v="Professional Services &amp; Consulting"/>
    <s v="Micro (1-10)"/>
    <x v="3"/>
    <d v="2024-05-18T00:00:00"/>
    <s v="SAAS"/>
    <s v="Customer"/>
    <n v="6"/>
    <m/>
    <m/>
    <n v="1140"/>
    <n v="0.2"/>
    <d v="2025-05-05T00:00:00"/>
    <d v="2024-08-15T00:00:00"/>
  </r>
  <r>
    <s v="Kihn, Swaniawski and Lebsack"/>
    <s v="Portugal"/>
    <n v="38.736946000000003"/>
    <n v="-9.1426850000000002"/>
    <s v="Manufacturing &amp; Production"/>
    <s v="Micro (1-10)"/>
    <x v="7"/>
    <d v="2024-02-02T00:00:00"/>
    <s v="SAAS"/>
    <s v="Customer"/>
    <n v="6"/>
    <m/>
    <m/>
    <n v="801"/>
    <n v="0.4"/>
    <d v="2024-05-07T00:00:00"/>
    <d v="2024-04-14T00:00:00"/>
  </r>
  <r>
    <s v="Barrows LLC"/>
    <s v="Netherlands"/>
    <n v="52.370215999999999"/>
    <n v="4.895168"/>
    <s v="IT &amp; IT Services"/>
    <s v="Micro (1-10)"/>
    <x v="5"/>
    <d v="2024-05-17T00:00:00"/>
    <s v="Services"/>
    <s v="Customer"/>
    <n v="6"/>
    <m/>
    <m/>
    <n v="200"/>
    <n v="0.2"/>
    <d v="2024-07-12T00:00:00"/>
    <d v="2024-08-12T00:00:00"/>
  </r>
  <r>
    <s v="Langworth, Lemke and Carroll"/>
    <s v="Italy"/>
    <n v="41.902782000000002"/>
    <n v="12.496366"/>
    <s v="Government Administration &amp; Healthcare"/>
    <s v="Micro (1-10)"/>
    <x v="6"/>
    <d v="2024-02-21T00:00:00"/>
    <s v="Services"/>
    <s v="Customer"/>
    <n v="6"/>
    <m/>
    <m/>
    <n v="1048"/>
    <n v="0.8"/>
    <d v="2024-10-12T00:00:00"/>
    <d v="2024-05-25T00:00:00"/>
  </r>
  <r>
    <s v="Kilback, Johns and Dicki"/>
    <s v="Portugal"/>
    <n v="38.736946000000003"/>
    <n v="-9.1426850000000002"/>
    <s v="Recreation &amp; Sports"/>
    <s v="Micro (1-10)"/>
    <x v="3"/>
    <d v="2024-02-05T00:00:00"/>
    <s v="Services"/>
    <s v="Customer"/>
    <n v="6"/>
    <m/>
    <m/>
    <n v="1130"/>
    <n v="0.4"/>
    <d v="2024-03-25T00:00:00"/>
    <d v="2024-02-22T00:00:00"/>
  </r>
  <r>
    <s v="Labadie, Sawayn and Ruecker"/>
    <s v="Italy"/>
    <n v="41.902782000000002"/>
    <n v="12.496366"/>
    <s v="Transportation &amp; Logistics"/>
    <s v="Micro (1-10)"/>
    <x v="5"/>
    <d v="2024-04-02T00:00:00"/>
    <s v="SAAS"/>
    <s v="Customer"/>
    <n v="6"/>
    <m/>
    <m/>
    <n v="237"/>
    <n v="0.5"/>
    <d v="2024-11-03T00:00:00"/>
    <d v="2024-05-21T00:00:00"/>
  </r>
  <r>
    <s v="Kazio"/>
    <s v="Portugal"/>
    <n v="38.736946000000003"/>
    <n v="-9.1426850000000002"/>
    <s v="IT &amp; IT Services"/>
    <s v="Medium (201-500)"/>
    <x v="5"/>
    <d v="2024-02-25T00:00:00"/>
    <s v="SAAS"/>
    <s v="Customer"/>
    <n v="6"/>
    <m/>
    <m/>
    <n v="947"/>
    <n v="0.3"/>
    <d v="2024-08-17T00:00:00"/>
    <d v="2024-03-01T00:00:00"/>
  </r>
  <r>
    <s v="Jayo"/>
    <s v="Italy"/>
    <n v="41.902782000000002"/>
    <n v="12.496366"/>
    <s v="Transportation &amp; Logistics"/>
    <s v="Medium (201-500)"/>
    <x v="1"/>
    <d v="2024-02-16T00:00:00"/>
    <s v="SAAS"/>
    <s v="Customer"/>
    <n v="6"/>
    <m/>
    <m/>
    <n v="562"/>
    <n v="0.4"/>
    <d v="2024-11-28T00:00:00"/>
    <d v="2024-03-31T00:00:00"/>
  </r>
  <r>
    <s v="Feedspan"/>
    <s v="Germany"/>
    <n v="52.520007999999997"/>
    <n v="13.404954"/>
    <s v="Banking &amp; Finance"/>
    <s v="Medium (201-500)"/>
    <x v="5"/>
    <d v="2024-01-20T00:00:00"/>
    <s v="Services"/>
    <s v="Customer"/>
    <n v="6"/>
    <m/>
    <m/>
    <n v="3729"/>
    <n v="0.4"/>
    <d v="2024-04-04T00:00:00"/>
    <d v="2024-04-19T00:00:00"/>
  </r>
  <r>
    <s v="Browsecat"/>
    <s v="Austria"/>
    <n v="48.210033000000003"/>
    <n v="16.363448999999999"/>
    <s v="IT &amp; IT Services"/>
    <s v="Medium (201-500)"/>
    <x v="4"/>
    <d v="2024-03-06T00:00:00"/>
    <s v="Services"/>
    <s v="Customer"/>
    <n v="6"/>
    <m/>
    <m/>
    <n v="762"/>
    <n v="0.2"/>
    <d v="2024-09-02T00:00:00"/>
    <d v="2024-06-01T00:00:00"/>
  </r>
  <r>
    <s v="Layo"/>
    <s v="Portugal"/>
    <n v="38.736946000000003"/>
    <n v="-9.1426850000000002"/>
    <s v="Transportation &amp; Logistics"/>
    <s v="Medium (201-500)"/>
    <x v="4"/>
    <d v="2024-01-10T00:00:00"/>
    <s v="Custom solution"/>
    <s v="Customer"/>
    <n v="6"/>
    <m/>
    <m/>
    <n v="350"/>
    <n v="0.3"/>
    <d v="2024-08-19T00:00:00"/>
    <d v="2024-05-03T00:00:00"/>
  </r>
  <r>
    <s v="Photospace"/>
    <s v="Switzerland"/>
    <n v="46.204391000000001"/>
    <n v="6.1431579999999997"/>
    <s v="Retail &amp; Distribution"/>
    <s v="Medium (201-500)"/>
    <x v="7"/>
    <d v="2024-02-28T00:00:00"/>
    <s v="SAAS"/>
    <s v="Customer"/>
    <n v="6"/>
    <m/>
    <m/>
    <n v="3350"/>
    <n v="0.1"/>
    <d v="2024-07-25T00:00:00"/>
    <d v="2024-05-27T00:00:00"/>
  </r>
  <r>
    <s v="Zoovu"/>
    <s v="Italy"/>
    <n v="41.902782000000002"/>
    <n v="12.496366"/>
    <s v="Energy &amp; Utilities"/>
    <s v="Medium (201-500)"/>
    <x v="4"/>
    <d v="2024-02-18T00:00:00"/>
    <s v="SAAS"/>
    <s v="Customer"/>
    <n v="6"/>
    <m/>
    <m/>
    <n v="3290"/>
    <n v="0.3"/>
    <d v="2025-01-16T00:00:00"/>
    <d v="2024-03-11T00:00:00"/>
  </r>
  <r>
    <s v="Topicblab"/>
    <s v="Italy"/>
    <n v="41.902782000000002"/>
    <n v="12.496366"/>
    <s v="Manufacturing &amp; Production"/>
    <s v="Medium (201-500)"/>
    <x v="3"/>
    <d v="2024-04-11T00:00:00"/>
    <s v="Services"/>
    <s v="Customer"/>
    <n v="6"/>
    <m/>
    <m/>
    <n v="4608"/>
    <n v="0.5"/>
    <d v="2024-05-01T00:00:00"/>
    <d v="2024-06-16T00:00:00"/>
  </r>
  <r>
    <s v="Kwinu"/>
    <s v="Italy"/>
    <n v="41.902782000000002"/>
    <n v="12.496366"/>
    <s v="Entertainment &amp; Media &amp; Hospitality"/>
    <s v="Medium (201-500)"/>
    <x v="6"/>
    <d v="2024-03-11T00:00:00"/>
    <s v="Custom solution"/>
    <s v="Customer"/>
    <n v="6"/>
    <m/>
    <m/>
    <n v="6457"/>
    <n v="0.2"/>
    <d v="2025-01-05T00:00:00"/>
    <d v="2024-06-30T00:00:00"/>
  </r>
  <r>
    <s v="Block Group"/>
    <s v="Spain"/>
    <n v="40.416775000000001"/>
    <n v="-3.7037900000000001"/>
    <s v="Banking &amp; Finance"/>
    <s v="Medium (201-500)"/>
    <x v="4"/>
    <d v="2024-05-17T00:00:00"/>
    <s v="Services"/>
    <s v="Customer"/>
    <n v="6"/>
    <m/>
    <m/>
    <n v="5322"/>
    <n v="1"/>
    <d v="2025-04-23T00:00:00"/>
    <d v="2024-08-27T00:00:00"/>
  </r>
  <r>
    <s v="Cummings-Johnson"/>
    <s v="Italy"/>
    <n v="41.902782000000002"/>
    <n v="12.496366"/>
    <s v="Transportation &amp; Logistics"/>
    <s v="Medium (201-500)"/>
    <x v="5"/>
    <d v="2024-03-05T00:00:00"/>
    <s v="Services"/>
    <s v="Customer"/>
    <n v="6"/>
    <m/>
    <m/>
    <n v="7996"/>
    <n v="0.6"/>
    <d v="2024-10-22T00:00:00"/>
    <d v="2024-04-25T00:00:00"/>
  </r>
  <r>
    <s v="Bosco, Greenholt and Langworth"/>
    <s v="Belgium"/>
    <n v="51.260196999999998"/>
    <n v="4.4027710000000004"/>
    <s v="Banking &amp; Finance"/>
    <s v="Medium (201-500)"/>
    <x v="3"/>
    <d v="2024-02-08T00:00:00"/>
    <s v="Services"/>
    <s v="Customer"/>
    <n v="6"/>
    <m/>
    <m/>
    <n v="4561"/>
    <n v="0.1"/>
    <d v="2024-10-21T00:00:00"/>
    <d v="2024-05-21T00:00:00"/>
  </r>
  <r>
    <s v="Lind-Bogisich"/>
    <s v="Switzerland"/>
    <n v="46.204391000000001"/>
    <n v="6.1431579999999997"/>
    <s v="Transportation &amp; Logistics"/>
    <s v="Medium (201-500)"/>
    <x v="7"/>
    <d v="2024-03-16T00:00:00"/>
    <s v="Custom solution"/>
    <s v="Customer"/>
    <n v="6"/>
    <m/>
    <m/>
    <n v="6800"/>
    <n v="0.3"/>
    <d v="2024-12-02T00:00:00"/>
    <d v="2024-06-20T00:00:00"/>
  </r>
  <r>
    <s v="Luettgen, Kozey and Dach"/>
    <s v="France"/>
    <n v="48.864716000000001"/>
    <n v="2.3490139999999999"/>
    <s v="Telecommunications"/>
    <s v="Medium (201-500)"/>
    <x v="2"/>
    <d v="2024-01-25T00:00:00"/>
    <s v="Services"/>
    <s v="Customer"/>
    <n v="6"/>
    <m/>
    <m/>
    <n v="6490"/>
    <n v="0.3"/>
    <d v="2024-10-27T00:00:00"/>
    <d v="2024-03-24T00:00:00"/>
  </r>
  <r>
    <s v="Mante LLC"/>
    <s v="Belgium"/>
    <n v="51.260196999999998"/>
    <n v="4.4027710000000004"/>
    <s v="Transportation &amp; Logistics"/>
    <s v="Medium (201-500)"/>
    <x v="5"/>
    <d v="2024-03-16T00:00:00"/>
    <s v="Services"/>
    <s v="Customer"/>
    <n v="6"/>
    <m/>
    <m/>
    <n v="6698"/>
    <n v="0.6"/>
    <d v="2024-07-22T00:00:00"/>
    <d v="2024-04-04T00:00:00"/>
  </r>
  <r>
    <s v="Considine LLC"/>
    <s v="Italy"/>
    <n v="41.902782000000002"/>
    <n v="12.496366"/>
    <s v="Professional Services &amp; Consulting"/>
    <s v="Medium (201-500)"/>
    <x v="3"/>
    <d v="2024-02-27T00:00:00"/>
    <s v="SAAS"/>
    <s v="Customer"/>
    <n v="6"/>
    <m/>
    <m/>
    <n v="6609"/>
    <n v="0.3"/>
    <d v="2024-09-26T00:00:00"/>
    <d v="2024-03-08T00:00:00"/>
  </r>
  <r>
    <s v="Steuber Group"/>
    <s v="Italy"/>
    <n v="41.902782000000002"/>
    <n v="12.496366"/>
    <s v="Manufacturing &amp; Production"/>
    <s v="Medium (201-500)"/>
    <x v="3"/>
    <d v="2024-04-17T00:00:00"/>
    <s v="Services"/>
    <s v="Customer"/>
    <n v="6"/>
    <m/>
    <m/>
    <n v="2507"/>
    <n v="0.1"/>
    <d v="2024-10-12T00:00:00"/>
    <d v="2024-06-03T00:00:00"/>
  </r>
  <r>
    <s v="Goyette-Reynolds"/>
    <s v="France"/>
    <n v="48.864716000000001"/>
    <n v="2.3490139999999999"/>
    <s v="Manufacturing &amp; Production"/>
    <s v="Medium (201-500)"/>
    <x v="3"/>
    <d v="2024-02-24T00:00:00"/>
    <s v="Custom solution"/>
    <s v="Customer"/>
    <n v="6"/>
    <m/>
    <m/>
    <n v="6240"/>
    <n v="0.2"/>
    <d v="2024-04-04T00:00:00"/>
    <d v="2024-04-11T00:00:00"/>
  </r>
  <r>
    <s v="Lowe and Sons"/>
    <s v="Switzerland"/>
    <n v="46.204391000000001"/>
    <n v="6.1431579999999997"/>
    <s v="IT &amp; IT Services"/>
    <s v="Medium (201-500)"/>
    <x v="5"/>
    <d v="2024-04-01T00:00:00"/>
    <s v="SAAS"/>
    <s v="Customer"/>
    <n v="6"/>
    <m/>
    <m/>
    <n v="6336"/>
    <n v="0.2"/>
    <d v="2024-06-20T00:00:00"/>
    <d v="2024-06-08T00:00:00"/>
  </r>
  <r>
    <s v="Williamson and Sons"/>
    <s v="Italy"/>
    <n v="41.902782000000002"/>
    <n v="12.496366"/>
    <s v="Banking &amp; Finance"/>
    <s v="Medium (201-500)"/>
    <x v="6"/>
    <d v="2024-02-06T00:00:00"/>
    <s v="Custom solution"/>
    <s v="Customer"/>
    <n v="6"/>
    <m/>
    <m/>
    <n v="7930"/>
    <n v="0.2"/>
    <d v="2024-08-06T00:00:00"/>
    <d v="2024-05-17T00:00:00"/>
  </r>
  <r>
    <s v="Waelchi LLC"/>
    <s v="Switzerland"/>
    <n v="46.204391000000001"/>
    <n v="6.1431579999999997"/>
    <s v="Banking &amp; Finance"/>
    <s v="Medium (201-500)"/>
    <x v="1"/>
    <d v="2024-04-11T00:00:00"/>
    <s v="SAAS"/>
    <s v="Customer"/>
    <n v="6"/>
    <m/>
    <m/>
    <n v="2707"/>
    <n v="0.3"/>
    <d v="2025-03-18T00:00:00"/>
    <d v="2024-04-17T00:00:00"/>
  </r>
  <r>
    <s v="Ebert, Hegmann and Thiel"/>
    <s v="Spain"/>
    <n v="40.416775000000001"/>
    <n v="-3.7037900000000001"/>
    <s v="Manufacturing &amp; Production"/>
    <s v="Medium (201-500)"/>
    <x v="2"/>
    <d v="2024-01-11T00:00:00"/>
    <s v="SAAS"/>
    <s v="Customer"/>
    <n v="6"/>
    <m/>
    <m/>
    <n v="1865"/>
    <n v="0.4"/>
    <d v="2024-04-04T00:00:00"/>
    <d v="2024-04-03T00:00:00"/>
  </r>
  <r>
    <s v="Wolf, Vandervort and Von"/>
    <s v="Portugal"/>
    <n v="38.736946000000003"/>
    <n v="-9.1426850000000002"/>
    <s v="Transportation &amp; Logistics"/>
    <s v="Medium (201-500)"/>
    <x v="5"/>
    <d v="2024-01-11T00:00:00"/>
    <s v="Services"/>
    <s v="Customer"/>
    <n v="6"/>
    <m/>
    <m/>
    <n v="209"/>
    <n v="0.5"/>
    <d v="2024-06-15T00:00:00"/>
    <d v="2024-05-09T00:00:00"/>
  </r>
  <r>
    <s v="Mohr-Gleichner"/>
    <s v="Portugal"/>
    <n v="38.736946000000003"/>
    <n v="-9.1426850000000002"/>
    <s v="Entertainment &amp; Media &amp; Hospitality"/>
    <s v="Medium (201-500)"/>
    <x v="7"/>
    <d v="2024-03-03T00:00:00"/>
    <s v="SAAS"/>
    <s v="Customer"/>
    <n v="6"/>
    <m/>
    <m/>
    <n v="212"/>
    <n v="0.2"/>
    <d v="2024-10-22T00:00:00"/>
    <d v="2024-03-23T00:00:00"/>
  </r>
  <r>
    <s v="Yost, Terry and Veum"/>
    <s v="Portugal"/>
    <n v="38.736946000000003"/>
    <n v="-9.1426850000000002"/>
    <s v="Entertainment &amp; Media &amp; Hospitality"/>
    <s v="Medium (201-500)"/>
    <x v="4"/>
    <d v="2024-04-11T00:00:00"/>
    <s v="SAAS"/>
    <s v="Customer"/>
    <n v="6"/>
    <m/>
    <m/>
    <n v="2260"/>
    <n v="0.2"/>
    <d v="2025-02-03T00:00:00"/>
    <d v="2024-08-02T00:00:00"/>
  </r>
  <r>
    <s v="Hartmann and Sons"/>
    <s v="Spain"/>
    <n v="40.416775000000001"/>
    <n v="-3.7037900000000001"/>
    <s v="Construction &amp; Engineering"/>
    <s v="Medium (201-500)"/>
    <x v="4"/>
    <d v="2024-02-04T00:00:00"/>
    <s v="SAAS"/>
    <s v="Customer"/>
    <n v="6"/>
    <m/>
    <m/>
    <n v="4224"/>
    <n v="0.4"/>
    <d v="2025-01-23T00:00:00"/>
    <d v="2024-03-19T00:00:00"/>
  </r>
  <r>
    <s v="Cronin-Walker"/>
    <s v="France"/>
    <n v="48.864716000000001"/>
    <n v="2.3490139999999999"/>
    <s v="IT &amp; IT Services"/>
    <s v="Medium (201-500)"/>
    <x v="6"/>
    <d v="2024-03-31T00:00:00"/>
    <s v="SAAS"/>
    <s v="Customer"/>
    <n v="6"/>
    <m/>
    <m/>
    <n v="2344"/>
    <n v="1"/>
    <d v="2024-09-03T00:00:00"/>
    <d v="2024-07-06T00:00:00"/>
  </r>
  <r>
    <s v="Bayer-Okuneva"/>
    <s v="Germany"/>
    <n v="52.520007999999997"/>
    <n v="13.404954"/>
    <s v="Retail &amp; Distribution"/>
    <s v="Medium (201-500)"/>
    <x v="0"/>
    <d v="2024-02-04T00:00:00"/>
    <s v="Custom solution"/>
    <s v="Customer"/>
    <n v="6"/>
    <m/>
    <m/>
    <n v="5852"/>
    <n v="0.6"/>
    <d v="2024-08-15T00:00:00"/>
    <d v="2024-05-17T00:00:00"/>
  </r>
  <r>
    <s v="Bernhard Inc"/>
    <s v="Italy"/>
    <n v="41.902782000000002"/>
    <n v="12.496366"/>
    <s v="Retail &amp; Distribution"/>
    <s v="Medium (201-500)"/>
    <x v="3"/>
    <d v="2024-03-27T00:00:00"/>
    <s v="Custom solution"/>
    <s v="Customer"/>
    <n v="6"/>
    <m/>
    <m/>
    <n v="4156"/>
    <n v="0.3"/>
    <d v="2025-01-18T00:00:00"/>
    <d v="2024-07-12T00:00:00"/>
  </r>
  <r>
    <s v="O'Keefe, Witting and Emard"/>
    <s v="Belgium"/>
    <n v="51.260196999999998"/>
    <n v="4.4027710000000004"/>
    <s v="Transportation &amp; Logistics"/>
    <s v="Medium (201-500)"/>
    <x v="5"/>
    <d v="2024-05-20T00:00:00"/>
    <s v="SAAS"/>
    <s v="Customer"/>
    <n v="6"/>
    <m/>
    <m/>
    <n v="422"/>
    <n v="0.2"/>
    <d v="2025-03-22T00:00:00"/>
    <d v="2024-08-22T00:00:00"/>
  </r>
  <r>
    <s v="Windler, Bogan and Osinski"/>
    <s v="Germany"/>
    <n v="52.520007999999997"/>
    <n v="13.404954"/>
    <s v="Energy &amp; Utilities"/>
    <s v="Medium (201-500)"/>
    <x v="2"/>
    <d v="2024-03-10T00:00:00"/>
    <s v="SAAS"/>
    <s v="Customer"/>
    <n v="6"/>
    <m/>
    <m/>
    <n v="2239"/>
    <n v="0.8"/>
    <d v="2024-09-28T00:00:00"/>
    <d v="2024-04-04T00:00:00"/>
  </r>
  <r>
    <s v="Champlin, Brown and Miller"/>
    <s v="Germany"/>
    <n v="52.520007999999997"/>
    <n v="13.404954"/>
    <s v="Manufacturing &amp; Production"/>
    <s v="Medium (201-500)"/>
    <x v="3"/>
    <d v="2024-01-19T00:00:00"/>
    <s v="Custom solution"/>
    <s v="Customer"/>
    <n v="6"/>
    <m/>
    <m/>
    <n v="4156"/>
    <n v="0.5"/>
    <d v="2024-08-03T00:00:00"/>
    <d v="2024-03-23T00:00:00"/>
  </r>
  <r>
    <s v="Kerluke LLC"/>
    <s v="Germany"/>
    <n v="52.520007999999997"/>
    <n v="13.404954"/>
    <s v="IT &amp; IT Services"/>
    <s v="Medium (201-500)"/>
    <x v="3"/>
    <d v="2024-02-01T00:00:00"/>
    <s v="Services"/>
    <s v="Customer"/>
    <n v="6"/>
    <m/>
    <m/>
    <n v="1753"/>
    <n v="0.4"/>
    <d v="2024-11-01T00:00:00"/>
    <d v="2024-02-13T00:00:00"/>
  </r>
  <r>
    <s v="Turner-Tillman"/>
    <s v="Germany"/>
    <n v="52.520007999999997"/>
    <n v="13.404954"/>
    <s v="Entertainment &amp; Media &amp; Hospitality"/>
    <s v="Medium (201-500)"/>
    <x v="1"/>
    <d v="2024-01-12T00:00:00"/>
    <s v="Services"/>
    <s v="Customer"/>
    <n v="6"/>
    <m/>
    <m/>
    <n v="4132"/>
    <n v="0.4"/>
    <d v="2024-12-07T00:00:00"/>
    <d v="2024-01-27T00:00:00"/>
  </r>
  <r>
    <s v="Kunde, Kris and Wunsch"/>
    <s v="Netherlands"/>
    <n v="52.370215999999999"/>
    <n v="4.895168"/>
    <s v="Entertainment &amp; Media &amp; Hospitality"/>
    <s v="Medium (201-500)"/>
    <x v="2"/>
    <d v="2024-05-26T00:00:00"/>
    <s v="Services"/>
    <s v="Customer"/>
    <n v="6"/>
    <m/>
    <m/>
    <n v="7142"/>
    <n v="0.3"/>
    <d v="2024-12-30T00:00:00"/>
    <d v="2024-06-14T00:00:00"/>
  </r>
  <r>
    <s v="Hegmann and Sons"/>
    <s v="Netherlands"/>
    <n v="52.370215999999999"/>
    <n v="4.895168"/>
    <s v="Agriculture &amp; Mining"/>
    <s v="Medium (201-500)"/>
    <x v="4"/>
    <d v="2024-03-10T00:00:00"/>
    <s v="Services"/>
    <s v="Customer"/>
    <n v="6"/>
    <m/>
    <m/>
    <n v="4343"/>
    <n v="0.2"/>
    <d v="2024-06-24T00:00:00"/>
    <d v="2024-07-03T00:00:00"/>
  </r>
  <r>
    <s v="Strosin LLC"/>
    <s v="Portugal"/>
    <n v="38.736946000000003"/>
    <n v="-9.1426850000000002"/>
    <s v="Entertainment &amp; Media &amp; Hospitality"/>
    <s v="Medium (201-500)"/>
    <x v="3"/>
    <d v="2024-03-13T00:00:00"/>
    <s v="SAAS"/>
    <s v="Customer"/>
    <n v="6"/>
    <m/>
    <m/>
    <n v="7463"/>
    <n v="0.2"/>
    <d v="2024-10-27T00:00:00"/>
    <d v="2024-04-29T00:00:00"/>
  </r>
  <r>
    <s v="Heathcote, Ernser and Smitham"/>
    <s v="Portugal"/>
    <n v="38.736946000000003"/>
    <n v="-9.1426850000000002"/>
    <s v="Retail &amp; Distribution"/>
    <s v="Medium (201-500)"/>
    <x v="3"/>
    <d v="2024-04-24T00:00:00"/>
    <s v="Custom solution"/>
    <s v="Customer"/>
    <n v="6"/>
    <m/>
    <m/>
    <n v="1872"/>
    <n v="0.4"/>
    <d v="2024-10-31T00:00:00"/>
    <d v="2024-05-12T00:00:00"/>
  </r>
  <r>
    <s v="Konopelski Inc"/>
    <s v="France"/>
    <n v="48.864716000000001"/>
    <n v="2.3490139999999999"/>
    <s v="Banking &amp; Finance"/>
    <s v="Medium (201-500)"/>
    <x v="2"/>
    <d v="2024-03-19T00:00:00"/>
    <s v="SAAS"/>
    <s v="Customer"/>
    <n v="6"/>
    <m/>
    <m/>
    <n v="4220"/>
    <n v="0.4"/>
    <d v="2025-01-21T00:00:00"/>
    <d v="2024-04-12T00:00:00"/>
  </r>
  <r>
    <s v="Kerluke-Kihn"/>
    <s v="Portugal"/>
    <n v="38.736946000000003"/>
    <n v="-9.1426850000000002"/>
    <s v="Transportation &amp; Logistics"/>
    <s v="Medium (201-500)"/>
    <x v="3"/>
    <d v="2024-04-29T00:00:00"/>
    <s v="Services"/>
    <s v="Customer"/>
    <n v="6"/>
    <m/>
    <m/>
    <n v="2668"/>
    <n v="0.7"/>
    <d v="2024-12-05T00:00:00"/>
    <d v="2024-07-07T00:00:00"/>
  </r>
  <r>
    <s v="Barton and Sons"/>
    <s v="Germany"/>
    <n v="52.520007999999997"/>
    <n v="13.404954"/>
    <s v="Government Administration &amp; Healthcare"/>
    <s v="Medium (201-500)"/>
    <x v="3"/>
    <d v="2024-02-12T00:00:00"/>
    <s v="Services"/>
    <s v="Customer"/>
    <n v="6"/>
    <m/>
    <m/>
    <n v="7766"/>
    <n v="0.6"/>
    <d v="2024-08-13T00:00:00"/>
    <d v="2024-04-09T00:00:00"/>
  </r>
  <r>
    <s v="Nader-Rath"/>
    <s v="Germany"/>
    <n v="52.520007999999997"/>
    <n v="13.404954"/>
    <s v="Retail &amp; Distribution"/>
    <s v="Medium (201-500)"/>
    <x v="6"/>
    <d v="2024-04-14T00:00:00"/>
    <s v="Custom solution"/>
    <s v="Customer"/>
    <n v="6"/>
    <m/>
    <m/>
    <n v="379"/>
    <n v="0.5"/>
    <d v="2024-10-26T00:00:00"/>
    <d v="2024-05-29T00:00:00"/>
  </r>
  <r>
    <s v="Hauck-Brekke"/>
    <s v="Germany"/>
    <n v="52.520007999999997"/>
    <n v="13.404954"/>
    <s v="Government Administration &amp; Healthcare"/>
    <s v="Medium (201-500)"/>
    <x v="2"/>
    <d v="2024-01-14T00:00:00"/>
    <s v="Services"/>
    <s v="Customer"/>
    <n v="6"/>
    <m/>
    <m/>
    <n v="4188"/>
    <n v="0.5"/>
    <d v="2024-09-28T00:00:00"/>
    <d v="2024-03-23T00:00:00"/>
  </r>
  <r>
    <s v="Kunze-Upton"/>
    <s v="Italy"/>
    <n v="41.902782000000002"/>
    <n v="12.496366"/>
    <s v="Professional Services &amp; Consulting"/>
    <s v="Medium (201-500)"/>
    <x v="2"/>
    <d v="2024-02-04T00:00:00"/>
    <s v="SAAS"/>
    <s v="Customer"/>
    <n v="6"/>
    <m/>
    <m/>
    <n v="875"/>
    <n v="0.3"/>
    <d v="2024-12-29T00:00:00"/>
    <d v="2024-03-25T00:00:00"/>
  </r>
  <r>
    <s v="Dare and Sons"/>
    <s v="France"/>
    <n v="48.864716000000001"/>
    <n v="2.3490139999999999"/>
    <s v="Agriculture &amp; Mining"/>
    <s v="Medium (201-500)"/>
    <x v="5"/>
    <d v="2024-05-17T00:00:00"/>
    <s v="Custom solution"/>
    <s v="Customer"/>
    <n v="6"/>
    <m/>
    <m/>
    <n v="3220"/>
    <n v="0.2"/>
    <d v="2025-02-03T00:00:00"/>
    <d v="2024-08-16T00:00:00"/>
  </r>
  <r>
    <s v="Welch-Stehr"/>
    <s v="Netherlands"/>
    <n v="52.370215999999999"/>
    <n v="4.895168"/>
    <s v="Education &amp; Science"/>
    <s v="Medium (201-500)"/>
    <x v="0"/>
    <d v="2024-03-04T00:00:00"/>
    <s v="Services"/>
    <s v="Customer"/>
    <n v="6"/>
    <m/>
    <m/>
    <n v="6595"/>
    <n v="0.4"/>
    <d v="2024-11-24T00:00:00"/>
    <d v="2024-06-15T00:00:00"/>
  </r>
  <r>
    <s v="King-Wiza"/>
    <s v="Italy"/>
    <n v="41.902782000000002"/>
    <n v="12.496366"/>
    <s v="Banking &amp; Finance"/>
    <s v="Medium (201-500)"/>
    <x v="2"/>
    <d v="2024-01-31T00:00:00"/>
    <s v="SAAS"/>
    <s v="Customer"/>
    <n v="6"/>
    <m/>
    <m/>
    <n v="7977"/>
    <n v="1"/>
    <d v="2024-03-25T00:00:00"/>
    <d v="2024-05-14T00:00:00"/>
  </r>
  <r>
    <s v="Maggio, Feeney and Koss"/>
    <s v="Italy"/>
    <n v="41.902782000000002"/>
    <n v="12.496366"/>
    <s v="Telecommunications"/>
    <s v="Medium (201-500)"/>
    <x v="4"/>
    <d v="2024-05-03T00:00:00"/>
    <s v="Services"/>
    <s v="Customer"/>
    <n v="6"/>
    <m/>
    <m/>
    <n v="1374"/>
    <n v="0.5"/>
    <d v="2024-12-04T00:00:00"/>
    <d v="2024-06-13T00:00:00"/>
  </r>
  <r>
    <s v="Upton, Wilderman and Becker"/>
    <s v="Portugal"/>
    <n v="38.736946000000003"/>
    <n v="-9.1426850000000002"/>
    <s v="Manufacturing &amp; Production"/>
    <s v="Medium (201-500)"/>
    <x v="4"/>
    <d v="2024-02-25T00:00:00"/>
    <s v="SAAS"/>
    <s v="Customer"/>
    <n v="6"/>
    <m/>
    <m/>
    <n v="1932"/>
    <n v="0.5"/>
    <d v="2024-06-09T00:00:00"/>
    <d v="2024-05-04T00:00:00"/>
  </r>
  <r>
    <s v="Larkin and Sons"/>
    <s v="Germany"/>
    <n v="52.520007999999997"/>
    <n v="13.404954"/>
    <s v="Government Administration &amp; Healthcare"/>
    <s v="Medium (201-500)"/>
    <x v="4"/>
    <d v="2024-03-12T00:00:00"/>
    <s v="Custom solution"/>
    <s v="Customer"/>
    <n v="6"/>
    <m/>
    <m/>
    <n v="4067"/>
    <n v="0.9"/>
    <d v="2025-01-27T00:00:00"/>
    <d v="2024-05-28T00:00:00"/>
  </r>
  <r>
    <s v="Johns LLC"/>
    <s v="France"/>
    <n v="48.864716000000001"/>
    <n v="2.3490139999999999"/>
    <s v="Manufacturing &amp; Production"/>
    <s v="Medium (201-500)"/>
    <x v="2"/>
    <d v="2024-02-21T00:00:00"/>
    <s v="Services"/>
    <s v="Customer"/>
    <n v="6"/>
    <m/>
    <m/>
    <n v="7596"/>
    <n v="0.7"/>
    <d v="2025-01-28T00:00:00"/>
    <d v="2024-06-15T00:00:00"/>
  </r>
  <r>
    <s v="Hand-Senger"/>
    <s v="France"/>
    <n v="48.864716000000001"/>
    <n v="2.3490139999999999"/>
    <s v="IT &amp; IT Services"/>
    <s v="Medium (201-500)"/>
    <x v="4"/>
    <d v="2024-05-14T00:00:00"/>
    <s v="Services"/>
    <s v="Customer"/>
    <n v="6"/>
    <m/>
    <m/>
    <n v="425"/>
    <n v="0.6"/>
    <d v="2024-10-25T00:00:00"/>
    <d v="2024-06-26T00:00:00"/>
  </r>
  <r>
    <s v="Terry, Reinger and Graham"/>
    <s v="France"/>
    <n v="48.864716000000001"/>
    <n v="2.3490139999999999"/>
    <s v="Education &amp; Science"/>
    <s v="Medium (201-500)"/>
    <x v="2"/>
    <d v="2024-02-12T00:00:00"/>
    <s v="SAAS"/>
    <s v="Customer"/>
    <n v="6"/>
    <m/>
    <m/>
    <n v="6071"/>
    <n v="0.1"/>
    <d v="2024-11-27T00:00:00"/>
    <d v="2024-03-05T00:00:00"/>
  </r>
  <r>
    <s v="Schaefer-Roob"/>
    <s v="Netherlands"/>
    <n v="52.370215999999999"/>
    <n v="4.895168"/>
    <s v="Professional Services &amp; Consulting"/>
    <s v="Medium (201-500)"/>
    <x v="3"/>
    <d v="2024-04-08T00:00:00"/>
    <s v="Services"/>
    <s v="Customer"/>
    <n v="6"/>
    <m/>
    <m/>
    <n v="2584"/>
    <n v="0.3"/>
    <d v="2025-02-07T00:00:00"/>
    <d v="2024-04-12T00:00:00"/>
  </r>
  <r>
    <s v="Deckow, Jacobs and Koelpin"/>
    <s v="Austria"/>
    <n v="48.210033000000003"/>
    <n v="16.363448999999999"/>
    <s v="Construction &amp; Engineering"/>
    <s v="Medium (201-500)"/>
    <x v="5"/>
    <d v="2024-04-10T00:00:00"/>
    <s v="Services"/>
    <s v="Customer"/>
    <n v="6"/>
    <m/>
    <m/>
    <n v="1589"/>
    <n v="0.1"/>
    <d v="2024-07-15T00:00:00"/>
    <d v="2024-05-14T00:00:00"/>
  </r>
  <r>
    <s v="Metz, Kovacek and O'Reilly"/>
    <s v="Portugal"/>
    <n v="38.736946000000003"/>
    <n v="-9.1426850000000002"/>
    <s v="Transportation &amp; Logistics"/>
    <s v="Medium (201-500)"/>
    <x v="2"/>
    <d v="2024-05-30T00:00:00"/>
    <s v="SAAS"/>
    <s v="Customer"/>
    <n v="6"/>
    <m/>
    <m/>
    <n v="2197"/>
    <n v="0.5"/>
    <d v="2025-02-06T00:00:00"/>
    <d v="2024-09-21T00:00:00"/>
  </r>
  <r>
    <s v="Brown, Hilll and Kling"/>
    <s v="Italy"/>
    <n v="41.902782000000002"/>
    <n v="12.496366"/>
    <s v="Banking &amp; Finance"/>
    <s v="Medium (201-500)"/>
    <x v="3"/>
    <d v="2024-03-19T00:00:00"/>
    <s v="SAAS"/>
    <s v="Customer"/>
    <n v="6"/>
    <m/>
    <m/>
    <n v="3231"/>
    <n v="0.7"/>
    <d v="2024-09-29T00:00:00"/>
    <d v="2024-04-20T00:00:00"/>
  </r>
  <r>
    <s v="Bednar, Casper and Spinka"/>
    <s v="Portugal"/>
    <n v="38.736946000000003"/>
    <n v="-9.1426850000000002"/>
    <s v="Transportation &amp; Logistics"/>
    <s v="Medium (201-500)"/>
    <x v="6"/>
    <d v="2024-02-16T00:00:00"/>
    <s v="Services"/>
    <s v="Customer"/>
    <n v="6"/>
    <m/>
    <m/>
    <n v="5655"/>
    <n v="0.5"/>
    <d v="2025-02-01T00:00:00"/>
    <d v="2024-02-23T00:00:00"/>
  </r>
  <r>
    <s v="Schmeler and Sons"/>
    <s v="Italy"/>
    <n v="41.902782000000002"/>
    <n v="12.496366"/>
    <s v="Transportation &amp; Logistics"/>
    <s v="Medium (201-500)"/>
    <x v="3"/>
    <d v="2024-05-02T00:00:00"/>
    <s v="SAAS"/>
    <s v="Customer"/>
    <n v="6"/>
    <m/>
    <m/>
    <n v="5044"/>
    <n v="0.2"/>
    <d v="2025-02-16T00:00:00"/>
    <d v="2024-06-04T00:00:00"/>
  </r>
  <r>
    <s v="Stark, Friesen and Legros"/>
    <s v="Italy"/>
    <n v="41.902782000000002"/>
    <n v="12.496366"/>
    <s v="Education &amp; Science"/>
    <s v="Medium (201-500)"/>
    <x v="2"/>
    <d v="2024-03-04T00:00:00"/>
    <s v="SAAS"/>
    <s v="Customer"/>
    <n v="6"/>
    <m/>
    <m/>
    <n v="2271"/>
    <n v="0.2"/>
    <d v="2025-01-31T00:00:00"/>
    <d v="2024-04-28T00:00:00"/>
  </r>
  <r>
    <s v="Jakubowski, Corwin and Larson"/>
    <s v="Italy"/>
    <n v="41.902782000000002"/>
    <n v="12.496366"/>
    <s v="IT &amp; IT Services"/>
    <s v="Medium (201-500)"/>
    <x v="4"/>
    <d v="2024-03-24T00:00:00"/>
    <s v="Custom solution"/>
    <s v="Customer"/>
    <n v="6"/>
    <m/>
    <m/>
    <n v="3884"/>
    <n v="0.3"/>
    <d v="2024-07-28T00:00:00"/>
    <d v="2024-07-11T00:00:00"/>
  </r>
  <r>
    <s v="Walter-Hagenes"/>
    <s v="Portugal"/>
    <n v="38.736946000000003"/>
    <n v="-9.1426850000000002"/>
    <s v="Transportation &amp; Logistics"/>
    <s v="Medium (201-500)"/>
    <x v="6"/>
    <d v="2024-04-10T00:00:00"/>
    <s v="Services"/>
    <s v="Customer"/>
    <n v="6"/>
    <m/>
    <m/>
    <n v="3216"/>
    <n v="0.3"/>
    <d v="2024-10-02T00:00:00"/>
    <d v="2024-04-27T00:00:00"/>
  </r>
  <r>
    <s v="Zemlak, Roberts and Dach"/>
    <s v="Italy"/>
    <n v="41.902782000000002"/>
    <n v="12.496366"/>
    <s v="Government Administration &amp; Healthcare"/>
    <s v="Medium (201-500)"/>
    <x v="3"/>
    <d v="2024-03-02T00:00:00"/>
    <s v="SAAS"/>
    <s v="Customer"/>
    <n v="6"/>
    <m/>
    <m/>
    <n v="4219"/>
    <n v="0.5"/>
    <d v="2024-12-25T00:00:00"/>
    <d v="2024-05-23T00:00:00"/>
  </r>
  <r>
    <s v="Wunsch-Gusikowski"/>
    <s v="Belgium"/>
    <n v="51.260196999999998"/>
    <n v="4.4027710000000004"/>
    <s v="Government Administration &amp; Healthcare"/>
    <s v="Medium (201-500)"/>
    <x v="1"/>
    <d v="2024-01-08T00:00:00"/>
    <s v="Services"/>
    <s v="Customer"/>
    <n v="6"/>
    <m/>
    <m/>
    <n v="5815"/>
    <n v="0.4"/>
    <d v="2024-06-12T00:00:00"/>
    <d v="2024-03-09T00:00:00"/>
  </r>
  <r>
    <s v="Rempel, Weber and Keebler"/>
    <s v="Italy"/>
    <n v="41.902782000000002"/>
    <n v="12.496366"/>
    <s v="Government Administration &amp; Healthcare"/>
    <s v="Medium (201-500)"/>
    <x v="5"/>
    <d v="2024-01-17T00:00:00"/>
    <s v="Services"/>
    <s v="Customer"/>
    <n v="6"/>
    <m/>
    <m/>
    <n v="4191"/>
    <n v="0.2"/>
    <d v="2024-03-31T00:00:00"/>
    <d v="2024-02-24T00:00:00"/>
  </r>
  <r>
    <s v="Douglas Group"/>
    <s v="Switzerland"/>
    <n v="46.204391000000001"/>
    <n v="6.1431579999999997"/>
    <s v="IT &amp; IT Services"/>
    <s v="Medium (201-500)"/>
    <x v="6"/>
    <d v="2024-05-09T00:00:00"/>
    <s v="SAAS"/>
    <s v="Customer"/>
    <n v="6"/>
    <m/>
    <m/>
    <n v="3415"/>
    <n v="0.2"/>
    <d v="2025-03-06T00:00:00"/>
    <d v="2024-05-26T00:00:00"/>
  </r>
  <r>
    <s v="Johnson-Schoen"/>
    <s v="Spain"/>
    <n v="40.416775000000001"/>
    <n v="-3.7037900000000001"/>
    <s v="Telecommunications"/>
    <s v="Medium (201-500)"/>
    <x v="4"/>
    <d v="2024-02-07T00:00:00"/>
    <s v="Services"/>
    <s v="Customer"/>
    <n v="6"/>
    <m/>
    <m/>
    <n v="2133"/>
    <n v="1"/>
    <d v="2024-04-18T00:00:00"/>
    <d v="2024-02-11T00:00:00"/>
  </r>
  <r>
    <s v="Hickle, Nader and Baumbach"/>
    <s v="Portugal"/>
    <n v="38.736946000000003"/>
    <n v="-9.1426850000000002"/>
    <s v="Transportation &amp; Logistics"/>
    <s v="Large (501-1000)"/>
    <x v="4"/>
    <d v="2024-02-09T00:00:00"/>
    <s v="SAAS"/>
    <s v="Customer"/>
    <n v="6"/>
    <m/>
    <m/>
    <n v="14918"/>
    <n v="0.2"/>
    <d v="2024-06-06T00:00:00"/>
    <d v="2024-04-20T00:00:00"/>
  </r>
  <r>
    <s v="Romaguera LLC"/>
    <s v="Germany"/>
    <n v="52.520007999999997"/>
    <n v="13.404954"/>
    <s v="Professional Services &amp; Consulting"/>
    <s v="Large (501-1000)"/>
    <x v="3"/>
    <d v="2024-02-27T00:00:00"/>
    <s v="SAAS"/>
    <s v="Customer"/>
    <n v="6"/>
    <m/>
    <m/>
    <n v="7279"/>
    <n v="0.6"/>
    <d v="2024-11-14T00:00:00"/>
    <d v="2024-02-28T00:00:00"/>
  </r>
  <r>
    <s v="Murray LLC"/>
    <s v="Portugal"/>
    <n v="38.736946000000003"/>
    <n v="-9.1426850000000002"/>
    <s v="Government Administration &amp; Healthcare"/>
    <s v="Enterprise (1001+)"/>
    <x v="3"/>
    <d v="2024-04-16T00:00:00"/>
    <s v="Services"/>
    <s v="Customer"/>
    <n v="6"/>
    <m/>
    <m/>
    <n v="5064"/>
    <n v="0.2"/>
    <d v="2024-07-24T00:00:00"/>
    <d v="2024-07-20T00:00:00"/>
  </r>
  <r>
    <s v="Champlin-Stokes"/>
    <s v="Switzerland"/>
    <n v="46.204391000000001"/>
    <n v="6.1431579999999997"/>
    <s v="Banking &amp; Finance"/>
    <s v="Enterprise (1001+)"/>
    <x v="5"/>
    <d v="2024-05-06T00:00:00"/>
    <s v="Services"/>
    <s v="Customer"/>
    <n v="6"/>
    <m/>
    <m/>
    <n v="5325"/>
    <n v="0.5"/>
    <d v="2024-10-12T00:00:00"/>
    <d v="2024-07-15T00:00:00"/>
  </r>
  <r>
    <s v="Jaskolski, Hane and Cummerata"/>
    <s v="Switzerland"/>
    <n v="46.204391000000001"/>
    <n v="6.1431579999999997"/>
    <s v="Transportation &amp; Logistics"/>
    <s v="Enterprise (1001+)"/>
    <x v="1"/>
    <d v="2024-03-07T00:00:00"/>
    <s v="Custom solution"/>
    <s v="Customer"/>
    <n v="6"/>
    <m/>
    <m/>
    <n v="17797"/>
    <n v="0.6"/>
    <d v="2025-01-15T00:00:00"/>
    <d v="2024-06-28T00:00:00"/>
  </r>
  <r>
    <s v="Jacobs LLC"/>
    <s v="Belgium"/>
    <n v="51.260196999999998"/>
    <n v="4.4027710000000004"/>
    <s v="Banking &amp; Finance"/>
    <s v="Enterprise (1001+)"/>
    <x v="2"/>
    <d v="2024-03-10T00:00:00"/>
    <s v="Custom solution"/>
    <s v="Customer"/>
    <n v="6"/>
    <m/>
    <m/>
    <n v="19852"/>
    <n v="0.1"/>
    <d v="2024-08-26T00:00:00"/>
    <d v="2024-05-03T00:00:00"/>
  </r>
  <r>
    <s v="Nitzsche-Cartwright"/>
    <s v="Austria"/>
    <n v="48.210033000000003"/>
    <n v="16.363448999999999"/>
    <s v="Government Administration &amp; Healthcare"/>
    <s v="Enterprise (1001+)"/>
    <x v="0"/>
    <d v="2024-03-19T00:00:00"/>
    <s v="Custom solution"/>
    <s v="Customer"/>
    <n v="6"/>
    <m/>
    <m/>
    <n v="6762"/>
    <n v="1"/>
    <d v="2024-07-12T00:00:00"/>
    <d v="2024-05-13T00:00:00"/>
  </r>
  <r>
    <s v="Kanoodle"/>
    <s v="Switzerland"/>
    <n v="46.204391000000001"/>
    <n v="6.1431579999999997"/>
    <s v="Transportation &amp; Logistics"/>
    <s v="Small (11-200)"/>
    <x v="7"/>
    <d v="2024-01-31T00:00:00"/>
    <s v="Services"/>
    <s v="Disqualified"/>
    <n v="3"/>
    <m/>
    <m/>
    <n v="1214"/>
    <n v="0.6"/>
    <d v="2025-01-11T00:00:00"/>
    <m/>
  </r>
  <r>
    <s v="Youbridge"/>
    <s v="Italy"/>
    <n v="41.902782000000002"/>
    <n v="12.496366"/>
    <s v="Manufacturing &amp; Production"/>
    <s v="Small (11-200)"/>
    <x v="6"/>
    <d v="2024-05-05T00:00:00"/>
    <s v="Services"/>
    <s v="Disqualified"/>
    <n v="3"/>
    <m/>
    <m/>
    <n v="1916"/>
    <n v="0.2"/>
    <d v="2025-03-13T00:00:00"/>
    <m/>
  </r>
  <r>
    <s v="Jabbercube"/>
    <s v="Portugal"/>
    <n v="38.736946000000003"/>
    <n v="-9.1426850000000002"/>
    <s v="Banking &amp; Finance"/>
    <s v="Small (11-200)"/>
    <x v="3"/>
    <d v="2024-05-30T00:00:00"/>
    <s v="Services"/>
    <s v="Disqualified"/>
    <n v="3"/>
    <m/>
    <m/>
    <n v="1918"/>
    <n v="0.2"/>
    <d v="2025-04-05T00:00:00"/>
    <m/>
  </r>
  <r>
    <s v="Dabfeed"/>
    <s v="Belgium"/>
    <n v="51.260196999999998"/>
    <n v="4.4027710000000004"/>
    <s v="Recreation &amp; Sports"/>
    <s v="Small (11-200)"/>
    <x v="1"/>
    <d v="2024-04-25T00:00:00"/>
    <s v="Services"/>
    <s v="Disqualified"/>
    <n v="3"/>
    <m/>
    <m/>
    <n v="685"/>
    <n v="0.6"/>
    <d v="2025-03-27T00:00:00"/>
    <m/>
  </r>
  <r>
    <s v="Skiba"/>
    <s v="Switzerland"/>
    <n v="46.204391000000001"/>
    <n v="6.1431579999999997"/>
    <s v="Banking &amp; Finance"/>
    <s v="Small (11-200)"/>
    <x v="0"/>
    <d v="2024-03-13T00:00:00"/>
    <s v="Services"/>
    <s v="Disqualified"/>
    <n v="3"/>
    <m/>
    <m/>
    <n v="315"/>
    <n v="0.4"/>
    <d v="2024-12-10T00:00:00"/>
    <m/>
  </r>
  <r>
    <s v="Voonyx"/>
    <s v="Italy"/>
    <n v="41.902782000000002"/>
    <n v="12.496366"/>
    <s v="Banking &amp; Finance"/>
    <s v="Small (11-200)"/>
    <x v="7"/>
    <d v="2024-01-03T00:00:00"/>
    <s v="Custom solution"/>
    <s v="Disqualified"/>
    <n v="3"/>
    <m/>
    <m/>
    <n v="810"/>
    <n v="0.5"/>
    <d v="2024-03-19T00:00:00"/>
    <m/>
  </r>
  <r>
    <s v="Harber and Sons"/>
    <s v="Italy"/>
    <n v="41.902782000000002"/>
    <n v="12.496366"/>
    <s v="IT &amp; IT Services"/>
    <s v="Small (11-200)"/>
    <x v="3"/>
    <d v="2024-02-22T00:00:00"/>
    <s v="SAAS"/>
    <s v="Disqualified"/>
    <n v="3"/>
    <m/>
    <m/>
    <n v="717"/>
    <n v="0.7"/>
    <d v="2024-04-20T00:00:00"/>
    <m/>
  </r>
  <r>
    <s v="Gorczany-Hayes"/>
    <s v="Netherlands"/>
    <n v="52.370215999999999"/>
    <n v="4.895168"/>
    <s v="Energy &amp; Utilities"/>
    <s v="Small (11-200)"/>
    <x v="6"/>
    <d v="2024-04-21T00:00:00"/>
    <s v="Services"/>
    <s v="Disqualified"/>
    <n v="3"/>
    <m/>
    <m/>
    <n v="1789"/>
    <n v="0.2"/>
    <d v="2024-06-24T00:00:00"/>
    <m/>
  </r>
  <r>
    <s v="Ritchie Inc"/>
    <s v="France"/>
    <n v="48.864716000000001"/>
    <n v="2.3490139999999999"/>
    <s v="Construction &amp; Engineering"/>
    <s v="Small (11-200)"/>
    <x v="2"/>
    <d v="2024-02-29T00:00:00"/>
    <s v="SAAS"/>
    <s v="Disqualified"/>
    <n v="3"/>
    <m/>
    <m/>
    <n v="1311"/>
    <n v="0.3"/>
    <d v="2024-10-13T00:00:00"/>
    <m/>
  </r>
  <r>
    <s v="Strosin-Romaguera"/>
    <s v="Portugal"/>
    <n v="38.736946000000003"/>
    <n v="-9.1426850000000002"/>
    <s v="Recreation &amp; Sports"/>
    <s v="Small (11-200)"/>
    <x v="3"/>
    <d v="2024-05-17T00:00:00"/>
    <s v="Services"/>
    <s v="Disqualified"/>
    <n v="3"/>
    <m/>
    <m/>
    <n v="1025"/>
    <n v="0.2"/>
    <d v="2024-06-20T00:00:00"/>
    <m/>
  </r>
  <r>
    <s v="Wyman-Homenick"/>
    <s v="Germany"/>
    <n v="52.520007999999997"/>
    <n v="13.404954"/>
    <s v="IT &amp; IT Services"/>
    <s v="Small (11-200)"/>
    <x v="4"/>
    <d v="2024-03-19T00:00:00"/>
    <s v="SAAS"/>
    <s v="Disqualified"/>
    <n v="3"/>
    <m/>
    <m/>
    <n v="1330"/>
    <n v="0.3"/>
    <d v="2024-09-14T00:00:00"/>
    <m/>
  </r>
  <r>
    <s v="Koelpin, Gulgowski and Boyle"/>
    <s v="Italy"/>
    <n v="41.902782000000002"/>
    <n v="12.496366"/>
    <s v="Recreation &amp; Sports"/>
    <s v="Small (11-200)"/>
    <x v="2"/>
    <d v="2024-05-30T00:00:00"/>
    <s v="Services"/>
    <s v="Disqualified"/>
    <n v="3"/>
    <m/>
    <m/>
    <n v="924"/>
    <n v="0.2"/>
    <d v="2025-04-04T00:00:00"/>
    <m/>
  </r>
  <r>
    <s v="Daniel, Kshlerin and VonRueden"/>
    <s v="Germany"/>
    <n v="52.520007999999997"/>
    <n v="13.404954"/>
    <s v="Transportation &amp; Logistics"/>
    <s v="Small (11-200)"/>
    <x v="4"/>
    <d v="2024-04-21T00:00:00"/>
    <s v="Services"/>
    <s v="Disqualified"/>
    <n v="3"/>
    <m/>
    <m/>
    <n v="352"/>
    <n v="0.2"/>
    <d v="2024-12-30T00:00:00"/>
    <m/>
  </r>
  <r>
    <s v="Macejkovic Group"/>
    <s v="Switzerland"/>
    <n v="46.204391000000001"/>
    <n v="6.1431579999999997"/>
    <s v="Energy &amp; Utilities"/>
    <s v="Small (11-200)"/>
    <x v="2"/>
    <d v="2024-03-05T00:00:00"/>
    <s v="Services"/>
    <s v="Disqualified"/>
    <n v="3"/>
    <m/>
    <m/>
    <n v="779"/>
    <n v="0.3"/>
    <d v="2025-01-17T00:00:00"/>
    <m/>
  </r>
  <r>
    <s v="Volkman and Sons"/>
    <s v="Portugal"/>
    <n v="38.736946000000003"/>
    <n v="-9.1426850000000002"/>
    <s v="Banking &amp; Finance"/>
    <s v="Small (11-200)"/>
    <x v="6"/>
    <d v="2024-04-18T00:00:00"/>
    <s v="SAAS"/>
    <s v="Disqualified"/>
    <n v="3"/>
    <m/>
    <m/>
    <n v="1369"/>
    <n v="0.1"/>
    <d v="2024-05-27T00:00:00"/>
    <m/>
  </r>
  <r>
    <s v="Russel Group"/>
    <s v="France"/>
    <n v="48.864716000000001"/>
    <n v="2.3490139999999999"/>
    <s v="Construction &amp; Engineering"/>
    <s v="Small (11-200)"/>
    <x v="3"/>
    <d v="2024-04-27T00:00:00"/>
    <s v="SAAS"/>
    <s v="Disqualified"/>
    <n v="3"/>
    <m/>
    <m/>
    <n v="585"/>
    <n v="0.5"/>
    <d v="2024-06-09T00:00:00"/>
    <m/>
  </r>
  <r>
    <s v="Romaguera, Fadel and Jast"/>
    <s v="Switzerland"/>
    <n v="46.204391000000001"/>
    <n v="6.1431579999999997"/>
    <s v="Banking &amp; Finance"/>
    <s v="Small (11-200)"/>
    <x v="0"/>
    <d v="2024-05-09T00:00:00"/>
    <s v="Services"/>
    <s v="Disqualified"/>
    <n v="3"/>
    <m/>
    <m/>
    <n v="372"/>
    <n v="1"/>
    <d v="2025-04-18T00:00:00"/>
    <m/>
  </r>
  <r>
    <s v="Kris, Bode and Fisher"/>
    <s v="France"/>
    <n v="48.864716000000001"/>
    <n v="2.3490139999999999"/>
    <s v="Manufacturing &amp; Production"/>
    <s v="Small (11-200)"/>
    <x v="3"/>
    <d v="2024-04-27T00:00:00"/>
    <s v="Services"/>
    <s v="Disqualified"/>
    <n v="3"/>
    <m/>
    <m/>
    <n v="1915"/>
    <n v="0.3"/>
    <d v="2024-10-21T00:00:00"/>
    <m/>
  </r>
  <r>
    <s v="Sawayn, Hansen and Marquardt"/>
    <s v="Germany"/>
    <n v="52.520007999999997"/>
    <n v="13.404954"/>
    <s v="Government Administration &amp; Healthcare"/>
    <s v="Small (11-200)"/>
    <x v="0"/>
    <d v="2024-02-24T00:00:00"/>
    <s v="Services"/>
    <s v="Disqualified"/>
    <n v="3"/>
    <m/>
    <m/>
    <n v="1932"/>
    <n v="0.9"/>
    <d v="2024-09-26T00:00:00"/>
    <m/>
  </r>
  <r>
    <s v="Kutch, Batz and McGlynn"/>
    <s v="France"/>
    <n v="48.864716000000001"/>
    <n v="2.3490139999999999"/>
    <s v="Government Administration &amp; Healthcare"/>
    <s v="Small (11-200)"/>
    <x v="3"/>
    <d v="2024-04-15T00:00:00"/>
    <s v="Services"/>
    <s v="Disqualified"/>
    <n v="3"/>
    <m/>
    <m/>
    <n v="1366"/>
    <n v="0.4"/>
    <d v="2024-08-12T00:00:00"/>
    <m/>
  </r>
  <r>
    <s v="Mohr-Bogisich"/>
    <s v="Italy"/>
    <n v="41.902782000000002"/>
    <n v="12.496366"/>
    <s v="Transportation &amp; Logistics"/>
    <s v="Small (11-200)"/>
    <x v="7"/>
    <d v="2024-05-19T00:00:00"/>
    <s v="SAAS"/>
    <s v="Disqualified"/>
    <n v="3"/>
    <m/>
    <m/>
    <n v="1379"/>
    <n v="0.6"/>
    <d v="2025-01-05T00:00:00"/>
    <m/>
  </r>
  <r>
    <s v="Christiansen Inc"/>
    <s v="Germany"/>
    <n v="52.520007999999997"/>
    <n v="13.404954"/>
    <s v="Banking &amp; Finance"/>
    <s v="Small (11-200)"/>
    <x v="3"/>
    <d v="2024-01-03T00:00:00"/>
    <s v="SAAS"/>
    <s v="Disqualified"/>
    <n v="3"/>
    <m/>
    <m/>
    <n v="689"/>
    <n v="0.9"/>
    <d v="2024-11-14T00:00:00"/>
    <m/>
  </r>
  <r>
    <s v="Adams-Koch"/>
    <s v="Austria"/>
    <n v="48.210033000000003"/>
    <n v="16.363448999999999"/>
    <s v="IT &amp; IT Services"/>
    <s v="Small (11-200)"/>
    <x v="7"/>
    <d v="2024-03-24T00:00:00"/>
    <s v="SAAS"/>
    <s v="Disqualified"/>
    <n v="3"/>
    <m/>
    <m/>
    <n v="791"/>
    <n v="0.5"/>
    <d v="2024-09-24T00:00:00"/>
    <m/>
  </r>
  <r>
    <s v="Ebert-Howe"/>
    <s v="Austria"/>
    <n v="48.210033000000003"/>
    <n v="16.363448999999999"/>
    <s v="Agriculture &amp; Mining"/>
    <s v="Small (11-200)"/>
    <x v="4"/>
    <d v="2024-01-25T00:00:00"/>
    <s v="Services"/>
    <s v="Disqualified"/>
    <n v="3"/>
    <m/>
    <m/>
    <n v="680"/>
    <n v="0.2"/>
    <d v="2024-09-24T00:00:00"/>
    <m/>
  </r>
  <r>
    <s v="Collins Group"/>
    <s v="Italy"/>
    <n v="41.902782000000002"/>
    <n v="12.496366"/>
    <s v="Banking &amp; Finance"/>
    <s v="Small (11-200)"/>
    <x v="7"/>
    <d v="2024-01-28T00:00:00"/>
    <s v="Services"/>
    <s v="Disqualified"/>
    <n v="3"/>
    <m/>
    <m/>
    <n v="655"/>
    <n v="0.9"/>
    <d v="2024-12-11T00:00:00"/>
    <m/>
  </r>
  <r>
    <s v="Russel, Beahan and Hoppe"/>
    <s v="Austria"/>
    <n v="48.210033000000003"/>
    <n v="16.363448999999999"/>
    <s v="Government Administration &amp; Healthcare"/>
    <s v="Small (11-200)"/>
    <x v="5"/>
    <d v="2024-01-13T00:00:00"/>
    <s v="Services"/>
    <s v="Disqualified"/>
    <n v="3"/>
    <m/>
    <m/>
    <n v="1273"/>
    <n v="0.2"/>
    <d v="2024-03-08T00:00:00"/>
    <m/>
  </r>
  <r>
    <s v="Jast, Upton and Bosco"/>
    <s v="Portugal"/>
    <n v="38.736946000000003"/>
    <n v="-9.1426850000000002"/>
    <s v="Transportation &amp; Logistics"/>
    <s v="Small (11-200)"/>
    <x v="4"/>
    <d v="2024-05-19T00:00:00"/>
    <s v="Services"/>
    <s v="Disqualified"/>
    <n v="3"/>
    <m/>
    <m/>
    <n v="556"/>
    <n v="0.2"/>
    <d v="2025-03-21T00:00:00"/>
    <m/>
  </r>
  <r>
    <s v="Schimmel-Doyle"/>
    <s v="Italy"/>
    <n v="41.902782000000002"/>
    <n v="12.496366"/>
    <s v="Education &amp; Science"/>
    <s v="Small (11-200)"/>
    <x v="3"/>
    <d v="2024-02-18T00:00:00"/>
    <s v="Services"/>
    <s v="Disqualified"/>
    <n v="3"/>
    <m/>
    <m/>
    <n v="281"/>
    <n v="0.2"/>
    <d v="2024-09-16T00:00:00"/>
    <m/>
  </r>
  <r>
    <s v="Schneider-Lesch"/>
    <s v="Switzerland"/>
    <n v="46.204391000000001"/>
    <n v="6.1431579999999997"/>
    <s v="Entertainment &amp; Media &amp; Hospitality"/>
    <s v="Small (11-200)"/>
    <x v="0"/>
    <d v="2024-05-10T00:00:00"/>
    <s v="SAAS"/>
    <s v="Disqualified"/>
    <n v="3"/>
    <m/>
    <m/>
    <n v="598"/>
    <n v="0.4"/>
    <d v="2024-12-11T00:00:00"/>
    <m/>
  </r>
  <r>
    <s v="Harris-Boyle"/>
    <s v="Switzerland"/>
    <n v="46.204391000000001"/>
    <n v="6.1431579999999997"/>
    <s v="Banking &amp; Finance"/>
    <s v="Small (11-200)"/>
    <x v="1"/>
    <d v="2024-04-04T00:00:00"/>
    <s v="Services"/>
    <s v="Disqualified"/>
    <n v="3"/>
    <m/>
    <m/>
    <n v="1896"/>
    <n v="1"/>
    <d v="2024-12-28T00:00:00"/>
    <m/>
  </r>
  <r>
    <s v="Wehner, Botsford and Brown"/>
    <s v="Spain"/>
    <n v="40.416775000000001"/>
    <n v="-3.7037900000000001"/>
    <s v="Professional Services &amp; Consulting"/>
    <s v="Small (11-200)"/>
    <x v="1"/>
    <d v="2024-02-29T00:00:00"/>
    <s v="SAAS"/>
    <s v="Disqualified"/>
    <n v="3"/>
    <m/>
    <m/>
    <n v="1206"/>
    <n v="0.7"/>
    <d v="2025-01-24T00:00:00"/>
    <m/>
  </r>
  <r>
    <s v="Wilkinson-Jast"/>
    <s v="Spain"/>
    <n v="40.416775000000001"/>
    <n v="-3.7037900000000001"/>
    <s v="Government Administration &amp; Healthcare"/>
    <s v="Small (11-200)"/>
    <x v="3"/>
    <d v="2024-03-16T00:00:00"/>
    <s v="Services"/>
    <s v="Disqualified"/>
    <n v="3"/>
    <m/>
    <m/>
    <n v="1915"/>
    <n v="0.1"/>
    <d v="2025-02-09T00:00:00"/>
    <m/>
  </r>
  <r>
    <s v="Littel-Cummerata"/>
    <s v="Switzerland"/>
    <n v="46.204391000000001"/>
    <n v="6.1431579999999997"/>
    <s v="Entertainment &amp; Media &amp; Hospitality"/>
    <s v="Small (11-200)"/>
    <x v="3"/>
    <d v="2024-02-11T00:00:00"/>
    <s v="Services"/>
    <s v="Disqualified"/>
    <n v="3"/>
    <m/>
    <m/>
    <n v="766"/>
    <n v="0.3"/>
    <d v="2024-05-29T00:00:00"/>
    <m/>
  </r>
  <r>
    <s v="Weber, Morissette and Douglas"/>
    <s v="Spain"/>
    <n v="40.416775000000001"/>
    <n v="-3.7037900000000001"/>
    <s v="Banking &amp; Finance"/>
    <s v="Small (11-200)"/>
    <x v="2"/>
    <d v="2024-04-18T00:00:00"/>
    <s v="SAAS"/>
    <s v="Disqualified"/>
    <n v="3"/>
    <m/>
    <m/>
    <n v="1609"/>
    <n v="0.8"/>
    <d v="2024-08-02T00:00:00"/>
    <m/>
  </r>
  <r>
    <s v="Ondricka, Will and Goldner"/>
    <s v="Austria"/>
    <n v="48.210033000000003"/>
    <n v="16.363448999999999"/>
    <s v="Energy &amp; Utilities"/>
    <s v="Small (11-200)"/>
    <x v="4"/>
    <d v="2024-03-23T00:00:00"/>
    <s v="SAAS"/>
    <s v="Disqualified"/>
    <n v="3"/>
    <m/>
    <m/>
    <n v="560"/>
    <n v="0.6"/>
    <d v="2024-05-01T00:00:00"/>
    <m/>
  </r>
  <r>
    <s v="Tromp-Walter"/>
    <s v="France"/>
    <n v="48.864716000000001"/>
    <n v="2.3490139999999999"/>
    <s v="Energy &amp; Utilities"/>
    <s v="Small (11-200)"/>
    <x v="2"/>
    <d v="2024-01-02T00:00:00"/>
    <s v="Services"/>
    <s v="Disqualified"/>
    <n v="3"/>
    <m/>
    <m/>
    <n v="432"/>
    <n v="0.2"/>
    <d v="2024-09-26T00:00:00"/>
    <m/>
  </r>
  <r>
    <s v="Schumm-Dickens"/>
    <s v="Switzerland"/>
    <n v="46.204391000000001"/>
    <n v="6.1431579999999997"/>
    <s v="Banking &amp; Finance"/>
    <s v="Small (11-200)"/>
    <x v="1"/>
    <d v="2024-05-20T00:00:00"/>
    <s v="SAAS"/>
    <s v="Disqualified"/>
    <n v="3"/>
    <m/>
    <m/>
    <n v="625"/>
    <n v="0.9"/>
    <d v="2024-06-24T00:00:00"/>
    <m/>
  </r>
  <r>
    <s v="Hessel-Grant"/>
    <s v="Belgium"/>
    <n v="51.260196999999998"/>
    <n v="4.4027710000000004"/>
    <s v="Telecommunications"/>
    <s v="Small (11-200)"/>
    <x v="2"/>
    <d v="2024-04-04T00:00:00"/>
    <s v="Services"/>
    <s v="Disqualified"/>
    <n v="3"/>
    <m/>
    <m/>
    <n v="980"/>
    <n v="0.3"/>
    <d v="2024-06-25T00:00:00"/>
    <m/>
  </r>
  <r>
    <s v="Mayer, Cruickshank and Spencer"/>
    <s v="Italy"/>
    <n v="41.902782000000002"/>
    <n v="12.496366"/>
    <s v="Transportation &amp; Logistics"/>
    <s v="Small (11-200)"/>
    <x v="6"/>
    <d v="2024-04-02T00:00:00"/>
    <s v="SAAS"/>
    <s v="Disqualified"/>
    <n v="3"/>
    <m/>
    <m/>
    <n v="1471"/>
    <n v="0.4"/>
    <d v="2025-02-23T00:00:00"/>
    <m/>
  </r>
  <r>
    <s v="O'Reilly, Hane and Toy"/>
    <s v="Spain"/>
    <n v="40.416775000000001"/>
    <n v="-3.7037900000000001"/>
    <s v="Telecommunications"/>
    <s v="Small (11-200)"/>
    <x v="2"/>
    <d v="2024-04-20T00:00:00"/>
    <s v="SAAS"/>
    <s v="Disqualified"/>
    <n v="3"/>
    <m/>
    <m/>
    <n v="900"/>
    <n v="0.4"/>
    <d v="2024-07-01T00:00:00"/>
    <m/>
  </r>
  <r>
    <s v="Upton, Pacocha and Keeling"/>
    <s v="Germany"/>
    <n v="52.520007999999997"/>
    <n v="13.404954"/>
    <s v="Professional Services &amp; Consulting"/>
    <s v="Small (11-200)"/>
    <x v="6"/>
    <d v="2024-01-28T00:00:00"/>
    <s v="SAAS"/>
    <s v="Disqualified"/>
    <n v="3"/>
    <m/>
    <m/>
    <n v="1289"/>
    <n v="0.6"/>
    <d v="2024-07-25T00:00:00"/>
    <m/>
  </r>
  <r>
    <s v="Leffler, Daniel and Runolfsdottir"/>
    <s v="France"/>
    <n v="48.864716000000001"/>
    <n v="2.3490139999999999"/>
    <s v="Construction &amp; Engineering"/>
    <s v="Small (11-200)"/>
    <x v="0"/>
    <d v="2024-05-31T00:00:00"/>
    <s v="Custom solution"/>
    <s v="Disqualified"/>
    <n v="3"/>
    <m/>
    <m/>
    <n v="250"/>
    <n v="0.2"/>
    <d v="2025-01-02T00:00:00"/>
    <m/>
  </r>
  <r>
    <s v="Nienow Inc"/>
    <s v="France"/>
    <n v="48.864716000000001"/>
    <n v="2.3490139999999999"/>
    <s v="IT &amp; IT Services"/>
    <s v="Small (11-200)"/>
    <x v="7"/>
    <d v="2024-02-05T00:00:00"/>
    <s v="Services"/>
    <s v="Disqualified"/>
    <n v="3"/>
    <m/>
    <m/>
    <n v="657"/>
    <n v="0.4"/>
    <d v="2024-04-23T00:00:00"/>
    <m/>
  </r>
  <r>
    <s v="Ernser-Franecki"/>
    <s v="Germany"/>
    <n v="52.520007999999997"/>
    <n v="13.404954"/>
    <s v="Professional Services &amp; Consulting"/>
    <s v="Small (11-200)"/>
    <x v="6"/>
    <d v="2024-01-18T00:00:00"/>
    <s v="Services"/>
    <s v="Disqualified"/>
    <n v="3"/>
    <m/>
    <m/>
    <n v="1258"/>
    <n v="0.6"/>
    <d v="2024-06-01T00:00:00"/>
    <m/>
  </r>
  <r>
    <s v="Stroman Inc"/>
    <s v="Portugal"/>
    <n v="38.736946000000003"/>
    <n v="-9.1426850000000002"/>
    <s v="Education &amp; Science"/>
    <s v="Small (11-200)"/>
    <x v="4"/>
    <d v="2024-05-03T00:00:00"/>
    <s v="Services"/>
    <s v="Disqualified"/>
    <n v="3"/>
    <m/>
    <m/>
    <n v="360"/>
    <n v="0.3"/>
    <d v="2024-06-22T00:00:00"/>
    <m/>
  </r>
  <r>
    <s v="Cartwright, Medhurst and Harris"/>
    <s v="France"/>
    <n v="48.864716000000001"/>
    <n v="2.3490139999999999"/>
    <s v="Entertainment &amp; Media &amp; Hospitality"/>
    <s v="Small (11-200)"/>
    <x v="2"/>
    <d v="2024-04-18T00:00:00"/>
    <s v="SAAS"/>
    <s v="Disqualified"/>
    <n v="3"/>
    <m/>
    <m/>
    <n v="1626"/>
    <n v="0.5"/>
    <d v="2024-08-14T00:00:00"/>
    <m/>
  </r>
  <r>
    <s v="Torp and Sons"/>
    <s v="Italy"/>
    <n v="41.902782000000002"/>
    <n v="12.496366"/>
    <s v="Recreation &amp; Sports"/>
    <s v="Small (11-200)"/>
    <x v="4"/>
    <d v="2024-02-15T00:00:00"/>
    <s v="SAAS"/>
    <s v="Disqualified"/>
    <n v="3"/>
    <m/>
    <m/>
    <n v="472"/>
    <n v="0.5"/>
    <d v="2024-10-06T00:00:00"/>
    <m/>
  </r>
  <r>
    <s v="Russel, Upton and Kuhn"/>
    <s v="Austria"/>
    <n v="48.210033000000003"/>
    <n v="16.363448999999999"/>
    <s v="Transportation &amp; Logistics"/>
    <s v="Small (11-200)"/>
    <x v="1"/>
    <d v="2024-05-08T00:00:00"/>
    <s v="Services"/>
    <s v="Disqualified"/>
    <n v="3"/>
    <m/>
    <m/>
    <n v="727"/>
    <n v="0.4"/>
    <d v="2024-10-20T00:00:00"/>
    <m/>
  </r>
  <r>
    <s v="Huels, Gottlieb and Hoppe"/>
    <s v="Switzerland"/>
    <n v="46.204391000000001"/>
    <n v="6.1431579999999997"/>
    <s v="Government Administration &amp; Healthcare"/>
    <s v="Small (11-200)"/>
    <x v="4"/>
    <d v="2024-01-29T00:00:00"/>
    <s v="Custom solution"/>
    <s v="Disqualified"/>
    <n v="3"/>
    <m/>
    <m/>
    <n v="1801"/>
    <n v="0.9"/>
    <d v="2024-07-03T00:00:00"/>
    <m/>
  </r>
  <r>
    <s v="Podcat"/>
    <s v="Switzerland"/>
    <n v="46.204391000000001"/>
    <n v="6.1431579999999997"/>
    <s v="Manufacturing &amp; Production"/>
    <s v="Micro (1-10)"/>
    <x v="3"/>
    <d v="2024-03-19T00:00:00"/>
    <s v="SAAS"/>
    <s v="Disqualified"/>
    <n v="3"/>
    <m/>
    <m/>
    <n v="926"/>
    <n v="0.3"/>
    <d v="2025-02-25T00:00:00"/>
    <m/>
  </r>
  <r>
    <s v="Bubblemix"/>
    <s v="Italy"/>
    <n v="41.902782000000002"/>
    <n v="12.496366"/>
    <s v="Telecommunications"/>
    <s v="Micro (1-10)"/>
    <x v="3"/>
    <d v="2024-03-04T00:00:00"/>
    <s v="Services"/>
    <s v="Disqualified"/>
    <n v="3"/>
    <m/>
    <m/>
    <n v="438"/>
    <n v="0.3"/>
    <d v="2024-08-01T00:00:00"/>
    <m/>
  </r>
  <r>
    <s v="Aibox"/>
    <s v="Italy"/>
    <n v="41.902782000000002"/>
    <n v="12.496366"/>
    <s v="Recreation &amp; Sports"/>
    <s v="Micro (1-10)"/>
    <x v="4"/>
    <d v="2024-01-05T00:00:00"/>
    <s v="Services"/>
    <s v="Disqualified"/>
    <n v="3"/>
    <m/>
    <m/>
    <n v="577"/>
    <n v="0.3"/>
    <d v="2024-06-29T00:00:00"/>
    <m/>
  </r>
  <r>
    <s v="Topdrive"/>
    <s v="Germany"/>
    <n v="52.520007999999997"/>
    <n v="13.404954"/>
    <s v="Professional Services &amp; Consulting"/>
    <s v="Micro (1-10)"/>
    <x v="2"/>
    <d v="2024-03-18T00:00:00"/>
    <s v="Services"/>
    <s v="Disqualified"/>
    <n v="3"/>
    <m/>
    <m/>
    <n v="530"/>
    <n v="0.4"/>
    <d v="2025-01-27T00:00:00"/>
    <m/>
  </r>
  <r>
    <s v="Shuffledrive"/>
    <s v="Austria"/>
    <n v="48.210033000000003"/>
    <n v="16.363448999999999"/>
    <s v="Telecommunications"/>
    <s v="Micro (1-10)"/>
    <x v="2"/>
    <d v="2024-01-02T00:00:00"/>
    <s v="SAAS"/>
    <s v="Disqualified"/>
    <n v="3"/>
    <m/>
    <m/>
    <n v="696"/>
    <n v="0.6"/>
    <d v="2024-12-18T00:00:00"/>
    <m/>
  </r>
  <r>
    <s v="Abatz"/>
    <s v="Belgium"/>
    <n v="51.260196999999998"/>
    <n v="4.4027710000000004"/>
    <s v="Banking &amp; Finance"/>
    <s v="Micro (1-10)"/>
    <x v="3"/>
    <d v="2024-04-29T00:00:00"/>
    <s v="SAAS"/>
    <s v="Disqualified"/>
    <n v="3"/>
    <m/>
    <m/>
    <n v="214"/>
    <n v="0.2"/>
    <d v="2024-05-21T00:00:00"/>
    <m/>
  </r>
  <r>
    <s v="Demivee"/>
    <s v="Italy"/>
    <n v="41.902782000000002"/>
    <n v="12.496366"/>
    <s v="Agriculture &amp; Mining"/>
    <s v="Micro (1-10)"/>
    <x v="6"/>
    <d v="2024-04-16T00:00:00"/>
    <s v="SAAS"/>
    <s v="Disqualified"/>
    <n v="3"/>
    <m/>
    <m/>
    <n v="744"/>
    <n v="0.3"/>
    <d v="2024-12-22T00:00:00"/>
    <m/>
  </r>
  <r>
    <s v="Oyoloo"/>
    <s v="Belgium"/>
    <n v="51.260196999999998"/>
    <n v="4.4027710000000004"/>
    <s v="Energy &amp; Utilities"/>
    <s v="Micro (1-10)"/>
    <x v="4"/>
    <d v="2024-02-14T00:00:00"/>
    <s v="Services"/>
    <s v="Disqualified"/>
    <n v="3"/>
    <m/>
    <m/>
    <n v="368"/>
    <n v="0.5"/>
    <d v="2024-07-23T00:00:00"/>
    <m/>
  </r>
  <r>
    <s v="Reichel, Hamill and Hand"/>
    <s v="Netherlands"/>
    <n v="52.370215999999999"/>
    <n v="4.895168"/>
    <s v="Banking &amp; Finance"/>
    <s v="Micro (1-10)"/>
    <x v="5"/>
    <d v="2024-04-15T00:00:00"/>
    <s v="Services"/>
    <s v="Disqualified"/>
    <n v="3"/>
    <m/>
    <m/>
    <n v="963"/>
    <n v="0.3"/>
    <d v="2024-11-20T00:00:00"/>
    <m/>
  </r>
  <r>
    <s v="Johns-Blanda"/>
    <s v="Germany"/>
    <n v="52.520007999999997"/>
    <n v="13.404954"/>
    <s v="Transportation &amp; Logistics"/>
    <s v="Micro (1-10)"/>
    <x v="3"/>
    <d v="2024-05-08T00:00:00"/>
    <s v="Services"/>
    <s v="Disqualified"/>
    <n v="3"/>
    <m/>
    <m/>
    <n v="960"/>
    <n v="0.5"/>
    <d v="2025-02-12T00:00:00"/>
    <m/>
  </r>
  <r>
    <s v="Carroll-Collier"/>
    <s v="France"/>
    <n v="48.864716000000001"/>
    <n v="2.3490139999999999"/>
    <s v="Entertainment &amp; Media &amp; Hospitality"/>
    <s v="Micro (1-10)"/>
    <x v="2"/>
    <d v="2024-04-20T00:00:00"/>
    <s v="SAAS"/>
    <s v="Disqualified"/>
    <n v="3"/>
    <m/>
    <m/>
    <n v="1053"/>
    <n v="0.1"/>
    <d v="2024-08-29T00:00:00"/>
    <m/>
  </r>
  <r>
    <s v="McKenzie and Sons"/>
    <s v="Switzerland"/>
    <n v="46.204391000000001"/>
    <n v="6.1431579999999997"/>
    <s v="Manufacturing &amp; Production"/>
    <s v="Micro (1-10)"/>
    <x v="6"/>
    <d v="2024-05-13T00:00:00"/>
    <s v="SAAS"/>
    <s v="Disqualified"/>
    <n v="3"/>
    <m/>
    <m/>
    <n v="1035"/>
    <n v="0.5"/>
    <d v="2025-01-05T00:00:00"/>
    <m/>
  </r>
  <r>
    <s v="Abbott-Schumm"/>
    <s v="France"/>
    <n v="48.864716000000001"/>
    <n v="2.3490139999999999"/>
    <s v="Recreation &amp; Sports"/>
    <s v="Micro (1-10)"/>
    <x v="7"/>
    <d v="2024-04-03T00:00:00"/>
    <s v="SAAS"/>
    <s v="Disqualified"/>
    <n v="3"/>
    <m/>
    <m/>
    <n v="951"/>
    <n v="0.5"/>
    <d v="2025-03-02T00:00:00"/>
    <m/>
  </r>
  <r>
    <s v="Watsica LLC"/>
    <s v="Switzerland"/>
    <n v="46.204391000000001"/>
    <n v="6.1431579999999997"/>
    <s v="Government Administration &amp; Healthcare"/>
    <s v="Micro (1-10)"/>
    <x v="3"/>
    <d v="2024-05-05T00:00:00"/>
    <s v="SAAS"/>
    <s v="Disqualified"/>
    <n v="3"/>
    <m/>
    <m/>
    <n v="788"/>
    <n v="0.2"/>
    <d v="2025-03-02T00:00:00"/>
    <m/>
  </r>
  <r>
    <s v="Bradtke, Kuhic and Wiza"/>
    <s v="France"/>
    <n v="48.864716000000001"/>
    <n v="2.3490139999999999"/>
    <s v="Banking &amp; Finance"/>
    <s v="Micro (1-10)"/>
    <x v="3"/>
    <d v="2024-01-23T00:00:00"/>
    <s v="Custom solution"/>
    <s v="Disqualified"/>
    <n v="3"/>
    <m/>
    <m/>
    <n v="674"/>
    <n v="0.5"/>
    <d v="2024-06-05T00:00:00"/>
    <m/>
  </r>
  <r>
    <s v="Kilback LLC"/>
    <s v="France"/>
    <n v="48.864716000000001"/>
    <n v="2.3490139999999999"/>
    <s v="Construction &amp; Engineering"/>
    <s v="Micro (1-10)"/>
    <x v="0"/>
    <d v="2024-01-28T00:00:00"/>
    <s v="Services"/>
    <s v="Disqualified"/>
    <n v="3"/>
    <m/>
    <m/>
    <n v="1140"/>
    <n v="0.2"/>
    <d v="2024-03-07T00:00:00"/>
    <m/>
  </r>
  <r>
    <s v="Treutel, Tillman and Wuckert"/>
    <s v="Switzerland"/>
    <n v="46.204391000000001"/>
    <n v="6.1431579999999997"/>
    <s v="Telecommunications"/>
    <s v="Micro (1-10)"/>
    <x v="5"/>
    <d v="2024-04-22T00:00:00"/>
    <s v="Services"/>
    <s v="Disqualified"/>
    <n v="3"/>
    <m/>
    <m/>
    <n v="1087"/>
    <n v="0.9"/>
    <d v="2024-11-02T00:00:00"/>
    <m/>
  </r>
  <r>
    <s v="Erdman, Ward and Aufderhar"/>
    <s v="Italy"/>
    <n v="41.902782000000002"/>
    <n v="12.496366"/>
    <s v="Education &amp; Science"/>
    <s v="Micro (1-10)"/>
    <x v="2"/>
    <d v="2024-05-03T00:00:00"/>
    <s v="Services"/>
    <s v="Disqualified"/>
    <n v="3"/>
    <m/>
    <m/>
    <n v="1110"/>
    <n v="0.3"/>
    <d v="2024-12-30T00:00:00"/>
    <m/>
  </r>
  <r>
    <s v="Smith LLC"/>
    <s v="France"/>
    <n v="48.864716000000001"/>
    <n v="2.3490139999999999"/>
    <s v="Transportation &amp; Logistics"/>
    <s v="Micro (1-10)"/>
    <x v="5"/>
    <d v="2024-02-07T00:00:00"/>
    <s v="SAAS"/>
    <s v="Disqualified"/>
    <n v="3"/>
    <m/>
    <m/>
    <n v="885"/>
    <n v="0.7"/>
    <d v="2024-04-24T00:00:00"/>
    <m/>
  </r>
  <r>
    <s v="O'Kon-Watsica"/>
    <s v="France"/>
    <n v="48.864716000000001"/>
    <n v="2.3490139999999999"/>
    <s v="Transportation &amp; Logistics"/>
    <s v="Micro (1-10)"/>
    <x v="2"/>
    <d v="2024-01-23T00:00:00"/>
    <s v="SAAS"/>
    <s v="Disqualified"/>
    <n v="3"/>
    <m/>
    <m/>
    <n v="1174"/>
    <n v="0.6"/>
    <d v="2025-01-03T00:00:00"/>
    <m/>
  </r>
  <r>
    <s v="Beer-Carter"/>
    <s v="France"/>
    <n v="48.864716000000001"/>
    <n v="2.3490139999999999"/>
    <s v="IT &amp; IT Services"/>
    <s v="Micro (1-10)"/>
    <x v="7"/>
    <d v="2024-02-08T00:00:00"/>
    <s v="SAAS"/>
    <s v="Disqualified"/>
    <n v="3"/>
    <m/>
    <m/>
    <n v="350"/>
    <n v="0.5"/>
    <d v="2024-05-25T00:00:00"/>
    <m/>
  </r>
  <r>
    <s v="Hilll Inc"/>
    <s v="Italy"/>
    <n v="41.902782000000002"/>
    <n v="12.496366"/>
    <s v="Construction &amp; Engineering"/>
    <s v="Micro (1-10)"/>
    <x v="4"/>
    <d v="2024-04-03T00:00:00"/>
    <s v="Services"/>
    <s v="Disqualified"/>
    <n v="3"/>
    <m/>
    <m/>
    <n v="552"/>
    <n v="0.3"/>
    <d v="2025-01-10T00:00:00"/>
    <m/>
  </r>
  <r>
    <s v="Maggio LLC"/>
    <s v="Portugal"/>
    <n v="38.736946000000003"/>
    <n v="-9.1426850000000002"/>
    <s v="Professional Services &amp; Consulting"/>
    <s v="Micro (1-10)"/>
    <x v="7"/>
    <d v="2024-05-19T00:00:00"/>
    <s v="Custom solution"/>
    <s v="Disqualified"/>
    <n v="3"/>
    <m/>
    <m/>
    <n v="595"/>
    <n v="0.4"/>
    <d v="2024-12-23T00:00:00"/>
    <m/>
  </r>
  <r>
    <s v="Connelly-Thompson"/>
    <s v="Italy"/>
    <n v="41.902782000000002"/>
    <n v="12.496366"/>
    <s v="Transportation &amp; Logistics"/>
    <s v="Micro (1-10)"/>
    <x v="2"/>
    <d v="2024-05-14T00:00:00"/>
    <s v="SAAS"/>
    <s v="Disqualified"/>
    <n v="3"/>
    <m/>
    <m/>
    <n v="341"/>
    <n v="0.9"/>
    <d v="2025-03-24T00:00:00"/>
    <m/>
  </r>
  <r>
    <s v="Lind, Mueller and O'Conner"/>
    <s v="Switzerland"/>
    <n v="46.204391000000001"/>
    <n v="6.1431579999999997"/>
    <s v="Education &amp; Science"/>
    <s v="Micro (1-10)"/>
    <x v="6"/>
    <d v="2024-03-06T00:00:00"/>
    <s v="SAAS"/>
    <s v="Disqualified"/>
    <n v="3"/>
    <m/>
    <m/>
    <n v="586"/>
    <n v="1"/>
    <d v="2025-03-03T00:00:00"/>
    <m/>
  </r>
  <r>
    <s v="Torphy and Sons"/>
    <s v="Italy"/>
    <n v="41.902782000000002"/>
    <n v="12.496366"/>
    <s v="Manufacturing &amp; Production"/>
    <s v="Micro (1-10)"/>
    <x v="6"/>
    <d v="2024-01-18T00:00:00"/>
    <s v="Services"/>
    <s v="Disqualified"/>
    <n v="3"/>
    <m/>
    <m/>
    <n v="798"/>
    <n v="0.2"/>
    <d v="2024-12-26T00:00:00"/>
    <m/>
  </r>
  <r>
    <s v="Williamson-Nicolas"/>
    <s v="Switzerland"/>
    <n v="46.204391000000001"/>
    <n v="6.1431579999999997"/>
    <s v="Construction &amp; Engineering"/>
    <s v="Micro (1-10)"/>
    <x v="6"/>
    <d v="2024-04-15T00:00:00"/>
    <s v="SAAS"/>
    <s v="Disqualified"/>
    <n v="3"/>
    <m/>
    <m/>
    <n v="1038"/>
    <n v="0.5"/>
    <d v="2025-03-03T00:00:00"/>
    <m/>
  </r>
  <r>
    <s v="Howe and Sons"/>
    <s v="France"/>
    <n v="48.864716000000001"/>
    <n v="2.3490139999999999"/>
    <s v="Recreation &amp; Sports"/>
    <s v="Micro (1-10)"/>
    <x v="3"/>
    <d v="2024-02-14T00:00:00"/>
    <s v="Custom solution"/>
    <s v="Disqualified"/>
    <n v="3"/>
    <m/>
    <m/>
    <n v="461"/>
    <n v="0.4"/>
    <d v="2024-08-16T00:00:00"/>
    <m/>
  </r>
  <r>
    <s v="Wisoky and Sons"/>
    <s v="Austria"/>
    <n v="48.210033000000003"/>
    <n v="16.363448999999999"/>
    <s v="Recreation &amp; Sports"/>
    <s v="Micro (1-10)"/>
    <x v="4"/>
    <d v="2024-04-28T00:00:00"/>
    <s v="SAAS"/>
    <s v="Disqualified"/>
    <n v="3"/>
    <m/>
    <m/>
    <n v="726"/>
    <n v="0.4"/>
    <d v="2024-06-18T00:00:00"/>
    <m/>
  </r>
  <r>
    <s v="Johnston, Ankunding and Raynor"/>
    <s v="Italy"/>
    <n v="41.902782000000002"/>
    <n v="12.496366"/>
    <s v="IT &amp; IT Services"/>
    <s v="Micro (1-10)"/>
    <x v="2"/>
    <d v="2024-03-17T00:00:00"/>
    <s v="SAAS"/>
    <s v="Disqualified"/>
    <n v="3"/>
    <m/>
    <m/>
    <n v="830"/>
    <n v="0.6"/>
    <d v="2024-09-02T00:00:00"/>
    <m/>
  </r>
  <r>
    <s v="Daniel-Hackett"/>
    <s v="Germany"/>
    <n v="52.520007999999997"/>
    <n v="13.404954"/>
    <s v="Telecommunications"/>
    <s v="Micro (1-10)"/>
    <x v="2"/>
    <d v="2024-01-13T00:00:00"/>
    <s v="SAAS"/>
    <s v="Disqualified"/>
    <n v="3"/>
    <m/>
    <m/>
    <n v="278"/>
    <n v="0.5"/>
    <d v="2024-12-09T00:00:00"/>
    <m/>
  </r>
  <r>
    <s v="Wilkinson-Wolff"/>
    <s v="Germany"/>
    <n v="52.520007999999997"/>
    <n v="13.404954"/>
    <s v="Entertainment &amp; Media &amp; Hospitality"/>
    <s v="Micro (1-10)"/>
    <x v="3"/>
    <d v="2024-04-21T00:00:00"/>
    <s v="Services"/>
    <s v="Disqualified"/>
    <n v="3"/>
    <m/>
    <m/>
    <n v="958"/>
    <n v="0.7"/>
    <d v="2025-01-28T00:00:00"/>
    <m/>
  </r>
  <r>
    <s v="Cummerata, Tillman and Konopelski"/>
    <s v="Portugal"/>
    <n v="38.736946000000003"/>
    <n v="-9.1426850000000002"/>
    <s v="Telecommunications"/>
    <s v="Micro (1-10)"/>
    <x v="4"/>
    <d v="2024-03-25T00:00:00"/>
    <s v="SAAS"/>
    <s v="Disqualified"/>
    <n v="3"/>
    <m/>
    <m/>
    <n v="926"/>
    <n v="0.2"/>
    <d v="2025-01-09T00:00:00"/>
    <m/>
  </r>
  <r>
    <s v="Pfeffer, Terry and Kiehn"/>
    <s v="Portugal"/>
    <n v="38.736946000000003"/>
    <n v="-9.1426850000000002"/>
    <s v="Education &amp; Science"/>
    <s v="Micro (1-10)"/>
    <x v="7"/>
    <d v="2024-01-07T00:00:00"/>
    <s v="SAAS"/>
    <s v="Disqualified"/>
    <n v="3"/>
    <m/>
    <m/>
    <n v="620"/>
    <n v="0.7"/>
    <d v="2024-08-04T00:00:00"/>
    <m/>
  </r>
  <r>
    <s v="Cremin Inc"/>
    <s v="Austria"/>
    <n v="48.210033000000003"/>
    <n v="16.363448999999999"/>
    <s v="Professional Services &amp; Consulting"/>
    <s v="Micro (1-10)"/>
    <x v="3"/>
    <d v="2024-04-10T00:00:00"/>
    <s v="SAAS"/>
    <s v="Disqualified"/>
    <n v="3"/>
    <m/>
    <m/>
    <n v="636"/>
    <n v="0.6"/>
    <d v="2025-04-03T00:00:00"/>
    <m/>
  </r>
  <r>
    <s v="Hauck, Hermiston and Hodkiewicz"/>
    <s v="Austria"/>
    <n v="48.210033000000003"/>
    <n v="16.363448999999999"/>
    <s v="Professional Services &amp; Consulting"/>
    <s v="Micro (1-10)"/>
    <x v="2"/>
    <d v="2024-01-22T00:00:00"/>
    <s v="Services"/>
    <s v="Disqualified"/>
    <n v="3"/>
    <m/>
    <m/>
    <n v="982"/>
    <n v="0.5"/>
    <d v="2024-10-12T00:00:00"/>
    <m/>
  </r>
  <r>
    <s v="Wyman Group"/>
    <s v="Austria"/>
    <n v="48.210033000000003"/>
    <n v="16.363448999999999"/>
    <s v="Banking &amp; Finance"/>
    <s v="Micro (1-10)"/>
    <x v="3"/>
    <d v="2024-01-24T00:00:00"/>
    <s v="Services"/>
    <s v="Disqualified"/>
    <n v="3"/>
    <m/>
    <m/>
    <n v="982"/>
    <n v="0.6"/>
    <d v="2024-08-14T00:00:00"/>
    <m/>
  </r>
  <r>
    <s v="Marvin, Maggio and Herman"/>
    <s v="Germany"/>
    <n v="52.520007999999997"/>
    <n v="13.404954"/>
    <s v="Entertainment &amp; Media &amp; Hospitality"/>
    <s v="Micro (1-10)"/>
    <x v="0"/>
    <d v="2024-03-08T00:00:00"/>
    <s v="Services"/>
    <s v="Disqualified"/>
    <n v="3"/>
    <m/>
    <m/>
    <n v="367"/>
    <n v="1"/>
    <d v="2024-12-28T00:00:00"/>
    <m/>
  </r>
  <r>
    <s v="Aufderhar-Daugherty"/>
    <s v="Italy"/>
    <n v="41.902782000000002"/>
    <n v="12.496366"/>
    <s v="Banking &amp; Finance"/>
    <s v="Micro (1-10)"/>
    <x v="3"/>
    <d v="2024-01-06T00:00:00"/>
    <s v="SAAS"/>
    <s v="Disqualified"/>
    <n v="3"/>
    <m/>
    <m/>
    <n v="1098"/>
    <n v="0.4"/>
    <d v="2024-04-24T00:00:00"/>
    <m/>
  </r>
  <r>
    <s v="Brown-Erdman"/>
    <s v="Germany"/>
    <n v="52.520007999999997"/>
    <n v="13.404954"/>
    <s v="Transportation &amp; Logistics"/>
    <s v="Micro (1-10)"/>
    <x v="7"/>
    <d v="2024-04-22T00:00:00"/>
    <s v="Custom solution"/>
    <s v="Disqualified"/>
    <n v="3"/>
    <m/>
    <m/>
    <n v="664"/>
    <n v="0.2"/>
    <d v="2024-12-29T00:00:00"/>
    <m/>
  </r>
  <r>
    <s v="Kub and Sons"/>
    <s v="Portugal"/>
    <n v="38.736946000000003"/>
    <n v="-9.1426850000000002"/>
    <s v="Energy &amp; Utilities"/>
    <s v="Micro (1-10)"/>
    <x v="7"/>
    <d v="2024-05-22T00:00:00"/>
    <s v="Services"/>
    <s v="Disqualified"/>
    <n v="3"/>
    <m/>
    <m/>
    <n v="990"/>
    <n v="0.7"/>
    <d v="2025-01-03T00:00:00"/>
    <m/>
  </r>
  <r>
    <s v="Towne, Jacobs and Runte"/>
    <s v="France"/>
    <n v="48.864716000000001"/>
    <n v="2.3490139999999999"/>
    <s v="Transportation &amp; Logistics"/>
    <s v="Micro (1-10)"/>
    <x v="2"/>
    <d v="2024-01-21T00:00:00"/>
    <s v="Custom solution"/>
    <s v="Disqualified"/>
    <n v="3"/>
    <m/>
    <m/>
    <n v="1162"/>
    <n v="0.4"/>
    <d v="2024-04-18T00:00:00"/>
    <m/>
  </r>
  <r>
    <s v="Jatri"/>
    <s v="Switzerland"/>
    <n v="46.204391000000001"/>
    <n v="6.1431579999999997"/>
    <s v="Professional Services &amp; Consulting"/>
    <s v="Medium (201-500)"/>
    <x v="3"/>
    <d v="2024-02-21T00:00:00"/>
    <s v="SAAS"/>
    <s v="Disqualified"/>
    <n v="3"/>
    <m/>
    <m/>
    <n v="3506"/>
    <n v="0.4"/>
    <d v="2025-02-16T00:00:00"/>
    <m/>
  </r>
  <r>
    <s v="Yodo"/>
    <s v="Italy"/>
    <n v="41.902782000000002"/>
    <n v="12.496366"/>
    <s v="Professional Services &amp; Consulting"/>
    <s v="Medium (201-500)"/>
    <x v="0"/>
    <d v="2024-05-08T00:00:00"/>
    <s v="SAAS"/>
    <s v="Disqualified"/>
    <n v="3"/>
    <m/>
    <m/>
    <n v="289"/>
    <n v="0.4"/>
    <d v="2024-08-13T00:00:00"/>
    <m/>
  </r>
  <r>
    <s v="Skalith"/>
    <s v="Switzerland"/>
    <n v="46.204391000000001"/>
    <n v="6.1431579999999997"/>
    <s v="Agriculture &amp; Mining"/>
    <s v="Medium (201-500)"/>
    <x v="3"/>
    <d v="2024-05-14T00:00:00"/>
    <s v="Services"/>
    <s v="Disqualified"/>
    <n v="3"/>
    <m/>
    <m/>
    <n v="6754"/>
    <n v="0.3"/>
    <d v="2024-06-05T00:00:00"/>
    <m/>
  </r>
  <r>
    <s v="Vinder"/>
    <s v="Italy"/>
    <n v="41.902782000000002"/>
    <n v="12.496366"/>
    <s v="Education &amp; Science"/>
    <s v="Medium (201-500)"/>
    <x v="6"/>
    <d v="2024-03-12T00:00:00"/>
    <s v="Services"/>
    <s v="Disqualified"/>
    <n v="3"/>
    <m/>
    <m/>
    <n v="6897"/>
    <n v="0.4"/>
    <d v="2025-01-13T00:00:00"/>
    <m/>
  </r>
  <r>
    <s v="Photojam"/>
    <s v="Portugal"/>
    <n v="38.736946000000003"/>
    <n v="-9.1426850000000002"/>
    <s v="Agriculture &amp; Mining"/>
    <s v="Medium (201-500)"/>
    <x v="7"/>
    <d v="2024-05-03T00:00:00"/>
    <s v="SAAS"/>
    <s v="Disqualified"/>
    <n v="3"/>
    <m/>
    <m/>
    <n v="1437"/>
    <n v="0.5"/>
    <d v="2025-03-20T00:00:00"/>
    <m/>
  </r>
  <r>
    <s v="Voonix"/>
    <s v="Spain"/>
    <n v="40.416775000000001"/>
    <n v="-3.7037900000000001"/>
    <s v="Recreation &amp; Sports"/>
    <s v="Medium (201-500)"/>
    <x v="7"/>
    <d v="2024-04-24T00:00:00"/>
    <s v="Services"/>
    <s v="Disqualified"/>
    <n v="3"/>
    <m/>
    <m/>
    <n v="3994"/>
    <n v="0.3"/>
    <d v="2025-02-13T00:00:00"/>
    <m/>
  </r>
  <r>
    <s v="Dynabox"/>
    <s v="Italy"/>
    <n v="41.902782000000002"/>
    <n v="12.496366"/>
    <s v="Retail &amp; Distribution"/>
    <s v="Medium (201-500)"/>
    <x v="1"/>
    <d v="2024-01-24T00:00:00"/>
    <s v="Custom solution"/>
    <s v="Disqualified"/>
    <n v="3"/>
    <m/>
    <m/>
    <n v="5221"/>
    <n v="0.4"/>
    <d v="2024-10-06T00:00:00"/>
    <m/>
  </r>
  <r>
    <s v="Riffpath"/>
    <s v="Spain"/>
    <n v="40.416775000000001"/>
    <n v="-3.7037900000000001"/>
    <s v="Professional Services &amp; Consulting"/>
    <s v="Medium (201-500)"/>
    <x v="7"/>
    <d v="2024-05-16T00:00:00"/>
    <s v="Services"/>
    <s v="Disqualified"/>
    <n v="3"/>
    <m/>
    <m/>
    <n v="3292"/>
    <n v="0.6"/>
    <d v="2025-04-01T00:00:00"/>
    <m/>
  </r>
  <r>
    <s v="Tambee"/>
    <s v="Austria"/>
    <n v="48.210033000000003"/>
    <n v="16.363448999999999"/>
    <s v="Banking &amp; Finance"/>
    <s v="Medium (201-500)"/>
    <x v="0"/>
    <d v="2024-03-19T00:00:00"/>
    <s v="SAAS"/>
    <s v="Disqualified"/>
    <n v="3"/>
    <m/>
    <m/>
    <n v="5877"/>
    <n v="0.5"/>
    <d v="2024-12-05T00:00:00"/>
    <m/>
  </r>
  <r>
    <s v="Feedmix"/>
    <s v="Portugal"/>
    <n v="38.736946000000003"/>
    <n v="-9.1426850000000002"/>
    <s v="IT &amp; IT Services"/>
    <s v="Medium (201-500)"/>
    <x v="4"/>
    <d v="2024-04-18T00:00:00"/>
    <s v="Services"/>
    <s v="Disqualified"/>
    <n v="3"/>
    <m/>
    <m/>
    <n v="7026"/>
    <n v="0.4"/>
    <d v="2024-11-07T00:00:00"/>
    <m/>
  </r>
  <r>
    <s v="Babbleset"/>
    <s v="Belgium"/>
    <n v="51.260196999999998"/>
    <n v="4.4027710000000004"/>
    <s v="Banking &amp; Finance"/>
    <s v="Medium (201-500)"/>
    <x v="1"/>
    <d v="2024-02-06T00:00:00"/>
    <s v="Services"/>
    <s v="Disqualified"/>
    <n v="3"/>
    <m/>
    <m/>
    <n v="692"/>
    <n v="0.2"/>
    <d v="2024-04-24T00:00:00"/>
    <m/>
  </r>
  <r>
    <s v="Flashdog"/>
    <s v="Belgium"/>
    <n v="51.260196999999998"/>
    <n v="4.4027710000000004"/>
    <s v="Government Administration &amp; Healthcare"/>
    <s v="Medium (201-500)"/>
    <x v="2"/>
    <d v="2024-05-16T00:00:00"/>
    <s v="SAAS"/>
    <s v="Disqualified"/>
    <n v="3"/>
    <m/>
    <m/>
    <n v="5158"/>
    <n v="0.4"/>
    <d v="2024-08-09T00:00:00"/>
    <m/>
  </r>
  <r>
    <s v="Myworks"/>
    <s v="Belgium"/>
    <n v="51.260196999999998"/>
    <n v="4.4027710000000004"/>
    <s v="Energy &amp; Utilities"/>
    <s v="Medium (201-500)"/>
    <x v="7"/>
    <d v="2024-05-08T00:00:00"/>
    <s v="SAAS"/>
    <s v="Disqualified"/>
    <n v="3"/>
    <m/>
    <m/>
    <n v="1485"/>
    <n v="0.6"/>
    <d v="2024-11-03T00:00:00"/>
    <m/>
  </r>
  <r>
    <s v="Feedfire"/>
    <s v="Switzerland"/>
    <n v="46.204391000000001"/>
    <n v="6.1431579999999997"/>
    <s v="Government Administration &amp; Healthcare"/>
    <s v="Medium (201-500)"/>
    <x v="2"/>
    <d v="2024-03-08T00:00:00"/>
    <s v="SAAS"/>
    <s v="Disqualified"/>
    <n v="3"/>
    <m/>
    <m/>
    <n v="3139"/>
    <n v="0.9"/>
    <d v="2024-11-13T00:00:00"/>
    <m/>
  </r>
  <r>
    <s v="Cogilith"/>
    <s v="Portugal"/>
    <n v="38.736946000000003"/>
    <n v="-9.1426850000000002"/>
    <s v="Transportation &amp; Logistics"/>
    <s v="Medium (201-500)"/>
    <x v="4"/>
    <d v="2024-04-18T00:00:00"/>
    <s v="Custom solution"/>
    <s v="Disqualified"/>
    <n v="3"/>
    <m/>
    <m/>
    <n v="7646"/>
    <n v="0.1"/>
    <d v="2024-11-22T00:00:00"/>
    <m/>
  </r>
  <r>
    <s v="Vinte"/>
    <s v="Belgium"/>
    <n v="51.260196999999998"/>
    <n v="4.4027710000000004"/>
    <s v="Transportation &amp; Logistics"/>
    <s v="Medium (201-500)"/>
    <x v="6"/>
    <d v="2024-02-05T00:00:00"/>
    <s v="Services"/>
    <s v="Disqualified"/>
    <n v="3"/>
    <m/>
    <m/>
    <n v="7893"/>
    <n v="0.3"/>
    <d v="2024-04-30T00:00:00"/>
    <m/>
  </r>
  <r>
    <s v="Flashpoint"/>
    <s v="Italy"/>
    <n v="41.902782000000002"/>
    <n v="12.496366"/>
    <s v="IT &amp; IT Services"/>
    <s v="Medium (201-500)"/>
    <x v="4"/>
    <d v="2024-01-19T00:00:00"/>
    <s v="Services"/>
    <s v="Disqualified"/>
    <n v="3"/>
    <m/>
    <m/>
    <n v="2490"/>
    <n v="0.3"/>
    <d v="2024-03-03T00:00:00"/>
    <m/>
  </r>
  <r>
    <s v="Meembee"/>
    <s v="Portugal"/>
    <n v="38.736946000000003"/>
    <n v="-9.1426850000000002"/>
    <s v="Education &amp; Science"/>
    <s v="Medium (201-500)"/>
    <x v="2"/>
    <d v="2024-05-24T00:00:00"/>
    <s v="SAAS"/>
    <s v="Disqualified"/>
    <n v="3"/>
    <m/>
    <m/>
    <n v="6309"/>
    <n v="0.4"/>
    <d v="2024-09-05T00:00:00"/>
    <m/>
  </r>
  <r>
    <s v="Brightdog"/>
    <s v="Italy"/>
    <n v="41.902782000000002"/>
    <n v="12.496366"/>
    <s v="Telecommunications"/>
    <s v="Medium (201-500)"/>
    <x v="2"/>
    <d v="2024-05-28T00:00:00"/>
    <s v="Services"/>
    <s v="Disqualified"/>
    <n v="3"/>
    <m/>
    <m/>
    <n v="7162"/>
    <n v="0.4"/>
    <d v="2024-07-21T00:00:00"/>
    <m/>
  </r>
  <r>
    <s v="Edgepulse"/>
    <s v="Switzerland"/>
    <n v="46.204391000000001"/>
    <n v="6.1431579999999997"/>
    <s v="Retail &amp; Distribution"/>
    <s v="Medium (201-500)"/>
    <x v="1"/>
    <d v="2024-05-14T00:00:00"/>
    <s v="Services"/>
    <s v="Disqualified"/>
    <n v="3"/>
    <m/>
    <m/>
    <n v="6188"/>
    <n v="0.8"/>
    <d v="2025-01-05T00:00:00"/>
    <m/>
  </r>
  <r>
    <s v="Wunsch Inc"/>
    <s v="Italy"/>
    <n v="41.902782000000002"/>
    <n v="12.496366"/>
    <s v="Entertainment &amp; Media &amp; Hospitality"/>
    <s v="Medium (201-500)"/>
    <x v="7"/>
    <d v="2024-03-08T00:00:00"/>
    <s v="Services"/>
    <s v="Disqualified"/>
    <n v="3"/>
    <m/>
    <m/>
    <n v="3823"/>
    <n v="0.7"/>
    <d v="2024-04-05T00:00:00"/>
    <m/>
  </r>
  <r>
    <s v="Wisoky-Schneider"/>
    <s v="Italy"/>
    <n v="41.902782000000002"/>
    <n v="12.496366"/>
    <s v="IT &amp; IT Services"/>
    <s v="Medium (201-500)"/>
    <x v="4"/>
    <d v="2024-03-27T00:00:00"/>
    <s v="Custom solution"/>
    <s v="Disqualified"/>
    <n v="3"/>
    <m/>
    <m/>
    <n v="6203"/>
    <n v="0.9"/>
    <d v="2024-09-16T00:00:00"/>
    <m/>
  </r>
  <r>
    <s v="Gutmann-Williamson"/>
    <s v="Spain"/>
    <n v="40.416775000000001"/>
    <n v="-3.7037900000000001"/>
    <s v="IT &amp; IT Services"/>
    <s v="Medium (201-500)"/>
    <x v="1"/>
    <d v="2024-03-10T00:00:00"/>
    <s v="Custom solution"/>
    <s v="Disqualified"/>
    <n v="3"/>
    <m/>
    <m/>
    <n v="7516"/>
    <n v="0.4"/>
    <d v="2024-07-28T00:00:00"/>
    <m/>
  </r>
  <r>
    <s v="Breitenberg Inc"/>
    <s v="Portugal"/>
    <n v="38.736946000000003"/>
    <n v="-9.1426850000000002"/>
    <s v="Agriculture &amp; Mining"/>
    <s v="Medium (201-500)"/>
    <x v="6"/>
    <d v="2024-01-10T00:00:00"/>
    <s v="Custom solution"/>
    <s v="Disqualified"/>
    <n v="3"/>
    <m/>
    <m/>
    <n v="7850"/>
    <n v="0.5"/>
    <d v="2024-05-18T00:00:00"/>
    <m/>
  </r>
  <r>
    <s v="Koelpin and Sons"/>
    <s v="France"/>
    <n v="48.864716000000001"/>
    <n v="2.3490139999999999"/>
    <s v="IT &amp; IT Services"/>
    <s v="Medium (201-500)"/>
    <x v="5"/>
    <d v="2024-04-24T00:00:00"/>
    <s v="Services"/>
    <s v="Disqualified"/>
    <n v="3"/>
    <m/>
    <m/>
    <n v="7065"/>
    <n v="0.8"/>
    <d v="2025-04-16T00:00:00"/>
    <m/>
  </r>
  <r>
    <s v="Bernhard, Lindgren and Harvey"/>
    <s v="Portugal"/>
    <n v="38.736946000000003"/>
    <n v="-9.1426850000000002"/>
    <s v="Recreation &amp; Sports"/>
    <s v="Medium (201-500)"/>
    <x v="6"/>
    <d v="2024-05-19T00:00:00"/>
    <s v="Services"/>
    <s v="Disqualified"/>
    <n v="3"/>
    <m/>
    <m/>
    <n v="2090"/>
    <n v="0.4"/>
    <d v="2025-05-14T00:00:00"/>
    <m/>
  </r>
  <r>
    <s v="Stoltenberg-Weimann"/>
    <s v="Italy"/>
    <n v="41.902782000000002"/>
    <n v="12.496366"/>
    <s v="Telecommunications"/>
    <s v="Medium (201-500)"/>
    <x v="2"/>
    <d v="2024-04-12T00:00:00"/>
    <s v="SAAS"/>
    <s v="Disqualified"/>
    <n v="3"/>
    <m/>
    <m/>
    <n v="7110"/>
    <n v="0.5"/>
    <d v="2025-02-22T00:00:00"/>
    <m/>
  </r>
  <r>
    <s v="Wilderman-Romaguera"/>
    <s v="Switzerland"/>
    <n v="46.204391000000001"/>
    <n v="6.1431579999999997"/>
    <s v="Retail &amp; Distribution"/>
    <s v="Medium (201-500)"/>
    <x v="7"/>
    <d v="2024-03-19T00:00:00"/>
    <s v="Services"/>
    <s v="Disqualified"/>
    <n v="3"/>
    <m/>
    <m/>
    <n v="7626"/>
    <n v="0.3"/>
    <d v="2025-02-26T00:00:00"/>
    <m/>
  </r>
  <r>
    <s v="Luettgen-Gorczany"/>
    <s v="Netherlands"/>
    <n v="52.370215999999999"/>
    <n v="4.895168"/>
    <s v="Professional Services &amp; Consulting"/>
    <s v="Medium (201-500)"/>
    <x v="2"/>
    <d v="2024-04-03T00:00:00"/>
    <s v="Custom solution"/>
    <s v="Disqualified"/>
    <n v="3"/>
    <m/>
    <m/>
    <n v="6993"/>
    <n v="0.2"/>
    <d v="2024-11-07T00:00:00"/>
    <m/>
  </r>
  <r>
    <s v="Gleason Group"/>
    <s v="Portugal"/>
    <n v="38.736946000000003"/>
    <n v="-9.1426850000000002"/>
    <s v="Energy &amp; Utilities"/>
    <s v="Medium (201-500)"/>
    <x v="3"/>
    <d v="2024-04-15T00:00:00"/>
    <s v="Services"/>
    <s v="Disqualified"/>
    <n v="3"/>
    <m/>
    <m/>
    <n v="423"/>
    <n v="0.6"/>
    <d v="2025-04-09T00:00:00"/>
    <m/>
  </r>
  <r>
    <s v="Yost-Stiedemann"/>
    <s v="Germany"/>
    <n v="52.520007999999997"/>
    <n v="13.404954"/>
    <s v="Banking &amp; Finance"/>
    <s v="Medium (201-500)"/>
    <x v="2"/>
    <d v="2024-01-27T00:00:00"/>
    <s v="Custom solution"/>
    <s v="Disqualified"/>
    <n v="3"/>
    <m/>
    <m/>
    <n v="4590"/>
    <n v="0.4"/>
    <d v="2024-07-20T00:00:00"/>
    <m/>
  </r>
  <r>
    <s v="Pagac LLC"/>
    <s v="Belgium"/>
    <n v="51.260196999999998"/>
    <n v="4.4027710000000004"/>
    <s v="Entertainment &amp; Media &amp; Hospitality"/>
    <s v="Medium (201-500)"/>
    <x v="0"/>
    <d v="2024-02-23T00:00:00"/>
    <s v="Services"/>
    <s v="Disqualified"/>
    <n v="3"/>
    <m/>
    <m/>
    <n v="3253"/>
    <n v="0.2"/>
    <d v="2024-08-24T00:00:00"/>
    <m/>
  </r>
  <r>
    <s v="Turcotte-Abshire"/>
    <s v="France"/>
    <n v="48.864716000000001"/>
    <n v="2.3490139999999999"/>
    <s v="Banking &amp; Finance"/>
    <s v="Medium (201-500)"/>
    <x v="2"/>
    <d v="2024-03-16T00:00:00"/>
    <s v="SAAS"/>
    <s v="Disqualified"/>
    <n v="3"/>
    <m/>
    <m/>
    <n v="7482"/>
    <n v="0.4"/>
    <d v="2024-06-25T00:00:00"/>
    <m/>
  </r>
  <r>
    <s v="Goodwin-Bernier"/>
    <s v="France"/>
    <n v="48.864716000000001"/>
    <n v="2.3490139999999999"/>
    <s v="IT &amp; IT Services"/>
    <s v="Medium (201-500)"/>
    <x v="0"/>
    <d v="2024-01-17T00:00:00"/>
    <s v="SAAS"/>
    <s v="Disqualified"/>
    <n v="3"/>
    <m/>
    <m/>
    <n v="4776"/>
    <n v="0.3"/>
    <d v="2024-05-22T00:00:00"/>
    <m/>
  </r>
  <r>
    <s v="Shields and Sons"/>
    <s v="Austria"/>
    <n v="48.210033000000003"/>
    <n v="16.363448999999999"/>
    <s v="Banking &amp; Finance"/>
    <s v="Medium (201-500)"/>
    <x v="0"/>
    <d v="2024-02-28T00:00:00"/>
    <s v="Custom solution"/>
    <s v="Disqualified"/>
    <n v="3"/>
    <m/>
    <m/>
    <n v="4750"/>
    <n v="0.4"/>
    <d v="2024-06-15T00:00:00"/>
    <m/>
  </r>
  <r>
    <s v="Gulgowski Group"/>
    <s v="France"/>
    <n v="48.864716000000001"/>
    <n v="2.3490139999999999"/>
    <s v="IT &amp; IT Services"/>
    <s v="Medium (201-500)"/>
    <x v="3"/>
    <d v="2024-02-25T00:00:00"/>
    <s v="SAAS"/>
    <s v="Disqualified"/>
    <n v="3"/>
    <m/>
    <m/>
    <n v="6320"/>
    <n v="0.5"/>
    <d v="2024-11-06T00:00:00"/>
    <m/>
  </r>
  <r>
    <s v="Paucek-Hodkiewicz"/>
    <s v="Belgium"/>
    <n v="51.260196999999998"/>
    <n v="4.4027710000000004"/>
    <s v="Transportation &amp; Logistics"/>
    <s v="Medium (201-500)"/>
    <x v="3"/>
    <d v="2024-05-08T00:00:00"/>
    <s v="Services"/>
    <s v="Disqualified"/>
    <n v="3"/>
    <m/>
    <m/>
    <n v="3005"/>
    <n v="0.2"/>
    <d v="2025-03-05T00:00:00"/>
    <m/>
  </r>
  <r>
    <s v="Kreiger Inc"/>
    <s v="Portugal"/>
    <n v="38.736946000000003"/>
    <n v="-9.1426850000000002"/>
    <s v="Energy &amp; Utilities"/>
    <s v="Medium (201-500)"/>
    <x v="2"/>
    <d v="2024-03-10T00:00:00"/>
    <s v="SAAS"/>
    <s v="Disqualified"/>
    <n v="3"/>
    <m/>
    <m/>
    <n v="6130"/>
    <n v="0.3"/>
    <d v="2024-10-02T00:00:00"/>
    <m/>
  </r>
  <r>
    <s v="Schinner Group"/>
    <s v="Portugal"/>
    <n v="38.736946000000003"/>
    <n v="-9.1426850000000002"/>
    <s v="Education &amp; Science"/>
    <s v="Medium (201-500)"/>
    <x v="4"/>
    <d v="2024-03-18T00:00:00"/>
    <s v="SAAS"/>
    <s v="Disqualified"/>
    <n v="3"/>
    <m/>
    <m/>
    <n v="6360"/>
    <n v="0.6"/>
    <d v="2024-10-18T00:00:00"/>
    <m/>
  </r>
  <r>
    <s v="Haag Inc"/>
    <s v="Italy"/>
    <n v="41.902782000000002"/>
    <n v="12.496366"/>
    <s v="Manufacturing &amp; Production"/>
    <s v="Medium (201-500)"/>
    <x v="2"/>
    <d v="2024-02-13T00:00:00"/>
    <s v="SAAS"/>
    <s v="Disqualified"/>
    <n v="3"/>
    <m/>
    <m/>
    <n v="3613"/>
    <n v="0.3"/>
    <d v="2025-01-24T00:00:00"/>
    <m/>
  </r>
  <r>
    <s v="Ratke, Runolfsson and Pollich"/>
    <s v="Austria"/>
    <n v="48.210033000000003"/>
    <n v="16.363448999999999"/>
    <s v="IT &amp; IT Services"/>
    <s v="Medium (201-500)"/>
    <x v="4"/>
    <d v="2024-02-05T00:00:00"/>
    <s v="SAAS"/>
    <s v="Disqualified"/>
    <n v="3"/>
    <m/>
    <m/>
    <n v="3494"/>
    <n v="0.1"/>
    <d v="2024-08-11T00:00:00"/>
    <m/>
  </r>
  <r>
    <s v="Hodkiewicz, Stanton and Howell"/>
    <s v="Italy"/>
    <n v="41.902782000000002"/>
    <n v="12.496366"/>
    <s v="Recreation &amp; Sports"/>
    <s v="Medium (201-500)"/>
    <x v="2"/>
    <d v="2024-01-11T00:00:00"/>
    <s v="Services"/>
    <s v="Disqualified"/>
    <n v="3"/>
    <m/>
    <m/>
    <n v="7581"/>
    <n v="0.5"/>
    <d v="2024-12-04T00:00:00"/>
    <m/>
  </r>
  <r>
    <s v="Koepp, Walsh and Kovacek"/>
    <s v="France"/>
    <n v="48.864716000000001"/>
    <n v="2.3490139999999999"/>
    <s v="Professional Services &amp; Consulting"/>
    <s v="Medium (201-500)"/>
    <x v="0"/>
    <d v="2024-04-23T00:00:00"/>
    <s v="SAAS"/>
    <s v="Disqualified"/>
    <n v="3"/>
    <m/>
    <m/>
    <n v="5827"/>
    <n v="0.3"/>
    <d v="2025-03-21T00:00:00"/>
    <m/>
  </r>
  <r>
    <s v="McLaughlin-Baumbach"/>
    <s v="Portugal"/>
    <n v="38.736946000000003"/>
    <n v="-9.1426850000000002"/>
    <s v="Manufacturing &amp; Production"/>
    <s v="Medium (201-500)"/>
    <x v="3"/>
    <d v="2024-04-24T00:00:00"/>
    <s v="Services"/>
    <s v="Disqualified"/>
    <n v="3"/>
    <m/>
    <m/>
    <n v="7754"/>
    <n v="0.5"/>
    <d v="2025-01-25T00:00:00"/>
    <m/>
  </r>
  <r>
    <s v="Koepp, Kihn and Yost"/>
    <s v="Netherlands"/>
    <n v="52.370215999999999"/>
    <n v="4.895168"/>
    <s v="Banking &amp; Finance"/>
    <s v="Medium (201-500)"/>
    <x v="4"/>
    <d v="2024-04-19T00:00:00"/>
    <s v="Services"/>
    <s v="Disqualified"/>
    <n v="3"/>
    <m/>
    <m/>
    <n v="542"/>
    <n v="0.1"/>
    <d v="2024-06-05T00:00:00"/>
    <m/>
  </r>
  <r>
    <s v="Aufderhar-Donnelly"/>
    <s v="France"/>
    <n v="48.864716000000001"/>
    <n v="2.3490139999999999"/>
    <s v="Banking &amp; Finance"/>
    <s v="Medium (201-500)"/>
    <x v="2"/>
    <d v="2024-05-12T00:00:00"/>
    <s v="SAAS"/>
    <s v="Disqualified"/>
    <n v="3"/>
    <m/>
    <m/>
    <n v="5161"/>
    <n v="0.4"/>
    <d v="2024-09-16T00:00:00"/>
    <m/>
  </r>
  <r>
    <s v="Cassin LLC"/>
    <s v="Italy"/>
    <n v="41.902782000000002"/>
    <n v="12.496366"/>
    <s v="Professional Services &amp; Consulting"/>
    <s v="Medium (201-500)"/>
    <x v="0"/>
    <d v="2024-04-26T00:00:00"/>
    <s v="Services"/>
    <s v="Disqualified"/>
    <n v="3"/>
    <m/>
    <m/>
    <n v="860"/>
    <n v="0.3"/>
    <d v="2025-04-03T00:00:00"/>
    <m/>
  </r>
  <r>
    <s v="Hoppe-Price"/>
    <s v="Switzerland"/>
    <n v="46.204391000000001"/>
    <n v="6.1431579999999997"/>
    <s v="Energy &amp; Utilities"/>
    <s v="Medium (201-500)"/>
    <x v="6"/>
    <d v="2024-04-02T00:00:00"/>
    <s v="Services"/>
    <s v="Disqualified"/>
    <n v="3"/>
    <m/>
    <m/>
    <n v="2664"/>
    <n v="0.3"/>
    <d v="2024-08-01T00:00:00"/>
    <m/>
  </r>
  <r>
    <s v="Stracke-West"/>
    <s v="France"/>
    <n v="48.864716000000001"/>
    <n v="2.3490139999999999"/>
    <s v="IT &amp; IT Services"/>
    <s v="Medium (201-500)"/>
    <x v="3"/>
    <d v="2024-04-30T00:00:00"/>
    <s v="Services"/>
    <s v="Disqualified"/>
    <n v="3"/>
    <m/>
    <m/>
    <n v="7808"/>
    <n v="0.2"/>
    <d v="2024-11-04T00:00:00"/>
    <m/>
  </r>
  <r>
    <s v="Hessel-Miller"/>
    <s v="France"/>
    <n v="48.864716000000001"/>
    <n v="2.3490139999999999"/>
    <s v="Entertainment &amp; Media &amp; Hospitality"/>
    <s v="Medium (201-500)"/>
    <x v="1"/>
    <d v="2024-05-22T00:00:00"/>
    <s v="Services"/>
    <s v="Disqualified"/>
    <n v="3"/>
    <m/>
    <m/>
    <n v="5821"/>
    <n v="0.3"/>
    <d v="2024-06-13T00:00:00"/>
    <m/>
  </r>
  <r>
    <s v="Murazik-Towne"/>
    <s v="France"/>
    <n v="48.864716000000001"/>
    <n v="2.3490139999999999"/>
    <s v="IT &amp; IT Services"/>
    <s v="Medium (201-500)"/>
    <x v="5"/>
    <d v="2024-04-16T00:00:00"/>
    <s v="SAAS"/>
    <s v="Disqualified"/>
    <n v="3"/>
    <m/>
    <m/>
    <n v="6404"/>
    <n v="0.4"/>
    <d v="2024-07-22T00:00:00"/>
    <m/>
  </r>
  <r>
    <s v="Prohaska, Hahn and Klocko"/>
    <s v="Belgium"/>
    <n v="51.260196999999998"/>
    <n v="4.4027710000000004"/>
    <s v="Agriculture &amp; Mining"/>
    <s v="Medium (201-500)"/>
    <x v="3"/>
    <d v="2024-05-31T00:00:00"/>
    <s v="Services"/>
    <s v="Disqualified"/>
    <n v="3"/>
    <m/>
    <m/>
    <n v="1872"/>
    <n v="0.2"/>
    <d v="2025-03-06T00:00:00"/>
    <m/>
  </r>
  <r>
    <s v="Schaefer, Feest and Watsica"/>
    <s v="Austria"/>
    <n v="48.210033000000003"/>
    <n v="16.363448999999999"/>
    <s v="Education &amp; Science"/>
    <s v="Medium (201-500)"/>
    <x v="2"/>
    <d v="2024-03-15T00:00:00"/>
    <s v="SAAS"/>
    <s v="Disqualified"/>
    <n v="3"/>
    <m/>
    <m/>
    <n v="7798"/>
    <n v="0.4"/>
    <d v="2025-02-28T00:00:00"/>
    <m/>
  </r>
  <r>
    <s v="Lind and Sons"/>
    <s v="Germany"/>
    <n v="52.520007999999997"/>
    <n v="13.404954"/>
    <s v="Manufacturing &amp; Production"/>
    <s v="Medium (201-500)"/>
    <x v="2"/>
    <d v="2024-03-02T00:00:00"/>
    <s v="SAAS"/>
    <s v="Disqualified"/>
    <n v="3"/>
    <m/>
    <m/>
    <n v="2725"/>
    <n v="0.5"/>
    <d v="2024-07-01T00:00:00"/>
    <m/>
  </r>
  <r>
    <s v="Swaniawski-Quigley"/>
    <s v="France"/>
    <n v="48.864716000000001"/>
    <n v="2.3490139999999999"/>
    <s v="Construction &amp; Engineering"/>
    <s v="Medium (201-500)"/>
    <x v="1"/>
    <d v="2024-03-10T00:00:00"/>
    <s v="SAAS"/>
    <s v="Disqualified"/>
    <n v="3"/>
    <m/>
    <m/>
    <n v="653"/>
    <n v="0.4"/>
    <d v="2024-07-20T00:00:00"/>
    <m/>
  </r>
  <r>
    <s v="Effertz-Pfannerstill"/>
    <s v="Netherlands"/>
    <n v="52.370215999999999"/>
    <n v="4.895168"/>
    <s v="Recreation &amp; Sports"/>
    <s v="Medium (201-500)"/>
    <x v="5"/>
    <d v="2024-05-31T00:00:00"/>
    <s v="Services"/>
    <s v="Disqualified"/>
    <n v="3"/>
    <m/>
    <m/>
    <n v="3845"/>
    <n v="0.5"/>
    <d v="2024-12-22T00:00:00"/>
    <m/>
  </r>
  <r>
    <s v="Becker LLC"/>
    <s v="Portugal"/>
    <n v="38.736946000000003"/>
    <n v="-9.1426850000000002"/>
    <s v="Transportation &amp; Logistics"/>
    <s v="Medium (201-500)"/>
    <x v="1"/>
    <d v="2024-03-27T00:00:00"/>
    <s v="Services"/>
    <s v="Disqualified"/>
    <n v="3"/>
    <m/>
    <m/>
    <n v="2862"/>
    <n v="0.7"/>
    <d v="2024-06-03T00:00:00"/>
    <m/>
  </r>
  <r>
    <s v="Thompson-Schaefer"/>
    <s v="Austria"/>
    <n v="48.210033000000003"/>
    <n v="16.363448999999999"/>
    <s v="Transportation &amp; Logistics"/>
    <s v="Medium (201-500)"/>
    <x v="1"/>
    <d v="2024-01-03T00:00:00"/>
    <s v="SAAS"/>
    <s v="Disqualified"/>
    <n v="3"/>
    <m/>
    <m/>
    <n v="6413"/>
    <n v="0.3"/>
    <d v="2024-09-16T00:00:00"/>
    <m/>
  </r>
  <r>
    <s v="Jones LLC"/>
    <s v="France"/>
    <n v="48.864716000000001"/>
    <n v="2.3490139999999999"/>
    <s v="Government Administration &amp; Healthcare"/>
    <s v="Medium (201-500)"/>
    <x v="1"/>
    <d v="2024-02-04T00:00:00"/>
    <s v="Services"/>
    <s v="Disqualified"/>
    <n v="3"/>
    <m/>
    <m/>
    <n v="5296"/>
    <n v="0.3"/>
    <d v="2024-03-18T00:00:00"/>
    <m/>
  </r>
  <r>
    <s v="Spencer-Beahan"/>
    <s v="Switzerland"/>
    <n v="46.204391000000001"/>
    <n v="6.1431579999999997"/>
    <s v="Telecommunications"/>
    <s v="Medium (201-500)"/>
    <x v="4"/>
    <d v="2024-01-10T00:00:00"/>
    <s v="Services"/>
    <s v="Disqualified"/>
    <n v="3"/>
    <m/>
    <m/>
    <n v="2269"/>
    <n v="0.3"/>
    <d v="2024-12-16T00:00:00"/>
    <m/>
  </r>
  <r>
    <s v="Hessel-Conn"/>
    <s v="Spain"/>
    <n v="40.416775000000001"/>
    <n v="-3.7037900000000001"/>
    <s v="IT &amp; IT Services"/>
    <s v="Medium (201-500)"/>
    <x v="4"/>
    <d v="2024-02-11T00:00:00"/>
    <s v="SAAS"/>
    <s v="Disqualified"/>
    <n v="3"/>
    <m/>
    <m/>
    <n v="5129"/>
    <n v="0.3"/>
    <d v="2024-04-04T00:00:00"/>
    <m/>
  </r>
  <r>
    <s v="Skiles, Sawayn and Bradtke"/>
    <s v="Switzerland"/>
    <n v="46.204391000000001"/>
    <n v="6.1431579999999997"/>
    <s v="Agriculture &amp; Mining"/>
    <s v="Medium (201-500)"/>
    <x v="0"/>
    <d v="2024-01-14T00:00:00"/>
    <s v="SAAS"/>
    <s v="Disqualified"/>
    <n v="3"/>
    <m/>
    <m/>
    <n v="3756"/>
    <n v="0.2"/>
    <d v="2024-06-13T00:00:00"/>
    <m/>
  </r>
  <r>
    <s v="Okuneva, Dooley and Schaden"/>
    <s v="Belgium"/>
    <n v="51.260196999999998"/>
    <n v="4.4027710000000004"/>
    <s v="Construction &amp; Engineering"/>
    <s v="Medium (201-500)"/>
    <x v="3"/>
    <d v="2024-04-03T00:00:00"/>
    <s v="SAAS"/>
    <s v="Disqualified"/>
    <n v="3"/>
    <m/>
    <m/>
    <n v="7165"/>
    <n v="0.4"/>
    <d v="2024-12-02T00:00:00"/>
    <m/>
  </r>
  <r>
    <s v="Kub, Aufderhar and Ward"/>
    <s v="Switzerland"/>
    <n v="46.204391000000001"/>
    <n v="6.1431579999999997"/>
    <s v="Transportation &amp; Logistics"/>
    <s v="Medium (201-500)"/>
    <x v="1"/>
    <d v="2024-01-20T00:00:00"/>
    <s v="Custom solution"/>
    <s v="Disqualified"/>
    <n v="3"/>
    <m/>
    <m/>
    <n v="1241"/>
    <n v="0.4"/>
    <d v="2024-09-09T00:00:00"/>
    <m/>
  </r>
  <r>
    <s v="Orn-Kassulke"/>
    <s v="Switzerland"/>
    <n v="46.204391000000001"/>
    <n v="6.1431579999999997"/>
    <s v="Transportation &amp; Logistics"/>
    <s v="Medium (201-500)"/>
    <x v="0"/>
    <d v="2024-03-17T00:00:00"/>
    <s v="SAAS"/>
    <s v="Disqualified"/>
    <n v="3"/>
    <m/>
    <m/>
    <n v="4487"/>
    <n v="0.4"/>
    <d v="2025-02-02T00:00:00"/>
    <m/>
  </r>
  <r>
    <s v="Mills, Ortiz and McGlynn"/>
    <s v="Netherlands"/>
    <n v="52.370215999999999"/>
    <n v="4.895168"/>
    <s v="Retail &amp; Distribution"/>
    <s v="Medium (201-500)"/>
    <x v="5"/>
    <d v="2024-02-21T00:00:00"/>
    <s v="SAAS"/>
    <s v="Disqualified"/>
    <n v="3"/>
    <m/>
    <m/>
    <n v="1725"/>
    <n v="0.6"/>
    <d v="2024-06-11T00:00:00"/>
    <m/>
  </r>
  <r>
    <s v="Gleason-Price"/>
    <s v="France"/>
    <n v="48.864716000000001"/>
    <n v="2.3490139999999999"/>
    <s v="Construction &amp; Engineering"/>
    <s v="Medium (201-500)"/>
    <x v="3"/>
    <d v="2024-05-02T00:00:00"/>
    <s v="Services"/>
    <s v="Disqualified"/>
    <n v="3"/>
    <m/>
    <m/>
    <n v="2081"/>
    <n v="0.7"/>
    <d v="2024-05-24T00:00:00"/>
    <m/>
  </r>
  <r>
    <s v="Schaden and Sons"/>
    <s v="Spain"/>
    <n v="40.416775000000001"/>
    <n v="-3.7037900000000001"/>
    <s v="IT &amp; IT Services"/>
    <s v="Medium (201-500)"/>
    <x v="1"/>
    <d v="2024-01-08T00:00:00"/>
    <s v="Services"/>
    <s v="Disqualified"/>
    <n v="3"/>
    <m/>
    <m/>
    <n v="4044"/>
    <n v="0.6"/>
    <d v="2024-08-12T00:00:00"/>
    <m/>
  </r>
  <r>
    <s v="Von and Sons"/>
    <s v="Switzerland"/>
    <n v="46.204391000000001"/>
    <n v="6.1431579999999997"/>
    <s v="Transportation &amp; Logistics"/>
    <s v="Medium (201-500)"/>
    <x v="4"/>
    <d v="2024-02-20T00:00:00"/>
    <s v="Services"/>
    <s v="Disqualified"/>
    <n v="3"/>
    <m/>
    <m/>
    <n v="741"/>
    <n v="0.6"/>
    <d v="2024-05-19T00:00:00"/>
    <m/>
  </r>
  <r>
    <s v="Bartell-Kirlin"/>
    <s v="Switzerland"/>
    <n v="46.204391000000001"/>
    <n v="6.1431579999999997"/>
    <s v="Transportation &amp; Logistics"/>
    <s v="Medium (201-500)"/>
    <x v="1"/>
    <d v="2024-04-26T00:00:00"/>
    <s v="Services"/>
    <s v="Disqualified"/>
    <n v="3"/>
    <m/>
    <m/>
    <n v="5826"/>
    <n v="0.4"/>
    <d v="2024-12-18T00:00:00"/>
    <m/>
  </r>
  <r>
    <s v="Gutkowski-Baumbach"/>
    <s v="Switzerland"/>
    <n v="46.204391000000001"/>
    <n v="6.1431579999999997"/>
    <s v="Banking &amp; Finance"/>
    <s v="Medium (201-500)"/>
    <x v="4"/>
    <d v="2024-01-27T00:00:00"/>
    <s v="SAAS"/>
    <s v="Disqualified"/>
    <n v="3"/>
    <m/>
    <m/>
    <n v="6543"/>
    <n v="0.2"/>
    <d v="2024-04-13T00:00:00"/>
    <m/>
  </r>
  <r>
    <s v="Osinski, Wisoky and Schimmel"/>
    <s v="Spain"/>
    <n v="40.416775000000001"/>
    <n v="-3.7037900000000001"/>
    <s v="IT &amp; IT Services"/>
    <s v="Medium (201-500)"/>
    <x v="0"/>
    <d v="2024-04-24T00:00:00"/>
    <s v="Services"/>
    <s v="Disqualified"/>
    <n v="3"/>
    <m/>
    <m/>
    <n v="1554"/>
    <n v="0.5"/>
    <d v="2025-02-24T00:00:00"/>
    <m/>
  </r>
  <r>
    <s v="Schneider-Schuppe"/>
    <s v="Switzerland"/>
    <n v="46.204391000000001"/>
    <n v="6.1431579999999997"/>
    <s v="Transportation &amp; Logistics"/>
    <s v="Medium (201-500)"/>
    <x v="3"/>
    <d v="2024-05-10T00:00:00"/>
    <s v="Services"/>
    <s v="Disqualified"/>
    <n v="3"/>
    <m/>
    <m/>
    <n v="3931"/>
    <n v="0.1"/>
    <d v="2024-10-08T00:00:00"/>
    <m/>
  </r>
  <r>
    <s v="Crist, Okuneva and Veum"/>
    <s v="Belgium"/>
    <n v="51.260196999999998"/>
    <n v="4.4027710000000004"/>
    <s v="Transportation &amp; Logistics"/>
    <s v="Medium (201-500)"/>
    <x v="2"/>
    <d v="2024-04-16T00:00:00"/>
    <s v="Custom solution"/>
    <s v="Disqualified"/>
    <n v="3"/>
    <m/>
    <m/>
    <n v="5437"/>
    <n v="0.9"/>
    <d v="2024-10-06T00:00:00"/>
    <m/>
  </r>
  <r>
    <s v="Rosenbaum-Upton"/>
    <s v="Spain"/>
    <n v="40.416775000000001"/>
    <n v="-3.7037900000000001"/>
    <s v="Banking &amp; Finance"/>
    <s v="Medium (201-500)"/>
    <x v="4"/>
    <d v="2024-04-10T00:00:00"/>
    <s v="Services"/>
    <s v="Disqualified"/>
    <n v="3"/>
    <m/>
    <m/>
    <n v="3858"/>
    <n v="0.9"/>
    <d v="2025-03-08T00:00:00"/>
    <m/>
  </r>
  <r>
    <s v="Wolf Group"/>
    <s v="Belgium"/>
    <n v="51.260196999999998"/>
    <n v="4.4027710000000004"/>
    <s v="Manufacturing &amp; Production"/>
    <s v="Medium (201-500)"/>
    <x v="7"/>
    <d v="2024-04-28T00:00:00"/>
    <s v="SAAS"/>
    <s v="Disqualified"/>
    <n v="3"/>
    <m/>
    <m/>
    <n v="5767"/>
    <n v="0.2"/>
    <d v="2024-06-10T00:00:00"/>
    <m/>
  </r>
  <r>
    <s v="Nolan, D'Amore and Wyman"/>
    <s v="Spain"/>
    <n v="40.416775000000001"/>
    <n v="-3.7037900000000001"/>
    <s v="Transportation &amp; Logistics"/>
    <s v="Medium (201-500)"/>
    <x v="1"/>
    <d v="2024-03-15T00:00:00"/>
    <s v="Services"/>
    <s v="Disqualified"/>
    <n v="3"/>
    <m/>
    <m/>
    <n v="1713"/>
    <n v="0.5"/>
    <d v="2024-10-29T00:00:00"/>
    <m/>
  </r>
  <r>
    <s v="Kunde, Reinger and Jerde"/>
    <s v="Switzerland"/>
    <n v="46.204391000000001"/>
    <n v="6.1431579999999997"/>
    <s v="Government Administration &amp; Healthcare"/>
    <s v="Medium (201-500)"/>
    <x v="5"/>
    <d v="2024-04-17T00:00:00"/>
    <s v="SAAS"/>
    <s v="Disqualified"/>
    <n v="3"/>
    <m/>
    <m/>
    <n v="2750"/>
    <n v="0.3"/>
    <d v="2024-12-09T00:00:00"/>
    <m/>
  </r>
  <r>
    <s v="Edgeclub"/>
    <s v="Germany"/>
    <n v="52.520007999999997"/>
    <n v="13.404954"/>
    <s v="Banking &amp; Finance"/>
    <s v="Large (501-1000)"/>
    <x v="3"/>
    <d v="2024-03-13T00:00:00"/>
    <s v="SAAS"/>
    <s v="Disqualified"/>
    <n v="3"/>
    <m/>
    <m/>
    <n v="5353"/>
    <n v="0.3"/>
    <d v="2024-07-19T00:00:00"/>
    <m/>
  </r>
  <r>
    <s v="Schmidt-Beier"/>
    <s v="Italy"/>
    <n v="41.902782000000002"/>
    <n v="12.496366"/>
    <s v="Banking &amp; Finance"/>
    <s v="Large (501-1000)"/>
    <x v="3"/>
    <d v="2024-03-28T00:00:00"/>
    <s v="Custom solution"/>
    <s v="Disqualified"/>
    <n v="3"/>
    <m/>
    <m/>
    <n v="19224"/>
    <n v="0.3"/>
    <d v="2024-05-21T00:00:00"/>
    <m/>
  </r>
  <r>
    <s v="Smitham and Sons"/>
    <s v="Germany"/>
    <n v="52.520007999999997"/>
    <n v="13.404954"/>
    <s v="IT &amp; IT Services"/>
    <s v="Large (501-1000)"/>
    <x v="2"/>
    <d v="2024-03-26T00:00:00"/>
    <s v="Services"/>
    <s v="Disqualified"/>
    <n v="3"/>
    <m/>
    <m/>
    <n v="5474"/>
    <n v="0.5"/>
    <d v="2024-05-22T00:00:00"/>
    <m/>
  </r>
  <r>
    <s v="Spencer, Langworth and Hackett"/>
    <s v="Austria"/>
    <n v="48.210033000000003"/>
    <n v="16.363448999999999"/>
    <s v="Recreation &amp; Sports"/>
    <s v="Enterprise (1001+)"/>
    <x v="0"/>
    <d v="2024-02-10T00:00:00"/>
    <s v="SAAS"/>
    <s v="Disqualified"/>
    <n v="3"/>
    <m/>
    <m/>
    <n v="13724"/>
    <n v="0.2"/>
    <d v="2024-09-10T00:00:00"/>
    <m/>
  </r>
  <r>
    <s v="Lebsack LLC"/>
    <s v="Italy"/>
    <n v="41.902782000000002"/>
    <n v="12.496366"/>
    <s v="Manufacturing &amp; Production"/>
    <s v="Enterprise (1001+)"/>
    <x v="2"/>
    <d v="2024-05-22T00:00:00"/>
    <s v="Custom solution"/>
    <s v="Disqualified"/>
    <n v="3"/>
    <m/>
    <m/>
    <n v="11121"/>
    <n v="0.2"/>
    <d v="2024-12-24T00:00:00"/>
    <m/>
  </r>
  <r>
    <s v="Muller Inc"/>
    <s v="Germany"/>
    <n v="52.520007999999997"/>
    <n v="13.404954"/>
    <s v="Transportation &amp; Logistics"/>
    <s v="Enterprise (1001+)"/>
    <x v="0"/>
    <d v="2024-01-29T00:00:00"/>
    <s v="Custom solution"/>
    <s v="Disqualified"/>
    <n v="3"/>
    <m/>
    <m/>
    <n v="14687"/>
    <n v="0.7"/>
    <d v="2024-12-31T00:00:00"/>
    <m/>
  </r>
  <r>
    <s v="Oberbrunner-Metz"/>
    <s v="Italy"/>
    <n v="41.902782000000002"/>
    <n v="12.496366"/>
    <s v="Education &amp; Science"/>
    <s v="Enterprise (1001+)"/>
    <x v="0"/>
    <d v="2024-04-14T00:00:00"/>
    <s v="SAAS"/>
    <s v="Disqualified"/>
    <n v="3"/>
    <m/>
    <m/>
    <n v="4281"/>
    <n v="0.6"/>
    <d v="2024-09-12T00:00:00"/>
    <m/>
  </r>
  <r>
    <s v="Schamberger-Rutherford"/>
    <s v="Italy"/>
    <n v="41.902782000000002"/>
    <n v="12.496366"/>
    <s v="Banking &amp; Finance"/>
    <s v="Enterprise (1001+)"/>
    <x v="5"/>
    <d v="2024-05-02T00:00:00"/>
    <s v="Custom solution"/>
    <s v="Disqualified"/>
    <n v="3"/>
    <m/>
    <m/>
    <n v="3063"/>
    <n v="1"/>
    <d v="2025-02-13T00:00:00"/>
    <m/>
  </r>
  <r>
    <s v="Trilia"/>
    <s v="Italy"/>
    <n v="41.902782000000002"/>
    <n v="12.496366"/>
    <s v="Transportation &amp; Logistics"/>
    <s v="Small (11-200)"/>
    <x v="1"/>
    <d v="2024-01-02T00:00:00"/>
    <s v="SAAS"/>
    <s v="New"/>
    <n v="1"/>
    <m/>
    <m/>
    <n v="478"/>
    <n v="0.5"/>
    <d v="2024-10-31T00:00:00"/>
    <m/>
  </r>
  <r>
    <s v="Yotz"/>
    <s v="Belgium"/>
    <n v="51.260196999999998"/>
    <n v="4.4027710000000004"/>
    <s v="IT &amp; IT Services"/>
    <s v="Small (11-200)"/>
    <x v="3"/>
    <d v="2024-05-10T00:00:00"/>
    <s v="Custom solution"/>
    <s v="New"/>
    <n v="1"/>
    <m/>
    <m/>
    <n v="1380"/>
    <n v="0.8"/>
    <d v="2024-11-06T00:00:00"/>
    <m/>
  </r>
  <r>
    <s v="Teklist"/>
    <s v="Germany"/>
    <n v="52.520007999999997"/>
    <n v="13.404954"/>
    <s v="Transportation &amp; Logistics"/>
    <s v="Small (11-200)"/>
    <x v="3"/>
    <d v="2024-01-26T00:00:00"/>
    <s v="Services"/>
    <s v="New"/>
    <n v="1"/>
    <m/>
    <m/>
    <n v="396"/>
    <n v="0.6"/>
    <d v="2024-11-03T00:00:00"/>
    <m/>
  </r>
  <r>
    <s v="Tagopia"/>
    <s v="France"/>
    <n v="48.864716000000001"/>
    <n v="2.3490139999999999"/>
    <s v="Telecommunications"/>
    <s v="Small (11-200)"/>
    <x v="1"/>
    <d v="2024-01-06T00:00:00"/>
    <s v="SAAS"/>
    <s v="New"/>
    <n v="1"/>
    <m/>
    <m/>
    <n v="1087"/>
    <n v="0.3"/>
    <d v="2024-05-17T00:00:00"/>
    <m/>
  </r>
  <r>
    <s v="Skyvu"/>
    <s v="Austria"/>
    <n v="48.210033000000003"/>
    <n v="16.363448999999999"/>
    <s v="Transportation &amp; Logistics"/>
    <s v="Small (11-200)"/>
    <x v="3"/>
    <d v="2024-03-23T00:00:00"/>
    <s v="SAAS"/>
    <s v="New"/>
    <n v="1"/>
    <m/>
    <m/>
    <n v="590"/>
    <n v="0.3"/>
    <d v="2025-03-22T00:00:00"/>
    <m/>
  </r>
  <r>
    <s v="Divanoodle"/>
    <s v="Portugal"/>
    <n v="38.736946000000003"/>
    <n v="-9.1426850000000002"/>
    <s v="Banking &amp; Finance"/>
    <s v="Small (11-200)"/>
    <x v="0"/>
    <d v="2024-05-15T00:00:00"/>
    <s v="Custom solution"/>
    <s v="New"/>
    <n v="1"/>
    <m/>
    <m/>
    <n v="1668"/>
    <n v="0.9"/>
    <d v="2024-07-17T00:00:00"/>
    <m/>
  </r>
  <r>
    <s v="Meeveo"/>
    <s v="Spain"/>
    <n v="40.416775000000001"/>
    <n v="-3.7037900000000001"/>
    <s v="Agriculture &amp; Mining"/>
    <s v="Small (11-200)"/>
    <x v="0"/>
    <d v="2024-02-25T00:00:00"/>
    <s v="SAAS"/>
    <s v="New"/>
    <n v="1"/>
    <m/>
    <m/>
    <n v="680"/>
    <n v="0.3"/>
    <d v="2025-01-14T00:00:00"/>
    <m/>
  </r>
  <r>
    <s v="Avamm"/>
    <s v="Switzerland"/>
    <n v="46.204391000000001"/>
    <n v="6.1431579999999997"/>
    <s v="Professional Services &amp; Consulting"/>
    <s v="Small (11-200)"/>
    <x v="4"/>
    <d v="2024-05-25T00:00:00"/>
    <s v="SAAS"/>
    <s v="New"/>
    <n v="1"/>
    <m/>
    <m/>
    <n v="474"/>
    <n v="0.4"/>
    <d v="2025-03-25T00:00:00"/>
    <m/>
  </r>
  <r>
    <s v="Edgetag"/>
    <s v="Italy"/>
    <n v="41.902782000000002"/>
    <n v="12.496366"/>
    <s v="Professional Services &amp; Consulting"/>
    <s v="Small (11-200)"/>
    <x v="4"/>
    <d v="2024-03-04T00:00:00"/>
    <s v="Services"/>
    <s v="New"/>
    <n v="1"/>
    <m/>
    <m/>
    <n v="1850"/>
    <n v="0.2"/>
    <d v="2024-10-05T00:00:00"/>
    <m/>
  </r>
  <r>
    <s v="Photolist"/>
    <s v="Portugal"/>
    <n v="38.736946000000003"/>
    <n v="-9.1426850000000002"/>
    <s v="IT &amp; IT Services"/>
    <s v="Small (11-200)"/>
    <x v="5"/>
    <d v="2024-02-03T00:00:00"/>
    <s v="Custom solution"/>
    <s v="New"/>
    <n v="1"/>
    <m/>
    <m/>
    <n v="1007"/>
    <n v="0.9"/>
    <d v="2024-11-27T00:00:00"/>
    <m/>
  </r>
  <r>
    <s v="Tavu"/>
    <s v="Italy"/>
    <n v="41.902782000000002"/>
    <n v="12.496366"/>
    <s v="Professional Services &amp; Consulting"/>
    <s v="Small (11-200)"/>
    <x v="5"/>
    <d v="2024-04-11T00:00:00"/>
    <s v="Services"/>
    <s v="New"/>
    <n v="1"/>
    <m/>
    <m/>
    <n v="1345"/>
    <n v="0.9"/>
    <d v="2024-05-22T00:00:00"/>
    <m/>
  </r>
  <r>
    <s v="Jetwire"/>
    <s v="Germany"/>
    <n v="52.520007999999997"/>
    <n v="13.404954"/>
    <s v="Manufacturing &amp; Production"/>
    <s v="Small (11-200)"/>
    <x v="4"/>
    <d v="2024-05-27T00:00:00"/>
    <s v="Services"/>
    <s v="New"/>
    <n v="1"/>
    <m/>
    <m/>
    <n v="1038"/>
    <n v="0.5"/>
    <d v="2024-12-14T00:00:00"/>
    <m/>
  </r>
  <r>
    <s v="Ntag"/>
    <s v="Portugal"/>
    <n v="38.736946000000003"/>
    <n v="-9.1426850000000002"/>
    <s v="Education &amp; Science"/>
    <s v="Small (11-200)"/>
    <x v="7"/>
    <d v="2024-04-03T00:00:00"/>
    <s v="SAAS"/>
    <s v="New"/>
    <n v="1"/>
    <m/>
    <m/>
    <n v="458"/>
    <n v="0.2"/>
    <d v="2024-09-14T00:00:00"/>
    <m/>
  </r>
  <r>
    <s v="Twinte"/>
    <s v="Italy"/>
    <n v="41.902782000000002"/>
    <n v="12.496366"/>
    <s v="Transportation &amp; Logistics"/>
    <s v="Small (11-200)"/>
    <x v="3"/>
    <d v="2024-05-12T00:00:00"/>
    <s v="Services"/>
    <s v="New"/>
    <n v="1"/>
    <m/>
    <m/>
    <n v="442"/>
    <n v="0.3"/>
    <d v="2024-12-24T00:00:00"/>
    <m/>
  </r>
  <r>
    <s v="Livepath"/>
    <s v="Switzerland"/>
    <n v="46.204391000000001"/>
    <n v="6.1431579999999997"/>
    <s v="Transportation &amp; Logistics"/>
    <s v="Small (11-200)"/>
    <x v="3"/>
    <d v="2024-04-27T00:00:00"/>
    <s v="SAAS"/>
    <s v="New"/>
    <n v="1"/>
    <m/>
    <m/>
    <n v="1997"/>
    <n v="0.5"/>
    <d v="2025-04-11T00:00:00"/>
    <m/>
  </r>
  <r>
    <s v="Meetz"/>
    <s v="Austria"/>
    <n v="48.210033000000003"/>
    <n v="16.363448999999999"/>
    <s v="Education &amp; Science"/>
    <s v="Small (11-200)"/>
    <x v="7"/>
    <d v="2024-03-28T00:00:00"/>
    <s v="Custom solution"/>
    <s v="New"/>
    <n v="1"/>
    <m/>
    <m/>
    <n v="1717"/>
    <n v="0.2"/>
    <d v="2024-05-23T00:00:00"/>
    <m/>
  </r>
  <r>
    <s v="Gigaclub"/>
    <s v="Germany"/>
    <n v="52.520007999999997"/>
    <n v="13.404954"/>
    <s v="Energy &amp; Utilities"/>
    <s v="Small (11-200)"/>
    <x v="7"/>
    <d v="2024-01-03T00:00:00"/>
    <s v="SAAS"/>
    <s v="New"/>
    <n v="1"/>
    <m/>
    <m/>
    <n v="1640"/>
    <n v="0.3"/>
    <d v="2024-11-30T00:00:00"/>
    <m/>
  </r>
  <r>
    <s v="Yadel"/>
    <s v="Italy"/>
    <n v="41.902782000000002"/>
    <n v="12.496366"/>
    <s v="Manufacturing &amp; Production"/>
    <s v="Small (11-200)"/>
    <x v="1"/>
    <d v="2024-05-01T00:00:00"/>
    <s v="Services"/>
    <s v="New"/>
    <n v="1"/>
    <m/>
    <m/>
    <n v="855"/>
    <n v="0.7"/>
    <d v="2025-02-23T00:00:00"/>
    <m/>
  </r>
  <r>
    <s v="Eabox"/>
    <s v="France"/>
    <n v="48.864716000000001"/>
    <n v="2.3490139999999999"/>
    <s v="Recreation &amp; Sports"/>
    <s v="Small (11-200)"/>
    <x v="4"/>
    <d v="2024-03-12T00:00:00"/>
    <s v="Services"/>
    <s v="New"/>
    <n v="1"/>
    <m/>
    <m/>
    <n v="1056"/>
    <n v="1"/>
    <d v="2025-03-10T00:00:00"/>
    <m/>
  </r>
  <r>
    <s v="Dabjam"/>
    <s v="Netherlands"/>
    <n v="52.370215999999999"/>
    <n v="4.895168"/>
    <s v="Manufacturing &amp; Production"/>
    <s v="Small (11-200)"/>
    <x v="0"/>
    <d v="2024-02-27T00:00:00"/>
    <s v="Custom solution"/>
    <s v="New"/>
    <n v="1"/>
    <m/>
    <m/>
    <n v="966"/>
    <n v="0.1"/>
    <d v="2024-06-13T00:00:00"/>
    <m/>
  </r>
  <r>
    <s v="Blogpad"/>
    <s v="Switzerland"/>
    <n v="46.204391000000001"/>
    <n v="6.1431579999999997"/>
    <s v="Professional Services &amp; Consulting"/>
    <s v="Small (11-200)"/>
    <x v="4"/>
    <d v="2024-02-27T00:00:00"/>
    <s v="Custom solution"/>
    <s v="New"/>
    <n v="1"/>
    <m/>
    <m/>
    <n v="344"/>
    <n v="0.4"/>
    <d v="2024-10-11T00:00:00"/>
    <m/>
  </r>
  <r>
    <s v="Topiczoom"/>
    <s v="Belgium"/>
    <n v="51.260196999999998"/>
    <n v="4.4027710000000004"/>
    <s v="Recreation &amp; Sports"/>
    <s v="Small (11-200)"/>
    <x v="2"/>
    <d v="2024-05-29T00:00:00"/>
    <s v="Services"/>
    <s v="New"/>
    <n v="1"/>
    <m/>
    <m/>
    <n v="407"/>
    <n v="0.7"/>
    <d v="2025-04-13T00:00:00"/>
    <m/>
  </r>
  <r>
    <s v="Rhyloo"/>
    <s v="Portugal"/>
    <n v="38.736946000000003"/>
    <n v="-9.1426850000000002"/>
    <s v="Energy &amp; Utilities"/>
    <s v="Small (11-200)"/>
    <x v="5"/>
    <d v="2024-01-21T00:00:00"/>
    <s v="Services"/>
    <s v="New"/>
    <n v="1"/>
    <m/>
    <m/>
    <n v="1965"/>
    <n v="0.4"/>
    <d v="2025-01-17T00:00:00"/>
    <m/>
  </r>
  <r>
    <s v="Mydo"/>
    <s v="Austria"/>
    <n v="48.210033000000003"/>
    <n v="16.363448999999999"/>
    <s v="Energy &amp; Utilities"/>
    <s v="Small (11-200)"/>
    <x v="3"/>
    <d v="2024-01-07T00:00:00"/>
    <s v="Custom solution"/>
    <s v="New"/>
    <n v="1"/>
    <m/>
    <m/>
    <n v="1494"/>
    <n v="0.2"/>
    <d v="2024-06-14T00:00:00"/>
    <m/>
  </r>
  <r>
    <s v="Thoughtstorm"/>
    <s v="Germany"/>
    <n v="52.520007999999997"/>
    <n v="13.404954"/>
    <s v="Energy &amp; Utilities"/>
    <s v="Small (11-200)"/>
    <x v="7"/>
    <d v="2024-03-13T00:00:00"/>
    <s v="Custom solution"/>
    <s v="New"/>
    <n v="1"/>
    <m/>
    <m/>
    <n v="1837"/>
    <n v="0.1"/>
    <d v="2024-04-06T00:00:00"/>
    <m/>
  </r>
  <r>
    <s v="Topicware"/>
    <s v="Germany"/>
    <n v="52.520007999999997"/>
    <n v="13.404954"/>
    <s v="Construction &amp; Engineering"/>
    <s v="Small (11-200)"/>
    <x v="0"/>
    <d v="2024-03-31T00:00:00"/>
    <s v="Services"/>
    <s v="New"/>
    <n v="1"/>
    <m/>
    <m/>
    <n v="1175"/>
    <n v="0.2"/>
    <d v="2025-01-10T00:00:00"/>
    <m/>
  </r>
  <r>
    <s v="Tekfly"/>
    <s v="France"/>
    <n v="48.864716000000001"/>
    <n v="2.3490139999999999"/>
    <s v="Telecommunications"/>
    <s v="Small (11-200)"/>
    <x v="7"/>
    <d v="2024-03-09T00:00:00"/>
    <s v="Services"/>
    <s v="New"/>
    <n v="1"/>
    <m/>
    <m/>
    <n v="617"/>
    <n v="0.4"/>
    <d v="2024-06-10T00:00:00"/>
    <m/>
  </r>
  <r>
    <s v="Wikivu"/>
    <s v="Italy"/>
    <n v="41.902782000000002"/>
    <n v="12.496366"/>
    <s v="Transportation &amp; Logistics"/>
    <s v="Small (11-200)"/>
    <x v="7"/>
    <d v="2024-01-28T00:00:00"/>
    <s v="Services"/>
    <s v="New"/>
    <n v="1"/>
    <m/>
    <m/>
    <n v="1538"/>
    <n v="0.5"/>
    <d v="2024-10-14T00:00:00"/>
    <m/>
  </r>
  <r>
    <s v="Schroeder, Reichert and Hettinger"/>
    <s v="Netherlands"/>
    <n v="52.370215999999999"/>
    <n v="4.895168"/>
    <s v="Banking &amp; Finance"/>
    <s v="Small (11-200)"/>
    <x v="5"/>
    <d v="2024-01-06T00:00:00"/>
    <s v="SAAS"/>
    <s v="New"/>
    <n v="1"/>
    <m/>
    <m/>
    <n v="434"/>
    <n v="0.5"/>
    <d v="2024-10-21T00:00:00"/>
    <m/>
  </r>
  <r>
    <s v="Gorczany, Kuphal and Mayert"/>
    <s v="Netherlands"/>
    <n v="52.370215999999999"/>
    <n v="4.895168"/>
    <s v="Professional Services &amp; Consulting"/>
    <s v="Small (11-200)"/>
    <x v="3"/>
    <d v="2024-02-27T00:00:00"/>
    <s v="Custom solution"/>
    <s v="New"/>
    <n v="1"/>
    <m/>
    <m/>
    <n v="870"/>
    <n v="0.6"/>
    <d v="2025-01-20T00:00:00"/>
    <m/>
  </r>
  <r>
    <s v="Dietrich, Boehm and Corkery"/>
    <s v="Italy"/>
    <n v="41.902782000000002"/>
    <n v="12.496366"/>
    <s v="Education &amp; Science"/>
    <s v="Small (11-200)"/>
    <x v="5"/>
    <d v="2024-05-30T00:00:00"/>
    <s v="SAAS"/>
    <s v="New"/>
    <n v="1"/>
    <m/>
    <m/>
    <n v="1225"/>
    <n v="0.3"/>
    <d v="2024-09-26T00:00:00"/>
    <m/>
  </r>
  <r>
    <s v="Murphy, Schuster and Kub"/>
    <s v="Switzerland"/>
    <n v="46.204391000000001"/>
    <n v="6.1431579999999997"/>
    <s v="Government Administration &amp; Healthcare"/>
    <s v="Small (11-200)"/>
    <x v="3"/>
    <d v="2024-01-04T00:00:00"/>
    <s v="SAAS"/>
    <s v="New"/>
    <n v="1"/>
    <m/>
    <m/>
    <n v="1804"/>
    <n v="0.5"/>
    <d v="2024-03-04T00:00:00"/>
    <m/>
  </r>
  <r>
    <s v="Pouros-Schneider"/>
    <s v="Portugal"/>
    <n v="38.736946000000003"/>
    <n v="-9.1426850000000002"/>
    <s v="Construction &amp; Engineering"/>
    <s v="Small (11-200)"/>
    <x v="4"/>
    <d v="2024-01-17T00:00:00"/>
    <s v="Custom solution"/>
    <s v="New"/>
    <n v="1"/>
    <m/>
    <m/>
    <n v="1063"/>
    <n v="0.6"/>
    <d v="2024-02-25T00:00:00"/>
    <m/>
  </r>
  <r>
    <s v="Crist, Price and Johns"/>
    <s v="Austria"/>
    <n v="48.210033000000003"/>
    <n v="16.363448999999999"/>
    <s v="Government Administration &amp; Healthcare"/>
    <s v="Small (11-200)"/>
    <x v="7"/>
    <d v="2024-03-03T00:00:00"/>
    <s v="SAAS"/>
    <s v="New"/>
    <n v="1"/>
    <m/>
    <m/>
    <n v="341"/>
    <n v="0.1"/>
    <d v="2025-02-18T00:00:00"/>
    <m/>
  </r>
  <r>
    <s v="Littel LLC"/>
    <s v="Switzerland"/>
    <n v="46.204391000000001"/>
    <n v="6.1431579999999997"/>
    <s v="Agriculture &amp; Mining"/>
    <s v="Small (11-200)"/>
    <x v="0"/>
    <d v="2024-03-14T00:00:00"/>
    <s v="Services"/>
    <s v="New"/>
    <n v="1"/>
    <m/>
    <m/>
    <n v="1454"/>
    <n v="0.2"/>
    <d v="2024-05-13T00:00:00"/>
    <m/>
  </r>
  <r>
    <s v="Wisozk-Thompson"/>
    <s v="France"/>
    <n v="48.864716000000001"/>
    <n v="2.3490139999999999"/>
    <s v="Banking &amp; Finance"/>
    <s v="Small (11-200)"/>
    <x v="3"/>
    <d v="2024-04-06T00:00:00"/>
    <s v="SAAS"/>
    <s v="New"/>
    <n v="1"/>
    <m/>
    <m/>
    <n v="263"/>
    <n v="0.8"/>
    <d v="2024-09-26T00:00:00"/>
    <m/>
  </r>
  <r>
    <s v="D'Amore Group"/>
    <s v="France"/>
    <n v="48.864716000000001"/>
    <n v="2.3490139999999999"/>
    <s v="IT &amp; IT Services"/>
    <s v="Small (11-200)"/>
    <x v="4"/>
    <d v="2024-05-25T00:00:00"/>
    <s v="Custom solution"/>
    <s v="New"/>
    <n v="1"/>
    <m/>
    <m/>
    <n v="976"/>
    <n v="1"/>
    <d v="2024-11-07T00:00:00"/>
    <m/>
  </r>
  <r>
    <s v="Mitchell Group"/>
    <s v="Belgium"/>
    <n v="51.260196999999998"/>
    <n v="4.4027710000000004"/>
    <s v="Government Administration &amp; Healthcare"/>
    <s v="Small (11-200)"/>
    <x v="6"/>
    <d v="2024-01-08T00:00:00"/>
    <s v="SAAS"/>
    <s v="New"/>
    <n v="1"/>
    <m/>
    <m/>
    <n v="1977"/>
    <n v="0.6"/>
    <d v="2024-08-14T00:00:00"/>
    <m/>
  </r>
  <r>
    <s v="Lowe-Grimes"/>
    <s v="France"/>
    <n v="48.864716000000001"/>
    <n v="2.3490139999999999"/>
    <s v="Professional Services &amp; Consulting"/>
    <s v="Small (11-200)"/>
    <x v="6"/>
    <d v="2024-02-14T00:00:00"/>
    <s v="Services"/>
    <s v="New"/>
    <n v="1"/>
    <m/>
    <m/>
    <n v="1940"/>
    <n v="0.5"/>
    <d v="2024-10-06T00:00:00"/>
    <m/>
  </r>
  <r>
    <s v="O'Reilly, Harvey and Cassin"/>
    <s v="France"/>
    <n v="48.864716000000001"/>
    <n v="2.3490139999999999"/>
    <s v="Telecommunications"/>
    <s v="Small (11-200)"/>
    <x v="6"/>
    <d v="2024-04-23T00:00:00"/>
    <s v="Custom solution"/>
    <s v="New"/>
    <n v="1"/>
    <m/>
    <m/>
    <n v="945"/>
    <n v="0.6"/>
    <d v="2024-07-10T00:00:00"/>
    <m/>
  </r>
  <r>
    <s v="Hilll, Reynolds and Stamm"/>
    <s v="Italy"/>
    <n v="41.902782000000002"/>
    <n v="12.496366"/>
    <s v="Recreation &amp; Sports"/>
    <s v="Small (11-200)"/>
    <x v="4"/>
    <d v="2024-01-11T00:00:00"/>
    <s v="SAAS"/>
    <s v="New"/>
    <n v="1"/>
    <m/>
    <m/>
    <n v="741"/>
    <n v="0.1"/>
    <d v="2024-10-15T00:00:00"/>
    <m/>
  </r>
  <r>
    <s v="Schinner, Turcotte and Borer"/>
    <s v="France"/>
    <n v="48.864716000000001"/>
    <n v="2.3490139999999999"/>
    <s v="Banking &amp; Finance"/>
    <s v="Small (11-200)"/>
    <x v="4"/>
    <d v="2024-03-21T00:00:00"/>
    <s v="Services"/>
    <s v="New"/>
    <n v="1"/>
    <m/>
    <m/>
    <n v="1130"/>
    <n v="0.3"/>
    <d v="2025-02-26T00:00:00"/>
    <m/>
  </r>
  <r>
    <s v="Bahringer Inc"/>
    <s v="Switzerland"/>
    <n v="46.204391000000001"/>
    <n v="6.1431579999999997"/>
    <s v="Government Administration &amp; Healthcare"/>
    <s v="Small (11-200)"/>
    <x v="6"/>
    <d v="2024-02-14T00:00:00"/>
    <s v="Services"/>
    <s v="New"/>
    <n v="1"/>
    <m/>
    <m/>
    <n v="1047"/>
    <n v="0.2"/>
    <d v="2025-01-28T00:00:00"/>
    <m/>
  </r>
  <r>
    <s v="Green-Kunze"/>
    <s v="Austria"/>
    <n v="48.210033000000003"/>
    <n v="16.363448999999999"/>
    <s v="Transportation &amp; Logistics"/>
    <s v="Small (11-200)"/>
    <x v="0"/>
    <d v="2024-02-04T00:00:00"/>
    <s v="SAAS"/>
    <s v="New"/>
    <n v="1"/>
    <m/>
    <m/>
    <n v="1473"/>
    <n v="0.5"/>
    <d v="2024-02-24T00:00:00"/>
    <m/>
  </r>
  <r>
    <s v="Huels, Cruickshank and Hayes"/>
    <s v="Germany"/>
    <n v="52.520007999999997"/>
    <n v="13.404954"/>
    <s v="Manufacturing &amp; Production"/>
    <s v="Small (11-200)"/>
    <x v="4"/>
    <d v="2024-03-01T00:00:00"/>
    <s v="Services"/>
    <s v="New"/>
    <n v="1"/>
    <m/>
    <m/>
    <n v="1084"/>
    <n v="0.6"/>
    <d v="2025-02-25T00:00:00"/>
    <m/>
  </r>
  <r>
    <s v="Reynolds-Wiza"/>
    <s v="Portugal"/>
    <n v="38.736946000000003"/>
    <n v="-9.1426850000000002"/>
    <s v="Telecommunications"/>
    <s v="Small (11-200)"/>
    <x v="0"/>
    <d v="2024-04-10T00:00:00"/>
    <s v="Services"/>
    <s v="New"/>
    <n v="1"/>
    <m/>
    <m/>
    <n v="379"/>
    <n v="0.2"/>
    <d v="2024-05-29T00:00:00"/>
    <m/>
  </r>
  <r>
    <s v="McGlynn Group"/>
    <s v="Portugal"/>
    <n v="38.736946000000003"/>
    <n v="-9.1426850000000002"/>
    <s v="Government Administration &amp; Healthcare"/>
    <s v="Small (11-200)"/>
    <x v="5"/>
    <d v="2024-04-28T00:00:00"/>
    <s v="Services"/>
    <s v="New"/>
    <n v="1"/>
    <m/>
    <m/>
    <n v="351"/>
    <n v="0.2"/>
    <d v="2024-11-24T00:00:00"/>
    <m/>
  </r>
  <r>
    <s v="Gorczany-Legros"/>
    <s v="France"/>
    <n v="48.864716000000001"/>
    <n v="2.3490139999999999"/>
    <s v="Professional Services &amp; Consulting"/>
    <s v="Small (11-200)"/>
    <x v="1"/>
    <d v="2024-05-12T00:00:00"/>
    <s v="SAAS"/>
    <s v="New"/>
    <n v="1"/>
    <m/>
    <m/>
    <n v="1978"/>
    <n v="0.5"/>
    <d v="2024-10-07T00:00:00"/>
    <m/>
  </r>
  <r>
    <s v="Gulgowski, Kub and Miller"/>
    <s v="Spain"/>
    <n v="40.416775000000001"/>
    <n v="-3.7037900000000001"/>
    <s v="Banking &amp; Finance"/>
    <s v="Small (11-200)"/>
    <x v="0"/>
    <d v="2024-04-14T00:00:00"/>
    <s v="Services"/>
    <s v="New"/>
    <n v="1"/>
    <m/>
    <m/>
    <n v="754"/>
    <n v="0.4"/>
    <d v="2025-04-03T00:00:00"/>
    <m/>
  </r>
  <r>
    <s v="Metz, Kub and Fahey"/>
    <s v="France"/>
    <n v="48.864716000000001"/>
    <n v="2.3490139999999999"/>
    <s v="IT &amp; IT Services"/>
    <s v="Small (11-200)"/>
    <x v="2"/>
    <d v="2024-05-02T00:00:00"/>
    <s v="Services"/>
    <s v="New"/>
    <n v="1"/>
    <m/>
    <m/>
    <n v="1487"/>
    <n v="0.4"/>
    <d v="2024-06-14T00:00:00"/>
    <m/>
  </r>
  <r>
    <s v="Abshire LLC"/>
    <s v="Switzerland"/>
    <n v="46.204391000000001"/>
    <n v="6.1431579999999997"/>
    <s v="Government Administration &amp; Healthcare"/>
    <s v="Small (11-200)"/>
    <x v="6"/>
    <d v="2024-05-08T00:00:00"/>
    <s v="Services"/>
    <s v="New"/>
    <n v="1"/>
    <m/>
    <m/>
    <n v="1932"/>
    <n v="0.6"/>
    <d v="2024-07-30T00:00:00"/>
    <m/>
  </r>
  <r>
    <s v="Lockman-Littel"/>
    <s v="Austria"/>
    <n v="48.210033000000003"/>
    <n v="16.363448999999999"/>
    <s v="Energy &amp; Utilities"/>
    <s v="Small (11-200)"/>
    <x v="2"/>
    <d v="2024-05-03T00:00:00"/>
    <s v="Services"/>
    <s v="New"/>
    <n v="1"/>
    <m/>
    <m/>
    <n v="1315"/>
    <n v="0.6"/>
    <d v="2025-01-04T00:00:00"/>
    <m/>
  </r>
  <r>
    <s v="Bradtke Inc"/>
    <s v="France"/>
    <n v="48.864716000000001"/>
    <n v="2.3490139999999999"/>
    <s v="Telecommunications"/>
    <s v="Small (11-200)"/>
    <x v="3"/>
    <d v="2024-05-25T00:00:00"/>
    <s v="SAAS"/>
    <s v="New"/>
    <n v="1"/>
    <m/>
    <m/>
    <n v="1339"/>
    <n v="0.4"/>
    <d v="2025-03-28T00:00:00"/>
    <m/>
  </r>
  <r>
    <s v="Cartwright-Orn"/>
    <s v="France"/>
    <n v="48.864716000000001"/>
    <n v="2.3490139999999999"/>
    <s v="Education &amp; Science"/>
    <s v="Small (11-200)"/>
    <x v="3"/>
    <d v="2024-04-05T00:00:00"/>
    <s v="SAAS"/>
    <s v="New"/>
    <n v="1"/>
    <m/>
    <m/>
    <n v="244"/>
    <n v="0.5"/>
    <d v="2024-06-30T00:00:00"/>
    <m/>
  </r>
  <r>
    <s v="Littel-Hilpert"/>
    <s v="Netherlands"/>
    <n v="52.370215999999999"/>
    <n v="4.895168"/>
    <s v="Banking &amp; Finance"/>
    <s v="Small (11-200)"/>
    <x v="2"/>
    <d v="2024-03-03T00:00:00"/>
    <s v="SAAS"/>
    <s v="New"/>
    <n v="1"/>
    <m/>
    <m/>
    <n v="229"/>
    <n v="0.4"/>
    <d v="2024-05-08T00:00:00"/>
    <m/>
  </r>
  <r>
    <s v="Franecki LLC"/>
    <s v="Portugal"/>
    <n v="38.736946000000003"/>
    <n v="-9.1426850000000002"/>
    <s v="Transportation &amp; Logistics"/>
    <s v="Small (11-200)"/>
    <x v="3"/>
    <d v="2024-01-05T00:00:00"/>
    <s v="SAAS"/>
    <s v="New"/>
    <n v="1"/>
    <m/>
    <m/>
    <n v="740"/>
    <n v="0.6"/>
    <d v="2024-06-04T00:00:00"/>
    <m/>
  </r>
  <r>
    <s v="Mayert-Renner"/>
    <s v="France"/>
    <n v="48.864716000000001"/>
    <n v="2.3490139999999999"/>
    <s v="IT &amp; IT Services"/>
    <s v="Small (11-200)"/>
    <x v="4"/>
    <d v="2024-05-05T00:00:00"/>
    <s v="SAAS"/>
    <s v="New"/>
    <n v="1"/>
    <m/>
    <m/>
    <n v="433"/>
    <n v="0.3"/>
    <d v="2025-02-09T00:00:00"/>
    <m/>
  </r>
  <r>
    <s v="Emmerich-Padberg"/>
    <s v="Switzerland"/>
    <n v="46.204391000000001"/>
    <n v="6.1431579999999997"/>
    <s v="Transportation &amp; Logistics"/>
    <s v="Small (11-200)"/>
    <x v="3"/>
    <d v="2024-02-22T00:00:00"/>
    <s v="Custom solution"/>
    <s v="New"/>
    <n v="1"/>
    <m/>
    <m/>
    <n v="1073"/>
    <n v="0.3"/>
    <d v="2024-12-25T00:00:00"/>
    <m/>
  </r>
  <r>
    <s v="Grimes-Marvin"/>
    <s v="France"/>
    <n v="48.864716000000001"/>
    <n v="2.3490139999999999"/>
    <s v="Retail &amp; Distribution"/>
    <s v="Small (11-200)"/>
    <x v="1"/>
    <d v="2024-02-05T00:00:00"/>
    <s v="SAAS"/>
    <s v="New"/>
    <n v="1"/>
    <m/>
    <m/>
    <n v="242"/>
    <n v="0.3"/>
    <d v="2024-06-21T00:00:00"/>
    <m/>
  </r>
  <r>
    <s v="Maggio, Wilderman and Mueller"/>
    <s v="Austria"/>
    <n v="48.210033000000003"/>
    <n v="16.363448999999999"/>
    <s v="IT &amp; IT Services"/>
    <s v="Small (11-200)"/>
    <x v="3"/>
    <d v="2024-04-25T00:00:00"/>
    <s v="Custom solution"/>
    <s v="New"/>
    <n v="1"/>
    <m/>
    <m/>
    <n v="1884"/>
    <n v="0.2"/>
    <d v="2024-10-18T00:00:00"/>
    <m/>
  </r>
  <r>
    <s v="Toy, Gottlieb and Veum"/>
    <s v="Germany"/>
    <n v="52.520007999999997"/>
    <n v="13.404954"/>
    <s v="Government Administration &amp; Healthcare"/>
    <s v="Small (11-200)"/>
    <x v="3"/>
    <d v="2024-03-24T00:00:00"/>
    <s v="SAAS"/>
    <s v="New"/>
    <n v="1"/>
    <m/>
    <m/>
    <n v="223"/>
    <n v="0.9"/>
    <d v="2024-04-28T00:00:00"/>
    <m/>
  </r>
  <r>
    <s v="Hoeger, Hyatt and Glover"/>
    <s v="Switzerland"/>
    <n v="46.204391000000001"/>
    <n v="6.1431579999999997"/>
    <s v="Education &amp; Science"/>
    <s v="Small (11-200)"/>
    <x v="3"/>
    <d v="2024-04-28T00:00:00"/>
    <s v="SAAS"/>
    <s v="New"/>
    <n v="1"/>
    <m/>
    <m/>
    <n v="1772"/>
    <n v="0.1"/>
    <d v="2025-03-11T00:00:00"/>
    <m/>
  </r>
  <r>
    <s v="Ferry, Denesik and Satterfield"/>
    <s v="Italy"/>
    <n v="41.902782000000002"/>
    <n v="12.496366"/>
    <s v="IT &amp; IT Services"/>
    <s v="Small (11-200)"/>
    <x v="2"/>
    <d v="2024-03-20T00:00:00"/>
    <s v="SAAS"/>
    <s v="New"/>
    <n v="1"/>
    <m/>
    <m/>
    <n v="820"/>
    <n v="0.3"/>
    <d v="2024-12-23T00:00:00"/>
    <m/>
  </r>
  <r>
    <s v="Bruen, Quigley and Kling"/>
    <s v="Netherlands"/>
    <n v="52.370215999999999"/>
    <n v="4.895168"/>
    <s v="Recreation &amp; Sports"/>
    <s v="Small (11-200)"/>
    <x v="3"/>
    <d v="2024-01-15T00:00:00"/>
    <s v="SAAS"/>
    <s v="New"/>
    <n v="1"/>
    <m/>
    <m/>
    <n v="1241"/>
    <n v="0.6"/>
    <d v="2024-12-24T00:00:00"/>
    <m/>
  </r>
  <r>
    <s v="Gibson and Sons"/>
    <s v="Belgium"/>
    <n v="51.260196999999998"/>
    <n v="4.4027710000000004"/>
    <s v="Banking &amp; Finance"/>
    <s v="Small (11-200)"/>
    <x v="5"/>
    <d v="2024-04-29T00:00:00"/>
    <s v="Custom solution"/>
    <s v="New"/>
    <n v="1"/>
    <m/>
    <m/>
    <n v="519"/>
    <n v="0.2"/>
    <d v="2024-11-05T00:00:00"/>
    <m/>
  </r>
  <r>
    <s v="Little and Sons"/>
    <s v="Netherlands"/>
    <n v="52.370215999999999"/>
    <n v="4.895168"/>
    <s v="Banking &amp; Finance"/>
    <s v="Small (11-200)"/>
    <x v="5"/>
    <d v="2024-05-21T00:00:00"/>
    <s v="Services"/>
    <s v="New"/>
    <n v="1"/>
    <m/>
    <m/>
    <n v="706"/>
    <n v="0.4"/>
    <d v="2025-05-16T00:00:00"/>
    <m/>
  </r>
  <r>
    <s v="O'Conner, Stracke and White"/>
    <s v="Portugal"/>
    <n v="38.736946000000003"/>
    <n v="-9.1426850000000002"/>
    <s v="Telecommunications"/>
    <s v="Small (11-200)"/>
    <x v="0"/>
    <d v="2024-04-28T00:00:00"/>
    <s v="Services"/>
    <s v="New"/>
    <n v="1"/>
    <m/>
    <m/>
    <n v="1461"/>
    <n v="0.4"/>
    <d v="2024-12-11T00:00:00"/>
    <m/>
  </r>
  <r>
    <s v="Smitham LLC"/>
    <s v="Switzerland"/>
    <n v="46.204391000000001"/>
    <n v="6.1431579999999997"/>
    <s v="Energy &amp; Utilities"/>
    <s v="Small (11-200)"/>
    <x v="6"/>
    <d v="2024-04-17T00:00:00"/>
    <s v="Services"/>
    <s v="New"/>
    <n v="1"/>
    <m/>
    <m/>
    <n v="1913"/>
    <n v="1"/>
    <d v="2024-07-10T00:00:00"/>
    <m/>
  </r>
  <r>
    <s v="Dickinson, Jacobi and McKenzie"/>
    <s v="Italy"/>
    <n v="41.902782000000002"/>
    <n v="12.496366"/>
    <s v="Telecommunications"/>
    <s v="Small (11-200)"/>
    <x v="3"/>
    <d v="2024-05-13T00:00:00"/>
    <s v="SAAS"/>
    <s v="New"/>
    <n v="1"/>
    <m/>
    <m/>
    <n v="1539"/>
    <n v="0.2"/>
    <d v="2024-06-30T00:00:00"/>
    <m/>
  </r>
  <r>
    <s v="Feest-Schoen"/>
    <s v="Portugal"/>
    <n v="38.736946000000003"/>
    <n v="-9.1426850000000002"/>
    <s v="Energy &amp; Utilities"/>
    <s v="Small (11-200)"/>
    <x v="3"/>
    <d v="2024-04-10T00:00:00"/>
    <s v="SAAS"/>
    <s v="New"/>
    <n v="1"/>
    <m/>
    <m/>
    <n v="1212"/>
    <n v="0.3"/>
    <d v="2024-06-14T00:00:00"/>
    <m/>
  </r>
  <r>
    <s v="Hane, Kassulke and Hermiston"/>
    <s v="Portugal"/>
    <n v="38.736946000000003"/>
    <n v="-9.1426850000000002"/>
    <s v="Professional Services &amp; Consulting"/>
    <s v="Small (11-200)"/>
    <x v="2"/>
    <d v="2024-03-13T00:00:00"/>
    <s v="Services"/>
    <s v="New"/>
    <n v="1"/>
    <m/>
    <m/>
    <n v="1832"/>
    <n v="0.2"/>
    <d v="2024-07-18T00:00:00"/>
    <m/>
  </r>
  <r>
    <s v="Lesch, Hauck and Bogan"/>
    <s v="Germany"/>
    <n v="52.520007999999997"/>
    <n v="13.404954"/>
    <s v="Transportation &amp; Logistics"/>
    <s v="Small (11-200)"/>
    <x v="4"/>
    <d v="2024-03-18T00:00:00"/>
    <s v="Custom solution"/>
    <s v="New"/>
    <n v="1"/>
    <m/>
    <m/>
    <n v="1553"/>
    <n v="0.2"/>
    <d v="2024-08-04T00:00:00"/>
    <m/>
  </r>
  <r>
    <s v="Johnson-McDermott"/>
    <s v="France"/>
    <n v="48.864716000000001"/>
    <n v="2.3490139999999999"/>
    <s v="Entertainment &amp; Media &amp; Hospitality"/>
    <s v="Small (11-200)"/>
    <x v="0"/>
    <d v="2024-04-20T00:00:00"/>
    <s v="Services"/>
    <s v="New"/>
    <n v="1"/>
    <m/>
    <m/>
    <n v="322"/>
    <n v="0.4"/>
    <d v="2025-01-04T00:00:00"/>
    <m/>
  </r>
  <r>
    <s v="Dare, Lesch and Gorczany"/>
    <s v="France"/>
    <n v="48.864716000000001"/>
    <n v="2.3490139999999999"/>
    <s v="Transportation &amp; Logistics"/>
    <s v="Small (11-200)"/>
    <x v="0"/>
    <d v="2024-01-10T00:00:00"/>
    <s v="Custom solution"/>
    <s v="New"/>
    <n v="1"/>
    <m/>
    <m/>
    <n v="1185"/>
    <n v="0.9"/>
    <d v="2024-07-22T00:00:00"/>
    <m/>
  </r>
  <r>
    <s v="Reilly Inc"/>
    <s v="Netherlands"/>
    <n v="52.370215999999999"/>
    <n v="4.895168"/>
    <s v="Banking &amp; Finance"/>
    <s v="Small (11-200)"/>
    <x v="4"/>
    <d v="2024-05-20T00:00:00"/>
    <s v="Services"/>
    <s v="New"/>
    <n v="1"/>
    <m/>
    <m/>
    <n v="1747"/>
    <n v="0.2"/>
    <d v="2024-07-16T00:00:00"/>
    <m/>
  </r>
  <r>
    <s v="Hyatt Group"/>
    <s v="Germany"/>
    <n v="52.520007999999997"/>
    <n v="13.404954"/>
    <s v="Government Administration &amp; Healthcare"/>
    <s v="Small (11-200)"/>
    <x v="2"/>
    <d v="2024-03-22T00:00:00"/>
    <s v="SAAS"/>
    <s v="New"/>
    <n v="1"/>
    <m/>
    <m/>
    <n v="1286"/>
    <n v="0.2"/>
    <d v="2025-02-12T00:00:00"/>
    <m/>
  </r>
  <r>
    <s v="Waters Inc"/>
    <s v="Belgium"/>
    <n v="51.260196999999998"/>
    <n v="4.4027710000000004"/>
    <s v="Manufacturing &amp; Production"/>
    <s v="Small (11-200)"/>
    <x v="3"/>
    <d v="2024-01-04T00:00:00"/>
    <s v="Services"/>
    <s v="New"/>
    <n v="1"/>
    <m/>
    <m/>
    <n v="1735"/>
    <n v="0.9"/>
    <d v="2024-02-09T00:00:00"/>
    <m/>
  </r>
  <r>
    <s v="Balistreri-Berge"/>
    <s v="Portugal"/>
    <n v="38.736946000000003"/>
    <n v="-9.1426850000000002"/>
    <s v="Transportation &amp; Logistics"/>
    <s v="Small (11-200)"/>
    <x v="7"/>
    <d v="2024-05-04T00:00:00"/>
    <s v="SAAS"/>
    <s v="New"/>
    <n v="1"/>
    <m/>
    <m/>
    <n v="1184"/>
    <n v="0.5"/>
    <d v="2025-01-30T00:00:00"/>
    <m/>
  </r>
  <r>
    <s v="Champlin, Altenwerth and Reichel"/>
    <s v="Switzerland"/>
    <n v="46.204391000000001"/>
    <n v="6.1431579999999997"/>
    <s v="Education &amp; Science"/>
    <s v="Small (11-200)"/>
    <x v="3"/>
    <d v="2024-02-18T00:00:00"/>
    <s v="SAAS"/>
    <s v="New"/>
    <n v="1"/>
    <m/>
    <m/>
    <n v="352"/>
    <n v="0.4"/>
    <d v="2024-10-24T00:00:00"/>
    <m/>
  </r>
  <r>
    <s v="Johnston-Bahringer"/>
    <s v="Italy"/>
    <n v="41.902782000000002"/>
    <n v="12.496366"/>
    <s v="Telecommunications"/>
    <s v="Small (11-200)"/>
    <x v="0"/>
    <d v="2024-01-11T00:00:00"/>
    <s v="Custom solution"/>
    <s v="New"/>
    <n v="1"/>
    <m/>
    <m/>
    <n v="1581"/>
    <n v="0.5"/>
    <d v="2024-03-06T00:00:00"/>
    <m/>
  </r>
  <r>
    <s v="Rath and Sons"/>
    <s v="Italy"/>
    <n v="41.902782000000002"/>
    <n v="12.496366"/>
    <s v="Government Administration &amp; Healthcare"/>
    <s v="Small (11-200)"/>
    <x v="7"/>
    <d v="2024-05-24T00:00:00"/>
    <s v="SAAS"/>
    <s v="New"/>
    <n v="1"/>
    <m/>
    <m/>
    <n v="1367"/>
    <n v="0.4"/>
    <d v="2025-03-29T00:00:00"/>
    <m/>
  </r>
  <r>
    <s v="Langosh-Oberbrunner"/>
    <s v="Spain"/>
    <n v="40.416775000000001"/>
    <n v="-3.7037900000000001"/>
    <s v="Banking &amp; Finance"/>
    <s v="Small (11-200)"/>
    <x v="6"/>
    <d v="2024-03-05T00:00:00"/>
    <s v="Services"/>
    <s v="New"/>
    <n v="1"/>
    <m/>
    <m/>
    <n v="490"/>
    <n v="0.1"/>
    <d v="2024-07-08T00:00:00"/>
    <m/>
  </r>
  <r>
    <s v="Dickinson LLC"/>
    <s v="France"/>
    <n v="48.864716000000001"/>
    <n v="2.3490139999999999"/>
    <s v="IT &amp; IT Services"/>
    <s v="Small (11-200)"/>
    <x v="3"/>
    <d v="2024-01-23T00:00:00"/>
    <s v="SAAS"/>
    <s v="New"/>
    <n v="1"/>
    <m/>
    <m/>
    <n v="1627"/>
    <n v="0.4"/>
    <d v="2024-03-11T00:00:00"/>
    <m/>
  </r>
  <r>
    <s v="Heathcote, Barrows and Doyle"/>
    <s v="Portugal"/>
    <n v="38.736946000000003"/>
    <n v="-9.1426850000000002"/>
    <s v="IT &amp; IT Services"/>
    <s v="Small (11-200)"/>
    <x v="3"/>
    <d v="2024-01-31T00:00:00"/>
    <s v="Custom solution"/>
    <s v="New"/>
    <n v="1"/>
    <m/>
    <m/>
    <n v="716"/>
    <n v="0.5"/>
    <d v="2024-08-16T00:00:00"/>
    <m/>
  </r>
  <r>
    <s v="Cummerata, Wyman and Conn"/>
    <s v="Switzerland"/>
    <n v="46.204391000000001"/>
    <n v="6.1431579999999997"/>
    <s v="Banking &amp; Finance"/>
    <s v="Small (11-200)"/>
    <x v="0"/>
    <d v="2024-02-14T00:00:00"/>
    <s v="Services"/>
    <s v="New"/>
    <n v="1"/>
    <m/>
    <m/>
    <n v="1139"/>
    <n v="0.3"/>
    <d v="2024-05-28T00:00:00"/>
    <m/>
  </r>
  <r>
    <s v="O'Reilly, Torphy and Jakubowski"/>
    <s v="Switzerland"/>
    <n v="46.204391000000001"/>
    <n v="6.1431579999999997"/>
    <s v="Banking &amp; Finance"/>
    <s v="Small (11-200)"/>
    <x v="4"/>
    <d v="2024-04-16T00:00:00"/>
    <s v="Custom solution"/>
    <s v="New"/>
    <n v="1"/>
    <m/>
    <m/>
    <n v="427"/>
    <n v="0.4"/>
    <d v="2024-09-15T00:00:00"/>
    <m/>
  </r>
  <r>
    <s v="Boyer LLC"/>
    <s v="Austria"/>
    <n v="48.210033000000003"/>
    <n v="16.363448999999999"/>
    <s v="Transportation &amp; Logistics"/>
    <s v="Small (11-200)"/>
    <x v="2"/>
    <d v="2024-04-18T00:00:00"/>
    <s v="Services"/>
    <s v="New"/>
    <n v="1"/>
    <m/>
    <m/>
    <n v="857"/>
    <n v="0.5"/>
    <d v="2024-12-03T00:00:00"/>
    <m/>
  </r>
  <r>
    <s v="Bradtke, Predovic and Monahan"/>
    <s v="Portugal"/>
    <n v="38.736946000000003"/>
    <n v="-9.1426850000000002"/>
    <s v="Telecommunications"/>
    <s v="Small (11-200)"/>
    <x v="3"/>
    <d v="2024-03-17T00:00:00"/>
    <s v="SAAS"/>
    <s v="New"/>
    <n v="1"/>
    <m/>
    <m/>
    <n v="1442"/>
    <n v="0.1"/>
    <d v="2025-02-10T00:00:00"/>
    <m/>
  </r>
  <r>
    <s v="Schuppe Inc"/>
    <s v="France"/>
    <n v="48.864716000000001"/>
    <n v="2.3490139999999999"/>
    <s v="Banking &amp; Finance"/>
    <s v="Small (11-200)"/>
    <x v="7"/>
    <d v="2024-03-07T00:00:00"/>
    <s v="Services"/>
    <s v="New"/>
    <n v="1"/>
    <m/>
    <m/>
    <n v="839"/>
    <n v="0.6"/>
    <d v="2024-10-18T00:00:00"/>
    <m/>
  </r>
  <r>
    <s v="Hand-Heller"/>
    <s v="Germany"/>
    <n v="52.520007999999997"/>
    <n v="13.404954"/>
    <s v="Retail &amp; Distribution"/>
    <s v="Small (11-200)"/>
    <x v="4"/>
    <d v="2024-01-23T00:00:00"/>
    <s v="Custom solution"/>
    <s v="New"/>
    <n v="1"/>
    <m/>
    <m/>
    <n v="1660"/>
    <n v="0.8"/>
    <d v="2024-12-02T00:00:00"/>
    <m/>
  </r>
  <r>
    <s v="Prohaska-Jenkins"/>
    <s v="Portugal"/>
    <n v="38.736946000000003"/>
    <n v="-9.1426850000000002"/>
    <s v="Banking &amp; Finance"/>
    <s v="Small (11-200)"/>
    <x v="7"/>
    <d v="2024-05-01T00:00:00"/>
    <s v="SAAS"/>
    <s v="New"/>
    <n v="1"/>
    <m/>
    <m/>
    <n v="576"/>
    <n v="0.8"/>
    <d v="2025-02-25T00:00:00"/>
    <m/>
  </r>
  <r>
    <s v="Johnston, Hettinger and Luettgen"/>
    <s v="Austria"/>
    <n v="48.210033000000003"/>
    <n v="16.363448999999999"/>
    <s v="Recreation &amp; Sports"/>
    <s v="Small (11-200)"/>
    <x v="3"/>
    <d v="2024-03-23T00:00:00"/>
    <s v="SAAS"/>
    <s v="New"/>
    <n v="1"/>
    <m/>
    <m/>
    <n v="1351"/>
    <n v="0.4"/>
    <d v="2024-06-12T00:00:00"/>
    <m/>
  </r>
  <r>
    <s v="Rodriguez, Miller and Bradtke"/>
    <s v="Belgium"/>
    <n v="51.260196999999998"/>
    <n v="4.4027710000000004"/>
    <s v="Transportation &amp; Logistics"/>
    <s v="Small (11-200)"/>
    <x v="4"/>
    <d v="2024-02-07T00:00:00"/>
    <s v="Custom solution"/>
    <s v="New"/>
    <n v="1"/>
    <m/>
    <m/>
    <n v="1579"/>
    <n v="0.7"/>
    <d v="2025-01-03T00:00:00"/>
    <m/>
  </r>
  <r>
    <s v="Batz, Schamberger and Feeney"/>
    <s v="Italy"/>
    <n v="41.902782000000002"/>
    <n v="12.496366"/>
    <s v="Retail &amp; Distribution"/>
    <s v="Small (11-200)"/>
    <x v="6"/>
    <d v="2024-05-07T00:00:00"/>
    <s v="SAAS"/>
    <s v="New"/>
    <n v="1"/>
    <m/>
    <m/>
    <n v="731"/>
    <n v="0.2"/>
    <d v="2024-10-05T00:00:00"/>
    <m/>
  </r>
  <r>
    <s v="Ortiz-Christiansen"/>
    <s v="Portugal"/>
    <n v="38.736946000000003"/>
    <n v="-9.1426850000000002"/>
    <s v="Government Administration &amp; Healthcare"/>
    <s v="Small (11-200)"/>
    <x v="0"/>
    <d v="2024-05-18T00:00:00"/>
    <s v="SAAS"/>
    <s v="New"/>
    <n v="1"/>
    <m/>
    <m/>
    <n v="931"/>
    <n v="0.3"/>
    <d v="2025-04-04T00:00:00"/>
    <m/>
  </r>
  <r>
    <s v="Toy-Friesen"/>
    <s v="Austria"/>
    <n v="48.210033000000003"/>
    <n v="16.363448999999999"/>
    <s v="IT &amp; IT Services"/>
    <s v="Small (11-200)"/>
    <x v="3"/>
    <d v="2024-01-23T00:00:00"/>
    <s v="SAAS"/>
    <s v="New"/>
    <n v="1"/>
    <m/>
    <m/>
    <n v="1237"/>
    <n v="0.3"/>
    <d v="2024-07-17T00:00:00"/>
    <m/>
  </r>
  <r>
    <s v="Sawayn and Sons"/>
    <s v="Italy"/>
    <n v="41.902782000000002"/>
    <n v="12.496366"/>
    <s v="Government Administration &amp; Healthcare"/>
    <s v="Small (11-200)"/>
    <x v="5"/>
    <d v="2024-04-23T00:00:00"/>
    <s v="SAAS"/>
    <s v="New"/>
    <n v="1"/>
    <m/>
    <m/>
    <n v="1716"/>
    <n v="0.2"/>
    <d v="2024-11-17T00:00:00"/>
    <m/>
  </r>
  <r>
    <s v="Turcotte-Hand"/>
    <s v="Portugal"/>
    <n v="38.736946000000003"/>
    <n v="-9.1426850000000002"/>
    <s v="IT &amp; IT Services"/>
    <s v="Small (11-200)"/>
    <x v="4"/>
    <d v="2024-01-17T00:00:00"/>
    <s v="Services"/>
    <s v="New"/>
    <n v="1"/>
    <m/>
    <m/>
    <n v="1382"/>
    <n v="0.3"/>
    <d v="2024-11-26T00:00:00"/>
    <m/>
  </r>
  <r>
    <s v="Bayer Group"/>
    <s v="Portugal"/>
    <n v="38.736946000000003"/>
    <n v="-9.1426850000000002"/>
    <s v="Agriculture &amp; Mining"/>
    <s v="Small (11-200)"/>
    <x v="4"/>
    <d v="2024-05-09T00:00:00"/>
    <s v="Services"/>
    <s v="New"/>
    <n v="1"/>
    <m/>
    <m/>
    <n v="1194"/>
    <n v="1"/>
    <d v="2024-12-02T00:00:00"/>
    <m/>
  </r>
  <r>
    <s v="Leffler-Okuneva"/>
    <s v="Belgium"/>
    <n v="51.260196999999998"/>
    <n v="4.4027710000000004"/>
    <s v="Banking &amp; Finance"/>
    <s v="Small (11-200)"/>
    <x v="5"/>
    <d v="2024-01-10T00:00:00"/>
    <s v="Services"/>
    <s v="New"/>
    <n v="1"/>
    <m/>
    <m/>
    <n v="1073"/>
    <n v="0.2"/>
    <d v="2024-04-06T00:00:00"/>
    <m/>
  </r>
  <r>
    <s v="Little, Deckow and Kunde"/>
    <s v="Spain"/>
    <n v="40.416775000000001"/>
    <n v="-3.7037900000000001"/>
    <s v="Government Administration &amp; Healthcare"/>
    <s v="Small (11-200)"/>
    <x v="2"/>
    <d v="2024-05-11T00:00:00"/>
    <s v="Services"/>
    <s v="New"/>
    <n v="1"/>
    <m/>
    <m/>
    <n v="1102"/>
    <n v="0.2"/>
    <d v="2024-07-07T00:00:00"/>
    <m/>
  </r>
  <r>
    <s v="Ortiz, Cartwright and Leffler"/>
    <s v="Italy"/>
    <n v="41.902782000000002"/>
    <n v="12.496366"/>
    <s v="IT &amp; IT Services"/>
    <s v="Small (11-200)"/>
    <x v="4"/>
    <d v="2024-02-21T00:00:00"/>
    <s v="Services"/>
    <s v="New"/>
    <n v="1"/>
    <m/>
    <m/>
    <n v="1252"/>
    <n v="0.5"/>
    <d v="2024-11-08T00:00:00"/>
    <m/>
  </r>
  <r>
    <s v="Bernier and Sons"/>
    <s v="Belgium"/>
    <n v="51.260196999999998"/>
    <n v="4.4027710000000004"/>
    <s v="Retail &amp; Distribution"/>
    <s v="Small (11-200)"/>
    <x v="2"/>
    <d v="2024-01-30T00:00:00"/>
    <s v="SAAS"/>
    <s v="New"/>
    <n v="1"/>
    <m/>
    <m/>
    <n v="786"/>
    <n v="0.7"/>
    <d v="2024-11-27T00:00:00"/>
    <m/>
  </r>
  <r>
    <s v="Rempel-Towne"/>
    <s v="Belgium"/>
    <n v="51.260196999999998"/>
    <n v="4.4027710000000004"/>
    <s v="Professional Services &amp; Consulting"/>
    <s v="Small (11-200)"/>
    <x v="6"/>
    <d v="2024-03-20T00:00:00"/>
    <s v="Services"/>
    <s v="New"/>
    <n v="1"/>
    <m/>
    <m/>
    <n v="1292"/>
    <n v="0.8"/>
    <d v="2025-02-14T00:00:00"/>
    <m/>
  </r>
  <r>
    <s v="Sauer-Heaney"/>
    <s v="Italy"/>
    <n v="41.902782000000002"/>
    <n v="12.496366"/>
    <s v="Banking &amp; Finance"/>
    <s v="Small (11-200)"/>
    <x v="3"/>
    <d v="2024-01-09T00:00:00"/>
    <s v="Services"/>
    <s v="New"/>
    <n v="1"/>
    <m/>
    <m/>
    <n v="317"/>
    <n v="0.6"/>
    <d v="2024-07-13T00:00:00"/>
    <m/>
  </r>
  <r>
    <s v="Funk and Sons"/>
    <s v="Switzerland"/>
    <n v="46.204391000000001"/>
    <n v="6.1431579999999997"/>
    <s v="Transportation &amp; Logistics"/>
    <s v="Small (11-200)"/>
    <x v="3"/>
    <d v="2024-02-21T00:00:00"/>
    <s v="SAAS"/>
    <s v="New"/>
    <n v="1"/>
    <m/>
    <m/>
    <n v="958"/>
    <n v="0.3"/>
    <d v="2024-09-04T00:00:00"/>
    <m/>
  </r>
  <r>
    <s v="Cruickshank, Cormier and Willms"/>
    <s v="Italy"/>
    <n v="41.902782000000002"/>
    <n v="12.496366"/>
    <s v="Banking &amp; Finance"/>
    <s v="Small (11-200)"/>
    <x v="6"/>
    <d v="2024-05-23T00:00:00"/>
    <s v="Services"/>
    <s v="New"/>
    <n v="1"/>
    <m/>
    <m/>
    <n v="1364"/>
    <n v="0.5"/>
    <d v="2024-09-06T00:00:00"/>
    <m/>
  </r>
  <r>
    <s v="Roberts, Boehm and Swift"/>
    <s v="Switzerland"/>
    <n v="46.204391000000001"/>
    <n v="6.1431579999999997"/>
    <s v="Transportation &amp; Logistics"/>
    <s v="Small (11-200)"/>
    <x v="4"/>
    <d v="2024-04-03T00:00:00"/>
    <s v="Services"/>
    <s v="New"/>
    <n v="1"/>
    <m/>
    <m/>
    <n v="1348"/>
    <n v="0.2"/>
    <d v="2024-05-14T00:00:00"/>
    <m/>
  </r>
  <r>
    <s v="Gerlach, Kiehn and Weber"/>
    <s v="Switzerland"/>
    <n v="46.204391000000001"/>
    <n v="6.1431579999999997"/>
    <s v="Banking &amp; Finance"/>
    <s v="Small (11-200)"/>
    <x v="4"/>
    <d v="2024-02-10T00:00:00"/>
    <s v="Custom solution"/>
    <s v="New"/>
    <n v="1"/>
    <m/>
    <m/>
    <n v="1811"/>
    <n v="0.1"/>
    <d v="2024-11-09T00:00:00"/>
    <m/>
  </r>
  <r>
    <s v="Sawayn, Sanford and Skiles"/>
    <s v="Germany"/>
    <n v="52.520007999999997"/>
    <n v="13.404954"/>
    <s v="IT &amp; IT Services"/>
    <s v="Small (11-200)"/>
    <x v="6"/>
    <d v="2024-02-19T00:00:00"/>
    <s v="SAAS"/>
    <s v="New"/>
    <n v="1"/>
    <m/>
    <m/>
    <n v="1607"/>
    <n v="0.1"/>
    <d v="2025-01-12T00:00:00"/>
    <m/>
  </r>
  <r>
    <s v="Harris, Schmidt and Kautzer"/>
    <s v="Italy"/>
    <n v="41.902782000000002"/>
    <n v="12.496366"/>
    <s v="Transportation &amp; Logistics"/>
    <s v="Small (11-200)"/>
    <x v="3"/>
    <d v="2024-04-05T00:00:00"/>
    <s v="Services"/>
    <s v="New"/>
    <n v="1"/>
    <m/>
    <m/>
    <n v="1139"/>
    <n v="0.3"/>
    <d v="2024-07-25T00:00:00"/>
    <m/>
  </r>
  <r>
    <s v="Stamm-Rath"/>
    <s v="Italy"/>
    <n v="41.902782000000002"/>
    <n v="12.496366"/>
    <s v="IT &amp; IT Services"/>
    <s v="Small (11-200)"/>
    <x v="2"/>
    <d v="2024-01-26T00:00:00"/>
    <s v="Services"/>
    <s v="New"/>
    <n v="1"/>
    <m/>
    <m/>
    <n v="487"/>
    <n v="0.5"/>
    <d v="2024-09-13T00:00:00"/>
    <m/>
  </r>
  <r>
    <s v="Hamill, Koepp and Quigley"/>
    <s v="Italy"/>
    <n v="41.902782000000002"/>
    <n v="12.496366"/>
    <s v="Manufacturing &amp; Production"/>
    <s v="Small (11-200)"/>
    <x v="6"/>
    <d v="2024-04-17T00:00:00"/>
    <s v="Services"/>
    <s v="New"/>
    <n v="1"/>
    <m/>
    <m/>
    <n v="495"/>
    <n v="0.6"/>
    <d v="2024-05-28T00:00:00"/>
    <m/>
  </r>
  <r>
    <s v="Hodkiewicz-Powlowski"/>
    <s v="Portugal"/>
    <n v="38.736946000000003"/>
    <n v="-9.1426850000000002"/>
    <s v="IT &amp; IT Services"/>
    <s v="Small (11-200)"/>
    <x v="3"/>
    <d v="2024-02-08T00:00:00"/>
    <s v="Services"/>
    <s v="New"/>
    <n v="1"/>
    <m/>
    <m/>
    <n v="344"/>
    <n v="0.4"/>
    <d v="2024-04-01T00:00:00"/>
    <m/>
  </r>
  <r>
    <s v="Moore Group"/>
    <s v="France"/>
    <n v="48.864716000000001"/>
    <n v="2.3490139999999999"/>
    <s v="Education &amp; Science"/>
    <s v="Small (11-200)"/>
    <x v="3"/>
    <d v="2024-04-11T00:00:00"/>
    <s v="SAAS"/>
    <s v="New"/>
    <n v="1"/>
    <m/>
    <m/>
    <n v="443"/>
    <n v="0.3"/>
    <d v="2024-08-07T00:00:00"/>
    <m/>
  </r>
  <r>
    <s v="Schumm-Auer"/>
    <s v="Spain"/>
    <n v="40.416775000000001"/>
    <n v="-3.7037900000000001"/>
    <s v="Education &amp; Science"/>
    <s v="Small (11-200)"/>
    <x v="1"/>
    <d v="2024-03-11T00:00:00"/>
    <s v="SAAS"/>
    <s v="New"/>
    <n v="1"/>
    <m/>
    <m/>
    <n v="718"/>
    <n v="0.4"/>
    <d v="2025-02-03T00:00:00"/>
    <m/>
  </r>
  <r>
    <s v="Ward, Daugherty and Homenick"/>
    <s v="Austria"/>
    <n v="48.210033000000003"/>
    <n v="16.363448999999999"/>
    <s v="IT &amp; IT Services"/>
    <s v="Small (11-200)"/>
    <x v="4"/>
    <d v="2024-05-30T00:00:00"/>
    <s v="Custom solution"/>
    <s v="New"/>
    <n v="1"/>
    <m/>
    <m/>
    <n v="1917"/>
    <n v="0.9"/>
    <d v="2024-10-25T00:00:00"/>
    <m/>
  </r>
  <r>
    <s v="Pollich, Robel and Friesen"/>
    <s v="Germany"/>
    <n v="52.520007999999997"/>
    <n v="13.404954"/>
    <s v="Government Administration &amp; Healthcare"/>
    <s v="Small (11-200)"/>
    <x v="1"/>
    <d v="2024-01-23T00:00:00"/>
    <s v="Custom solution"/>
    <s v="New"/>
    <n v="1"/>
    <m/>
    <m/>
    <n v="1729"/>
    <n v="0.5"/>
    <d v="2024-06-28T00:00:00"/>
    <m/>
  </r>
  <r>
    <s v="Weimann, Pacocha and McCullough"/>
    <s v="Italy"/>
    <n v="41.902782000000002"/>
    <n v="12.496366"/>
    <s v="Construction &amp; Engineering"/>
    <s v="Small (11-200)"/>
    <x v="4"/>
    <d v="2024-05-04T00:00:00"/>
    <s v="Custom solution"/>
    <s v="New"/>
    <n v="1"/>
    <m/>
    <m/>
    <n v="1345"/>
    <n v="0.1"/>
    <d v="2024-08-15T00:00:00"/>
    <m/>
  </r>
  <r>
    <s v="Champlin, Borer and Purdy"/>
    <s v="Portugal"/>
    <n v="38.736946000000003"/>
    <n v="-9.1426850000000002"/>
    <s v="Transportation &amp; Logistics"/>
    <s v="Small (11-200)"/>
    <x v="2"/>
    <d v="2024-04-21T00:00:00"/>
    <s v="Services"/>
    <s v="New"/>
    <n v="1"/>
    <m/>
    <m/>
    <n v="1626"/>
    <n v="0.6"/>
    <d v="2025-04-19T00:00:00"/>
    <m/>
  </r>
  <r>
    <s v="Erdman, Medhurst and Rowe"/>
    <s v="Italy"/>
    <n v="41.902782000000002"/>
    <n v="12.496366"/>
    <s v="Telecommunications"/>
    <s v="Small (11-200)"/>
    <x v="2"/>
    <d v="2024-05-22T00:00:00"/>
    <s v="SAAS"/>
    <s v="New"/>
    <n v="1"/>
    <m/>
    <m/>
    <n v="1592"/>
    <n v="0.5"/>
    <d v="2024-07-23T00:00:00"/>
    <m/>
  </r>
  <r>
    <s v="Gutmann-Hoppe"/>
    <s v="Belgium"/>
    <n v="51.260196999999998"/>
    <n v="4.4027710000000004"/>
    <s v="Energy &amp; Utilities"/>
    <s v="Small (11-200)"/>
    <x v="4"/>
    <d v="2024-02-07T00:00:00"/>
    <s v="Custom solution"/>
    <s v="New"/>
    <n v="1"/>
    <m/>
    <m/>
    <n v="819"/>
    <n v="0.3"/>
    <d v="2024-02-28T00:00:00"/>
    <m/>
  </r>
  <r>
    <s v="Lakin-Bradtke"/>
    <s v="Italy"/>
    <n v="41.902782000000002"/>
    <n v="12.496366"/>
    <s v="Entertainment &amp; Media &amp; Hospitality"/>
    <s v="Small (11-200)"/>
    <x v="3"/>
    <d v="2024-02-28T00:00:00"/>
    <s v="SAAS"/>
    <s v="New"/>
    <n v="1"/>
    <m/>
    <m/>
    <n v="766"/>
    <n v="0.5"/>
    <d v="2025-02-15T00:00:00"/>
    <m/>
  </r>
  <r>
    <s v="Ziemann, Bergstrom and Harber"/>
    <s v="Italy"/>
    <n v="41.902782000000002"/>
    <n v="12.496366"/>
    <s v="Banking &amp; Finance"/>
    <s v="Small (11-200)"/>
    <x v="4"/>
    <d v="2024-01-09T00:00:00"/>
    <s v="Services"/>
    <s v="New"/>
    <n v="1"/>
    <m/>
    <m/>
    <n v="834"/>
    <n v="0.4"/>
    <d v="2024-12-30T00:00:00"/>
    <m/>
  </r>
  <r>
    <s v="Mitchell-Hauck"/>
    <s v="Italy"/>
    <n v="41.902782000000002"/>
    <n v="12.496366"/>
    <s v="Transportation &amp; Logistics"/>
    <s v="Small (11-200)"/>
    <x v="6"/>
    <d v="2024-03-29T00:00:00"/>
    <s v="SAAS"/>
    <s v="New"/>
    <n v="1"/>
    <m/>
    <m/>
    <n v="1662"/>
    <n v="0.3"/>
    <d v="2025-03-23T00:00:00"/>
    <m/>
  </r>
  <r>
    <s v="Labadie-Keeling"/>
    <s v="Germany"/>
    <n v="52.520007999999997"/>
    <n v="13.404954"/>
    <s v="Recreation &amp; Sports"/>
    <s v="Small (11-200)"/>
    <x v="2"/>
    <d v="2024-01-13T00:00:00"/>
    <s v="SAAS"/>
    <s v="New"/>
    <n v="1"/>
    <m/>
    <m/>
    <n v="1819"/>
    <n v="0.6"/>
    <d v="2024-08-28T00:00:00"/>
    <m/>
  </r>
  <r>
    <s v="Borer Group"/>
    <s v="Austria"/>
    <n v="48.210033000000003"/>
    <n v="16.363448999999999"/>
    <s v="Agriculture &amp; Mining"/>
    <s v="Small (11-200)"/>
    <x v="4"/>
    <d v="2024-05-21T00:00:00"/>
    <s v="Services"/>
    <s v="New"/>
    <n v="1"/>
    <m/>
    <m/>
    <n v="1142"/>
    <n v="0.2"/>
    <d v="2024-06-26T00:00:00"/>
    <m/>
  </r>
  <r>
    <s v="Goldner, Grant and Krajcik"/>
    <s v="Austria"/>
    <n v="48.210033000000003"/>
    <n v="16.363448999999999"/>
    <s v="Entertainment &amp; Media &amp; Hospitality"/>
    <s v="Small (11-200)"/>
    <x v="3"/>
    <d v="2024-02-21T00:00:00"/>
    <s v="Custom solution"/>
    <s v="New"/>
    <n v="1"/>
    <m/>
    <m/>
    <n v="1340"/>
    <n v="0.3"/>
    <d v="2024-08-16T00:00:00"/>
    <m/>
  </r>
  <r>
    <s v="Schinner and Sons"/>
    <s v="Belgium"/>
    <n v="51.260196999999998"/>
    <n v="4.4027710000000004"/>
    <s v="Transportation &amp; Logistics"/>
    <s v="Small (11-200)"/>
    <x v="1"/>
    <d v="2024-01-23T00:00:00"/>
    <s v="Services"/>
    <s v="New"/>
    <n v="1"/>
    <m/>
    <m/>
    <n v="797"/>
    <n v="0.4"/>
    <d v="2024-06-12T00:00:00"/>
    <m/>
  </r>
  <r>
    <s v="Kihn Inc"/>
    <s v="Germany"/>
    <n v="52.520007999999997"/>
    <n v="13.404954"/>
    <s v="Transportation &amp; Logistics"/>
    <s v="Small (11-200)"/>
    <x v="3"/>
    <d v="2024-05-09T00:00:00"/>
    <s v="SAAS"/>
    <s v="New"/>
    <n v="1"/>
    <m/>
    <m/>
    <n v="644"/>
    <n v="0.4"/>
    <d v="2025-01-25T00:00:00"/>
    <m/>
  </r>
  <r>
    <s v="Abbott-Wisoky"/>
    <s v="Netherlands"/>
    <n v="52.370215999999999"/>
    <n v="4.895168"/>
    <s v="Banking &amp; Finance"/>
    <s v="Small (11-200)"/>
    <x v="6"/>
    <d v="2024-05-19T00:00:00"/>
    <s v="Services"/>
    <s v="New"/>
    <n v="1"/>
    <m/>
    <m/>
    <n v="355"/>
    <n v="0.3"/>
    <d v="2025-02-26T00:00:00"/>
    <m/>
  </r>
  <r>
    <s v="Strosin, Bahringer and Reilly"/>
    <s v="Germany"/>
    <n v="52.520007999999997"/>
    <n v="13.404954"/>
    <s v="IT &amp; IT Services"/>
    <s v="Small (11-200)"/>
    <x v="0"/>
    <d v="2024-05-28T00:00:00"/>
    <s v="Custom solution"/>
    <s v="New"/>
    <n v="1"/>
    <m/>
    <m/>
    <n v="1741"/>
    <n v="0.5"/>
    <d v="2024-10-18T00:00:00"/>
    <m/>
  </r>
  <r>
    <s v="McKenzie, Jerde and Altenwerth"/>
    <s v="Netherlands"/>
    <n v="52.370215999999999"/>
    <n v="4.895168"/>
    <s v="Banking &amp; Finance"/>
    <s v="Small (11-200)"/>
    <x v="3"/>
    <d v="2024-01-31T00:00:00"/>
    <s v="SAAS"/>
    <s v="New"/>
    <n v="1"/>
    <m/>
    <m/>
    <n v="441"/>
    <n v="0.3"/>
    <d v="2024-10-17T00:00:00"/>
    <m/>
  </r>
  <r>
    <s v="Runolfsdottir, Mills and Jacobi"/>
    <s v="Germany"/>
    <n v="52.520007999999997"/>
    <n v="13.404954"/>
    <s v="Transportation &amp; Logistics"/>
    <s v="Small (11-200)"/>
    <x v="2"/>
    <d v="2024-05-10T00:00:00"/>
    <s v="SAAS"/>
    <s v="New"/>
    <n v="1"/>
    <m/>
    <m/>
    <n v="1239"/>
    <n v="0.4"/>
    <d v="2025-03-02T00:00:00"/>
    <m/>
  </r>
  <r>
    <s v="Tremblay, Thompson and Robel"/>
    <s v="Belgium"/>
    <n v="51.260196999999998"/>
    <n v="4.4027710000000004"/>
    <s v="IT &amp; IT Services"/>
    <s v="Small (11-200)"/>
    <x v="3"/>
    <d v="2024-05-11T00:00:00"/>
    <s v="SAAS"/>
    <s v="New"/>
    <n v="1"/>
    <m/>
    <m/>
    <n v="467"/>
    <n v="0.4"/>
    <d v="2025-02-15T00:00:00"/>
    <m/>
  </r>
  <r>
    <s v="Rutherford LLC"/>
    <s v="Germany"/>
    <n v="52.520007999999997"/>
    <n v="13.404954"/>
    <s v="Transportation &amp; Logistics"/>
    <s v="Small (11-200)"/>
    <x v="4"/>
    <d v="2024-02-10T00:00:00"/>
    <s v="SAAS"/>
    <s v="New"/>
    <n v="1"/>
    <m/>
    <m/>
    <n v="403"/>
    <n v="0.5"/>
    <d v="2024-06-19T00:00:00"/>
    <m/>
  </r>
  <r>
    <s v="Rice-Bayer"/>
    <s v="Austria"/>
    <n v="48.210033000000003"/>
    <n v="16.363448999999999"/>
    <s v="Energy &amp; Utilities"/>
    <s v="Small (11-200)"/>
    <x v="4"/>
    <d v="2024-03-20T00:00:00"/>
    <s v="SAAS"/>
    <s v="New"/>
    <n v="1"/>
    <m/>
    <m/>
    <n v="677"/>
    <n v="0.2"/>
    <d v="2024-12-29T00:00:00"/>
    <m/>
  </r>
  <r>
    <s v="Blanda, Gibson and Mills"/>
    <s v="Switzerland"/>
    <n v="46.204391000000001"/>
    <n v="6.1431579999999997"/>
    <s v="IT &amp; IT Services"/>
    <s v="Small (11-200)"/>
    <x v="2"/>
    <d v="2024-03-29T00:00:00"/>
    <s v="SAAS"/>
    <s v="New"/>
    <n v="1"/>
    <m/>
    <m/>
    <n v="690"/>
    <n v="0.1"/>
    <d v="2024-11-27T00:00:00"/>
    <m/>
  </r>
  <r>
    <s v="Deckow, Dickens and Koss"/>
    <s v="Switzerland"/>
    <n v="46.204391000000001"/>
    <n v="6.1431579999999997"/>
    <s v="Transportation &amp; Logistics"/>
    <s v="Small (11-200)"/>
    <x v="4"/>
    <d v="2024-05-25T00:00:00"/>
    <s v="SAAS"/>
    <s v="New"/>
    <n v="1"/>
    <m/>
    <m/>
    <n v="404"/>
    <n v="0.3"/>
    <d v="2024-08-08T00:00:00"/>
    <m/>
  </r>
  <r>
    <s v="Sporer-Beer"/>
    <s v="France"/>
    <n v="48.864716000000001"/>
    <n v="2.3490139999999999"/>
    <s v="IT &amp; IT Services"/>
    <s v="Small (11-200)"/>
    <x v="2"/>
    <d v="2024-02-12T00:00:00"/>
    <s v="SAAS"/>
    <s v="New"/>
    <n v="1"/>
    <m/>
    <m/>
    <n v="1126"/>
    <n v="0.8"/>
    <d v="2024-04-11T00:00:00"/>
    <m/>
  </r>
  <r>
    <s v="Hudson Group"/>
    <s v="Germany"/>
    <n v="52.520007999999997"/>
    <n v="13.404954"/>
    <s v="Telecommunications"/>
    <s v="Small (11-200)"/>
    <x v="3"/>
    <d v="2024-01-30T00:00:00"/>
    <s v="SAAS"/>
    <s v="New"/>
    <n v="1"/>
    <m/>
    <m/>
    <n v="1675"/>
    <n v="0.4"/>
    <d v="2024-07-13T00:00:00"/>
    <m/>
  </r>
  <r>
    <s v="Gutmann-Friesen"/>
    <s v="Italy"/>
    <n v="41.902782000000002"/>
    <n v="12.496366"/>
    <s v="Banking &amp; Finance"/>
    <s v="Small (11-200)"/>
    <x v="0"/>
    <d v="2024-05-13T00:00:00"/>
    <s v="Services"/>
    <s v="New"/>
    <n v="1"/>
    <m/>
    <m/>
    <n v="1910"/>
    <n v="0.2"/>
    <d v="2025-03-18T00:00:00"/>
    <m/>
  </r>
  <r>
    <s v="Schmidt, Konopelski and Larson"/>
    <s v="Austria"/>
    <n v="48.210033000000003"/>
    <n v="16.363448999999999"/>
    <s v="Banking &amp; Finance"/>
    <s v="Small (11-200)"/>
    <x v="3"/>
    <d v="2024-02-04T00:00:00"/>
    <s v="Custom solution"/>
    <s v="New"/>
    <n v="1"/>
    <m/>
    <m/>
    <n v="857"/>
    <n v="0.3"/>
    <d v="2024-11-21T00:00:00"/>
    <m/>
  </r>
  <r>
    <s v="O'Connell Group"/>
    <s v="Portugal"/>
    <n v="38.736946000000003"/>
    <n v="-9.1426850000000002"/>
    <s v="Government Administration &amp; Healthcare"/>
    <s v="Small (11-200)"/>
    <x v="4"/>
    <d v="2024-03-14T00:00:00"/>
    <s v="Services"/>
    <s v="New"/>
    <n v="1"/>
    <m/>
    <m/>
    <n v="1561"/>
    <n v="0.4"/>
    <d v="2025-01-04T00:00:00"/>
    <m/>
  </r>
  <r>
    <s v="Willms-Hagenes"/>
    <s v="Portugal"/>
    <n v="38.736946000000003"/>
    <n v="-9.1426850000000002"/>
    <s v="Transportation &amp; Logistics"/>
    <s v="Small (11-200)"/>
    <x v="2"/>
    <d v="2024-05-27T00:00:00"/>
    <s v="Custom solution"/>
    <s v="New"/>
    <n v="1"/>
    <m/>
    <m/>
    <n v="872"/>
    <n v="0.5"/>
    <d v="2024-10-04T00:00:00"/>
    <m/>
  </r>
  <r>
    <s v="Metz-Kuvalis"/>
    <s v="Germany"/>
    <n v="52.520007999999997"/>
    <n v="13.404954"/>
    <s v="Banking &amp; Finance"/>
    <s v="Small (11-200)"/>
    <x v="4"/>
    <d v="2024-01-07T00:00:00"/>
    <s v="Services"/>
    <s v="New"/>
    <n v="1"/>
    <m/>
    <m/>
    <n v="757"/>
    <n v="0.3"/>
    <d v="2024-08-12T00:00:00"/>
    <m/>
  </r>
  <r>
    <s v="Jakubowski Group"/>
    <s v="Germany"/>
    <n v="52.520007999999997"/>
    <n v="13.404954"/>
    <s v="Retail &amp; Distribution"/>
    <s v="Small (11-200)"/>
    <x v="3"/>
    <d v="2024-03-17T00:00:00"/>
    <s v="SAAS"/>
    <s v="New"/>
    <n v="1"/>
    <m/>
    <m/>
    <n v="1521"/>
    <n v="0.7"/>
    <d v="2025-03-17T00:00:00"/>
    <m/>
  </r>
  <r>
    <s v="Volkman Inc"/>
    <s v="France"/>
    <n v="48.864716000000001"/>
    <n v="2.3490139999999999"/>
    <s v="Manufacturing &amp; Production"/>
    <s v="Small (11-200)"/>
    <x v="2"/>
    <d v="2024-04-20T00:00:00"/>
    <s v="SAAS"/>
    <s v="New"/>
    <n v="1"/>
    <m/>
    <m/>
    <n v="1010"/>
    <n v="0.8"/>
    <d v="2025-02-14T00:00:00"/>
    <m/>
  </r>
  <r>
    <s v="Haley, Ritchie and Anderson"/>
    <s v="Italy"/>
    <n v="41.902782000000002"/>
    <n v="12.496366"/>
    <s v="IT &amp; IT Services"/>
    <s v="Small (11-200)"/>
    <x v="5"/>
    <d v="2024-02-16T00:00:00"/>
    <s v="Services"/>
    <s v="New"/>
    <n v="1"/>
    <m/>
    <m/>
    <n v="1175"/>
    <n v="0.3"/>
    <d v="2024-07-05T00:00:00"/>
    <m/>
  </r>
  <r>
    <s v="Hoeger Inc"/>
    <s v="Italy"/>
    <n v="41.902782000000002"/>
    <n v="12.496366"/>
    <s v="Professional Services &amp; Consulting"/>
    <s v="Small (11-200)"/>
    <x v="3"/>
    <d v="2024-01-26T00:00:00"/>
    <s v="SAAS"/>
    <s v="New"/>
    <n v="1"/>
    <m/>
    <m/>
    <n v="1058"/>
    <n v="0.8"/>
    <d v="2024-11-02T00:00:00"/>
    <m/>
  </r>
  <r>
    <s v="Monahan-Quitzon"/>
    <s v="Austria"/>
    <n v="48.210033000000003"/>
    <n v="16.363448999999999"/>
    <s v="Energy &amp; Utilities"/>
    <s v="Small (11-200)"/>
    <x v="2"/>
    <d v="2024-03-22T00:00:00"/>
    <s v="SAAS"/>
    <s v="New"/>
    <n v="1"/>
    <m/>
    <m/>
    <n v="1546"/>
    <n v="0.1"/>
    <d v="2024-04-30T00:00:00"/>
    <m/>
  </r>
  <r>
    <s v="Crona, Keeling and Daniel"/>
    <s v="Switzerland"/>
    <n v="46.204391000000001"/>
    <n v="6.1431579999999997"/>
    <s v="Transportation &amp; Logistics"/>
    <s v="Small (11-200)"/>
    <x v="2"/>
    <d v="2024-05-05T00:00:00"/>
    <s v="SAAS"/>
    <s v="New"/>
    <n v="1"/>
    <m/>
    <m/>
    <n v="1029"/>
    <n v="0.9"/>
    <d v="2024-09-19T00:00:00"/>
    <m/>
  </r>
  <r>
    <s v="Bergnaum, Hyatt and Purdy"/>
    <s v="France"/>
    <n v="48.864716000000001"/>
    <n v="2.3490139999999999"/>
    <s v="Energy &amp; Utilities"/>
    <s v="Small (11-200)"/>
    <x v="7"/>
    <d v="2024-04-02T00:00:00"/>
    <s v="SAAS"/>
    <s v="New"/>
    <n v="1"/>
    <m/>
    <m/>
    <n v="1736"/>
    <n v="0.4"/>
    <d v="2024-10-04T00:00:00"/>
    <m/>
  </r>
  <r>
    <s v="Schiller-Stehr"/>
    <s v="Belgium"/>
    <n v="51.260196999999998"/>
    <n v="4.4027710000000004"/>
    <s v="Banking &amp; Finance"/>
    <s v="Small (11-200)"/>
    <x v="6"/>
    <d v="2024-01-02T00:00:00"/>
    <s v="Services"/>
    <s v="New"/>
    <n v="1"/>
    <m/>
    <m/>
    <n v="1035"/>
    <n v="0.6"/>
    <d v="2024-08-04T00:00:00"/>
    <m/>
  </r>
  <r>
    <s v="Kuhlman Group"/>
    <s v="Germany"/>
    <n v="52.520007999999997"/>
    <n v="13.404954"/>
    <s v="IT &amp; IT Services"/>
    <s v="Small (11-200)"/>
    <x v="7"/>
    <d v="2024-03-14T00:00:00"/>
    <s v="SAAS"/>
    <s v="New"/>
    <n v="1"/>
    <m/>
    <m/>
    <n v="1077"/>
    <n v="0.2"/>
    <d v="2024-10-10T00:00:00"/>
    <m/>
  </r>
  <r>
    <s v="Bogan Inc"/>
    <s v="Germany"/>
    <n v="52.520007999999997"/>
    <n v="13.404954"/>
    <s v="IT &amp; IT Services"/>
    <s v="Small (11-200)"/>
    <x v="3"/>
    <d v="2024-02-01T00:00:00"/>
    <s v="Services"/>
    <s v="New"/>
    <n v="1"/>
    <m/>
    <m/>
    <n v="1462"/>
    <n v="0.6"/>
    <d v="2024-09-05T00:00:00"/>
    <m/>
  </r>
  <r>
    <s v="Yundt Inc"/>
    <s v="France"/>
    <n v="48.864716000000001"/>
    <n v="2.3490139999999999"/>
    <s v="Transportation &amp; Logistics"/>
    <s v="Small (11-200)"/>
    <x v="4"/>
    <d v="2024-01-09T00:00:00"/>
    <s v="SAAS"/>
    <s v="New"/>
    <n v="1"/>
    <m/>
    <m/>
    <n v="1849"/>
    <n v="0.8"/>
    <d v="2024-12-16T00:00:00"/>
    <m/>
  </r>
  <r>
    <s v="Sawayn-Bogan"/>
    <s v="Italy"/>
    <n v="41.902782000000002"/>
    <n v="12.496366"/>
    <s v="Transportation &amp; Logistics"/>
    <s v="Small (11-200)"/>
    <x v="1"/>
    <d v="2024-05-13T00:00:00"/>
    <s v="SAAS"/>
    <s v="New"/>
    <n v="1"/>
    <m/>
    <m/>
    <n v="294"/>
    <n v="0.4"/>
    <d v="2025-02-03T00:00:00"/>
    <m/>
  </r>
  <r>
    <s v="Spinka, Johns and Tromp"/>
    <s v="Germany"/>
    <n v="52.520007999999997"/>
    <n v="13.404954"/>
    <s v="Banking &amp; Finance"/>
    <s v="Small (11-200)"/>
    <x v="3"/>
    <d v="2024-01-03T00:00:00"/>
    <s v="SAAS"/>
    <s v="New"/>
    <n v="1"/>
    <m/>
    <m/>
    <n v="1632"/>
    <n v="0.3"/>
    <d v="2024-11-16T00:00:00"/>
    <m/>
  </r>
  <r>
    <s v="Zieme-Cronin"/>
    <s v="Italy"/>
    <n v="41.902782000000002"/>
    <n v="12.496366"/>
    <s v="Banking &amp; Finance"/>
    <s v="Small (11-200)"/>
    <x v="3"/>
    <d v="2024-02-05T00:00:00"/>
    <s v="SAAS"/>
    <s v="New"/>
    <n v="1"/>
    <m/>
    <m/>
    <n v="457"/>
    <n v="0.3"/>
    <d v="2024-08-29T00:00:00"/>
    <m/>
  </r>
  <r>
    <s v="Gleichner-Kohler"/>
    <s v="France"/>
    <n v="48.864716000000001"/>
    <n v="2.3490139999999999"/>
    <s v="Agriculture &amp; Mining"/>
    <s v="Small (11-200)"/>
    <x v="1"/>
    <d v="2024-01-17T00:00:00"/>
    <s v="Custom solution"/>
    <s v="New"/>
    <n v="1"/>
    <m/>
    <m/>
    <n v="852"/>
    <n v="0.4"/>
    <d v="2024-12-21T00:00:00"/>
    <m/>
  </r>
  <r>
    <s v="Morar-Goyette"/>
    <s v="Austria"/>
    <n v="48.210033000000003"/>
    <n v="16.363448999999999"/>
    <s v="Banking &amp; Finance"/>
    <s v="Small (11-200)"/>
    <x v="3"/>
    <d v="2024-04-01T00:00:00"/>
    <s v="Services"/>
    <s v="New"/>
    <n v="1"/>
    <m/>
    <m/>
    <n v="220"/>
    <n v="0.3"/>
    <d v="2025-03-17T00:00:00"/>
    <m/>
  </r>
  <r>
    <s v="Howell and Sons"/>
    <s v="Italy"/>
    <n v="41.902782000000002"/>
    <n v="12.496366"/>
    <s v="Energy &amp; Utilities"/>
    <s v="Small (11-200)"/>
    <x v="7"/>
    <d v="2024-04-28T00:00:00"/>
    <s v="SAAS"/>
    <s v="New"/>
    <n v="1"/>
    <m/>
    <m/>
    <n v="733"/>
    <n v="0.6"/>
    <d v="2024-11-02T00:00:00"/>
    <m/>
  </r>
  <r>
    <s v="Metz LLC"/>
    <s v="Belgium"/>
    <n v="51.260196999999998"/>
    <n v="4.4027710000000004"/>
    <s v="Banking &amp; Finance"/>
    <s v="Small (11-200)"/>
    <x v="2"/>
    <d v="2024-03-13T00:00:00"/>
    <s v="SAAS"/>
    <s v="New"/>
    <n v="1"/>
    <m/>
    <m/>
    <n v="1736"/>
    <n v="0.3"/>
    <d v="2024-09-03T00:00:00"/>
    <m/>
  </r>
  <r>
    <s v="Schamberger Group"/>
    <s v="France"/>
    <n v="48.864716000000001"/>
    <n v="2.3490139999999999"/>
    <s v="Education &amp; Science"/>
    <s v="Small (11-200)"/>
    <x v="3"/>
    <d v="2024-01-20T00:00:00"/>
    <s v="SAAS"/>
    <s v="New"/>
    <n v="1"/>
    <m/>
    <m/>
    <n v="1064"/>
    <n v="0.2"/>
    <d v="2024-04-17T00:00:00"/>
    <m/>
  </r>
  <r>
    <s v="Dickinson, King and Jenkins"/>
    <s v="Germany"/>
    <n v="52.520007999999997"/>
    <n v="13.404954"/>
    <s v="Retail &amp; Distribution"/>
    <s v="Small (11-200)"/>
    <x v="0"/>
    <d v="2024-03-07T00:00:00"/>
    <s v="SAAS"/>
    <s v="New"/>
    <n v="1"/>
    <m/>
    <m/>
    <n v="1152"/>
    <n v="0.4"/>
    <d v="2024-04-25T00:00:00"/>
    <m/>
  </r>
  <r>
    <s v="Jakubowski LLC"/>
    <s v="Germany"/>
    <n v="52.520007999999997"/>
    <n v="13.404954"/>
    <s v="Professional Services &amp; Consulting"/>
    <s v="Small (11-200)"/>
    <x v="6"/>
    <d v="2024-05-10T00:00:00"/>
    <s v="SAAS"/>
    <s v="New"/>
    <n v="1"/>
    <m/>
    <m/>
    <n v="227"/>
    <n v="0.4"/>
    <d v="2025-02-17T00:00:00"/>
    <m/>
  </r>
  <r>
    <s v="King-Rohan"/>
    <s v="Austria"/>
    <n v="48.210033000000003"/>
    <n v="16.363448999999999"/>
    <s v="Recreation &amp; Sports"/>
    <s v="Small (11-200)"/>
    <x v="7"/>
    <d v="2024-03-11T00:00:00"/>
    <s v="SAAS"/>
    <s v="New"/>
    <n v="1"/>
    <m/>
    <m/>
    <n v="1409"/>
    <n v="0.3"/>
    <d v="2024-12-21T00:00:00"/>
    <m/>
  </r>
  <r>
    <s v="Rowe and Sons"/>
    <s v="Switzerland"/>
    <n v="46.204391000000001"/>
    <n v="6.1431579999999997"/>
    <s v="Transportation &amp; Logistics"/>
    <s v="Small (11-200)"/>
    <x v="2"/>
    <d v="2024-03-28T00:00:00"/>
    <s v="Services"/>
    <s v="New"/>
    <n v="1"/>
    <m/>
    <m/>
    <n v="1853"/>
    <n v="0.4"/>
    <d v="2024-05-28T00:00:00"/>
    <m/>
  </r>
  <r>
    <s v="Barrows Group"/>
    <s v="Germany"/>
    <n v="52.520007999999997"/>
    <n v="13.404954"/>
    <s v="Education &amp; Science"/>
    <s v="Small (11-200)"/>
    <x v="3"/>
    <d v="2024-03-01T00:00:00"/>
    <s v="SAAS"/>
    <s v="New"/>
    <n v="1"/>
    <m/>
    <m/>
    <n v="601"/>
    <n v="0.3"/>
    <d v="2024-09-29T00:00:00"/>
    <m/>
  </r>
  <r>
    <s v="Kertzmann-Kris"/>
    <s v="Switzerland"/>
    <n v="46.204391000000001"/>
    <n v="6.1431579999999997"/>
    <s v="IT &amp; IT Services"/>
    <s v="Small (11-200)"/>
    <x v="4"/>
    <d v="2024-03-16T00:00:00"/>
    <s v="Services"/>
    <s v="New"/>
    <n v="1"/>
    <m/>
    <m/>
    <n v="637"/>
    <n v="0.4"/>
    <d v="2024-07-11T00:00:00"/>
    <m/>
  </r>
  <r>
    <s v="Hettinger, Trantow and Altenwerth"/>
    <s v="France"/>
    <n v="48.864716000000001"/>
    <n v="2.3490139999999999"/>
    <s v="Agriculture &amp; Mining"/>
    <s v="Small (11-200)"/>
    <x v="6"/>
    <d v="2024-01-12T00:00:00"/>
    <s v="SAAS"/>
    <s v="New"/>
    <n v="1"/>
    <m/>
    <m/>
    <n v="1011"/>
    <n v="0.8"/>
    <d v="2024-09-20T00:00:00"/>
    <m/>
  </r>
  <r>
    <s v="Doyle, Krajcik and Wintheiser"/>
    <s v="France"/>
    <n v="48.864716000000001"/>
    <n v="2.3490139999999999"/>
    <s v="Agriculture &amp; Mining"/>
    <s v="Small (11-200)"/>
    <x v="7"/>
    <d v="2024-05-14T00:00:00"/>
    <s v="Services"/>
    <s v="New"/>
    <n v="1"/>
    <m/>
    <m/>
    <n v="1368"/>
    <n v="0.4"/>
    <d v="2025-04-07T00:00:00"/>
    <m/>
  </r>
  <r>
    <s v="Koss-Mertz"/>
    <s v="France"/>
    <n v="48.864716000000001"/>
    <n v="2.3490139999999999"/>
    <s v="Professional Services &amp; Consulting"/>
    <s v="Small (11-200)"/>
    <x v="1"/>
    <d v="2024-05-23T00:00:00"/>
    <s v="SAAS"/>
    <s v="New"/>
    <n v="1"/>
    <m/>
    <m/>
    <n v="706"/>
    <n v="0.6"/>
    <d v="2024-11-18T00:00:00"/>
    <m/>
  </r>
  <r>
    <s v="Shanahan-Hodkiewicz"/>
    <s v="Austria"/>
    <n v="48.210033000000003"/>
    <n v="16.363448999999999"/>
    <s v="Transportation &amp; Logistics"/>
    <s v="Small (11-200)"/>
    <x v="6"/>
    <d v="2024-03-26T00:00:00"/>
    <s v="Custom solution"/>
    <s v="New"/>
    <n v="1"/>
    <m/>
    <m/>
    <n v="1324"/>
    <n v="0.5"/>
    <d v="2025-02-26T00:00:00"/>
    <m/>
  </r>
  <r>
    <s v="Kunde and Sons"/>
    <s v="Portugal"/>
    <n v="38.736946000000003"/>
    <n v="-9.1426850000000002"/>
    <s v="Banking &amp; Finance"/>
    <s v="Small (11-200)"/>
    <x v="3"/>
    <d v="2024-03-01T00:00:00"/>
    <s v="Services"/>
    <s v="New"/>
    <n v="1"/>
    <m/>
    <m/>
    <n v="1916"/>
    <n v="0.9"/>
    <d v="2024-04-13T00:00:00"/>
    <m/>
  </r>
  <r>
    <s v="Kassulke, McClure and Greenfelder"/>
    <s v="Italy"/>
    <n v="41.902782000000002"/>
    <n v="12.496366"/>
    <s v="Recreation &amp; Sports"/>
    <s v="Small (11-200)"/>
    <x v="5"/>
    <d v="2024-01-16T00:00:00"/>
    <s v="SAAS"/>
    <s v="New"/>
    <n v="1"/>
    <m/>
    <m/>
    <n v="1838"/>
    <n v="0.3"/>
    <d v="2024-02-17T00:00:00"/>
    <m/>
  </r>
  <r>
    <s v="Konopelski and Sons"/>
    <s v="Germany"/>
    <n v="52.520007999999997"/>
    <n v="13.404954"/>
    <s v="IT &amp; IT Services"/>
    <s v="Small (11-200)"/>
    <x v="6"/>
    <d v="2024-01-18T00:00:00"/>
    <s v="SAAS"/>
    <s v="New"/>
    <n v="1"/>
    <m/>
    <m/>
    <n v="621"/>
    <n v="0.2"/>
    <d v="2024-04-25T00:00:00"/>
    <m/>
  </r>
  <r>
    <s v="Thoughtbeat"/>
    <s v="Italy"/>
    <n v="41.902782000000002"/>
    <n v="12.496366"/>
    <s v="Agriculture &amp; Mining"/>
    <s v="Micro (1-10)"/>
    <x v="0"/>
    <d v="2024-01-28T00:00:00"/>
    <s v="SAAS"/>
    <s v="New"/>
    <n v="1"/>
    <m/>
    <m/>
    <n v="450"/>
    <n v="0.4"/>
    <d v="2024-05-12T00:00:00"/>
    <m/>
  </r>
  <r>
    <s v="Pixope"/>
    <s v="Switzerland"/>
    <n v="46.204391000000001"/>
    <n v="6.1431579999999997"/>
    <s v="Government Administration &amp; Healthcare"/>
    <s v="Micro (1-10)"/>
    <x v="5"/>
    <d v="2024-02-17T00:00:00"/>
    <s v="SAAS"/>
    <s v="New"/>
    <n v="1"/>
    <m/>
    <m/>
    <n v="904"/>
    <n v="0.8"/>
    <d v="2024-07-23T00:00:00"/>
    <m/>
  </r>
  <r>
    <s v="Leexo"/>
    <s v="France"/>
    <n v="48.864716000000001"/>
    <n v="2.3490139999999999"/>
    <s v="Manufacturing &amp; Production"/>
    <s v="Micro (1-10)"/>
    <x v="5"/>
    <d v="2024-02-16T00:00:00"/>
    <s v="SAAS"/>
    <s v="New"/>
    <n v="1"/>
    <m/>
    <m/>
    <n v="299"/>
    <n v="0.6"/>
    <d v="2024-05-03T00:00:00"/>
    <m/>
  </r>
  <r>
    <s v="Divavu"/>
    <s v="Italy"/>
    <n v="41.902782000000002"/>
    <n v="12.496366"/>
    <s v="Transportation &amp; Logistics"/>
    <s v="Micro (1-10)"/>
    <x v="1"/>
    <d v="2024-04-26T00:00:00"/>
    <s v="Services"/>
    <s v="New"/>
    <n v="1"/>
    <m/>
    <m/>
    <n v="935"/>
    <n v="0.8"/>
    <d v="2025-03-16T00:00:00"/>
    <m/>
  </r>
  <r>
    <s v="Zava"/>
    <s v="Germany"/>
    <n v="52.520007999999997"/>
    <n v="13.404954"/>
    <s v="Government Administration &amp; Healthcare"/>
    <s v="Micro (1-10)"/>
    <x v="3"/>
    <d v="2024-01-24T00:00:00"/>
    <s v="SAAS"/>
    <s v="New"/>
    <n v="1"/>
    <m/>
    <m/>
    <n v="828"/>
    <n v="1"/>
    <d v="2024-10-08T00:00:00"/>
    <m/>
  </r>
  <r>
    <s v="Lajo"/>
    <s v="Belgium"/>
    <n v="51.260196999999998"/>
    <n v="4.4027710000000004"/>
    <s v="Education &amp; Science"/>
    <s v="Micro (1-10)"/>
    <x v="4"/>
    <d v="2024-02-20T00:00:00"/>
    <s v="Services"/>
    <s v="New"/>
    <n v="1"/>
    <m/>
    <m/>
    <n v="1035"/>
    <n v="0.5"/>
    <d v="2024-08-28T00:00:00"/>
    <m/>
  </r>
  <r>
    <s v="Ainyx"/>
    <s v="Germany"/>
    <n v="52.520007999999997"/>
    <n v="13.404954"/>
    <s v="IT &amp; IT Services"/>
    <s v="Micro (1-10)"/>
    <x v="6"/>
    <d v="2024-03-23T00:00:00"/>
    <s v="SAAS"/>
    <s v="New"/>
    <n v="1"/>
    <m/>
    <m/>
    <n v="749"/>
    <n v="0.2"/>
    <d v="2025-03-18T00:00:00"/>
    <m/>
  </r>
  <r>
    <s v="Gigazoom"/>
    <s v="Italy"/>
    <n v="41.902782000000002"/>
    <n v="12.496366"/>
    <s v="Government Administration &amp; Healthcare"/>
    <s v="Micro (1-10)"/>
    <x v="5"/>
    <d v="2024-03-04T00:00:00"/>
    <s v="SAAS"/>
    <s v="New"/>
    <n v="1"/>
    <m/>
    <m/>
    <n v="866"/>
    <n v="0.4"/>
    <d v="2024-12-25T00:00:00"/>
    <m/>
  </r>
  <r>
    <s v="Trilith"/>
    <s v="France"/>
    <n v="48.864716000000001"/>
    <n v="2.3490139999999999"/>
    <s v="IT &amp; IT Services"/>
    <s v="Micro (1-10)"/>
    <x v="5"/>
    <d v="2024-04-25T00:00:00"/>
    <s v="Services"/>
    <s v="New"/>
    <n v="1"/>
    <m/>
    <m/>
    <n v="315"/>
    <n v="0.4"/>
    <d v="2024-10-20T00:00:00"/>
    <m/>
  </r>
  <r>
    <s v="Eazzy"/>
    <s v="Italy"/>
    <n v="41.902782000000002"/>
    <n v="12.496366"/>
    <s v="Professional Services &amp; Consulting"/>
    <s v="Micro (1-10)"/>
    <x v="5"/>
    <d v="2024-05-24T00:00:00"/>
    <s v="SAAS"/>
    <s v="New"/>
    <n v="1"/>
    <m/>
    <m/>
    <n v="376"/>
    <n v="0.5"/>
    <d v="2025-05-05T00:00:00"/>
    <m/>
  </r>
  <r>
    <s v="Pixoboo"/>
    <s v="Italy"/>
    <n v="41.902782000000002"/>
    <n v="12.496366"/>
    <s v="Energy &amp; Utilities"/>
    <s v="Micro (1-10)"/>
    <x v="3"/>
    <d v="2024-02-18T00:00:00"/>
    <s v="SAAS"/>
    <s v="New"/>
    <n v="1"/>
    <m/>
    <m/>
    <n v="625"/>
    <n v="0.3"/>
    <d v="2024-07-20T00:00:00"/>
    <m/>
  </r>
  <r>
    <s v="Muxo"/>
    <s v="Austria"/>
    <n v="48.210033000000003"/>
    <n v="16.363448999999999"/>
    <s v="Banking &amp; Finance"/>
    <s v="Micro (1-10)"/>
    <x v="4"/>
    <d v="2024-04-27T00:00:00"/>
    <s v="SAAS"/>
    <s v="New"/>
    <n v="1"/>
    <m/>
    <m/>
    <n v="859"/>
    <n v="0.2"/>
    <d v="2025-04-15T00:00:00"/>
    <m/>
  </r>
  <r>
    <s v="Koss, Walter and Murray"/>
    <s v="Italy"/>
    <n v="41.902782000000002"/>
    <n v="12.496366"/>
    <s v="Retail &amp; Distribution"/>
    <s v="Micro (1-10)"/>
    <x v="4"/>
    <d v="2024-02-04T00:00:00"/>
    <s v="SAAS"/>
    <s v="New"/>
    <n v="1"/>
    <m/>
    <m/>
    <n v="1139"/>
    <n v="0.3"/>
    <d v="2024-07-07T00:00:00"/>
    <m/>
  </r>
  <r>
    <s v="Goyette, Gottlieb and Cummings"/>
    <s v="France"/>
    <n v="48.864716000000001"/>
    <n v="2.3490139999999999"/>
    <s v="Professional Services &amp; Consulting"/>
    <s v="Micro (1-10)"/>
    <x v="2"/>
    <d v="2024-03-20T00:00:00"/>
    <s v="Services"/>
    <s v="New"/>
    <n v="1"/>
    <m/>
    <m/>
    <n v="458"/>
    <n v="0.3"/>
    <d v="2024-08-16T00:00:00"/>
    <m/>
  </r>
  <r>
    <s v="Buckridge, Schinner and Walker"/>
    <s v="Netherlands"/>
    <n v="52.370215999999999"/>
    <n v="4.895168"/>
    <s v="Retail &amp; Distribution"/>
    <s v="Micro (1-10)"/>
    <x v="7"/>
    <d v="2024-01-21T00:00:00"/>
    <s v="Services"/>
    <s v="New"/>
    <n v="1"/>
    <m/>
    <m/>
    <n v="737"/>
    <n v="0.4"/>
    <d v="2025-01-20T00:00:00"/>
    <m/>
  </r>
  <r>
    <s v="Reichel-Kutch"/>
    <s v="France"/>
    <n v="48.864716000000001"/>
    <n v="2.3490139999999999"/>
    <s v="Retail &amp; Distribution"/>
    <s v="Micro (1-10)"/>
    <x v="4"/>
    <d v="2024-03-25T00:00:00"/>
    <s v="Custom solution"/>
    <s v="New"/>
    <n v="1"/>
    <m/>
    <m/>
    <n v="1096"/>
    <n v="0.4"/>
    <d v="2025-03-12T00:00:00"/>
    <m/>
  </r>
  <r>
    <s v="Schoen-Waelchi"/>
    <s v="Germany"/>
    <n v="52.520007999999997"/>
    <n v="13.404954"/>
    <s v="Construction &amp; Engineering"/>
    <s v="Micro (1-10)"/>
    <x v="4"/>
    <d v="2024-03-06T00:00:00"/>
    <s v="Services"/>
    <s v="New"/>
    <n v="1"/>
    <m/>
    <m/>
    <n v="491"/>
    <n v="0.9"/>
    <d v="2025-02-26T00:00:00"/>
    <m/>
  </r>
  <r>
    <s v="Stracke, Hodkiewicz and Leuschke"/>
    <s v="Italy"/>
    <n v="41.902782000000002"/>
    <n v="12.496366"/>
    <s v="IT &amp; IT Services"/>
    <s v="Micro (1-10)"/>
    <x v="3"/>
    <d v="2024-03-20T00:00:00"/>
    <s v="SAAS"/>
    <s v="New"/>
    <n v="1"/>
    <m/>
    <m/>
    <n v="1107"/>
    <n v="0.4"/>
    <d v="2024-11-29T00:00:00"/>
    <m/>
  </r>
  <r>
    <s v="Mohr, Adams and Emmerich"/>
    <s v="Spain"/>
    <n v="40.416775000000001"/>
    <n v="-3.7037900000000001"/>
    <s v="Transportation &amp; Logistics"/>
    <s v="Micro (1-10)"/>
    <x v="5"/>
    <d v="2024-03-29T00:00:00"/>
    <s v="SAAS"/>
    <s v="New"/>
    <n v="1"/>
    <m/>
    <m/>
    <n v="261"/>
    <n v="0.3"/>
    <d v="2024-08-13T00:00:00"/>
    <m/>
  </r>
  <r>
    <s v="Turner Inc"/>
    <s v="Austria"/>
    <n v="48.210033000000003"/>
    <n v="16.363448999999999"/>
    <s v="Education &amp; Science"/>
    <s v="Micro (1-10)"/>
    <x v="3"/>
    <d v="2024-04-14T00:00:00"/>
    <s v="SAAS"/>
    <s v="New"/>
    <n v="1"/>
    <m/>
    <m/>
    <n v="873"/>
    <n v="0.3"/>
    <d v="2024-09-15T00:00:00"/>
    <m/>
  </r>
  <r>
    <s v="Blick, Kessler and Gislason"/>
    <s v="Switzerland"/>
    <n v="46.204391000000001"/>
    <n v="6.1431579999999997"/>
    <s v="Education &amp; Science"/>
    <s v="Micro (1-10)"/>
    <x v="3"/>
    <d v="2024-03-16T00:00:00"/>
    <s v="Custom solution"/>
    <s v="New"/>
    <n v="1"/>
    <m/>
    <m/>
    <n v="455"/>
    <n v="0.2"/>
    <d v="2025-01-22T00:00:00"/>
    <m/>
  </r>
  <r>
    <s v="Koss-Maggio"/>
    <s v="Switzerland"/>
    <n v="46.204391000000001"/>
    <n v="6.1431579999999997"/>
    <s v="Retail &amp; Distribution"/>
    <s v="Micro (1-10)"/>
    <x v="4"/>
    <d v="2024-04-17T00:00:00"/>
    <s v="Services"/>
    <s v="New"/>
    <n v="1"/>
    <m/>
    <m/>
    <n v="600"/>
    <n v="0.4"/>
    <d v="2024-09-15T00:00:00"/>
    <m/>
  </r>
  <r>
    <s v="Predovic and Sons"/>
    <s v="Italy"/>
    <n v="41.902782000000002"/>
    <n v="12.496366"/>
    <s v="IT &amp; IT Services"/>
    <s v="Micro (1-10)"/>
    <x v="6"/>
    <d v="2024-02-19T00:00:00"/>
    <s v="Services"/>
    <s v="New"/>
    <n v="1"/>
    <m/>
    <m/>
    <n v="467"/>
    <n v="0.4"/>
    <d v="2024-04-29T00:00:00"/>
    <m/>
  </r>
  <r>
    <s v="Pacocha, Wuckert and Kerluke"/>
    <s v="Switzerland"/>
    <n v="46.204391000000001"/>
    <n v="6.1431579999999997"/>
    <s v="Energy &amp; Utilities"/>
    <s v="Micro (1-10)"/>
    <x v="1"/>
    <d v="2024-05-19T00:00:00"/>
    <s v="SAAS"/>
    <s v="New"/>
    <n v="1"/>
    <m/>
    <m/>
    <n v="477"/>
    <n v="0.4"/>
    <d v="2024-09-20T00:00:00"/>
    <m/>
  </r>
  <r>
    <s v="Macejkovic-Legros"/>
    <s v="France"/>
    <n v="48.864716000000001"/>
    <n v="2.3490139999999999"/>
    <s v="Government Administration &amp; Healthcare"/>
    <s v="Micro (1-10)"/>
    <x v="4"/>
    <d v="2024-03-02T00:00:00"/>
    <s v="SAAS"/>
    <s v="New"/>
    <n v="1"/>
    <m/>
    <m/>
    <n v="1014"/>
    <n v="0.4"/>
    <d v="2024-06-19T00:00:00"/>
    <m/>
  </r>
  <r>
    <s v="Harber-Murray"/>
    <s v="Switzerland"/>
    <n v="46.204391000000001"/>
    <n v="6.1431579999999997"/>
    <s v="Entertainment &amp; Media &amp; Hospitality"/>
    <s v="Micro (1-10)"/>
    <x v="6"/>
    <d v="2024-04-06T00:00:00"/>
    <s v="Services"/>
    <s v="New"/>
    <n v="1"/>
    <m/>
    <m/>
    <n v="226"/>
    <n v="0.4"/>
    <d v="2025-01-31T00:00:00"/>
    <m/>
  </r>
  <r>
    <s v="Krajcik, Hammes and Feil"/>
    <s v="Austria"/>
    <n v="48.210033000000003"/>
    <n v="16.363448999999999"/>
    <s v="Construction &amp; Engineering"/>
    <s v="Micro (1-10)"/>
    <x v="5"/>
    <d v="2024-01-17T00:00:00"/>
    <s v="Custom solution"/>
    <s v="New"/>
    <n v="1"/>
    <m/>
    <m/>
    <n v="688"/>
    <n v="0.2"/>
    <d v="2024-07-22T00:00:00"/>
    <m/>
  </r>
  <r>
    <s v="Kshlerin Group"/>
    <s v="Germany"/>
    <n v="52.520007999999997"/>
    <n v="13.404954"/>
    <s v="Professional Services &amp; Consulting"/>
    <s v="Micro (1-10)"/>
    <x v="1"/>
    <d v="2024-01-07T00:00:00"/>
    <s v="Services"/>
    <s v="New"/>
    <n v="1"/>
    <m/>
    <m/>
    <n v="814"/>
    <n v="0.4"/>
    <d v="2024-11-04T00:00:00"/>
    <m/>
  </r>
  <r>
    <s v="Balistreri-Kub"/>
    <s v="Switzerland"/>
    <n v="46.204391000000001"/>
    <n v="6.1431579999999997"/>
    <s v="Transportation &amp; Logistics"/>
    <s v="Micro (1-10)"/>
    <x v="1"/>
    <d v="2024-02-25T00:00:00"/>
    <s v="SAAS"/>
    <s v="New"/>
    <n v="1"/>
    <m/>
    <m/>
    <n v="648"/>
    <n v="0.5"/>
    <d v="2024-04-12T00:00:00"/>
    <m/>
  </r>
  <r>
    <s v="Rippin-Franecki"/>
    <s v="France"/>
    <n v="48.864716000000001"/>
    <n v="2.3490139999999999"/>
    <s v="Banking &amp; Finance"/>
    <s v="Micro (1-10)"/>
    <x v="4"/>
    <d v="2024-03-22T00:00:00"/>
    <s v="Services"/>
    <s v="New"/>
    <n v="1"/>
    <m/>
    <m/>
    <n v="880"/>
    <n v="0.3"/>
    <d v="2024-12-09T00:00:00"/>
    <m/>
  </r>
  <r>
    <s v="Wehner, Kshlerin and King"/>
    <s v="Italy"/>
    <n v="41.902782000000002"/>
    <n v="12.496366"/>
    <s v="Entertainment &amp; Media &amp; Hospitality"/>
    <s v="Micro (1-10)"/>
    <x v="2"/>
    <d v="2024-03-24T00:00:00"/>
    <s v="SAAS"/>
    <s v="New"/>
    <n v="1"/>
    <m/>
    <m/>
    <n v="936"/>
    <n v="0.8"/>
    <d v="2025-02-13T00:00:00"/>
    <m/>
  </r>
  <r>
    <s v="Predovic LLC"/>
    <s v="France"/>
    <n v="48.864716000000001"/>
    <n v="2.3490139999999999"/>
    <s v="Manufacturing &amp; Production"/>
    <s v="Micro (1-10)"/>
    <x v="3"/>
    <d v="2024-04-29T00:00:00"/>
    <s v="Services"/>
    <s v="New"/>
    <n v="1"/>
    <m/>
    <m/>
    <n v="796"/>
    <n v="0.7"/>
    <d v="2024-08-18T00:00:00"/>
    <m/>
  </r>
  <r>
    <s v="Dare Inc"/>
    <s v="Germany"/>
    <n v="52.520007999999997"/>
    <n v="13.404954"/>
    <s v="Energy &amp; Utilities"/>
    <s v="Micro (1-10)"/>
    <x v="3"/>
    <d v="2024-01-02T00:00:00"/>
    <s v="Services"/>
    <s v="New"/>
    <n v="1"/>
    <m/>
    <m/>
    <n v="973"/>
    <n v="0.3"/>
    <d v="2024-04-22T00:00:00"/>
    <m/>
  </r>
  <r>
    <s v="Roob-DuBuque"/>
    <s v="Italy"/>
    <n v="41.902782000000002"/>
    <n v="12.496366"/>
    <s v="Agriculture &amp; Mining"/>
    <s v="Micro (1-10)"/>
    <x v="2"/>
    <d v="2024-05-31T00:00:00"/>
    <s v="SAAS"/>
    <s v="New"/>
    <n v="1"/>
    <m/>
    <m/>
    <n v="1097"/>
    <n v="0.6"/>
    <d v="2025-05-17T00:00:00"/>
    <m/>
  </r>
  <r>
    <s v="Smitham, Stamm and Howe"/>
    <s v="France"/>
    <n v="48.864716000000001"/>
    <n v="2.3490139999999999"/>
    <s v="Transportation &amp; Logistics"/>
    <s v="Micro (1-10)"/>
    <x v="7"/>
    <d v="2024-05-06T00:00:00"/>
    <s v="SAAS"/>
    <s v="New"/>
    <n v="1"/>
    <m/>
    <m/>
    <n v="1020"/>
    <n v="0.2"/>
    <d v="2025-04-14T00:00:00"/>
    <m/>
  </r>
  <r>
    <s v="Ward-Cruickshank"/>
    <s v="Switzerland"/>
    <n v="46.204391000000001"/>
    <n v="6.1431579999999997"/>
    <s v="IT &amp; IT Services"/>
    <s v="Micro (1-10)"/>
    <x v="6"/>
    <d v="2024-03-23T00:00:00"/>
    <s v="Custom solution"/>
    <s v="New"/>
    <n v="1"/>
    <m/>
    <m/>
    <n v="1067"/>
    <n v="0.2"/>
    <d v="2024-08-03T00:00:00"/>
    <m/>
  </r>
  <r>
    <s v="Strosin-Runte"/>
    <s v="Switzerland"/>
    <n v="46.204391000000001"/>
    <n v="6.1431579999999997"/>
    <s v="Energy &amp; Utilities"/>
    <s v="Micro (1-10)"/>
    <x v="4"/>
    <d v="2024-02-01T00:00:00"/>
    <s v="Services"/>
    <s v="New"/>
    <n v="1"/>
    <m/>
    <m/>
    <n v="1063"/>
    <n v="0.5"/>
    <d v="2024-08-08T00:00:00"/>
    <m/>
  </r>
  <r>
    <s v="Zulauf-Schmidt"/>
    <s v="Portugal"/>
    <n v="38.736946000000003"/>
    <n v="-9.1426850000000002"/>
    <s v="Professional Services &amp; Consulting"/>
    <s v="Micro (1-10)"/>
    <x v="5"/>
    <d v="2024-03-10T00:00:00"/>
    <s v="SAAS"/>
    <s v="New"/>
    <n v="1"/>
    <m/>
    <m/>
    <n v="738"/>
    <n v="0.2"/>
    <d v="2024-10-11T00:00:00"/>
    <m/>
  </r>
  <r>
    <s v="Leffler-Hirthe"/>
    <s v="Italy"/>
    <n v="41.902782000000002"/>
    <n v="12.496366"/>
    <s v="Entertainment &amp; Media &amp; Hospitality"/>
    <s v="Micro (1-10)"/>
    <x v="3"/>
    <d v="2024-05-12T00:00:00"/>
    <s v="SAAS"/>
    <s v="New"/>
    <n v="1"/>
    <m/>
    <m/>
    <n v="425"/>
    <n v="0.6"/>
    <d v="2024-06-21T00:00:00"/>
    <m/>
  </r>
  <r>
    <s v="McLaughlin LLC"/>
    <s v="France"/>
    <n v="48.864716000000001"/>
    <n v="2.3490139999999999"/>
    <s v="Agriculture &amp; Mining"/>
    <s v="Micro (1-10)"/>
    <x v="6"/>
    <d v="2024-01-09T00:00:00"/>
    <s v="SAAS"/>
    <s v="New"/>
    <n v="1"/>
    <m/>
    <m/>
    <n v="854"/>
    <n v="0.4"/>
    <d v="2024-06-03T00:00:00"/>
    <m/>
  </r>
  <r>
    <s v="Sanford-Doyle"/>
    <s v="Italy"/>
    <n v="41.902782000000002"/>
    <n v="12.496366"/>
    <s v="Retail &amp; Distribution"/>
    <s v="Micro (1-10)"/>
    <x v="4"/>
    <d v="2024-02-15T00:00:00"/>
    <s v="Services"/>
    <s v="New"/>
    <n v="1"/>
    <m/>
    <m/>
    <n v="627"/>
    <n v="0.2"/>
    <d v="2024-09-16T00:00:00"/>
    <m/>
  </r>
  <r>
    <s v="Deckow and Sons"/>
    <s v="Austria"/>
    <n v="48.210033000000003"/>
    <n v="16.363448999999999"/>
    <s v="Banking &amp; Finance"/>
    <s v="Micro (1-10)"/>
    <x v="1"/>
    <d v="2024-04-29T00:00:00"/>
    <s v="Custom solution"/>
    <s v="New"/>
    <n v="1"/>
    <m/>
    <m/>
    <n v="365"/>
    <n v="1"/>
    <d v="2024-08-03T00:00:00"/>
    <m/>
  </r>
  <r>
    <s v="Price Inc"/>
    <s v="Italy"/>
    <n v="41.902782000000002"/>
    <n v="12.496366"/>
    <s v="Transportation &amp; Logistics"/>
    <s v="Micro (1-10)"/>
    <x v="5"/>
    <d v="2024-04-21T00:00:00"/>
    <s v="Services"/>
    <s v="New"/>
    <n v="1"/>
    <m/>
    <m/>
    <n v="852"/>
    <n v="0.7"/>
    <d v="2025-02-20T00:00:00"/>
    <m/>
  </r>
  <r>
    <s v="Hammes, Romaguera and Emmerich"/>
    <s v="Italy"/>
    <n v="41.902782000000002"/>
    <n v="12.496366"/>
    <s v="Transportation &amp; Logistics"/>
    <s v="Micro (1-10)"/>
    <x v="3"/>
    <d v="2024-04-20T00:00:00"/>
    <s v="Services"/>
    <s v="New"/>
    <n v="1"/>
    <m/>
    <m/>
    <n v="1139"/>
    <n v="0.8"/>
    <d v="2024-06-30T00:00:00"/>
    <m/>
  </r>
  <r>
    <s v="Schinner, Mraz and Friesen"/>
    <s v="France"/>
    <n v="48.864716000000001"/>
    <n v="2.3490139999999999"/>
    <s v="Banking &amp; Finance"/>
    <s v="Micro (1-10)"/>
    <x v="2"/>
    <d v="2024-03-14T00:00:00"/>
    <s v="Services"/>
    <s v="New"/>
    <n v="1"/>
    <m/>
    <m/>
    <n v="286"/>
    <n v="0.4"/>
    <d v="2024-12-16T00:00:00"/>
    <m/>
  </r>
  <r>
    <s v="Morissette, Heathcote and Bayer"/>
    <s v="France"/>
    <n v="48.864716000000001"/>
    <n v="2.3490139999999999"/>
    <s v="IT &amp; IT Services"/>
    <s v="Micro (1-10)"/>
    <x v="3"/>
    <d v="2024-02-26T00:00:00"/>
    <s v="Services"/>
    <s v="New"/>
    <n v="1"/>
    <m/>
    <m/>
    <n v="563"/>
    <n v="0.3"/>
    <d v="2024-05-05T00:00:00"/>
    <m/>
  </r>
  <r>
    <s v="Kirlin LLC"/>
    <s v="Germany"/>
    <n v="52.520007999999997"/>
    <n v="13.404954"/>
    <s v="IT &amp; IT Services"/>
    <s v="Micro (1-10)"/>
    <x v="7"/>
    <d v="2024-03-24T00:00:00"/>
    <s v="Services"/>
    <s v="New"/>
    <n v="1"/>
    <m/>
    <m/>
    <n v="1130"/>
    <n v="0.3"/>
    <d v="2025-02-23T00:00:00"/>
    <m/>
  </r>
  <r>
    <s v="Fritsch-Anderson"/>
    <s v="Netherlands"/>
    <n v="52.370215999999999"/>
    <n v="4.895168"/>
    <s v="Energy &amp; Utilities"/>
    <s v="Micro (1-10)"/>
    <x v="7"/>
    <d v="2024-04-01T00:00:00"/>
    <s v="Custom solution"/>
    <s v="New"/>
    <n v="1"/>
    <m/>
    <m/>
    <n v="850"/>
    <n v="0.3"/>
    <d v="2024-05-16T00:00:00"/>
    <m/>
  </r>
  <r>
    <s v="Hegmann, Vandervort and Grimes"/>
    <s v="Switzerland"/>
    <n v="46.204391000000001"/>
    <n v="6.1431579999999997"/>
    <s v="Manufacturing &amp; Production"/>
    <s v="Micro (1-10)"/>
    <x v="2"/>
    <d v="2024-02-25T00:00:00"/>
    <s v="SAAS"/>
    <s v="New"/>
    <n v="1"/>
    <m/>
    <m/>
    <n v="866"/>
    <n v="0.2"/>
    <d v="2025-02-17T00:00:00"/>
    <m/>
  </r>
  <r>
    <s v="Nicolas LLC"/>
    <s v="France"/>
    <n v="48.864716000000001"/>
    <n v="2.3490139999999999"/>
    <s v="Government Administration &amp; Healthcare"/>
    <s v="Micro (1-10)"/>
    <x v="0"/>
    <d v="2024-02-20T00:00:00"/>
    <s v="Services"/>
    <s v="New"/>
    <n v="1"/>
    <m/>
    <m/>
    <n v="940"/>
    <n v="0.5"/>
    <d v="2024-11-29T00:00:00"/>
    <m/>
  </r>
  <r>
    <s v="Green-Wuckert"/>
    <s v="Portugal"/>
    <n v="38.736946000000003"/>
    <n v="-9.1426850000000002"/>
    <s v="Banking &amp; Finance"/>
    <s v="Micro (1-10)"/>
    <x v="0"/>
    <d v="2024-01-23T00:00:00"/>
    <s v="Custom solution"/>
    <s v="New"/>
    <n v="1"/>
    <m/>
    <m/>
    <n v="1024"/>
    <n v="0.3"/>
    <d v="2024-03-30T00:00:00"/>
    <m/>
  </r>
  <r>
    <s v="Walsh, Walter and Kuhic"/>
    <s v="Germany"/>
    <n v="52.520007999999997"/>
    <n v="13.404954"/>
    <s v="Transportation &amp; Logistics"/>
    <s v="Micro (1-10)"/>
    <x v="1"/>
    <d v="2024-04-15T00:00:00"/>
    <s v="SAAS"/>
    <s v="New"/>
    <n v="1"/>
    <m/>
    <m/>
    <n v="1068"/>
    <n v="0.2"/>
    <d v="2024-12-25T00:00:00"/>
    <m/>
  </r>
  <r>
    <s v="Hauck Inc"/>
    <s v="Italy"/>
    <n v="41.902782000000002"/>
    <n v="12.496366"/>
    <s v="Manufacturing &amp; Production"/>
    <s v="Micro (1-10)"/>
    <x v="0"/>
    <d v="2024-02-06T00:00:00"/>
    <s v="Services"/>
    <s v="New"/>
    <n v="1"/>
    <m/>
    <m/>
    <n v="902"/>
    <n v="0.2"/>
    <d v="2024-09-14T00:00:00"/>
    <m/>
  </r>
  <r>
    <s v="Keeling-Gerhold"/>
    <s v="Italy"/>
    <n v="41.902782000000002"/>
    <n v="12.496366"/>
    <s v="Government Administration &amp; Healthcare"/>
    <s v="Micro (1-10)"/>
    <x v="1"/>
    <d v="2024-04-17T00:00:00"/>
    <s v="Custom solution"/>
    <s v="New"/>
    <n v="1"/>
    <m/>
    <m/>
    <n v="922"/>
    <n v="0.5"/>
    <d v="2024-10-10T00:00:00"/>
    <m/>
  </r>
  <r>
    <s v="Bailey and Sons"/>
    <s v="Italy"/>
    <n v="41.902782000000002"/>
    <n v="12.496366"/>
    <s v="Government Administration &amp; Healthcare"/>
    <s v="Micro (1-10)"/>
    <x v="7"/>
    <d v="2024-02-08T00:00:00"/>
    <s v="SAAS"/>
    <s v="New"/>
    <n v="1"/>
    <m/>
    <m/>
    <n v="780"/>
    <n v="0.5"/>
    <d v="2024-10-11T00:00:00"/>
    <m/>
  </r>
  <r>
    <s v="Thompson-Schuster"/>
    <s v="Netherlands"/>
    <n v="52.370215999999999"/>
    <n v="4.895168"/>
    <s v="IT &amp; IT Services"/>
    <s v="Micro (1-10)"/>
    <x v="4"/>
    <d v="2024-02-20T00:00:00"/>
    <s v="Services"/>
    <s v="New"/>
    <n v="1"/>
    <m/>
    <m/>
    <n v="387"/>
    <n v="0.3"/>
    <d v="2025-02-03T00:00:00"/>
    <m/>
  </r>
  <r>
    <s v="Bechtelar, Bechtelar and Kub"/>
    <s v="Switzerland"/>
    <n v="46.204391000000001"/>
    <n v="6.1431579999999997"/>
    <s v="Government Administration &amp; Healthcare"/>
    <s v="Micro (1-10)"/>
    <x v="0"/>
    <d v="2024-03-06T00:00:00"/>
    <s v="Services"/>
    <s v="New"/>
    <n v="1"/>
    <m/>
    <m/>
    <n v="905"/>
    <n v="0.5"/>
    <d v="2025-01-15T00:00:00"/>
    <m/>
  </r>
  <r>
    <s v="Krajcik and Sons"/>
    <s v="Portugal"/>
    <n v="38.736946000000003"/>
    <n v="-9.1426850000000002"/>
    <s v="Recreation &amp; Sports"/>
    <s v="Micro (1-10)"/>
    <x v="2"/>
    <d v="2024-01-29T00:00:00"/>
    <s v="SAAS"/>
    <s v="New"/>
    <n v="1"/>
    <m/>
    <m/>
    <n v="678"/>
    <n v="0.2"/>
    <d v="2024-06-07T00:00:00"/>
    <m/>
  </r>
  <r>
    <s v="Macejkovic, Goodwin and Towne"/>
    <s v="Portugal"/>
    <n v="38.736946000000003"/>
    <n v="-9.1426850000000002"/>
    <s v="Manufacturing &amp; Production"/>
    <s v="Micro (1-10)"/>
    <x v="4"/>
    <d v="2024-04-17T00:00:00"/>
    <s v="SAAS"/>
    <s v="New"/>
    <n v="1"/>
    <m/>
    <m/>
    <n v="883"/>
    <n v="0.7"/>
    <d v="2024-12-10T00:00:00"/>
    <m/>
  </r>
  <r>
    <s v="O'Reilly LLC"/>
    <s v="Portugal"/>
    <n v="38.736946000000003"/>
    <n v="-9.1426850000000002"/>
    <s v="Government Administration &amp; Healthcare"/>
    <s v="Micro (1-10)"/>
    <x v="2"/>
    <d v="2024-05-25T00:00:00"/>
    <s v="SAAS"/>
    <s v="New"/>
    <n v="1"/>
    <m/>
    <m/>
    <n v="1175"/>
    <n v="0.9"/>
    <d v="2025-01-16T00:00:00"/>
    <m/>
  </r>
  <r>
    <s v="Kiehn Group"/>
    <s v="France"/>
    <n v="48.864716000000001"/>
    <n v="2.3490139999999999"/>
    <s v="Retail &amp; Distribution"/>
    <s v="Micro (1-10)"/>
    <x v="3"/>
    <d v="2024-05-06T00:00:00"/>
    <s v="SAAS"/>
    <s v="New"/>
    <n v="1"/>
    <m/>
    <m/>
    <n v="493"/>
    <n v="0.2"/>
    <d v="2024-06-08T00:00:00"/>
    <m/>
  </r>
  <r>
    <s v="Williamson-O'Conner"/>
    <s v="Spain"/>
    <n v="40.416775000000001"/>
    <n v="-3.7037900000000001"/>
    <s v="Transportation &amp; Logistics"/>
    <s v="Micro (1-10)"/>
    <x v="4"/>
    <d v="2024-05-16T00:00:00"/>
    <s v="SAAS"/>
    <s v="New"/>
    <n v="1"/>
    <m/>
    <m/>
    <n v="995"/>
    <n v="0.3"/>
    <d v="2024-06-10T00:00:00"/>
    <m/>
  </r>
  <r>
    <s v="Runolfsdottir-Huels"/>
    <s v="Germany"/>
    <n v="52.520007999999997"/>
    <n v="13.404954"/>
    <s v="Transportation &amp; Logistics"/>
    <s v="Micro (1-10)"/>
    <x v="0"/>
    <d v="2024-05-23T00:00:00"/>
    <s v="Services"/>
    <s v="New"/>
    <n v="1"/>
    <m/>
    <m/>
    <n v="236"/>
    <n v="1"/>
    <d v="2025-02-06T00:00:00"/>
    <m/>
  </r>
  <r>
    <s v="Walter Group"/>
    <s v="Italy"/>
    <n v="41.902782000000002"/>
    <n v="12.496366"/>
    <s v="Transportation &amp; Logistics"/>
    <s v="Micro (1-10)"/>
    <x v="0"/>
    <d v="2024-04-17T00:00:00"/>
    <s v="Services"/>
    <s v="New"/>
    <n v="1"/>
    <m/>
    <m/>
    <n v="762"/>
    <n v="0.2"/>
    <d v="2024-09-29T00:00:00"/>
    <m/>
  </r>
  <r>
    <s v="Oberbrunner LLC"/>
    <s v="Italy"/>
    <n v="41.902782000000002"/>
    <n v="12.496366"/>
    <s v="Banking &amp; Finance"/>
    <s v="Micro (1-10)"/>
    <x v="7"/>
    <d v="2024-03-13T00:00:00"/>
    <s v="Services"/>
    <s v="New"/>
    <n v="1"/>
    <m/>
    <m/>
    <n v="463"/>
    <n v="0.4"/>
    <d v="2025-02-19T00:00:00"/>
    <m/>
  </r>
  <r>
    <s v="Howell, Kozey and Pfannerstill"/>
    <s v="Italy"/>
    <n v="41.902782000000002"/>
    <n v="12.496366"/>
    <s v="Transportation &amp; Logistics"/>
    <s v="Micro (1-10)"/>
    <x v="2"/>
    <d v="2024-04-07T00:00:00"/>
    <s v="Custom solution"/>
    <s v="New"/>
    <n v="1"/>
    <m/>
    <m/>
    <n v="421"/>
    <n v="0.4"/>
    <d v="2025-03-11T00:00:00"/>
    <m/>
  </r>
  <r>
    <s v="Jacobson LLC"/>
    <s v="Netherlands"/>
    <n v="52.370215999999999"/>
    <n v="4.895168"/>
    <s v="Banking &amp; Finance"/>
    <s v="Micro (1-10)"/>
    <x v="2"/>
    <d v="2024-01-29T00:00:00"/>
    <s v="SAAS"/>
    <s v="New"/>
    <n v="1"/>
    <m/>
    <m/>
    <n v="1089"/>
    <n v="0.3"/>
    <d v="2024-12-02T00:00:00"/>
    <m/>
  </r>
  <r>
    <s v="Grant Inc"/>
    <s v="Austria"/>
    <n v="48.210033000000003"/>
    <n v="16.363448999999999"/>
    <s v="Banking &amp; Finance"/>
    <s v="Micro (1-10)"/>
    <x v="3"/>
    <d v="2024-05-03T00:00:00"/>
    <s v="SAAS"/>
    <s v="New"/>
    <n v="1"/>
    <m/>
    <m/>
    <n v="655"/>
    <n v="0.8"/>
    <d v="2024-09-17T00:00:00"/>
    <m/>
  </r>
  <r>
    <s v="Davis, Yundt and Cartwright"/>
    <s v="Switzerland"/>
    <n v="46.204391000000001"/>
    <n v="6.1431579999999997"/>
    <s v="Transportation &amp; Logistics"/>
    <s v="Micro (1-10)"/>
    <x v="0"/>
    <d v="2024-02-22T00:00:00"/>
    <s v="Services"/>
    <s v="New"/>
    <n v="1"/>
    <m/>
    <m/>
    <n v="453"/>
    <n v="0.1"/>
    <d v="2024-05-27T00:00:00"/>
    <m/>
  </r>
  <r>
    <s v="Schuster, Altenwerth and Hettinger"/>
    <s v="Switzerland"/>
    <n v="46.204391000000001"/>
    <n v="6.1431579999999997"/>
    <s v="Government Administration &amp; Healthcare"/>
    <s v="Micro (1-10)"/>
    <x v="4"/>
    <d v="2024-04-14T00:00:00"/>
    <s v="SAAS"/>
    <s v="New"/>
    <n v="1"/>
    <m/>
    <m/>
    <n v="777"/>
    <n v="0.4"/>
    <d v="2024-08-05T00:00:00"/>
    <m/>
  </r>
  <r>
    <s v="Wuckert-Mayert"/>
    <s v="France"/>
    <n v="48.864716000000001"/>
    <n v="2.3490139999999999"/>
    <s v="IT &amp; IT Services"/>
    <s v="Micro (1-10)"/>
    <x v="3"/>
    <d v="2024-02-10T00:00:00"/>
    <s v="Services"/>
    <s v="New"/>
    <n v="1"/>
    <m/>
    <m/>
    <n v="719"/>
    <n v="0.8"/>
    <d v="2024-07-08T00:00:00"/>
    <m/>
  </r>
  <r>
    <s v="Heller, Cassin and Douglas"/>
    <s v="Portugal"/>
    <n v="38.736946000000003"/>
    <n v="-9.1426850000000002"/>
    <s v="IT &amp; IT Services"/>
    <s v="Micro (1-10)"/>
    <x v="1"/>
    <d v="2024-05-06T00:00:00"/>
    <s v="Services"/>
    <s v="New"/>
    <n v="1"/>
    <m/>
    <m/>
    <n v="657"/>
    <n v="0.2"/>
    <d v="2025-01-31T00:00:00"/>
    <m/>
  </r>
  <r>
    <s v="Schroeder, Jacobson and Gottlieb"/>
    <s v="Switzerland"/>
    <n v="46.204391000000001"/>
    <n v="6.1431579999999997"/>
    <s v="Transportation &amp; Logistics"/>
    <s v="Micro (1-10)"/>
    <x v="3"/>
    <d v="2024-01-09T00:00:00"/>
    <s v="Services"/>
    <s v="New"/>
    <n v="1"/>
    <m/>
    <m/>
    <n v="226"/>
    <n v="0.2"/>
    <d v="2024-07-26T00:00:00"/>
    <m/>
  </r>
  <r>
    <s v="Klocko-Effertz"/>
    <s v="Germany"/>
    <n v="52.520007999999997"/>
    <n v="13.404954"/>
    <s v="Entertainment &amp; Media &amp; Hospitality"/>
    <s v="Micro (1-10)"/>
    <x v="3"/>
    <d v="2024-01-26T00:00:00"/>
    <s v="Services"/>
    <s v="New"/>
    <n v="1"/>
    <m/>
    <m/>
    <n v="439"/>
    <n v="0.3"/>
    <d v="2024-07-06T00:00:00"/>
    <m/>
  </r>
  <r>
    <s v="Rohan, Lueilwitz and Barrows"/>
    <s v="Switzerland"/>
    <n v="46.204391000000001"/>
    <n v="6.1431579999999997"/>
    <s v="Agriculture &amp; Mining"/>
    <s v="Micro (1-10)"/>
    <x v="1"/>
    <d v="2024-02-22T00:00:00"/>
    <s v="Custom solution"/>
    <s v="New"/>
    <n v="1"/>
    <m/>
    <m/>
    <n v="311"/>
    <n v="0.2"/>
    <d v="2024-07-28T00:00:00"/>
    <m/>
  </r>
  <r>
    <s v="Kunde Inc"/>
    <s v="Austria"/>
    <n v="48.210033000000003"/>
    <n v="16.363448999999999"/>
    <s v="IT &amp; IT Services"/>
    <s v="Micro (1-10)"/>
    <x v="4"/>
    <d v="2024-02-10T00:00:00"/>
    <s v="SAAS"/>
    <s v="New"/>
    <n v="1"/>
    <m/>
    <m/>
    <n v="1160"/>
    <n v="0.6"/>
    <d v="2024-09-16T00:00:00"/>
    <m/>
  </r>
  <r>
    <s v="DuBuque, Smith and Price"/>
    <s v="Spain"/>
    <n v="40.416775000000001"/>
    <n v="-3.7037900000000001"/>
    <s v="Recreation &amp; Sports"/>
    <s v="Micro (1-10)"/>
    <x v="2"/>
    <d v="2024-05-01T00:00:00"/>
    <s v="SAAS"/>
    <s v="New"/>
    <n v="1"/>
    <m/>
    <m/>
    <n v="696"/>
    <n v="0.1"/>
    <d v="2024-07-20T00:00:00"/>
    <m/>
  </r>
  <r>
    <s v="Jerde LLC"/>
    <s v="Spain"/>
    <n v="40.416775000000001"/>
    <n v="-3.7037900000000001"/>
    <s v="Entertainment &amp; Media &amp; Hospitality"/>
    <s v="Micro (1-10)"/>
    <x v="3"/>
    <d v="2024-04-20T00:00:00"/>
    <s v="Custom solution"/>
    <s v="New"/>
    <n v="1"/>
    <m/>
    <m/>
    <n v="696"/>
    <n v="0.5"/>
    <d v="2024-06-11T00:00:00"/>
    <m/>
  </r>
  <r>
    <s v="O'Reilly-Kling"/>
    <s v="Germany"/>
    <n v="52.520007999999997"/>
    <n v="13.404954"/>
    <s v="Banking &amp; Finance"/>
    <s v="Micro (1-10)"/>
    <x v="1"/>
    <d v="2024-04-04T00:00:00"/>
    <s v="Custom solution"/>
    <s v="New"/>
    <n v="1"/>
    <m/>
    <m/>
    <n v="633"/>
    <n v="0.5"/>
    <d v="2024-08-20T00:00:00"/>
    <m/>
  </r>
  <r>
    <s v="Gutkowski, Cassin and Conn"/>
    <s v="Austria"/>
    <n v="48.210033000000003"/>
    <n v="16.363448999999999"/>
    <s v="Retail &amp; Distribution"/>
    <s v="Micro (1-10)"/>
    <x v="3"/>
    <d v="2024-05-30T00:00:00"/>
    <s v="Services"/>
    <s v="New"/>
    <n v="1"/>
    <m/>
    <m/>
    <n v="683"/>
    <n v="0.2"/>
    <d v="2024-10-02T00:00:00"/>
    <m/>
  </r>
  <r>
    <s v="Gusikowski-Murray"/>
    <s v="Belgium"/>
    <n v="51.260196999999998"/>
    <n v="4.4027710000000004"/>
    <s v="Retail &amp; Distribution"/>
    <s v="Micro (1-10)"/>
    <x v="3"/>
    <d v="2024-04-14T00:00:00"/>
    <s v="SAAS"/>
    <s v="New"/>
    <n v="1"/>
    <m/>
    <m/>
    <n v="433"/>
    <n v="0.7"/>
    <d v="2024-12-21T00:00:00"/>
    <m/>
  </r>
  <r>
    <s v="Haag-Murazik"/>
    <s v="Germany"/>
    <n v="52.520007999999997"/>
    <n v="13.404954"/>
    <s v="Banking &amp; Finance"/>
    <s v="Micro (1-10)"/>
    <x v="2"/>
    <d v="2024-02-12T00:00:00"/>
    <s v="SAAS"/>
    <s v="New"/>
    <n v="1"/>
    <m/>
    <m/>
    <n v="456"/>
    <n v="1"/>
    <d v="2024-10-19T00:00:00"/>
    <m/>
  </r>
  <r>
    <s v="Doyle-Shields"/>
    <s v="Portugal"/>
    <n v="38.736946000000003"/>
    <n v="-9.1426850000000002"/>
    <s v="Government Administration &amp; Healthcare"/>
    <s v="Micro (1-10)"/>
    <x v="6"/>
    <d v="2024-05-11T00:00:00"/>
    <s v="SAAS"/>
    <s v="New"/>
    <n v="1"/>
    <m/>
    <m/>
    <n v="211"/>
    <n v="0.3"/>
    <d v="2024-09-11T00:00:00"/>
    <m/>
  </r>
  <r>
    <s v="Windler, Gutmann and Von"/>
    <s v="France"/>
    <n v="48.864716000000001"/>
    <n v="2.3490139999999999"/>
    <s v="Education &amp; Science"/>
    <s v="Micro (1-10)"/>
    <x v="7"/>
    <d v="2024-04-14T00:00:00"/>
    <s v="Services"/>
    <s v="New"/>
    <n v="1"/>
    <m/>
    <m/>
    <n v="345"/>
    <n v="0.4"/>
    <d v="2025-01-22T00:00:00"/>
    <m/>
  </r>
  <r>
    <s v="Larkin, Nikolaus and Zboncak"/>
    <s v="Spain"/>
    <n v="40.416775000000001"/>
    <n v="-3.7037900000000001"/>
    <s v="Retail &amp; Distribution"/>
    <s v="Micro (1-10)"/>
    <x v="4"/>
    <d v="2024-03-12T00:00:00"/>
    <s v="SAAS"/>
    <s v="New"/>
    <n v="1"/>
    <m/>
    <m/>
    <n v="496"/>
    <n v="0.7"/>
    <d v="2024-06-23T00:00:00"/>
    <m/>
  </r>
  <r>
    <s v="O'Keefe-Simonis"/>
    <s v="Portugal"/>
    <n v="38.736946000000003"/>
    <n v="-9.1426850000000002"/>
    <s v="Banking &amp; Finance"/>
    <s v="Micro (1-10)"/>
    <x v="3"/>
    <d v="2024-05-14T00:00:00"/>
    <s v="SAAS"/>
    <s v="New"/>
    <n v="1"/>
    <m/>
    <m/>
    <n v="897"/>
    <n v="0.5"/>
    <d v="2024-08-11T00:00:00"/>
    <m/>
  </r>
  <r>
    <s v="Torphy LLC"/>
    <s v="Italy"/>
    <n v="41.902782000000002"/>
    <n v="12.496366"/>
    <s v="Construction &amp; Engineering"/>
    <s v="Micro (1-10)"/>
    <x v="7"/>
    <d v="2024-04-28T00:00:00"/>
    <s v="Custom solution"/>
    <s v="New"/>
    <n v="1"/>
    <m/>
    <m/>
    <n v="244"/>
    <n v="1"/>
    <d v="2025-04-20T00:00:00"/>
    <m/>
  </r>
  <r>
    <s v="Wolff, Stehr and Gutmann"/>
    <s v="Netherlands"/>
    <n v="52.370215999999999"/>
    <n v="4.895168"/>
    <s v="Manufacturing &amp; Production"/>
    <s v="Micro (1-10)"/>
    <x v="0"/>
    <d v="2024-04-29T00:00:00"/>
    <s v="SAAS"/>
    <s v="New"/>
    <n v="1"/>
    <m/>
    <m/>
    <n v="1181"/>
    <n v="0.2"/>
    <d v="2024-06-13T00:00:00"/>
    <m/>
  </r>
  <r>
    <s v="Murphy, Pfeffer and Hodkiewicz"/>
    <s v="Switzerland"/>
    <n v="46.204391000000001"/>
    <n v="6.1431579999999997"/>
    <s v="Transportation &amp; Logistics"/>
    <s v="Micro (1-10)"/>
    <x v="6"/>
    <d v="2024-02-12T00:00:00"/>
    <s v="Services"/>
    <s v="New"/>
    <n v="1"/>
    <m/>
    <m/>
    <n v="447"/>
    <n v="0.9"/>
    <d v="2024-08-15T00:00:00"/>
    <m/>
  </r>
  <r>
    <s v="Moore-Bailey"/>
    <s v="Portugal"/>
    <n v="38.736946000000003"/>
    <n v="-9.1426850000000002"/>
    <s v="Professional Services &amp; Consulting"/>
    <s v="Micro (1-10)"/>
    <x v="3"/>
    <d v="2024-05-08T00:00:00"/>
    <s v="Services"/>
    <s v="New"/>
    <n v="1"/>
    <m/>
    <m/>
    <n v="679"/>
    <n v="0.8"/>
    <d v="2025-01-19T00:00:00"/>
    <m/>
  </r>
  <r>
    <s v="Dach, Gottlieb and Denesik"/>
    <s v="Switzerland"/>
    <n v="46.204391000000001"/>
    <n v="6.1431579999999997"/>
    <s v="Transportation &amp; Logistics"/>
    <s v="Micro (1-10)"/>
    <x v="4"/>
    <d v="2024-04-15T00:00:00"/>
    <s v="Custom solution"/>
    <s v="New"/>
    <n v="1"/>
    <m/>
    <m/>
    <n v="705"/>
    <n v="0.5"/>
    <d v="2024-07-07T00:00:00"/>
    <m/>
  </r>
  <r>
    <s v="Sipes, Weimann and Veum"/>
    <s v="Netherlands"/>
    <n v="52.370215999999999"/>
    <n v="4.895168"/>
    <s v="Retail &amp; Distribution"/>
    <s v="Micro (1-10)"/>
    <x v="2"/>
    <d v="2024-05-23T00:00:00"/>
    <s v="Services"/>
    <s v="New"/>
    <n v="1"/>
    <m/>
    <m/>
    <n v="1155"/>
    <n v="0.7"/>
    <d v="2024-08-09T00:00:00"/>
    <m/>
  </r>
  <r>
    <s v="Dooley Inc"/>
    <s v="Netherlands"/>
    <n v="52.370215999999999"/>
    <n v="4.895168"/>
    <s v="Professional Services &amp; Consulting"/>
    <s v="Micro (1-10)"/>
    <x v="4"/>
    <d v="2024-02-22T00:00:00"/>
    <s v="SAAS"/>
    <s v="New"/>
    <n v="1"/>
    <m/>
    <m/>
    <n v="856"/>
    <n v="0.2"/>
    <d v="2024-10-08T00:00:00"/>
    <m/>
  </r>
  <r>
    <s v="Beier Inc"/>
    <s v="Portugal"/>
    <n v="38.736946000000003"/>
    <n v="-9.1426850000000002"/>
    <s v="Energy &amp; Utilities"/>
    <s v="Micro (1-10)"/>
    <x v="1"/>
    <d v="2024-02-15T00:00:00"/>
    <s v="SAAS"/>
    <s v="New"/>
    <n v="1"/>
    <m/>
    <m/>
    <n v="1100"/>
    <n v="0.4"/>
    <d v="2025-01-07T00:00:00"/>
    <m/>
  </r>
  <r>
    <s v="Schumm, Leuschke and Pfeffer"/>
    <s v="Portugal"/>
    <n v="38.736946000000003"/>
    <n v="-9.1426850000000002"/>
    <s v="Government Administration &amp; Healthcare"/>
    <s v="Micro (1-10)"/>
    <x v="7"/>
    <d v="2024-01-26T00:00:00"/>
    <s v="Services"/>
    <s v="New"/>
    <n v="1"/>
    <m/>
    <m/>
    <n v="277"/>
    <n v="0.3"/>
    <d v="2024-11-24T00:00:00"/>
    <m/>
  </r>
  <r>
    <s v="Huels, Rippin and MacGyver"/>
    <s v="Portugal"/>
    <n v="38.736946000000003"/>
    <n v="-9.1426850000000002"/>
    <s v="Construction &amp; Engineering"/>
    <s v="Micro (1-10)"/>
    <x v="2"/>
    <d v="2024-04-07T00:00:00"/>
    <s v="Services"/>
    <s v="New"/>
    <n v="1"/>
    <m/>
    <m/>
    <n v="597"/>
    <n v="0.9"/>
    <d v="2024-06-27T00:00:00"/>
    <m/>
  </r>
  <r>
    <s v="Konopelski-Fritsch"/>
    <s v="Austria"/>
    <n v="48.210033000000003"/>
    <n v="16.363448999999999"/>
    <s v="Agriculture &amp; Mining"/>
    <s v="Micro (1-10)"/>
    <x v="4"/>
    <d v="2024-05-22T00:00:00"/>
    <s v="Services"/>
    <s v="New"/>
    <n v="1"/>
    <m/>
    <m/>
    <n v="618"/>
    <n v="0.9"/>
    <d v="2024-07-14T00:00:00"/>
    <m/>
  </r>
  <r>
    <s v="Fisher, Ebert and Rodriguez"/>
    <s v="Belgium"/>
    <n v="51.260196999999998"/>
    <n v="4.4027710000000004"/>
    <s v="Telecommunications"/>
    <s v="Micro (1-10)"/>
    <x v="3"/>
    <d v="2024-05-09T00:00:00"/>
    <s v="SAAS"/>
    <s v="New"/>
    <n v="1"/>
    <m/>
    <m/>
    <n v="960"/>
    <n v="0.2"/>
    <d v="2025-04-23T00:00:00"/>
    <m/>
  </r>
  <r>
    <s v="Schoen and Sons"/>
    <s v="Netherlands"/>
    <n v="52.370215999999999"/>
    <n v="4.895168"/>
    <s v="Government Administration &amp; Healthcare"/>
    <s v="Micro (1-10)"/>
    <x v="4"/>
    <d v="2024-02-02T00:00:00"/>
    <s v="SAAS"/>
    <s v="New"/>
    <n v="1"/>
    <m/>
    <m/>
    <n v="944"/>
    <n v="0.3"/>
    <d v="2025-01-11T00:00:00"/>
    <m/>
  </r>
  <r>
    <s v="Osinski-Jones"/>
    <s v="Italy"/>
    <n v="41.902782000000002"/>
    <n v="12.496366"/>
    <s v="Professional Services &amp; Consulting"/>
    <s v="Micro (1-10)"/>
    <x v="3"/>
    <d v="2024-03-02T00:00:00"/>
    <s v="SAAS"/>
    <s v="New"/>
    <n v="1"/>
    <m/>
    <m/>
    <n v="343"/>
    <n v="1"/>
    <d v="2024-05-13T00:00:00"/>
    <m/>
  </r>
  <r>
    <s v="Pfannerstill, Bernhard and Schuster"/>
    <s v="Switzerland"/>
    <n v="46.204391000000001"/>
    <n v="6.1431579999999997"/>
    <s v="Telecommunications"/>
    <s v="Micro (1-10)"/>
    <x v="4"/>
    <d v="2024-01-06T00:00:00"/>
    <s v="SAAS"/>
    <s v="New"/>
    <n v="1"/>
    <m/>
    <m/>
    <n v="272"/>
    <n v="1"/>
    <d v="2024-12-04T00:00:00"/>
    <m/>
  </r>
  <r>
    <s v="Kozey and Sons"/>
    <s v="France"/>
    <n v="48.864716000000001"/>
    <n v="2.3490139999999999"/>
    <s v="Banking &amp; Finance"/>
    <s v="Micro (1-10)"/>
    <x v="4"/>
    <d v="2024-02-07T00:00:00"/>
    <s v="SAAS"/>
    <s v="New"/>
    <n v="1"/>
    <m/>
    <m/>
    <n v="946"/>
    <n v="0.3"/>
    <d v="2024-12-04T00:00:00"/>
    <m/>
  </r>
  <r>
    <s v="Stiedemann, Cruickshank and Wintheiser"/>
    <s v="Portugal"/>
    <n v="38.736946000000003"/>
    <n v="-9.1426850000000002"/>
    <s v="Manufacturing &amp; Production"/>
    <s v="Micro (1-10)"/>
    <x v="2"/>
    <d v="2024-03-09T00:00:00"/>
    <s v="Services"/>
    <s v="New"/>
    <n v="1"/>
    <m/>
    <m/>
    <n v="720"/>
    <n v="0.4"/>
    <d v="2024-10-05T00:00:00"/>
    <m/>
  </r>
  <r>
    <s v="Smitham, Fadel and Wisoky"/>
    <s v="Belgium"/>
    <n v="51.260196999999998"/>
    <n v="4.4027710000000004"/>
    <s v="Professional Services &amp; Consulting"/>
    <s v="Micro (1-10)"/>
    <x v="2"/>
    <d v="2024-02-07T00:00:00"/>
    <s v="Services"/>
    <s v="New"/>
    <n v="1"/>
    <m/>
    <m/>
    <n v="1196"/>
    <n v="0.5"/>
    <d v="2024-04-30T00:00:00"/>
    <m/>
  </r>
  <r>
    <s v="Schuppe-Hauck"/>
    <s v="Portugal"/>
    <n v="38.736946000000003"/>
    <n v="-9.1426850000000002"/>
    <s v="Agriculture &amp; Mining"/>
    <s v="Micro (1-10)"/>
    <x v="4"/>
    <d v="2024-03-29T00:00:00"/>
    <s v="Custom solution"/>
    <s v="New"/>
    <n v="1"/>
    <m/>
    <m/>
    <n v="429"/>
    <n v="0.2"/>
    <d v="2025-02-08T00:00:00"/>
    <m/>
  </r>
  <r>
    <s v="Leenti"/>
    <s v="Belgium"/>
    <n v="51.260196999999998"/>
    <n v="4.4027710000000004"/>
    <s v="IT &amp; IT Services"/>
    <s v="Medium (201-500)"/>
    <x v="2"/>
    <d v="2024-02-17T00:00:00"/>
    <s v="SAAS"/>
    <s v="New"/>
    <n v="1"/>
    <m/>
    <m/>
    <n v="2023"/>
    <n v="0.4"/>
    <d v="2024-09-24T00:00:00"/>
    <m/>
  </r>
  <r>
    <s v="Centidel"/>
    <s v="Germany"/>
    <n v="52.520007999999997"/>
    <n v="13.404954"/>
    <s v="Government Administration &amp; Healthcare"/>
    <s v="Medium (201-500)"/>
    <x v="2"/>
    <d v="2024-04-06T00:00:00"/>
    <s v="Services"/>
    <s v="New"/>
    <n v="1"/>
    <m/>
    <m/>
    <n v="7694"/>
    <n v="0.6"/>
    <d v="2024-08-08T00:00:00"/>
    <m/>
  </r>
  <r>
    <s v="Yabox"/>
    <s v="Netherlands"/>
    <n v="52.370215999999999"/>
    <n v="4.895168"/>
    <s v="Agriculture &amp; Mining"/>
    <s v="Medium (201-500)"/>
    <x v="1"/>
    <d v="2024-04-12T00:00:00"/>
    <s v="Services"/>
    <s v="New"/>
    <n v="1"/>
    <m/>
    <m/>
    <n v="3165"/>
    <n v="0.2"/>
    <d v="2024-06-07T00:00:00"/>
    <m/>
  </r>
  <r>
    <s v="Brainsphere"/>
    <s v="Austria"/>
    <n v="48.210033000000003"/>
    <n v="16.363448999999999"/>
    <s v="Entertainment &amp; Media &amp; Hospitality"/>
    <s v="Medium (201-500)"/>
    <x v="0"/>
    <d v="2024-02-12T00:00:00"/>
    <s v="SAAS"/>
    <s v="New"/>
    <n v="1"/>
    <m/>
    <m/>
    <n v="7131"/>
    <n v="0.4"/>
    <d v="2024-11-12T00:00:00"/>
    <m/>
  </r>
  <r>
    <s v="Voolia"/>
    <s v="Italy"/>
    <n v="41.902782000000002"/>
    <n v="12.496366"/>
    <s v="IT &amp; IT Services"/>
    <s v="Medium (201-500)"/>
    <x v="3"/>
    <d v="2024-03-24T00:00:00"/>
    <s v="Services"/>
    <s v="New"/>
    <n v="1"/>
    <m/>
    <m/>
    <n v="648"/>
    <n v="0.6"/>
    <d v="2024-06-24T00:00:00"/>
    <m/>
  </r>
  <r>
    <s v="Yodoo"/>
    <s v="Germany"/>
    <n v="52.520007999999997"/>
    <n v="13.404954"/>
    <s v="Recreation &amp; Sports"/>
    <s v="Medium (201-500)"/>
    <x v="2"/>
    <d v="2024-02-18T00:00:00"/>
    <s v="Services"/>
    <s v="New"/>
    <n v="1"/>
    <m/>
    <m/>
    <n v="3927"/>
    <n v="0.6"/>
    <d v="2024-04-14T00:00:00"/>
    <m/>
  </r>
  <r>
    <s v="Lazz"/>
    <s v="Switzerland"/>
    <n v="46.204391000000001"/>
    <n v="6.1431579999999997"/>
    <s v="IT &amp; IT Services"/>
    <s v="Medium (201-500)"/>
    <x v="2"/>
    <d v="2024-03-23T00:00:00"/>
    <s v="SAAS"/>
    <s v="New"/>
    <n v="1"/>
    <m/>
    <m/>
    <n v="4421"/>
    <n v="0.3"/>
    <d v="2024-12-30T00:00:00"/>
    <m/>
  </r>
  <r>
    <s v="Centizu"/>
    <s v="Spain"/>
    <n v="40.416775000000001"/>
    <n v="-3.7037900000000001"/>
    <s v="Banking &amp; Finance"/>
    <s v="Medium (201-500)"/>
    <x v="2"/>
    <d v="2024-05-15T00:00:00"/>
    <s v="Services"/>
    <s v="New"/>
    <n v="1"/>
    <m/>
    <m/>
    <n v="290"/>
    <n v="0.2"/>
    <d v="2025-01-23T00:00:00"/>
    <m/>
  </r>
  <r>
    <s v="Skinix"/>
    <s v="Switzerland"/>
    <n v="46.204391000000001"/>
    <n v="6.1431579999999997"/>
    <s v="Transportation &amp; Logistics"/>
    <s v="Medium (201-500)"/>
    <x v="4"/>
    <d v="2024-03-11T00:00:00"/>
    <s v="SAAS"/>
    <s v="New"/>
    <n v="1"/>
    <m/>
    <m/>
    <n v="2699"/>
    <n v="0.8"/>
    <d v="2024-04-19T00:00:00"/>
    <m/>
  </r>
  <r>
    <s v="Photobug"/>
    <s v="Switzerland"/>
    <n v="46.204391000000001"/>
    <n v="6.1431579999999997"/>
    <s v="Banking &amp; Finance"/>
    <s v="Medium (201-500)"/>
    <x v="7"/>
    <d v="2024-01-06T00:00:00"/>
    <s v="SAAS"/>
    <s v="New"/>
    <n v="1"/>
    <m/>
    <m/>
    <n v="3195"/>
    <n v="1"/>
    <d v="2024-02-17T00:00:00"/>
    <m/>
  </r>
  <r>
    <s v="Zoombeat"/>
    <s v="Spain"/>
    <n v="40.416775000000001"/>
    <n v="-3.7037900000000001"/>
    <s v="Retail &amp; Distribution"/>
    <s v="Medium (201-500)"/>
    <x v="2"/>
    <d v="2024-03-05T00:00:00"/>
    <s v="Services"/>
    <s v="New"/>
    <n v="1"/>
    <m/>
    <m/>
    <n v="1765"/>
    <n v="0.5"/>
    <d v="2024-04-14T00:00:00"/>
    <m/>
  </r>
  <r>
    <s v="Buzzbean"/>
    <s v="Germany"/>
    <n v="52.520007999999997"/>
    <n v="13.404954"/>
    <s v="Agriculture &amp; Mining"/>
    <s v="Medium (201-500)"/>
    <x v="5"/>
    <d v="2024-04-08T00:00:00"/>
    <s v="SAAS"/>
    <s v="New"/>
    <n v="1"/>
    <m/>
    <m/>
    <n v="7602"/>
    <n v="0.3"/>
    <d v="2025-02-09T00:00:00"/>
    <m/>
  </r>
  <r>
    <s v="Trupe"/>
    <s v="Italy"/>
    <n v="41.902782000000002"/>
    <n v="12.496366"/>
    <s v="Education &amp; Science"/>
    <s v="Medium (201-500)"/>
    <x v="7"/>
    <d v="2024-02-25T00:00:00"/>
    <s v="SAAS"/>
    <s v="New"/>
    <n v="1"/>
    <m/>
    <m/>
    <n v="3872"/>
    <n v="0.2"/>
    <d v="2024-06-24T00:00:00"/>
    <m/>
  </r>
  <r>
    <s v="Shuffletag"/>
    <s v="France"/>
    <n v="48.864716000000001"/>
    <n v="2.3490139999999999"/>
    <s v="Banking &amp; Finance"/>
    <s v="Medium (201-500)"/>
    <x v="2"/>
    <d v="2024-05-31T00:00:00"/>
    <s v="Services"/>
    <s v="New"/>
    <n v="1"/>
    <m/>
    <m/>
    <n v="6817"/>
    <n v="0.2"/>
    <d v="2024-08-27T00:00:00"/>
    <m/>
  </r>
  <r>
    <s v="Skibox"/>
    <s v="Germany"/>
    <n v="52.520007999999997"/>
    <n v="13.404954"/>
    <s v="Transportation &amp; Logistics"/>
    <s v="Medium (201-500)"/>
    <x v="4"/>
    <d v="2024-03-19T00:00:00"/>
    <s v="SAAS"/>
    <s v="New"/>
    <n v="1"/>
    <m/>
    <m/>
    <n v="686"/>
    <n v="0.6"/>
    <d v="2025-02-07T00:00:00"/>
    <m/>
  </r>
  <r>
    <s v="Riffwire"/>
    <s v="France"/>
    <n v="48.864716000000001"/>
    <n v="2.3490139999999999"/>
    <s v="Entertainment &amp; Media &amp; Hospitality"/>
    <s v="Medium (201-500)"/>
    <x v="2"/>
    <d v="2024-05-07T00:00:00"/>
    <s v="Services"/>
    <s v="New"/>
    <n v="1"/>
    <m/>
    <m/>
    <n v="7489"/>
    <n v="0.4"/>
    <d v="2024-07-28T00:00:00"/>
    <m/>
  </r>
  <r>
    <s v="Tagpad"/>
    <s v="France"/>
    <n v="48.864716000000001"/>
    <n v="2.3490139999999999"/>
    <s v="Professional Services &amp; Consulting"/>
    <s v="Medium (201-500)"/>
    <x v="3"/>
    <d v="2024-02-01T00:00:00"/>
    <s v="Services"/>
    <s v="New"/>
    <n v="1"/>
    <m/>
    <m/>
    <n v="361"/>
    <n v="0.2"/>
    <d v="2024-08-02T00:00:00"/>
    <m/>
  </r>
  <r>
    <s v="Browsezoom"/>
    <s v="France"/>
    <n v="48.864716000000001"/>
    <n v="2.3490139999999999"/>
    <s v="Transportation &amp; Logistics"/>
    <s v="Medium (201-500)"/>
    <x v="7"/>
    <d v="2024-01-29T00:00:00"/>
    <s v="SAAS"/>
    <s v="New"/>
    <n v="1"/>
    <m/>
    <m/>
    <n v="6737"/>
    <n v="0.8"/>
    <d v="2024-07-23T00:00:00"/>
    <m/>
  </r>
  <r>
    <s v="Shufflebeat"/>
    <s v="Switzerland"/>
    <n v="46.204391000000001"/>
    <n v="6.1431579999999997"/>
    <s v="Education &amp; Science"/>
    <s v="Medium (201-500)"/>
    <x v="3"/>
    <d v="2024-01-08T00:00:00"/>
    <s v="Custom solution"/>
    <s v="New"/>
    <n v="1"/>
    <m/>
    <m/>
    <n v="3058"/>
    <n v="0.1"/>
    <d v="2024-03-25T00:00:00"/>
    <m/>
  </r>
  <r>
    <s v="Skinte"/>
    <s v="Austria"/>
    <n v="48.210033000000003"/>
    <n v="16.363448999999999"/>
    <s v="Recreation &amp; Sports"/>
    <s v="Medium (201-500)"/>
    <x v="1"/>
    <d v="2024-04-22T00:00:00"/>
    <s v="SAAS"/>
    <s v="New"/>
    <n v="1"/>
    <m/>
    <m/>
    <n v="6586"/>
    <n v="0.4"/>
    <d v="2025-02-03T00:00:00"/>
    <m/>
  </r>
  <r>
    <s v="Innotype"/>
    <s v="Italy"/>
    <n v="41.902782000000002"/>
    <n v="12.496366"/>
    <s v="Telecommunications"/>
    <s v="Medium (201-500)"/>
    <x v="3"/>
    <d v="2024-05-18T00:00:00"/>
    <s v="Services"/>
    <s v="New"/>
    <n v="1"/>
    <m/>
    <m/>
    <n v="3108"/>
    <n v="0.4"/>
    <d v="2025-04-24T00:00:00"/>
    <m/>
  </r>
  <r>
    <s v="Twitterwire"/>
    <s v="Austria"/>
    <n v="48.210033000000003"/>
    <n v="16.363448999999999"/>
    <s v="Energy &amp; Utilities"/>
    <s v="Medium (201-500)"/>
    <x v="4"/>
    <d v="2024-05-19T00:00:00"/>
    <s v="SAAS"/>
    <s v="New"/>
    <n v="1"/>
    <m/>
    <m/>
    <n v="2864"/>
    <n v="0.2"/>
    <d v="2024-11-05T00:00:00"/>
    <m/>
  </r>
  <r>
    <s v="Block and Sons"/>
    <s v="Belgium"/>
    <n v="51.260196999999998"/>
    <n v="4.4027710000000004"/>
    <s v="IT &amp; IT Services"/>
    <s v="Medium (201-500)"/>
    <x v="5"/>
    <d v="2024-04-07T00:00:00"/>
    <s v="Services"/>
    <s v="New"/>
    <n v="1"/>
    <m/>
    <m/>
    <n v="2513"/>
    <n v="0.2"/>
    <d v="2024-11-08T00:00:00"/>
    <m/>
  </r>
  <r>
    <s v="Ernser-Rolfson"/>
    <s v="Italy"/>
    <n v="41.902782000000002"/>
    <n v="12.496366"/>
    <s v="Transportation &amp; Logistics"/>
    <s v="Medium (201-500)"/>
    <x v="4"/>
    <d v="2024-01-10T00:00:00"/>
    <s v="SAAS"/>
    <s v="New"/>
    <n v="1"/>
    <m/>
    <m/>
    <n v="2504"/>
    <n v="0.3"/>
    <d v="2024-07-01T00:00:00"/>
    <m/>
  </r>
  <r>
    <s v="Leannon Inc"/>
    <s v="Austria"/>
    <n v="48.210033000000003"/>
    <n v="16.363448999999999"/>
    <s v="Transportation &amp; Logistics"/>
    <s v="Medium (201-500)"/>
    <x v="6"/>
    <d v="2024-01-15T00:00:00"/>
    <s v="Services"/>
    <s v="New"/>
    <n v="1"/>
    <m/>
    <m/>
    <n v="3666"/>
    <n v="0.4"/>
    <d v="2024-12-29T00:00:00"/>
    <m/>
  </r>
  <r>
    <s v="Bins LLC"/>
    <s v="France"/>
    <n v="48.864716000000001"/>
    <n v="2.3490139999999999"/>
    <s v="Recreation &amp; Sports"/>
    <s v="Medium (201-500)"/>
    <x v="3"/>
    <d v="2024-05-09T00:00:00"/>
    <s v="Services"/>
    <s v="New"/>
    <n v="1"/>
    <m/>
    <m/>
    <n v="5438"/>
    <n v="0.6"/>
    <d v="2024-11-11T00:00:00"/>
    <m/>
  </r>
  <r>
    <s v="Farrell Group"/>
    <s v="Netherlands"/>
    <n v="52.370215999999999"/>
    <n v="4.895168"/>
    <s v="Transportation &amp; Logistics"/>
    <s v="Medium (201-500)"/>
    <x v="3"/>
    <d v="2024-05-22T00:00:00"/>
    <s v="Services"/>
    <s v="New"/>
    <n v="1"/>
    <m/>
    <m/>
    <n v="1631"/>
    <n v="0.2"/>
    <d v="2024-12-09T00:00:00"/>
    <m/>
  </r>
  <r>
    <s v="Jacobs-Rice"/>
    <s v="France"/>
    <n v="48.864716000000001"/>
    <n v="2.3490139999999999"/>
    <s v="Education &amp; Science"/>
    <s v="Medium (201-500)"/>
    <x v="7"/>
    <d v="2024-01-24T00:00:00"/>
    <s v="SAAS"/>
    <s v="New"/>
    <n v="1"/>
    <m/>
    <m/>
    <n v="926"/>
    <n v="0.2"/>
    <d v="2024-04-18T00:00:00"/>
    <m/>
  </r>
  <r>
    <s v="Rosenbaum Inc"/>
    <s v="France"/>
    <n v="48.864716000000001"/>
    <n v="2.3490139999999999"/>
    <s v="Retail &amp; Distribution"/>
    <s v="Medium (201-500)"/>
    <x v="4"/>
    <d v="2024-01-13T00:00:00"/>
    <s v="SAAS"/>
    <s v="New"/>
    <n v="1"/>
    <m/>
    <m/>
    <n v="4198"/>
    <n v="0.9"/>
    <d v="2024-02-19T00:00:00"/>
    <m/>
  </r>
  <r>
    <s v="Schoen-Kovacek"/>
    <s v="France"/>
    <n v="48.864716000000001"/>
    <n v="2.3490139999999999"/>
    <s v="Retail &amp; Distribution"/>
    <s v="Medium (201-500)"/>
    <x v="4"/>
    <d v="2024-05-03T00:00:00"/>
    <s v="Custom solution"/>
    <s v="New"/>
    <n v="1"/>
    <m/>
    <m/>
    <n v="6604"/>
    <n v="0.5"/>
    <d v="2025-03-14T00:00:00"/>
    <m/>
  </r>
  <r>
    <s v="Fritsch, Kemmer and Littel"/>
    <s v="Portugal"/>
    <n v="38.736946000000003"/>
    <n v="-9.1426850000000002"/>
    <s v="Transportation &amp; Logistics"/>
    <s v="Medium (201-500)"/>
    <x v="4"/>
    <d v="2024-03-06T00:00:00"/>
    <s v="SAAS"/>
    <s v="New"/>
    <n v="1"/>
    <m/>
    <m/>
    <n v="959"/>
    <n v="0.5"/>
    <d v="2025-03-01T00:00:00"/>
    <m/>
  </r>
  <r>
    <s v="Crona, Morissette and Pouros"/>
    <s v="Netherlands"/>
    <n v="52.370215999999999"/>
    <n v="4.895168"/>
    <s v="Energy &amp; Utilities"/>
    <s v="Medium (201-500)"/>
    <x v="1"/>
    <d v="2024-01-12T00:00:00"/>
    <s v="SAAS"/>
    <s v="New"/>
    <n v="1"/>
    <m/>
    <m/>
    <n v="2332"/>
    <n v="0.2"/>
    <d v="2024-03-16T00:00:00"/>
    <m/>
  </r>
  <r>
    <s v="Bayer, Altenwerth and Kozey"/>
    <s v="Germany"/>
    <n v="52.520007999999997"/>
    <n v="13.404954"/>
    <s v="Transportation &amp; Logistics"/>
    <s v="Medium (201-500)"/>
    <x v="3"/>
    <d v="2024-01-20T00:00:00"/>
    <s v="Services"/>
    <s v="New"/>
    <n v="1"/>
    <m/>
    <m/>
    <n v="5288"/>
    <n v="0.4"/>
    <d v="2024-07-03T00:00:00"/>
    <m/>
  </r>
  <r>
    <s v="Langworth Inc"/>
    <s v="Italy"/>
    <n v="41.902782000000002"/>
    <n v="12.496366"/>
    <s v="Banking &amp; Finance"/>
    <s v="Medium (201-500)"/>
    <x v="3"/>
    <d v="2024-03-08T00:00:00"/>
    <s v="Custom solution"/>
    <s v="New"/>
    <n v="1"/>
    <m/>
    <m/>
    <n v="2839"/>
    <n v="0.3"/>
    <d v="2025-01-23T00:00:00"/>
    <m/>
  </r>
  <r>
    <s v="Schroeder, Stiedemann and Frami"/>
    <s v="Switzerland"/>
    <n v="46.204391000000001"/>
    <n v="6.1431579999999997"/>
    <s v="Education &amp; Science"/>
    <s v="Medium (201-500)"/>
    <x v="2"/>
    <d v="2024-04-13T00:00:00"/>
    <s v="SAAS"/>
    <s v="New"/>
    <n v="1"/>
    <m/>
    <m/>
    <n v="3677"/>
    <n v="0.7"/>
    <d v="2024-05-25T00:00:00"/>
    <m/>
  </r>
  <r>
    <s v="Predovic Group"/>
    <s v="Netherlands"/>
    <n v="52.370215999999999"/>
    <n v="4.895168"/>
    <s v="Entertainment &amp; Media &amp; Hospitality"/>
    <s v="Medium (201-500)"/>
    <x v="3"/>
    <d v="2024-02-16T00:00:00"/>
    <s v="Custom solution"/>
    <s v="New"/>
    <n v="1"/>
    <m/>
    <m/>
    <n v="6388"/>
    <n v="0.9"/>
    <d v="2024-06-27T00:00:00"/>
    <m/>
  </r>
  <r>
    <s v="Lockman, Rath and Lynch"/>
    <s v="Germany"/>
    <n v="52.520007999999997"/>
    <n v="13.404954"/>
    <s v="Construction &amp; Engineering"/>
    <s v="Medium (201-500)"/>
    <x v="6"/>
    <d v="2024-01-27T00:00:00"/>
    <s v="Services"/>
    <s v="New"/>
    <n v="1"/>
    <m/>
    <m/>
    <n v="4941"/>
    <n v="0.4"/>
    <d v="2024-04-03T00:00:00"/>
    <m/>
  </r>
  <r>
    <s v="Waters-Swift"/>
    <s v="Portugal"/>
    <n v="38.736946000000003"/>
    <n v="-9.1426850000000002"/>
    <s v="Agriculture &amp; Mining"/>
    <s v="Medium (201-500)"/>
    <x v="4"/>
    <d v="2024-03-14T00:00:00"/>
    <s v="Services"/>
    <s v="New"/>
    <n v="1"/>
    <m/>
    <m/>
    <n v="1652"/>
    <n v="0.4"/>
    <d v="2025-02-26T00:00:00"/>
    <m/>
  </r>
  <r>
    <s v="Wisoky, Collins and Kling"/>
    <s v="Netherlands"/>
    <n v="52.370215999999999"/>
    <n v="4.895168"/>
    <s v="Government Administration &amp; Healthcare"/>
    <s v="Medium (201-500)"/>
    <x v="2"/>
    <d v="2024-04-16T00:00:00"/>
    <s v="Services"/>
    <s v="New"/>
    <n v="1"/>
    <m/>
    <m/>
    <n v="1813"/>
    <n v="0.5"/>
    <d v="2024-09-11T00:00:00"/>
    <m/>
  </r>
  <r>
    <s v="Koch and Sons"/>
    <s v="France"/>
    <n v="48.864716000000001"/>
    <n v="2.3490139999999999"/>
    <s v="Recreation &amp; Sports"/>
    <s v="Medium (201-500)"/>
    <x v="4"/>
    <d v="2024-03-27T00:00:00"/>
    <s v="Services"/>
    <s v="New"/>
    <n v="1"/>
    <m/>
    <m/>
    <n v="4568"/>
    <n v="0.2"/>
    <d v="2024-08-24T00:00:00"/>
    <m/>
  </r>
  <r>
    <s v="Swaniawski-Schneider"/>
    <s v="Spain"/>
    <n v="40.416775000000001"/>
    <n v="-3.7037900000000001"/>
    <s v="IT &amp; IT Services"/>
    <s v="Medium (201-500)"/>
    <x v="2"/>
    <d v="2024-02-20T00:00:00"/>
    <s v="Custom solution"/>
    <s v="New"/>
    <n v="1"/>
    <m/>
    <m/>
    <n v="761"/>
    <n v="0.4"/>
    <d v="2025-02-01T00:00:00"/>
    <m/>
  </r>
  <r>
    <s v="Jaskolski, Auer and Morissette"/>
    <s v="Austria"/>
    <n v="48.210033000000003"/>
    <n v="16.363448999999999"/>
    <s v="Banking &amp; Finance"/>
    <s v="Medium (201-500)"/>
    <x v="3"/>
    <d v="2024-05-05T00:00:00"/>
    <s v="Custom solution"/>
    <s v="New"/>
    <n v="1"/>
    <m/>
    <m/>
    <n v="6194"/>
    <n v="0.5"/>
    <d v="2025-03-11T00:00:00"/>
    <m/>
  </r>
  <r>
    <s v="Sauer Inc"/>
    <s v="Austria"/>
    <n v="48.210033000000003"/>
    <n v="16.363448999999999"/>
    <s v="Energy &amp; Utilities"/>
    <s v="Medium (201-500)"/>
    <x v="5"/>
    <d v="2024-02-17T00:00:00"/>
    <s v="SAAS"/>
    <s v="New"/>
    <n v="1"/>
    <m/>
    <m/>
    <n v="1538"/>
    <n v="0.3"/>
    <d v="2024-05-31T00:00:00"/>
    <m/>
  </r>
  <r>
    <s v="Osinski-Schultz"/>
    <s v="Switzerland"/>
    <n v="46.204391000000001"/>
    <n v="6.1431579999999997"/>
    <s v="Agriculture &amp; Mining"/>
    <s v="Medium (201-500)"/>
    <x v="3"/>
    <d v="2024-03-26T00:00:00"/>
    <s v="Services"/>
    <s v="New"/>
    <n v="1"/>
    <m/>
    <m/>
    <n v="5141"/>
    <n v="0.8"/>
    <d v="2024-07-06T00:00:00"/>
    <m/>
  </r>
  <r>
    <s v="Pouros-Gottlieb"/>
    <s v="France"/>
    <n v="48.864716000000001"/>
    <n v="2.3490139999999999"/>
    <s v="IT &amp; IT Services"/>
    <s v="Medium (201-500)"/>
    <x v="3"/>
    <d v="2024-04-21T00:00:00"/>
    <s v="Services"/>
    <s v="New"/>
    <n v="1"/>
    <m/>
    <m/>
    <n v="4067"/>
    <n v="0.5"/>
    <d v="2024-11-04T00:00:00"/>
    <m/>
  </r>
  <r>
    <s v="Lueilwitz and Sons"/>
    <s v="Austria"/>
    <n v="48.210033000000003"/>
    <n v="16.363448999999999"/>
    <s v="Professional Services &amp; Consulting"/>
    <s v="Medium (201-500)"/>
    <x v="6"/>
    <d v="2024-05-28T00:00:00"/>
    <s v="Services"/>
    <s v="New"/>
    <n v="1"/>
    <m/>
    <m/>
    <n v="2214"/>
    <n v="0.6"/>
    <d v="2024-09-20T00:00:00"/>
    <m/>
  </r>
  <r>
    <s v="Kirlin Inc"/>
    <s v="France"/>
    <n v="48.864716000000001"/>
    <n v="2.3490139999999999"/>
    <s v="Construction &amp; Engineering"/>
    <s v="Medium (201-500)"/>
    <x v="3"/>
    <d v="2024-04-03T00:00:00"/>
    <s v="SAAS"/>
    <s v="New"/>
    <n v="1"/>
    <m/>
    <m/>
    <n v="7441"/>
    <n v="0.2"/>
    <d v="2024-09-22T00:00:00"/>
    <m/>
  </r>
  <r>
    <s v="Stokes-Gulgowski"/>
    <s v="Austria"/>
    <n v="48.210033000000003"/>
    <n v="16.363448999999999"/>
    <s v="Banking &amp; Finance"/>
    <s v="Medium (201-500)"/>
    <x v="5"/>
    <d v="2024-02-03T00:00:00"/>
    <s v="Custom solution"/>
    <s v="New"/>
    <n v="1"/>
    <m/>
    <m/>
    <n v="2263"/>
    <n v="0.2"/>
    <d v="2024-06-04T00:00:00"/>
    <m/>
  </r>
  <r>
    <s v="Heller-Streich"/>
    <s v="Netherlands"/>
    <n v="52.370215999999999"/>
    <n v="4.895168"/>
    <s v="Banking &amp; Finance"/>
    <s v="Medium (201-500)"/>
    <x v="7"/>
    <d v="2024-01-14T00:00:00"/>
    <s v="SAAS"/>
    <s v="New"/>
    <n v="1"/>
    <m/>
    <m/>
    <n v="4085"/>
    <n v="0.5"/>
    <d v="2024-05-29T00:00:00"/>
    <m/>
  </r>
  <r>
    <s v="Pollich, Cole and Morar"/>
    <s v="Italy"/>
    <n v="41.902782000000002"/>
    <n v="12.496366"/>
    <s v="Manufacturing &amp; Production"/>
    <s v="Medium (201-500)"/>
    <x v="5"/>
    <d v="2024-04-19T00:00:00"/>
    <s v="SAAS"/>
    <s v="New"/>
    <n v="1"/>
    <m/>
    <m/>
    <n v="6749"/>
    <n v="0.2"/>
    <d v="2024-08-14T00:00:00"/>
    <m/>
  </r>
  <r>
    <s v="Cummings, Mosciski and Bayer"/>
    <s v="Austria"/>
    <n v="48.210033000000003"/>
    <n v="16.363448999999999"/>
    <s v="Professional Services &amp; Consulting"/>
    <s v="Medium (201-500)"/>
    <x v="2"/>
    <d v="2024-01-16T00:00:00"/>
    <s v="SAAS"/>
    <s v="New"/>
    <n v="1"/>
    <m/>
    <m/>
    <n v="422"/>
    <n v="0.4"/>
    <d v="2024-03-21T00:00:00"/>
    <m/>
  </r>
  <r>
    <s v="Fay LLC"/>
    <s v="Italy"/>
    <n v="41.902782000000002"/>
    <n v="12.496366"/>
    <s v="Energy &amp; Utilities"/>
    <s v="Medium (201-500)"/>
    <x v="4"/>
    <d v="2024-05-30T00:00:00"/>
    <s v="Custom solution"/>
    <s v="New"/>
    <n v="1"/>
    <m/>
    <m/>
    <n v="3211"/>
    <n v="0.3"/>
    <d v="2025-02-25T00:00:00"/>
    <m/>
  </r>
  <r>
    <s v="Kassulke Inc"/>
    <s v="Germany"/>
    <n v="52.520007999999997"/>
    <n v="13.404954"/>
    <s v="Transportation &amp; Logistics"/>
    <s v="Medium (201-500)"/>
    <x v="4"/>
    <d v="2024-01-13T00:00:00"/>
    <s v="SAAS"/>
    <s v="New"/>
    <n v="1"/>
    <m/>
    <m/>
    <n v="1894"/>
    <n v="0.2"/>
    <d v="2024-05-07T00:00:00"/>
    <m/>
  </r>
  <r>
    <s v="Osinski Group"/>
    <s v="Belgium"/>
    <n v="51.260196999999998"/>
    <n v="4.4027710000000004"/>
    <s v="Government Administration &amp; Healthcare"/>
    <s v="Medium (201-500)"/>
    <x v="1"/>
    <d v="2024-03-25T00:00:00"/>
    <s v="Services"/>
    <s v="New"/>
    <n v="1"/>
    <m/>
    <m/>
    <n v="6133"/>
    <n v="0.3"/>
    <d v="2024-07-05T00:00:00"/>
    <m/>
  </r>
  <r>
    <s v="Blanda, Schuster and Schulist"/>
    <s v="France"/>
    <n v="48.864716000000001"/>
    <n v="2.3490139999999999"/>
    <s v="Transportation &amp; Logistics"/>
    <s v="Medium (201-500)"/>
    <x v="1"/>
    <d v="2024-02-01T00:00:00"/>
    <s v="Services"/>
    <s v="New"/>
    <n v="1"/>
    <m/>
    <m/>
    <n v="3536"/>
    <n v="0.5"/>
    <d v="2024-04-05T00:00:00"/>
    <m/>
  </r>
  <r>
    <s v="Reinger-Rutherford"/>
    <s v="Italy"/>
    <n v="41.902782000000002"/>
    <n v="12.496366"/>
    <s v="Banking &amp; Finance"/>
    <s v="Medium (201-500)"/>
    <x v="6"/>
    <d v="2024-05-31T00:00:00"/>
    <s v="Custom solution"/>
    <s v="New"/>
    <n v="1"/>
    <m/>
    <m/>
    <n v="6276"/>
    <n v="0.2"/>
    <d v="2025-02-12T00:00:00"/>
    <m/>
  </r>
  <r>
    <s v="Hintz-Franecki"/>
    <s v="France"/>
    <n v="48.864716000000001"/>
    <n v="2.3490139999999999"/>
    <s v="Agriculture &amp; Mining"/>
    <s v="Medium (201-500)"/>
    <x v="3"/>
    <d v="2024-05-11T00:00:00"/>
    <s v="Services"/>
    <s v="New"/>
    <n v="1"/>
    <m/>
    <m/>
    <n v="5423"/>
    <n v="0.5"/>
    <d v="2024-12-23T00:00:00"/>
    <m/>
  </r>
  <r>
    <s v="Emmerich, Hammes and Jacobs"/>
    <s v="Germany"/>
    <n v="52.520007999999997"/>
    <n v="13.404954"/>
    <s v="Manufacturing &amp; Production"/>
    <s v="Medium (201-500)"/>
    <x v="4"/>
    <d v="2024-04-20T00:00:00"/>
    <s v="Services"/>
    <s v="New"/>
    <n v="1"/>
    <m/>
    <m/>
    <n v="1217"/>
    <n v="0.2"/>
    <d v="2025-02-24T00:00:00"/>
    <m/>
  </r>
  <r>
    <s v="Blick Group"/>
    <s v="Germany"/>
    <n v="52.520007999999997"/>
    <n v="13.404954"/>
    <s v="Government Administration &amp; Healthcare"/>
    <s v="Medium (201-500)"/>
    <x v="2"/>
    <d v="2024-01-31T00:00:00"/>
    <s v="Services"/>
    <s v="New"/>
    <n v="1"/>
    <m/>
    <m/>
    <n v="4737"/>
    <n v="0.8"/>
    <d v="2024-05-22T00:00:00"/>
    <m/>
  </r>
  <r>
    <s v="Rutherford, Christiansen and Marquardt"/>
    <s v="Switzerland"/>
    <n v="46.204391000000001"/>
    <n v="6.1431579999999997"/>
    <s v="Transportation &amp; Logistics"/>
    <s v="Medium (201-500)"/>
    <x v="0"/>
    <d v="2024-04-29T00:00:00"/>
    <s v="SAAS"/>
    <s v="New"/>
    <n v="1"/>
    <m/>
    <m/>
    <n v="5200"/>
    <n v="0.2"/>
    <d v="2025-04-24T00:00:00"/>
    <m/>
  </r>
  <r>
    <s v="Littel-Ritchie"/>
    <s v="Italy"/>
    <n v="41.902782000000002"/>
    <n v="12.496366"/>
    <s v="IT &amp; IT Services"/>
    <s v="Medium (201-500)"/>
    <x v="5"/>
    <d v="2024-01-10T00:00:00"/>
    <s v="Custom solution"/>
    <s v="New"/>
    <n v="1"/>
    <m/>
    <m/>
    <n v="6127"/>
    <n v="0.6"/>
    <d v="2024-07-02T00:00:00"/>
    <m/>
  </r>
  <r>
    <s v="Carroll, Boehm and Zemlak"/>
    <s v="Switzerland"/>
    <n v="46.204391000000001"/>
    <n v="6.1431579999999997"/>
    <s v="Recreation &amp; Sports"/>
    <s v="Medium (201-500)"/>
    <x v="3"/>
    <d v="2024-01-03T00:00:00"/>
    <s v="Custom solution"/>
    <s v="New"/>
    <n v="1"/>
    <m/>
    <m/>
    <n v="1449"/>
    <n v="0.1"/>
    <d v="2024-07-23T00:00:00"/>
    <m/>
  </r>
  <r>
    <s v="Lockman and Sons"/>
    <s v="France"/>
    <n v="48.864716000000001"/>
    <n v="2.3490139999999999"/>
    <s v="Agriculture &amp; Mining"/>
    <s v="Medium (201-500)"/>
    <x v="7"/>
    <d v="2024-03-20T00:00:00"/>
    <s v="Services"/>
    <s v="New"/>
    <n v="1"/>
    <m/>
    <m/>
    <n v="4897"/>
    <n v="0.4"/>
    <d v="2024-12-18T00:00:00"/>
    <m/>
  </r>
  <r>
    <s v="Dickinson, Hessel and Luettgen"/>
    <s v="Portugal"/>
    <n v="38.736946000000003"/>
    <n v="-9.1426850000000002"/>
    <s v="Entertainment &amp; Media &amp; Hospitality"/>
    <s v="Medium (201-500)"/>
    <x v="4"/>
    <d v="2024-03-15T00:00:00"/>
    <s v="SAAS"/>
    <s v="New"/>
    <n v="1"/>
    <m/>
    <m/>
    <n v="2131"/>
    <n v="0.2"/>
    <d v="2024-05-24T00:00:00"/>
    <m/>
  </r>
  <r>
    <s v="Macejkovic Inc"/>
    <s v="France"/>
    <n v="48.864716000000001"/>
    <n v="2.3490139999999999"/>
    <s v="Transportation &amp; Logistics"/>
    <s v="Medium (201-500)"/>
    <x v="3"/>
    <d v="2024-02-20T00:00:00"/>
    <s v="SAAS"/>
    <s v="New"/>
    <n v="1"/>
    <m/>
    <m/>
    <n v="3412"/>
    <n v="0.5"/>
    <d v="2025-01-08T00:00:00"/>
    <m/>
  </r>
  <r>
    <s v="Botsford-Reichel"/>
    <s v="Switzerland"/>
    <n v="46.204391000000001"/>
    <n v="6.1431579999999997"/>
    <s v="IT &amp; IT Services"/>
    <s v="Medium (201-500)"/>
    <x v="1"/>
    <d v="2024-01-04T00:00:00"/>
    <s v="Custom solution"/>
    <s v="New"/>
    <n v="1"/>
    <m/>
    <m/>
    <n v="6066"/>
    <n v="0.4"/>
    <d v="2024-05-18T00:00:00"/>
    <m/>
  </r>
  <r>
    <s v="Schumm, Quigley and Goldner"/>
    <s v="Austria"/>
    <n v="48.210033000000003"/>
    <n v="16.363448999999999"/>
    <s v="Energy &amp; Utilities"/>
    <s v="Medium (201-500)"/>
    <x v="4"/>
    <d v="2024-02-12T00:00:00"/>
    <s v="Services"/>
    <s v="New"/>
    <n v="1"/>
    <m/>
    <m/>
    <n v="7000"/>
    <n v="0.4"/>
    <d v="2024-04-14T00:00:00"/>
    <m/>
  </r>
  <r>
    <s v="Hahn Group"/>
    <s v="Belgium"/>
    <n v="51.260196999999998"/>
    <n v="4.4027710000000004"/>
    <s v="Manufacturing &amp; Production"/>
    <s v="Medium (201-500)"/>
    <x v="3"/>
    <d v="2024-02-12T00:00:00"/>
    <s v="Custom solution"/>
    <s v="New"/>
    <n v="1"/>
    <m/>
    <m/>
    <n v="5247"/>
    <n v="0.5"/>
    <d v="2025-01-28T00:00:00"/>
    <m/>
  </r>
  <r>
    <s v="Crooks and Sons"/>
    <s v="France"/>
    <n v="48.864716000000001"/>
    <n v="2.3490139999999999"/>
    <s v="Recreation &amp; Sports"/>
    <s v="Medium (201-500)"/>
    <x v="3"/>
    <d v="2024-04-10T00:00:00"/>
    <s v="Services"/>
    <s v="New"/>
    <n v="1"/>
    <m/>
    <m/>
    <n v="6449"/>
    <n v="0.1"/>
    <d v="2025-02-12T00:00:00"/>
    <m/>
  </r>
  <r>
    <s v="Wehner and Sons"/>
    <s v="Portugal"/>
    <n v="38.736946000000003"/>
    <n v="-9.1426850000000002"/>
    <s v="Banking &amp; Finance"/>
    <s v="Medium (201-500)"/>
    <x v="5"/>
    <d v="2024-05-29T00:00:00"/>
    <s v="SAAS"/>
    <s v="New"/>
    <n v="1"/>
    <m/>
    <m/>
    <n v="774"/>
    <n v="0.7"/>
    <d v="2025-05-08T00:00:00"/>
    <m/>
  </r>
  <r>
    <s v="Botsford, Ebert and Keebler"/>
    <s v="France"/>
    <n v="48.864716000000001"/>
    <n v="2.3490139999999999"/>
    <s v="Government Administration &amp; Healthcare"/>
    <s v="Medium (201-500)"/>
    <x v="4"/>
    <d v="2024-03-31T00:00:00"/>
    <s v="Services"/>
    <s v="New"/>
    <n v="1"/>
    <m/>
    <m/>
    <n v="3600"/>
    <n v="0.7"/>
    <d v="2024-05-20T00:00:00"/>
    <m/>
  </r>
  <r>
    <s v="Runte and Sons"/>
    <s v="Italy"/>
    <n v="41.902782000000002"/>
    <n v="12.496366"/>
    <s v="Retail &amp; Distribution"/>
    <s v="Medium (201-500)"/>
    <x v="7"/>
    <d v="2024-03-11T00:00:00"/>
    <s v="Services"/>
    <s v="New"/>
    <n v="1"/>
    <m/>
    <m/>
    <n v="478"/>
    <n v="0.2"/>
    <d v="2025-02-02T00:00:00"/>
    <m/>
  </r>
  <r>
    <s v="Dach Group"/>
    <s v="Italy"/>
    <n v="41.902782000000002"/>
    <n v="12.496366"/>
    <s v="Transportation &amp; Logistics"/>
    <s v="Medium (201-500)"/>
    <x v="3"/>
    <d v="2024-05-19T00:00:00"/>
    <s v="Services"/>
    <s v="New"/>
    <n v="1"/>
    <m/>
    <m/>
    <n v="6164"/>
    <n v="0.4"/>
    <d v="2025-02-06T00:00:00"/>
    <m/>
  </r>
  <r>
    <s v="Ernser-Ebert"/>
    <s v="Belgium"/>
    <n v="51.260196999999998"/>
    <n v="4.4027710000000004"/>
    <s v="Professional Services &amp; Consulting"/>
    <s v="Medium (201-500)"/>
    <x v="6"/>
    <d v="2024-04-02T00:00:00"/>
    <s v="SAAS"/>
    <s v="New"/>
    <n v="1"/>
    <m/>
    <m/>
    <n v="1794"/>
    <n v="0.5"/>
    <d v="2024-05-29T00:00:00"/>
    <m/>
  </r>
  <r>
    <s v="Koss Group"/>
    <s v="Italy"/>
    <n v="41.902782000000002"/>
    <n v="12.496366"/>
    <s v="IT &amp; IT Services"/>
    <s v="Medium (201-500)"/>
    <x v="6"/>
    <d v="2024-01-02T00:00:00"/>
    <s v="Custom solution"/>
    <s v="New"/>
    <n v="1"/>
    <m/>
    <m/>
    <n v="6881"/>
    <n v="0.2"/>
    <d v="2024-08-09T00:00:00"/>
    <m/>
  </r>
  <r>
    <s v="Von, Torp and Deckow"/>
    <s v="Italy"/>
    <n v="41.902782000000002"/>
    <n v="12.496366"/>
    <s v="Professional Services &amp; Consulting"/>
    <s v="Medium (201-500)"/>
    <x v="2"/>
    <d v="2024-04-22T00:00:00"/>
    <s v="Custom solution"/>
    <s v="New"/>
    <n v="1"/>
    <m/>
    <m/>
    <n v="1580"/>
    <n v="0.1"/>
    <d v="2025-04-12T00:00:00"/>
    <m/>
  </r>
  <r>
    <s v="Morar, Runolfsdottir and Kris"/>
    <s v="Italy"/>
    <n v="41.902782000000002"/>
    <n v="12.496366"/>
    <s v="Education &amp; Science"/>
    <s v="Medium (201-500)"/>
    <x v="2"/>
    <d v="2024-03-09T00:00:00"/>
    <s v="SAAS"/>
    <s v="New"/>
    <n v="1"/>
    <m/>
    <m/>
    <n v="4840"/>
    <n v="0.1"/>
    <d v="2024-10-22T00:00:00"/>
    <m/>
  </r>
  <r>
    <s v="Fahey, Paucek and Barrows"/>
    <s v="Spain"/>
    <n v="40.416775000000001"/>
    <n v="-3.7037900000000001"/>
    <s v="Construction &amp; Engineering"/>
    <s v="Medium (201-500)"/>
    <x v="3"/>
    <d v="2024-01-31T00:00:00"/>
    <s v="Services"/>
    <s v="New"/>
    <n v="1"/>
    <m/>
    <m/>
    <n v="5943"/>
    <n v="0.3"/>
    <d v="2024-07-10T00:00:00"/>
    <m/>
  </r>
  <r>
    <s v="Stanton-Quitzon"/>
    <s v="Switzerland"/>
    <n v="46.204391000000001"/>
    <n v="6.1431579999999997"/>
    <s v="Banking &amp; Finance"/>
    <s v="Medium (201-500)"/>
    <x v="3"/>
    <d v="2024-01-31T00:00:00"/>
    <s v="SAAS"/>
    <s v="New"/>
    <n v="1"/>
    <m/>
    <m/>
    <n v="4116"/>
    <n v="0.9"/>
    <d v="2024-11-06T00:00:00"/>
    <m/>
  </r>
  <r>
    <s v="Fay, Stroman and O'Keefe"/>
    <s v="Italy"/>
    <n v="41.902782000000002"/>
    <n v="12.496366"/>
    <s v="Government Administration &amp; Healthcare"/>
    <s v="Medium (201-500)"/>
    <x v="3"/>
    <d v="2024-05-06T00:00:00"/>
    <s v="SAAS"/>
    <s v="New"/>
    <n v="1"/>
    <m/>
    <m/>
    <n v="4588"/>
    <n v="0.3"/>
    <d v="2025-03-06T00:00:00"/>
    <m/>
  </r>
  <r>
    <s v="Morar, Nolan and Hoeger"/>
    <s v="Germany"/>
    <n v="52.520007999999997"/>
    <n v="13.404954"/>
    <s v="Banking &amp; Finance"/>
    <s v="Medium (201-500)"/>
    <x v="2"/>
    <d v="2024-01-30T00:00:00"/>
    <s v="SAAS"/>
    <s v="New"/>
    <n v="1"/>
    <m/>
    <m/>
    <n v="7420"/>
    <n v="0.8"/>
    <d v="2024-09-17T00:00:00"/>
    <m/>
  </r>
  <r>
    <s v="Herzog Group"/>
    <s v="Portugal"/>
    <n v="38.736946000000003"/>
    <n v="-9.1426850000000002"/>
    <s v="IT &amp; IT Services"/>
    <s v="Medium (201-500)"/>
    <x v="2"/>
    <d v="2024-03-06T00:00:00"/>
    <s v="SAAS"/>
    <s v="New"/>
    <n v="1"/>
    <m/>
    <m/>
    <n v="1956"/>
    <n v="0.4"/>
    <d v="2024-08-10T00:00:00"/>
    <m/>
  </r>
  <r>
    <s v="Kreiger and Sons"/>
    <s v="Switzerland"/>
    <n v="46.204391000000001"/>
    <n v="6.1431579999999997"/>
    <s v="Banking &amp; Finance"/>
    <s v="Medium (201-500)"/>
    <x v="6"/>
    <d v="2024-05-16T00:00:00"/>
    <s v="SAAS"/>
    <s v="New"/>
    <n v="1"/>
    <m/>
    <m/>
    <n v="3137"/>
    <n v="0.3"/>
    <d v="2024-06-05T00:00:00"/>
    <m/>
  </r>
  <r>
    <s v="Walsh-Weber"/>
    <s v="Spain"/>
    <n v="40.416775000000001"/>
    <n v="-3.7037900000000001"/>
    <s v="Transportation &amp; Logistics"/>
    <s v="Medium (201-500)"/>
    <x v="3"/>
    <d v="2024-03-31T00:00:00"/>
    <s v="Services"/>
    <s v="New"/>
    <n v="1"/>
    <m/>
    <m/>
    <n v="3915"/>
    <n v="0.2"/>
    <d v="2024-05-03T00:00:00"/>
    <m/>
  </r>
  <r>
    <s v="Heaney-Schneider"/>
    <s v="Switzerland"/>
    <n v="46.204391000000001"/>
    <n v="6.1431579999999997"/>
    <s v="Agriculture &amp; Mining"/>
    <s v="Medium (201-500)"/>
    <x v="6"/>
    <d v="2024-05-22T00:00:00"/>
    <s v="SAAS"/>
    <s v="New"/>
    <n v="1"/>
    <m/>
    <m/>
    <n v="764"/>
    <n v="0.9"/>
    <d v="2024-11-23T00:00:00"/>
    <m/>
  </r>
  <r>
    <s v="Bernhard-McCullough"/>
    <s v="Germany"/>
    <n v="52.520007999999997"/>
    <n v="13.404954"/>
    <s v="Telecommunications"/>
    <s v="Medium (201-500)"/>
    <x v="3"/>
    <d v="2024-04-20T00:00:00"/>
    <s v="Services"/>
    <s v="New"/>
    <n v="1"/>
    <m/>
    <m/>
    <n v="3298"/>
    <n v="0.2"/>
    <d v="2024-11-09T00:00:00"/>
    <m/>
  </r>
  <r>
    <s v="Weissnat-D'Amore"/>
    <s v="Netherlands"/>
    <n v="52.370215999999999"/>
    <n v="4.895168"/>
    <s v="Transportation &amp; Logistics"/>
    <s v="Medium (201-500)"/>
    <x v="0"/>
    <d v="2024-05-28T00:00:00"/>
    <s v="Services"/>
    <s v="New"/>
    <n v="1"/>
    <m/>
    <m/>
    <n v="5766"/>
    <n v="0.2"/>
    <d v="2024-07-23T00:00:00"/>
    <m/>
  </r>
  <r>
    <s v="Bruen, Daugherty and Strosin"/>
    <s v="Austria"/>
    <n v="48.210033000000003"/>
    <n v="16.363448999999999"/>
    <s v="Transportation &amp; Logistics"/>
    <s v="Medium (201-500)"/>
    <x v="2"/>
    <d v="2024-05-03T00:00:00"/>
    <s v="Services"/>
    <s v="New"/>
    <n v="1"/>
    <m/>
    <m/>
    <n v="1937"/>
    <n v="0.3"/>
    <d v="2024-06-26T00:00:00"/>
    <m/>
  </r>
  <r>
    <s v="Bailey, Heaney and Champlin"/>
    <s v="Netherlands"/>
    <n v="52.370215999999999"/>
    <n v="4.895168"/>
    <s v="IT &amp; IT Services"/>
    <s v="Medium (201-500)"/>
    <x v="1"/>
    <d v="2024-02-11T00:00:00"/>
    <s v="Services"/>
    <s v="New"/>
    <n v="1"/>
    <m/>
    <m/>
    <n v="6782"/>
    <n v="0.6"/>
    <d v="2024-04-01T00:00:00"/>
    <m/>
  </r>
  <r>
    <s v="Bartoletti and Sons"/>
    <s v="Netherlands"/>
    <n v="52.370215999999999"/>
    <n v="4.895168"/>
    <s v="Telecommunications"/>
    <s v="Medium (201-500)"/>
    <x v="1"/>
    <d v="2024-03-17T00:00:00"/>
    <s v="Services"/>
    <s v="New"/>
    <n v="1"/>
    <m/>
    <m/>
    <n v="2270"/>
    <n v="0.1"/>
    <d v="2024-09-18T00:00:00"/>
    <m/>
  </r>
  <r>
    <s v="Green-Leuschke"/>
    <s v="Germany"/>
    <n v="52.520007999999997"/>
    <n v="13.404954"/>
    <s v="Manufacturing &amp; Production"/>
    <s v="Medium (201-500)"/>
    <x v="2"/>
    <d v="2024-03-29T00:00:00"/>
    <s v="Services"/>
    <s v="New"/>
    <n v="1"/>
    <m/>
    <m/>
    <n v="7722"/>
    <n v="0.8"/>
    <d v="2024-09-09T00:00:00"/>
    <m/>
  </r>
  <r>
    <s v="Pouros LLC"/>
    <s v="Belgium"/>
    <n v="51.260196999999998"/>
    <n v="4.4027710000000004"/>
    <s v="Transportation &amp; Logistics"/>
    <s v="Medium (201-500)"/>
    <x v="5"/>
    <d v="2024-05-18T00:00:00"/>
    <s v="Services"/>
    <s v="New"/>
    <n v="1"/>
    <m/>
    <m/>
    <n v="3419"/>
    <n v="0.9"/>
    <d v="2025-02-19T00:00:00"/>
    <m/>
  </r>
  <r>
    <s v="Rau-Erdman"/>
    <s v="Germany"/>
    <n v="52.520007999999997"/>
    <n v="13.404954"/>
    <s v="Education &amp; Science"/>
    <s v="Medium (201-500)"/>
    <x v="6"/>
    <d v="2024-02-29T00:00:00"/>
    <s v="SAAS"/>
    <s v="New"/>
    <n v="1"/>
    <m/>
    <m/>
    <n v="7103"/>
    <n v="0.5"/>
    <d v="2025-01-04T00:00:00"/>
    <m/>
  </r>
  <r>
    <s v="Gutkowski-Williamson"/>
    <s v="Italy"/>
    <n v="41.902782000000002"/>
    <n v="12.496366"/>
    <s v="IT &amp; IT Services"/>
    <s v="Medium (201-500)"/>
    <x v="3"/>
    <d v="2024-03-20T00:00:00"/>
    <s v="Services"/>
    <s v="New"/>
    <n v="1"/>
    <m/>
    <m/>
    <n v="7155"/>
    <n v="0.4"/>
    <d v="2025-02-15T00:00:00"/>
    <m/>
  </r>
  <r>
    <s v="Daugherty, Torphy and Goldner"/>
    <s v="Switzerland"/>
    <n v="46.204391000000001"/>
    <n v="6.1431579999999997"/>
    <s v="Construction &amp; Engineering"/>
    <s v="Medium (201-500)"/>
    <x v="1"/>
    <d v="2024-01-02T00:00:00"/>
    <s v="SAAS"/>
    <s v="New"/>
    <n v="1"/>
    <m/>
    <m/>
    <n v="7505"/>
    <n v="0.5"/>
    <d v="2024-08-25T00:00:00"/>
    <m/>
  </r>
  <r>
    <s v="Hoppe LLC"/>
    <s v="Italy"/>
    <n v="41.902782000000002"/>
    <n v="12.496366"/>
    <s v="Banking &amp; Finance"/>
    <s v="Medium (201-500)"/>
    <x v="1"/>
    <d v="2024-05-06T00:00:00"/>
    <s v="SAAS"/>
    <s v="New"/>
    <n v="1"/>
    <m/>
    <m/>
    <n v="1076"/>
    <n v="0.2"/>
    <d v="2024-08-04T00:00:00"/>
    <m/>
  </r>
  <r>
    <s v="McLaughlin-Glover"/>
    <s v="Germany"/>
    <n v="52.520007999999997"/>
    <n v="13.404954"/>
    <s v="Transportation &amp; Logistics"/>
    <s v="Medium (201-500)"/>
    <x v="3"/>
    <d v="2024-02-18T00:00:00"/>
    <s v="SAAS"/>
    <s v="New"/>
    <n v="1"/>
    <m/>
    <m/>
    <n v="3880"/>
    <n v="0.2"/>
    <d v="2024-05-09T00:00:00"/>
    <m/>
  </r>
  <r>
    <s v="Graham LLC"/>
    <s v="France"/>
    <n v="48.864716000000001"/>
    <n v="2.3490139999999999"/>
    <s v="Telecommunications"/>
    <s v="Medium (201-500)"/>
    <x v="2"/>
    <d v="2024-02-27T00:00:00"/>
    <s v="Custom solution"/>
    <s v="New"/>
    <n v="1"/>
    <m/>
    <m/>
    <n v="1854"/>
    <n v="0.2"/>
    <d v="2024-09-11T00:00:00"/>
    <m/>
  </r>
  <r>
    <s v="Davis, Herzog and Hudson"/>
    <s v="Portugal"/>
    <n v="38.736946000000003"/>
    <n v="-9.1426850000000002"/>
    <s v="Recreation &amp; Sports"/>
    <s v="Medium (201-500)"/>
    <x v="5"/>
    <d v="2024-04-08T00:00:00"/>
    <s v="Services"/>
    <s v="New"/>
    <n v="1"/>
    <m/>
    <m/>
    <n v="6316"/>
    <n v="0.4"/>
    <d v="2024-12-23T00:00:00"/>
    <m/>
  </r>
  <r>
    <s v="Gleichner-Kuhic"/>
    <s v="Italy"/>
    <n v="41.902782000000002"/>
    <n v="12.496366"/>
    <s v="Banking &amp; Finance"/>
    <s v="Medium (201-500)"/>
    <x v="3"/>
    <d v="2024-05-10T00:00:00"/>
    <s v="Services"/>
    <s v="New"/>
    <n v="1"/>
    <m/>
    <m/>
    <n v="7557"/>
    <n v="0.9"/>
    <d v="2025-02-08T00:00:00"/>
    <m/>
  </r>
  <r>
    <s v="Miller-Dibbert"/>
    <s v="Belgium"/>
    <n v="51.260196999999998"/>
    <n v="4.4027710000000004"/>
    <s v="Banking &amp; Finance"/>
    <s v="Medium (201-500)"/>
    <x v="7"/>
    <d v="2024-03-29T00:00:00"/>
    <s v="Services"/>
    <s v="New"/>
    <n v="1"/>
    <m/>
    <m/>
    <n v="5533"/>
    <n v="0.6"/>
    <d v="2024-12-30T00:00:00"/>
    <m/>
  </r>
  <r>
    <s v="Hane, Wolf and Gleichner"/>
    <s v="France"/>
    <n v="48.864716000000001"/>
    <n v="2.3490139999999999"/>
    <s v="Energy &amp; Utilities"/>
    <s v="Medium (201-500)"/>
    <x v="6"/>
    <d v="2024-03-12T00:00:00"/>
    <s v="Services"/>
    <s v="New"/>
    <n v="1"/>
    <m/>
    <m/>
    <n v="3045"/>
    <n v="0.2"/>
    <d v="2024-04-29T00:00:00"/>
    <m/>
  </r>
  <r>
    <s v="Bauch-Strosin"/>
    <s v="Germany"/>
    <n v="52.520007999999997"/>
    <n v="13.404954"/>
    <s v="IT &amp; IT Services"/>
    <s v="Medium (201-500)"/>
    <x v="4"/>
    <d v="2024-03-01T00:00:00"/>
    <s v="Services"/>
    <s v="New"/>
    <n v="1"/>
    <m/>
    <m/>
    <n v="6633"/>
    <n v="1"/>
    <d v="2024-10-21T00:00:00"/>
    <m/>
  </r>
  <r>
    <s v="Walter, Sporer and Fisher"/>
    <s v="Portugal"/>
    <n v="38.736946000000003"/>
    <n v="-9.1426850000000002"/>
    <s v="Transportation &amp; Logistics"/>
    <s v="Medium (201-500)"/>
    <x v="1"/>
    <d v="2024-02-09T00:00:00"/>
    <s v="Custom solution"/>
    <s v="New"/>
    <n v="1"/>
    <m/>
    <m/>
    <n v="707"/>
    <n v="0.3"/>
    <d v="2024-02-29T00:00:00"/>
    <m/>
  </r>
  <r>
    <s v="Parker, Terry and Upton"/>
    <s v="Italy"/>
    <n v="41.902782000000002"/>
    <n v="12.496366"/>
    <s v="Transportation &amp; Logistics"/>
    <s v="Medium (201-500)"/>
    <x v="3"/>
    <d v="2024-02-25T00:00:00"/>
    <s v="SAAS"/>
    <s v="New"/>
    <n v="1"/>
    <m/>
    <m/>
    <n v="2422"/>
    <n v="0.3"/>
    <d v="2024-12-19T00:00:00"/>
    <m/>
  </r>
  <r>
    <s v="Leannon-Crooks"/>
    <s v="Belgium"/>
    <n v="51.260196999999998"/>
    <n v="4.4027710000000004"/>
    <s v="Transportation &amp; Logistics"/>
    <s v="Medium (201-500)"/>
    <x v="3"/>
    <d v="2024-02-23T00:00:00"/>
    <s v="Services"/>
    <s v="New"/>
    <n v="1"/>
    <m/>
    <m/>
    <n v="4070"/>
    <n v="0.6"/>
    <d v="2024-04-04T00:00:00"/>
    <m/>
  </r>
  <r>
    <s v="McCullough-West"/>
    <s v="Netherlands"/>
    <n v="52.370215999999999"/>
    <n v="4.895168"/>
    <s v="Banking &amp; Finance"/>
    <s v="Medium (201-500)"/>
    <x v="3"/>
    <d v="2024-01-17T00:00:00"/>
    <s v="Services"/>
    <s v="New"/>
    <n v="1"/>
    <m/>
    <m/>
    <n v="2596"/>
    <n v="0.2"/>
    <d v="2024-06-05T00:00:00"/>
    <m/>
  </r>
  <r>
    <s v="Doyle, Moore and Streich"/>
    <s v="Germany"/>
    <n v="52.520007999999997"/>
    <n v="13.404954"/>
    <s v="Transportation &amp; Logistics"/>
    <s v="Medium (201-500)"/>
    <x v="7"/>
    <d v="2024-02-15T00:00:00"/>
    <s v="SAAS"/>
    <s v="New"/>
    <n v="1"/>
    <m/>
    <m/>
    <n v="4915"/>
    <n v="0.4"/>
    <d v="2024-11-29T00:00:00"/>
    <m/>
  </r>
  <r>
    <s v="Champlin, Murphy and Kassulke"/>
    <s v="Italy"/>
    <n v="41.902782000000002"/>
    <n v="12.496366"/>
    <s v="Government Administration &amp; Healthcare"/>
    <s v="Medium (201-500)"/>
    <x v="4"/>
    <d v="2024-03-24T00:00:00"/>
    <s v="Custom solution"/>
    <s v="New"/>
    <n v="1"/>
    <m/>
    <m/>
    <n v="7272"/>
    <n v="0.6"/>
    <d v="2025-02-25T00:00:00"/>
    <m/>
  </r>
  <r>
    <s v="McClure Inc"/>
    <s v="Italy"/>
    <n v="41.902782000000002"/>
    <n v="12.496366"/>
    <s v="Transportation &amp; Logistics"/>
    <s v="Medium (201-500)"/>
    <x v="7"/>
    <d v="2024-03-28T00:00:00"/>
    <s v="Services"/>
    <s v="New"/>
    <n v="1"/>
    <m/>
    <m/>
    <n v="2908"/>
    <n v="0.4"/>
    <d v="2024-10-09T00:00:00"/>
    <m/>
  </r>
  <r>
    <s v="Ruecker and Sons"/>
    <s v="Switzerland"/>
    <n v="46.204391000000001"/>
    <n v="6.1431579999999997"/>
    <s v="Banking &amp; Finance"/>
    <s v="Medium (201-500)"/>
    <x v="3"/>
    <d v="2024-05-04T00:00:00"/>
    <s v="SAAS"/>
    <s v="New"/>
    <n v="1"/>
    <m/>
    <m/>
    <n v="1508"/>
    <n v="0.5"/>
    <d v="2024-10-13T00:00:00"/>
    <m/>
  </r>
  <r>
    <s v="Kris-Ankunding"/>
    <s v="France"/>
    <n v="48.864716000000001"/>
    <n v="2.3490139999999999"/>
    <s v="Recreation &amp; Sports"/>
    <s v="Medium (201-500)"/>
    <x v="3"/>
    <d v="2024-03-12T00:00:00"/>
    <s v="SAAS"/>
    <s v="New"/>
    <n v="1"/>
    <m/>
    <m/>
    <n v="349"/>
    <n v="0.6"/>
    <d v="2025-02-12T00:00:00"/>
    <m/>
  </r>
  <r>
    <s v="Weimann Inc"/>
    <s v="France"/>
    <n v="48.864716000000001"/>
    <n v="2.3490139999999999"/>
    <s v="Banking &amp; Finance"/>
    <s v="Medium (201-500)"/>
    <x v="2"/>
    <d v="2024-03-01T00:00:00"/>
    <s v="Services"/>
    <s v="New"/>
    <n v="1"/>
    <m/>
    <m/>
    <n v="6829"/>
    <n v="0.4"/>
    <d v="2024-08-14T00:00:00"/>
    <m/>
  </r>
  <r>
    <s v="Auer Inc"/>
    <s v="Italy"/>
    <n v="41.902782000000002"/>
    <n v="12.496366"/>
    <s v="Manufacturing &amp; Production"/>
    <s v="Medium (201-500)"/>
    <x v="1"/>
    <d v="2024-03-20T00:00:00"/>
    <s v="Services"/>
    <s v="New"/>
    <n v="1"/>
    <m/>
    <m/>
    <n v="1866"/>
    <n v="0.2"/>
    <d v="2024-10-13T00:00:00"/>
    <m/>
  </r>
  <r>
    <s v="Dare, Feest and Rosenbaum"/>
    <s v="Germany"/>
    <n v="52.520007999999997"/>
    <n v="13.404954"/>
    <s v="Professional Services &amp; Consulting"/>
    <s v="Medium (201-500)"/>
    <x v="2"/>
    <d v="2024-03-20T00:00:00"/>
    <s v="Services"/>
    <s v="New"/>
    <n v="1"/>
    <m/>
    <m/>
    <n v="2334"/>
    <n v="0.6"/>
    <d v="2024-07-23T00:00:00"/>
    <m/>
  </r>
  <r>
    <s v="Kshlerin, Ledner and Flatley"/>
    <s v="Belgium"/>
    <n v="51.260196999999998"/>
    <n v="4.4027710000000004"/>
    <s v="Retail &amp; Distribution"/>
    <s v="Medium (201-500)"/>
    <x v="5"/>
    <d v="2024-02-08T00:00:00"/>
    <s v="Services"/>
    <s v="New"/>
    <n v="1"/>
    <m/>
    <m/>
    <n v="612"/>
    <n v="0.3"/>
    <d v="2024-06-23T00:00:00"/>
    <m/>
  </r>
  <r>
    <s v="Price-Breitenberg"/>
    <s v="Portugal"/>
    <n v="38.736946000000003"/>
    <n v="-9.1426850000000002"/>
    <s v="Retail &amp; Distribution"/>
    <s v="Medium (201-500)"/>
    <x v="2"/>
    <d v="2024-05-11T00:00:00"/>
    <s v="SAAS"/>
    <s v="New"/>
    <n v="1"/>
    <m/>
    <m/>
    <n v="1780"/>
    <n v="0.4"/>
    <d v="2024-10-04T00:00:00"/>
    <m/>
  </r>
  <r>
    <s v="Grant, Hayes and Jast"/>
    <s v="Germany"/>
    <n v="52.520007999999997"/>
    <n v="13.404954"/>
    <s v="Professional Services &amp; Consulting"/>
    <s v="Medium (201-500)"/>
    <x v="7"/>
    <d v="2024-03-24T00:00:00"/>
    <s v="Services"/>
    <s v="New"/>
    <n v="1"/>
    <m/>
    <m/>
    <n v="1157"/>
    <n v="0.3"/>
    <d v="2024-07-29T00:00:00"/>
    <m/>
  </r>
  <r>
    <s v="Donnelly, Hettinger and Pacocha"/>
    <s v="Italy"/>
    <n v="41.902782000000002"/>
    <n v="12.496366"/>
    <s v="Banking &amp; Finance"/>
    <s v="Medium (201-500)"/>
    <x v="3"/>
    <d v="2024-03-07T00:00:00"/>
    <s v="Services"/>
    <s v="New"/>
    <n v="1"/>
    <m/>
    <m/>
    <n v="7851"/>
    <n v="0.3"/>
    <d v="2024-10-11T00:00:00"/>
    <m/>
  </r>
  <r>
    <s v="Goodwin Group"/>
    <s v="France"/>
    <n v="48.864716000000001"/>
    <n v="2.3490139999999999"/>
    <s v="Professional Services &amp; Consulting"/>
    <s v="Medium (201-500)"/>
    <x v="6"/>
    <d v="2024-01-21T00:00:00"/>
    <s v="Services"/>
    <s v="New"/>
    <n v="1"/>
    <m/>
    <m/>
    <n v="1721"/>
    <n v="0.5"/>
    <d v="2024-08-09T00:00:00"/>
    <m/>
  </r>
  <r>
    <s v="Murphy, Hahn and Heaney"/>
    <s v="Switzerland"/>
    <n v="46.204391000000001"/>
    <n v="6.1431579999999997"/>
    <s v="Entertainment &amp; Media &amp; Hospitality"/>
    <s v="Medium (201-500)"/>
    <x v="7"/>
    <d v="2024-03-02T00:00:00"/>
    <s v="SAAS"/>
    <s v="New"/>
    <n v="1"/>
    <m/>
    <m/>
    <n v="3474"/>
    <n v="0.4"/>
    <d v="2024-04-14T00:00:00"/>
    <m/>
  </r>
  <r>
    <s v="Rippin Group"/>
    <s v="Germany"/>
    <n v="52.520007999999997"/>
    <n v="13.404954"/>
    <s v="Energy &amp; Utilities"/>
    <s v="Medium (201-500)"/>
    <x v="5"/>
    <d v="2024-04-13T00:00:00"/>
    <s v="Services"/>
    <s v="New"/>
    <n v="1"/>
    <m/>
    <m/>
    <n v="1249"/>
    <n v="0.3"/>
    <d v="2025-01-14T00:00:00"/>
    <m/>
  </r>
  <r>
    <s v="Renner and Sons"/>
    <s v="Spain"/>
    <n v="40.416775000000001"/>
    <n v="-3.7037900000000001"/>
    <s v="Agriculture &amp; Mining"/>
    <s v="Medium (201-500)"/>
    <x v="1"/>
    <d v="2024-03-27T00:00:00"/>
    <s v="SAAS"/>
    <s v="New"/>
    <n v="1"/>
    <m/>
    <m/>
    <n v="2734"/>
    <n v="0.4"/>
    <d v="2025-01-30T00:00:00"/>
    <m/>
  </r>
  <r>
    <s v="Bogan, Walsh and Powlowski"/>
    <s v="Belgium"/>
    <n v="51.260196999999998"/>
    <n v="4.4027710000000004"/>
    <s v="Transportation &amp; Logistics"/>
    <s v="Medium (201-500)"/>
    <x v="5"/>
    <d v="2024-05-06T00:00:00"/>
    <s v="Services"/>
    <s v="New"/>
    <n v="1"/>
    <m/>
    <m/>
    <n v="6083"/>
    <n v="0.4"/>
    <d v="2024-07-16T00:00:00"/>
    <m/>
  </r>
  <r>
    <s v="Bins Inc"/>
    <s v="Belgium"/>
    <n v="51.260196999999998"/>
    <n v="4.4027710000000004"/>
    <s v="Transportation &amp; Logistics"/>
    <s v="Medium (201-500)"/>
    <x v="3"/>
    <d v="2024-01-05T00:00:00"/>
    <s v="Services"/>
    <s v="New"/>
    <n v="1"/>
    <m/>
    <m/>
    <n v="2744"/>
    <n v="0.7"/>
    <d v="2024-12-30T00:00:00"/>
    <m/>
  </r>
  <r>
    <s v="Watsica, Spencer and Carter"/>
    <s v="Portugal"/>
    <n v="38.736946000000003"/>
    <n v="-9.1426850000000002"/>
    <s v="Retail &amp; Distribution"/>
    <s v="Medium (201-500)"/>
    <x v="7"/>
    <d v="2024-01-15T00:00:00"/>
    <s v="SAAS"/>
    <s v="New"/>
    <n v="1"/>
    <m/>
    <m/>
    <n v="2259"/>
    <n v="0.8"/>
    <d v="2024-07-30T00:00:00"/>
    <m/>
  </r>
  <r>
    <s v="Kohler and Sons"/>
    <s v="Switzerland"/>
    <n v="46.204391000000001"/>
    <n v="6.1431579999999997"/>
    <s v="Banking &amp; Finance"/>
    <s v="Medium (201-500)"/>
    <x v="4"/>
    <d v="2024-05-20T00:00:00"/>
    <s v="SAAS"/>
    <s v="New"/>
    <n v="1"/>
    <m/>
    <m/>
    <n v="1092"/>
    <n v="0.4"/>
    <d v="2025-04-23T00:00:00"/>
    <m/>
  </r>
  <r>
    <s v="Walter, Schowalter and Denesik"/>
    <s v="Portugal"/>
    <n v="38.736946000000003"/>
    <n v="-9.1426850000000002"/>
    <s v="Transportation &amp; Logistics"/>
    <s v="Medium (201-500)"/>
    <x v="2"/>
    <d v="2024-02-06T00:00:00"/>
    <s v="SAAS"/>
    <s v="New"/>
    <n v="1"/>
    <m/>
    <m/>
    <n v="6678"/>
    <n v="1"/>
    <d v="2024-09-06T00:00:00"/>
    <m/>
  </r>
  <r>
    <s v="Schmitt and Sons"/>
    <s v="France"/>
    <n v="48.864716000000001"/>
    <n v="2.3490139999999999"/>
    <s v="IT &amp; IT Services"/>
    <s v="Medium (201-500)"/>
    <x v="2"/>
    <d v="2024-04-05T00:00:00"/>
    <s v="Custom solution"/>
    <s v="New"/>
    <n v="1"/>
    <m/>
    <m/>
    <n v="2005"/>
    <n v="0.3"/>
    <d v="2024-07-19T00:00:00"/>
    <m/>
  </r>
  <r>
    <s v="Erdman and Sons"/>
    <s v="Spain"/>
    <n v="40.416775000000001"/>
    <n v="-3.7037900000000001"/>
    <s v="Government Administration &amp; Healthcare"/>
    <s v="Medium (201-500)"/>
    <x v="7"/>
    <d v="2024-02-08T00:00:00"/>
    <s v="Custom solution"/>
    <s v="New"/>
    <n v="1"/>
    <m/>
    <m/>
    <n v="7677"/>
    <n v="0.1"/>
    <d v="2024-07-20T00:00:00"/>
    <m/>
  </r>
  <r>
    <s v="MacGyver, Halvorson and Dietrich"/>
    <s v="Switzerland"/>
    <n v="46.204391000000001"/>
    <n v="6.1431579999999997"/>
    <s v="Transportation &amp; Logistics"/>
    <s v="Medium (201-500)"/>
    <x v="5"/>
    <d v="2024-03-13T00:00:00"/>
    <s v="Services"/>
    <s v="New"/>
    <n v="1"/>
    <m/>
    <m/>
    <n v="6331"/>
    <n v="0.8"/>
    <d v="2024-07-30T00:00:00"/>
    <m/>
  </r>
  <r>
    <s v="Stark-Gislason"/>
    <s v="Portugal"/>
    <n v="38.736946000000003"/>
    <n v="-9.1426850000000002"/>
    <s v="Recreation &amp; Sports"/>
    <s v="Medium (201-500)"/>
    <x v="5"/>
    <d v="2024-01-27T00:00:00"/>
    <s v="Services"/>
    <s v="New"/>
    <n v="1"/>
    <m/>
    <m/>
    <n v="3130"/>
    <n v="0.2"/>
    <d v="2024-03-28T00:00:00"/>
    <m/>
  </r>
  <r>
    <s v="Prosacco-Kub"/>
    <s v="Italy"/>
    <n v="41.902782000000002"/>
    <n v="12.496366"/>
    <s v="Recreation &amp; Sports"/>
    <s v="Medium (201-500)"/>
    <x v="6"/>
    <d v="2024-02-06T00:00:00"/>
    <s v="SAAS"/>
    <s v="New"/>
    <n v="1"/>
    <m/>
    <m/>
    <n v="7247"/>
    <n v="0.6"/>
    <d v="2024-05-28T00:00:00"/>
    <m/>
  </r>
  <r>
    <s v="Green-Kuhlman"/>
    <s v="Germany"/>
    <n v="52.520007999999997"/>
    <n v="13.404954"/>
    <s v="Professional Services &amp; Consulting"/>
    <s v="Medium (201-500)"/>
    <x v="3"/>
    <d v="2024-04-19T00:00:00"/>
    <s v="Services"/>
    <s v="New"/>
    <n v="1"/>
    <m/>
    <m/>
    <n v="5609"/>
    <n v="0.9"/>
    <d v="2025-03-27T00:00:00"/>
    <m/>
  </r>
  <r>
    <s v="Runolfsson-Konopelski"/>
    <s v="Italy"/>
    <n v="41.902782000000002"/>
    <n v="12.496366"/>
    <s v="Transportation &amp; Logistics"/>
    <s v="Medium (201-500)"/>
    <x v="1"/>
    <d v="2024-04-18T00:00:00"/>
    <s v="Services"/>
    <s v="New"/>
    <n v="1"/>
    <m/>
    <m/>
    <n v="4369"/>
    <n v="0.5"/>
    <d v="2025-03-13T00:00:00"/>
    <m/>
  </r>
  <r>
    <s v="Witting-Harvey"/>
    <s v="Switzerland"/>
    <n v="46.204391000000001"/>
    <n v="6.1431579999999997"/>
    <s v="Transportation &amp; Logistics"/>
    <s v="Medium (201-500)"/>
    <x v="4"/>
    <d v="2024-03-27T00:00:00"/>
    <s v="Custom solution"/>
    <s v="New"/>
    <n v="1"/>
    <m/>
    <m/>
    <n v="4214"/>
    <n v="0.5"/>
    <d v="2024-08-04T00:00:00"/>
    <m/>
  </r>
  <r>
    <s v="Kozey LLC"/>
    <s v="Switzerland"/>
    <n v="46.204391000000001"/>
    <n v="6.1431579999999997"/>
    <s v="Education &amp; Science"/>
    <s v="Medium (201-500)"/>
    <x v="4"/>
    <d v="2024-05-31T00:00:00"/>
    <s v="SAAS"/>
    <s v="New"/>
    <n v="1"/>
    <m/>
    <m/>
    <n v="824"/>
    <n v="0.8"/>
    <d v="2025-05-20T00:00:00"/>
    <m/>
  </r>
  <r>
    <s v="Kunde, Trantow and Smitham"/>
    <s v="Austria"/>
    <n v="48.210033000000003"/>
    <n v="16.363448999999999"/>
    <s v="Banking &amp; Finance"/>
    <s v="Medium (201-500)"/>
    <x v="3"/>
    <d v="2024-04-13T00:00:00"/>
    <s v="SAAS"/>
    <s v="New"/>
    <n v="1"/>
    <m/>
    <m/>
    <n v="639"/>
    <n v="0.4"/>
    <d v="2024-10-15T00:00:00"/>
    <m/>
  </r>
  <r>
    <s v="Hills LLC"/>
    <s v="Belgium"/>
    <n v="51.260196999999998"/>
    <n v="4.4027710000000004"/>
    <s v="Banking &amp; Finance"/>
    <s v="Medium (201-500)"/>
    <x v="7"/>
    <d v="2024-05-08T00:00:00"/>
    <s v="Services"/>
    <s v="New"/>
    <n v="1"/>
    <m/>
    <m/>
    <n v="2686"/>
    <n v="0.2"/>
    <d v="2025-02-19T00:00:00"/>
    <m/>
  </r>
  <r>
    <s v="Frami, Homenick and Okuneva"/>
    <s v="Netherlands"/>
    <n v="52.370215999999999"/>
    <n v="4.895168"/>
    <s v="Agriculture &amp; Mining"/>
    <s v="Medium (201-500)"/>
    <x v="5"/>
    <d v="2024-05-01T00:00:00"/>
    <s v="SAAS"/>
    <s v="New"/>
    <n v="1"/>
    <m/>
    <m/>
    <n v="465"/>
    <n v="0.2"/>
    <d v="2024-12-28T00:00:00"/>
    <m/>
  </r>
  <r>
    <s v="Lind Inc"/>
    <s v="Austria"/>
    <n v="48.210033000000003"/>
    <n v="16.363448999999999"/>
    <s v="Agriculture &amp; Mining"/>
    <s v="Medium (201-500)"/>
    <x v="6"/>
    <d v="2024-01-21T00:00:00"/>
    <s v="Services"/>
    <s v="New"/>
    <n v="1"/>
    <m/>
    <m/>
    <n v="2049"/>
    <n v="0.9"/>
    <d v="2024-09-08T00:00:00"/>
    <m/>
  </r>
  <r>
    <s v="O'Conner Inc"/>
    <s v="Italy"/>
    <n v="41.902782000000002"/>
    <n v="12.496366"/>
    <s v="Retail &amp; Distribution"/>
    <s v="Medium (201-500)"/>
    <x v="6"/>
    <d v="2024-04-18T00:00:00"/>
    <s v="Services"/>
    <s v="New"/>
    <n v="1"/>
    <m/>
    <m/>
    <n v="5160"/>
    <n v="0.2"/>
    <d v="2024-08-09T00:00:00"/>
    <m/>
  </r>
  <r>
    <s v="Ondricka-Leuschke"/>
    <s v="Netherlands"/>
    <n v="52.370215999999999"/>
    <n v="4.895168"/>
    <s v="IT &amp; IT Services"/>
    <s v="Medium (201-500)"/>
    <x v="2"/>
    <d v="2024-01-06T00:00:00"/>
    <s v="Services"/>
    <s v="New"/>
    <n v="1"/>
    <m/>
    <m/>
    <n v="2783"/>
    <n v="0.6"/>
    <d v="2024-03-22T00:00:00"/>
    <m/>
  </r>
  <r>
    <s v="Leuschke, Will and Wuckert"/>
    <s v="France"/>
    <n v="48.864716000000001"/>
    <n v="2.3490139999999999"/>
    <s v="Agriculture &amp; Mining"/>
    <s v="Medium (201-500)"/>
    <x v="1"/>
    <d v="2024-01-15T00:00:00"/>
    <s v="Services"/>
    <s v="New"/>
    <n v="1"/>
    <m/>
    <m/>
    <n v="727"/>
    <n v="0.4"/>
    <d v="2024-11-12T00:00:00"/>
    <m/>
  </r>
  <r>
    <s v="Bartell LLC"/>
    <s v="Austria"/>
    <n v="48.210033000000003"/>
    <n v="16.363448999999999"/>
    <s v="Government Administration &amp; Healthcare"/>
    <s v="Medium (201-500)"/>
    <x v="3"/>
    <d v="2024-03-01T00:00:00"/>
    <s v="SAAS"/>
    <s v="New"/>
    <n v="1"/>
    <m/>
    <m/>
    <n v="6977"/>
    <n v="0.4"/>
    <d v="2024-08-15T00:00:00"/>
    <m/>
  </r>
  <r>
    <s v="Paucek, Borer and Dooley"/>
    <s v="Italy"/>
    <n v="41.902782000000002"/>
    <n v="12.496366"/>
    <s v="Manufacturing &amp; Production"/>
    <s v="Medium (201-500)"/>
    <x v="7"/>
    <d v="2024-05-28T00:00:00"/>
    <s v="Services"/>
    <s v="New"/>
    <n v="1"/>
    <m/>
    <m/>
    <n v="5086"/>
    <n v="0.6"/>
    <d v="2025-02-19T00:00:00"/>
    <m/>
  </r>
  <r>
    <s v="Gislason LLC"/>
    <s v="Switzerland"/>
    <n v="46.204391000000001"/>
    <n v="6.1431579999999997"/>
    <s v="Professional Services &amp; Consulting"/>
    <s v="Medium (201-500)"/>
    <x v="2"/>
    <d v="2024-01-27T00:00:00"/>
    <s v="Custom solution"/>
    <s v="New"/>
    <n v="1"/>
    <m/>
    <m/>
    <n v="7919"/>
    <n v="0.9"/>
    <d v="2025-01-11T00:00:00"/>
    <m/>
  </r>
  <r>
    <s v="Wilderman-Waters"/>
    <s v="Belgium"/>
    <n v="51.260196999999998"/>
    <n v="4.4027710000000004"/>
    <s v="Transportation &amp; Logistics"/>
    <s v="Medium (201-500)"/>
    <x v="7"/>
    <d v="2024-02-14T00:00:00"/>
    <s v="Custom solution"/>
    <s v="New"/>
    <n v="1"/>
    <m/>
    <m/>
    <n v="7875"/>
    <n v="0.1"/>
    <d v="2024-10-15T00:00:00"/>
    <m/>
  </r>
  <r>
    <s v="Shields, Beatty and DuBuque"/>
    <s v="Belgium"/>
    <n v="51.260196999999998"/>
    <n v="4.4027710000000004"/>
    <s v="Construction &amp; Engineering"/>
    <s v="Medium (201-500)"/>
    <x v="1"/>
    <d v="2024-05-13T00:00:00"/>
    <s v="SAAS"/>
    <s v="New"/>
    <n v="1"/>
    <m/>
    <m/>
    <n v="3763"/>
    <n v="0.2"/>
    <d v="2024-10-10T00:00:00"/>
    <m/>
  </r>
  <r>
    <s v="Hand-Lindgren"/>
    <s v="Germany"/>
    <n v="52.520007999999997"/>
    <n v="13.404954"/>
    <s v="Telecommunications"/>
    <s v="Medium (201-500)"/>
    <x v="4"/>
    <d v="2024-01-02T00:00:00"/>
    <s v="SAAS"/>
    <s v="New"/>
    <n v="1"/>
    <m/>
    <m/>
    <n v="6783"/>
    <n v="0.2"/>
    <d v="2024-03-04T00:00:00"/>
    <m/>
  </r>
  <r>
    <s v="Nikolaus, Koelpin and Kilback"/>
    <s v="Netherlands"/>
    <n v="52.370215999999999"/>
    <n v="4.895168"/>
    <s v="Professional Services &amp; Consulting"/>
    <s v="Medium (201-500)"/>
    <x v="3"/>
    <d v="2024-03-05T00:00:00"/>
    <s v="Custom solution"/>
    <s v="New"/>
    <n v="1"/>
    <m/>
    <m/>
    <n v="5323"/>
    <n v="0.5"/>
    <d v="2024-10-21T00:00:00"/>
    <m/>
  </r>
  <r>
    <s v="Hessel, Ullrich and O'Keefe"/>
    <s v="Spain"/>
    <n v="40.416775000000001"/>
    <n v="-3.7037900000000001"/>
    <s v="Banking &amp; Finance"/>
    <s v="Medium (201-500)"/>
    <x v="1"/>
    <d v="2024-03-25T00:00:00"/>
    <s v="Services"/>
    <s v="New"/>
    <n v="1"/>
    <m/>
    <m/>
    <n v="6797"/>
    <n v="0.4"/>
    <d v="2024-06-14T00:00:00"/>
    <m/>
  </r>
  <r>
    <s v="Auer, Reichert and Conn"/>
    <s v="Italy"/>
    <n v="41.902782000000002"/>
    <n v="12.496366"/>
    <s v="Transportation &amp; Logistics"/>
    <s v="Medium (201-500)"/>
    <x v="3"/>
    <d v="2024-04-19T00:00:00"/>
    <s v="Services"/>
    <s v="New"/>
    <n v="1"/>
    <m/>
    <m/>
    <n v="5063"/>
    <n v="0.2"/>
    <d v="2024-07-05T00:00:00"/>
    <m/>
  </r>
  <r>
    <s v="Klocko, Brekke and O'Connell"/>
    <s v="Germany"/>
    <n v="52.520007999999997"/>
    <n v="13.404954"/>
    <s v="Manufacturing &amp; Production"/>
    <s v="Medium (201-500)"/>
    <x v="3"/>
    <d v="2024-05-07T00:00:00"/>
    <s v="SAAS"/>
    <s v="New"/>
    <n v="1"/>
    <m/>
    <m/>
    <n v="7039"/>
    <n v="0.2"/>
    <d v="2024-11-16T00:00:00"/>
    <m/>
  </r>
  <r>
    <s v="Mueller-Doyle"/>
    <s v="Belgium"/>
    <n v="51.260196999999998"/>
    <n v="4.4027710000000004"/>
    <s v="Banking &amp; Finance"/>
    <s v="Medium (201-500)"/>
    <x v="7"/>
    <d v="2024-02-14T00:00:00"/>
    <s v="SAAS"/>
    <s v="New"/>
    <n v="1"/>
    <m/>
    <m/>
    <n v="4498"/>
    <n v="0.9"/>
    <d v="2024-07-02T00:00:00"/>
    <m/>
  </r>
  <r>
    <s v="Hauck-McDermott"/>
    <s v="Belgium"/>
    <n v="51.260196999999998"/>
    <n v="4.4027710000000004"/>
    <s v="IT &amp; IT Services"/>
    <s v="Medium (201-500)"/>
    <x v="6"/>
    <d v="2024-01-15T00:00:00"/>
    <s v="SAAS"/>
    <s v="New"/>
    <n v="1"/>
    <m/>
    <m/>
    <n v="6073"/>
    <n v="0.7"/>
    <d v="2024-03-03T00:00:00"/>
    <m/>
  </r>
  <r>
    <s v="Bahringer-Rohan"/>
    <s v="Italy"/>
    <n v="41.902782000000002"/>
    <n v="12.496366"/>
    <s v="Banking &amp; Finance"/>
    <s v="Medium (201-500)"/>
    <x v="7"/>
    <d v="2024-04-21T00:00:00"/>
    <s v="SAAS"/>
    <s v="New"/>
    <n v="1"/>
    <m/>
    <m/>
    <n v="4800"/>
    <n v="0.2"/>
    <d v="2025-03-18T00:00:00"/>
    <m/>
  </r>
  <r>
    <s v="O'Hara-Russel"/>
    <s v="France"/>
    <n v="48.864716000000001"/>
    <n v="2.3490139999999999"/>
    <s v="Banking &amp; Finance"/>
    <s v="Medium (201-500)"/>
    <x v="6"/>
    <d v="2024-01-05T00:00:00"/>
    <s v="Custom solution"/>
    <s v="New"/>
    <n v="1"/>
    <m/>
    <m/>
    <n v="3325"/>
    <n v="0.3"/>
    <d v="2024-11-01T00:00:00"/>
    <m/>
  </r>
  <r>
    <s v="MacGyver, Morar and Bosco"/>
    <s v="France"/>
    <n v="48.864716000000001"/>
    <n v="2.3490139999999999"/>
    <s v="Banking &amp; Finance"/>
    <s v="Medium (201-500)"/>
    <x v="0"/>
    <d v="2024-03-15T00:00:00"/>
    <s v="SAAS"/>
    <s v="New"/>
    <n v="1"/>
    <m/>
    <m/>
    <n v="1199"/>
    <n v="1"/>
    <d v="2024-12-23T00:00:00"/>
    <m/>
  </r>
  <r>
    <s v="Rice-Steuber"/>
    <s v="France"/>
    <n v="48.864716000000001"/>
    <n v="2.3490139999999999"/>
    <s v="IT &amp; IT Services"/>
    <s v="Medium (201-500)"/>
    <x v="6"/>
    <d v="2024-04-01T00:00:00"/>
    <s v="Services"/>
    <s v="New"/>
    <n v="1"/>
    <m/>
    <m/>
    <n v="5621"/>
    <n v="0.4"/>
    <d v="2025-02-06T00:00:00"/>
    <m/>
  </r>
  <r>
    <s v="Wisoky, Vandervort and Beahan"/>
    <s v="Switzerland"/>
    <n v="46.204391000000001"/>
    <n v="6.1431579999999997"/>
    <s v="Government Administration &amp; Healthcare"/>
    <s v="Medium (201-500)"/>
    <x v="4"/>
    <d v="2024-01-23T00:00:00"/>
    <s v="SAAS"/>
    <s v="New"/>
    <n v="1"/>
    <m/>
    <m/>
    <n v="2549"/>
    <n v="0.6"/>
    <d v="2024-10-31T00:00:00"/>
    <m/>
  </r>
  <r>
    <s v="Reynolds, Parisian and Steuber"/>
    <s v="Portugal"/>
    <n v="38.736946000000003"/>
    <n v="-9.1426850000000002"/>
    <s v="Government Administration &amp; Healthcare"/>
    <s v="Medium (201-500)"/>
    <x v="4"/>
    <d v="2024-04-10T00:00:00"/>
    <s v="Services"/>
    <s v="New"/>
    <n v="1"/>
    <m/>
    <m/>
    <n v="3219"/>
    <n v="0.4"/>
    <d v="2024-08-25T00:00:00"/>
    <m/>
  </r>
  <r>
    <s v="Smith Group"/>
    <s v="Germany"/>
    <n v="52.520007999999997"/>
    <n v="13.404954"/>
    <s v="Professional Services &amp; Consulting"/>
    <s v="Medium (201-500)"/>
    <x v="7"/>
    <d v="2024-03-19T00:00:00"/>
    <s v="Services"/>
    <s v="New"/>
    <n v="1"/>
    <m/>
    <m/>
    <n v="2160"/>
    <n v="0.5"/>
    <d v="2024-07-27T00:00:00"/>
    <m/>
  </r>
  <r>
    <s v="Swaniawski Inc"/>
    <s v="Netherlands"/>
    <n v="52.370215999999999"/>
    <n v="4.895168"/>
    <s v="IT &amp; IT Services"/>
    <s v="Medium (201-500)"/>
    <x v="0"/>
    <d v="2024-02-11T00:00:00"/>
    <s v="SAAS"/>
    <s v="New"/>
    <n v="1"/>
    <m/>
    <m/>
    <n v="1545"/>
    <n v="0.2"/>
    <d v="2024-03-22T00:00:00"/>
    <m/>
  </r>
  <r>
    <s v="VonRueden, Hodkiewicz and Schmeler"/>
    <s v="Portugal"/>
    <n v="38.736946000000003"/>
    <n v="-9.1426850000000002"/>
    <s v="Entertainment &amp; Media &amp; Hospitality"/>
    <s v="Medium (201-500)"/>
    <x v="4"/>
    <d v="2024-04-27T00:00:00"/>
    <s v="SAAS"/>
    <s v="New"/>
    <n v="1"/>
    <m/>
    <m/>
    <n v="229"/>
    <n v="0.5"/>
    <d v="2025-01-08T00:00:00"/>
    <m/>
  </r>
  <r>
    <s v="Dare LLC"/>
    <s v="Spain"/>
    <n v="40.416775000000001"/>
    <n v="-3.7037900000000001"/>
    <s v="Telecommunications"/>
    <s v="Medium (201-500)"/>
    <x v="2"/>
    <d v="2024-03-27T00:00:00"/>
    <s v="Services"/>
    <s v="New"/>
    <n v="1"/>
    <m/>
    <m/>
    <n v="285"/>
    <n v="0.2"/>
    <d v="2024-12-14T00:00:00"/>
    <m/>
  </r>
  <r>
    <s v="Hand Group"/>
    <s v="Portugal"/>
    <n v="38.736946000000003"/>
    <n v="-9.1426850000000002"/>
    <s v="Construction &amp; Engineering"/>
    <s v="Medium (201-500)"/>
    <x v="1"/>
    <d v="2024-05-26T00:00:00"/>
    <s v="Custom solution"/>
    <s v="New"/>
    <n v="1"/>
    <m/>
    <m/>
    <n v="6838"/>
    <n v="0.9"/>
    <d v="2025-02-06T00:00:00"/>
    <m/>
  </r>
  <r>
    <s v="Simonis, Adams and Homenick"/>
    <s v="Germany"/>
    <n v="52.520007999999997"/>
    <n v="13.404954"/>
    <s v="Transportation &amp; Logistics"/>
    <s v="Medium (201-500)"/>
    <x v="7"/>
    <d v="2024-01-18T00:00:00"/>
    <s v="SAAS"/>
    <s v="New"/>
    <n v="1"/>
    <m/>
    <m/>
    <n v="4339"/>
    <n v="0.3"/>
    <d v="2024-09-27T00:00:00"/>
    <m/>
  </r>
  <r>
    <s v="Greenfelder, Miller and Sauer"/>
    <s v="Spain"/>
    <n v="40.416775000000001"/>
    <n v="-3.7037900000000001"/>
    <s v="IT &amp; IT Services"/>
    <s v="Medium (201-500)"/>
    <x v="3"/>
    <d v="2024-01-27T00:00:00"/>
    <s v="Services"/>
    <s v="New"/>
    <n v="1"/>
    <m/>
    <m/>
    <n v="3405"/>
    <n v="0.1"/>
    <d v="2024-06-12T00:00:00"/>
    <m/>
  </r>
  <r>
    <s v="Deckow, Wunsch and Gerlach"/>
    <s v="Portugal"/>
    <n v="38.736946000000003"/>
    <n v="-9.1426850000000002"/>
    <s v="Banking &amp; Finance"/>
    <s v="Medium (201-500)"/>
    <x v="2"/>
    <d v="2024-05-11T00:00:00"/>
    <s v="SAAS"/>
    <s v="New"/>
    <n v="1"/>
    <m/>
    <m/>
    <n v="2221"/>
    <n v="0.9"/>
    <d v="2024-06-26T00:00:00"/>
    <m/>
  </r>
  <r>
    <s v="McDermott LLC"/>
    <s v="Germany"/>
    <n v="52.520007999999997"/>
    <n v="13.404954"/>
    <s v="Transportation &amp; Logistics"/>
    <s v="Medium (201-500)"/>
    <x v="2"/>
    <d v="2024-03-11T00:00:00"/>
    <s v="SAAS"/>
    <s v="New"/>
    <n v="1"/>
    <m/>
    <m/>
    <n v="4404"/>
    <n v="0.2"/>
    <d v="2024-10-14T00:00:00"/>
    <m/>
  </r>
  <r>
    <s v="VonRueden-Borer"/>
    <s v="France"/>
    <n v="48.864716000000001"/>
    <n v="2.3490139999999999"/>
    <s v="Entertainment &amp; Media &amp; Hospitality"/>
    <s v="Medium (201-500)"/>
    <x v="5"/>
    <d v="2024-04-18T00:00:00"/>
    <s v="Custom solution"/>
    <s v="New"/>
    <n v="1"/>
    <m/>
    <m/>
    <n v="6369"/>
    <n v="0.3"/>
    <d v="2024-06-20T00:00:00"/>
    <m/>
  </r>
  <r>
    <s v="Maggio-Skiles"/>
    <s v="Germany"/>
    <n v="52.520007999999997"/>
    <n v="13.404954"/>
    <s v="Banking &amp; Finance"/>
    <s v="Medium (201-500)"/>
    <x v="6"/>
    <d v="2024-01-05T00:00:00"/>
    <s v="SAAS"/>
    <s v="New"/>
    <n v="1"/>
    <m/>
    <m/>
    <n v="799"/>
    <n v="0.3"/>
    <d v="2024-03-20T00:00:00"/>
    <m/>
  </r>
  <r>
    <s v="Littel-Rau"/>
    <s v="Spain"/>
    <n v="40.416775000000001"/>
    <n v="-3.7037900000000001"/>
    <s v="Agriculture &amp; Mining"/>
    <s v="Medium (201-500)"/>
    <x v="6"/>
    <d v="2024-01-12T00:00:00"/>
    <s v="SAAS"/>
    <s v="New"/>
    <n v="1"/>
    <m/>
    <m/>
    <n v="2740"/>
    <n v="0.8"/>
    <d v="2024-05-18T00:00:00"/>
    <m/>
  </r>
  <r>
    <s v="Bartoletti, Morar and Senger"/>
    <s v="Spain"/>
    <n v="40.416775000000001"/>
    <n v="-3.7037900000000001"/>
    <s v="Education &amp; Science"/>
    <s v="Medium (201-500)"/>
    <x v="4"/>
    <d v="2024-03-09T00:00:00"/>
    <s v="SAAS"/>
    <s v="New"/>
    <n v="1"/>
    <m/>
    <m/>
    <n v="4124"/>
    <n v="0.4"/>
    <d v="2024-05-26T00:00:00"/>
    <m/>
  </r>
  <r>
    <s v="Schimmel-Rath"/>
    <s v="Belgium"/>
    <n v="51.260196999999998"/>
    <n v="4.4027710000000004"/>
    <s v="Transportation &amp; Logistics"/>
    <s v="Medium (201-500)"/>
    <x v="3"/>
    <d v="2024-03-14T00:00:00"/>
    <s v="Services"/>
    <s v="New"/>
    <n v="1"/>
    <m/>
    <m/>
    <n v="3431"/>
    <n v="0.2"/>
    <d v="2024-04-17T00:00:00"/>
    <m/>
  </r>
  <r>
    <s v="Abbott, Skiles and Hermiston"/>
    <s v="Italy"/>
    <n v="41.902782000000002"/>
    <n v="12.496366"/>
    <s v="Banking &amp; Finance"/>
    <s v="Medium (201-500)"/>
    <x v="3"/>
    <d v="2024-04-26T00:00:00"/>
    <s v="SAAS"/>
    <s v="New"/>
    <n v="1"/>
    <m/>
    <m/>
    <n v="4306"/>
    <n v="0.6"/>
    <d v="2024-11-19T00:00:00"/>
    <m/>
  </r>
  <r>
    <s v="Feil, Hayes and Johnston"/>
    <s v="Switzerland"/>
    <n v="46.204391000000001"/>
    <n v="6.1431579999999997"/>
    <s v="Telecommunications"/>
    <s v="Medium (201-500)"/>
    <x v="2"/>
    <d v="2024-02-08T00:00:00"/>
    <s v="Services"/>
    <s v="New"/>
    <n v="1"/>
    <m/>
    <m/>
    <n v="2988"/>
    <n v="0.5"/>
    <d v="2024-11-28T00:00:00"/>
    <m/>
  </r>
  <r>
    <s v="Macejkovic-Nitzsche"/>
    <s v="Portugal"/>
    <n v="38.736946000000003"/>
    <n v="-9.1426850000000002"/>
    <s v="IT &amp; IT Services"/>
    <s v="Medium (201-500)"/>
    <x v="4"/>
    <d v="2024-03-27T00:00:00"/>
    <s v="SAAS"/>
    <s v="New"/>
    <n v="1"/>
    <m/>
    <m/>
    <n v="1307"/>
    <n v="0.3"/>
    <d v="2024-07-17T00:00:00"/>
    <m/>
  </r>
  <r>
    <s v="Funk, Collier and Kilback"/>
    <s v="Austria"/>
    <n v="48.210033000000003"/>
    <n v="16.363448999999999"/>
    <s v="IT &amp; IT Services"/>
    <s v="Medium (201-500)"/>
    <x v="3"/>
    <d v="2024-01-25T00:00:00"/>
    <s v="Services"/>
    <s v="New"/>
    <n v="1"/>
    <m/>
    <m/>
    <n v="4757"/>
    <n v="0.3"/>
    <d v="2024-06-01T00:00:00"/>
    <m/>
  </r>
  <r>
    <s v="Hagenes-Price"/>
    <s v="Portugal"/>
    <n v="38.736946000000003"/>
    <n v="-9.1426850000000002"/>
    <s v="Professional Services &amp; Consulting"/>
    <s v="Medium (201-500)"/>
    <x v="7"/>
    <d v="2024-05-14T00:00:00"/>
    <s v="SAAS"/>
    <s v="New"/>
    <n v="1"/>
    <m/>
    <m/>
    <n v="3458"/>
    <n v="0.4"/>
    <d v="2024-10-01T00:00:00"/>
    <m/>
  </r>
  <r>
    <s v="Parisian, Wyman and Wolf"/>
    <s v="France"/>
    <n v="48.864716000000001"/>
    <n v="2.3490139999999999"/>
    <s v="Education &amp; Science"/>
    <s v="Medium (201-500)"/>
    <x v="3"/>
    <d v="2024-05-02T00:00:00"/>
    <s v="Services"/>
    <s v="New"/>
    <n v="1"/>
    <m/>
    <m/>
    <n v="5921"/>
    <n v="0.4"/>
    <d v="2024-07-13T00:00:00"/>
    <m/>
  </r>
  <r>
    <s v="Roberts, Dietrich and Lind"/>
    <s v="Switzerland"/>
    <n v="46.204391000000001"/>
    <n v="6.1431579999999997"/>
    <s v="Telecommunications"/>
    <s v="Medium (201-500)"/>
    <x v="0"/>
    <d v="2024-05-22T00:00:00"/>
    <s v="SAAS"/>
    <s v="New"/>
    <n v="1"/>
    <m/>
    <m/>
    <n v="2305"/>
    <n v="0.4"/>
    <d v="2025-03-18T00:00:00"/>
    <m/>
  </r>
  <r>
    <s v="West Group"/>
    <s v="Italy"/>
    <n v="41.902782000000002"/>
    <n v="12.496366"/>
    <s v="Government Administration &amp; Healthcare"/>
    <s v="Medium (201-500)"/>
    <x v="1"/>
    <d v="2024-01-21T00:00:00"/>
    <s v="Custom solution"/>
    <s v="New"/>
    <n v="1"/>
    <m/>
    <m/>
    <n v="2764"/>
    <n v="0.3"/>
    <d v="2024-04-09T00:00:00"/>
    <m/>
  </r>
  <r>
    <s v="Collins, Luettgen and Dooley"/>
    <s v="Germany"/>
    <n v="52.520007999999997"/>
    <n v="13.404954"/>
    <s v="Banking &amp; Finance"/>
    <s v="Medium (201-500)"/>
    <x v="3"/>
    <d v="2024-05-23T00:00:00"/>
    <s v="Services"/>
    <s v="New"/>
    <n v="1"/>
    <m/>
    <m/>
    <n v="7311"/>
    <n v="0.1"/>
    <d v="2024-09-03T00:00:00"/>
    <m/>
  </r>
  <r>
    <s v="Hansen, Halvorson and Cremin"/>
    <s v="Portugal"/>
    <n v="38.736946000000003"/>
    <n v="-9.1426850000000002"/>
    <s v="Recreation &amp; Sports"/>
    <s v="Medium (201-500)"/>
    <x v="4"/>
    <d v="2024-04-13T00:00:00"/>
    <s v="SAAS"/>
    <s v="New"/>
    <n v="1"/>
    <m/>
    <m/>
    <n v="1828"/>
    <n v="0.8"/>
    <d v="2024-05-21T00:00:00"/>
    <m/>
  </r>
  <r>
    <s v="Brekke, Stark and Cummings"/>
    <s v="Germany"/>
    <n v="52.520007999999997"/>
    <n v="13.404954"/>
    <s v="IT &amp; IT Services"/>
    <s v="Medium (201-500)"/>
    <x v="0"/>
    <d v="2024-03-20T00:00:00"/>
    <s v="SAAS"/>
    <s v="New"/>
    <n v="1"/>
    <m/>
    <m/>
    <n v="1846"/>
    <n v="0.3"/>
    <d v="2024-10-27T00:00:00"/>
    <m/>
  </r>
  <r>
    <s v="Lakin-Glover"/>
    <s v="Italy"/>
    <n v="41.902782000000002"/>
    <n v="12.496366"/>
    <s v="Recreation &amp; Sports"/>
    <s v="Medium (201-500)"/>
    <x v="6"/>
    <d v="2024-02-20T00:00:00"/>
    <s v="Custom solution"/>
    <s v="New"/>
    <n v="1"/>
    <m/>
    <m/>
    <n v="6929"/>
    <n v="0.2"/>
    <d v="2024-07-19T00:00:00"/>
    <m/>
  </r>
  <r>
    <s v="Wehner-Littel"/>
    <s v="Switzerland"/>
    <n v="46.204391000000001"/>
    <n v="6.1431579999999997"/>
    <s v="Transportation &amp; Logistics"/>
    <s v="Medium (201-500)"/>
    <x v="4"/>
    <d v="2024-05-08T00:00:00"/>
    <s v="Services"/>
    <s v="New"/>
    <n v="1"/>
    <m/>
    <m/>
    <n v="1720"/>
    <n v="0.6"/>
    <d v="2024-06-01T00:00:00"/>
    <m/>
  </r>
  <r>
    <s v="Franecki-Green"/>
    <s v="Italy"/>
    <n v="41.902782000000002"/>
    <n v="12.496366"/>
    <s v="Education &amp; Science"/>
    <s v="Medium (201-500)"/>
    <x v="3"/>
    <d v="2024-03-08T00:00:00"/>
    <s v="SAAS"/>
    <s v="New"/>
    <n v="1"/>
    <m/>
    <m/>
    <n v="6119"/>
    <n v="0.3"/>
    <d v="2024-10-25T00:00:00"/>
    <m/>
  </r>
  <r>
    <s v="Anderson-Senger"/>
    <s v="Italy"/>
    <n v="41.902782000000002"/>
    <n v="12.496366"/>
    <s v="Transportation &amp; Logistics"/>
    <s v="Medium (201-500)"/>
    <x v="5"/>
    <d v="2024-04-14T00:00:00"/>
    <s v="Services"/>
    <s v="New"/>
    <n v="1"/>
    <m/>
    <m/>
    <n v="1087"/>
    <n v="0.4"/>
    <d v="2024-06-17T00:00:00"/>
    <m/>
  </r>
  <r>
    <s v="Leannon and Sons"/>
    <s v="Switzerland"/>
    <n v="46.204391000000001"/>
    <n v="6.1431579999999997"/>
    <s v="Transportation &amp; Logistics"/>
    <s v="Medium (201-500)"/>
    <x v="2"/>
    <d v="2024-02-07T00:00:00"/>
    <s v="Services"/>
    <s v="New"/>
    <n v="1"/>
    <m/>
    <m/>
    <n v="1358"/>
    <n v="0.3"/>
    <d v="2024-12-30T00:00:00"/>
    <m/>
  </r>
  <r>
    <s v="Bernhard, Lockman and Nolan"/>
    <s v="Switzerland"/>
    <n v="46.204391000000001"/>
    <n v="6.1431579999999997"/>
    <s v="Professional Services &amp; Consulting"/>
    <s v="Medium (201-500)"/>
    <x v="3"/>
    <d v="2024-01-11T00:00:00"/>
    <s v="Services"/>
    <s v="New"/>
    <n v="1"/>
    <m/>
    <m/>
    <n v="3463"/>
    <n v="0.2"/>
    <d v="2024-09-01T00:00:00"/>
    <m/>
  </r>
  <r>
    <s v="Goyette, Corwin and Jast"/>
    <s v="Germany"/>
    <n v="52.520007999999997"/>
    <n v="13.404954"/>
    <s v="Banking &amp; Finance"/>
    <s v="Medium (201-500)"/>
    <x v="7"/>
    <d v="2024-02-25T00:00:00"/>
    <s v="SAAS"/>
    <s v="New"/>
    <n v="1"/>
    <m/>
    <m/>
    <n v="2395"/>
    <n v="0.3"/>
    <d v="2024-04-03T00:00:00"/>
    <m/>
  </r>
  <r>
    <s v="Kuvalis and Sons"/>
    <s v="Portugal"/>
    <n v="38.736946000000003"/>
    <n v="-9.1426850000000002"/>
    <s v="Government Administration &amp; Healthcare"/>
    <s v="Medium (201-500)"/>
    <x v="0"/>
    <d v="2024-04-18T00:00:00"/>
    <s v="Services"/>
    <s v="New"/>
    <n v="1"/>
    <m/>
    <m/>
    <n v="2547"/>
    <n v="0.4"/>
    <d v="2024-06-23T00:00:00"/>
    <m/>
  </r>
  <r>
    <s v="Emard-Hand"/>
    <s v="Switzerland"/>
    <n v="46.204391000000001"/>
    <n v="6.1431579999999997"/>
    <s v="Recreation &amp; Sports"/>
    <s v="Medium (201-500)"/>
    <x v="1"/>
    <d v="2024-03-24T00:00:00"/>
    <s v="SAAS"/>
    <s v="New"/>
    <n v="1"/>
    <m/>
    <m/>
    <n v="1557"/>
    <n v="0.2"/>
    <d v="2024-07-08T00:00:00"/>
    <m/>
  </r>
  <r>
    <s v="Pagac, Lindgren and Kling"/>
    <s v="Belgium"/>
    <n v="51.260196999999998"/>
    <n v="4.4027710000000004"/>
    <s v="Manufacturing &amp; Production"/>
    <s v="Medium (201-500)"/>
    <x v="4"/>
    <d v="2024-03-24T00:00:00"/>
    <s v="SAAS"/>
    <s v="New"/>
    <n v="1"/>
    <m/>
    <m/>
    <n v="6040"/>
    <n v="0.4"/>
    <d v="2024-05-15T00:00:00"/>
    <m/>
  </r>
  <r>
    <s v="Denesik Group"/>
    <s v="Portugal"/>
    <n v="38.736946000000003"/>
    <n v="-9.1426850000000002"/>
    <s v="Banking &amp; Finance"/>
    <s v="Medium (201-500)"/>
    <x v="6"/>
    <d v="2024-04-10T00:00:00"/>
    <s v="SAAS"/>
    <s v="New"/>
    <n v="1"/>
    <m/>
    <m/>
    <n v="2867"/>
    <n v="0.8"/>
    <d v="2024-06-26T00:00:00"/>
    <m/>
  </r>
  <r>
    <s v="Weber, Harvey and Hilpert"/>
    <s v="Austria"/>
    <n v="48.210033000000003"/>
    <n v="16.363448999999999"/>
    <s v="Retail &amp; Distribution"/>
    <s v="Medium (201-500)"/>
    <x v="2"/>
    <d v="2024-01-12T00:00:00"/>
    <s v="SAAS"/>
    <s v="New"/>
    <n v="1"/>
    <m/>
    <m/>
    <n v="5894"/>
    <n v="0.3"/>
    <d v="2024-04-09T00:00:00"/>
    <m/>
  </r>
  <r>
    <s v="Hahn-Tillman"/>
    <s v="Portugal"/>
    <n v="38.736946000000003"/>
    <n v="-9.1426850000000002"/>
    <s v="Transportation &amp; Logistics"/>
    <s v="Medium (201-500)"/>
    <x v="4"/>
    <d v="2024-01-11T00:00:00"/>
    <s v="Services"/>
    <s v="New"/>
    <n v="1"/>
    <m/>
    <m/>
    <n v="1595"/>
    <n v="0.3"/>
    <d v="2024-05-09T00:00:00"/>
    <m/>
  </r>
  <r>
    <s v="Rippin LLC"/>
    <s v="France"/>
    <n v="48.864716000000001"/>
    <n v="2.3490139999999999"/>
    <s v="Retail &amp; Distribution"/>
    <s v="Medium (201-500)"/>
    <x v="2"/>
    <d v="2024-05-24T00:00:00"/>
    <s v="SAAS"/>
    <s v="New"/>
    <n v="1"/>
    <m/>
    <m/>
    <n v="4690"/>
    <n v="1"/>
    <d v="2024-10-21T00:00:00"/>
    <m/>
  </r>
  <r>
    <s v="Stark LLC"/>
    <s v="Germany"/>
    <n v="52.520007999999997"/>
    <n v="13.404954"/>
    <s v="Transportation &amp; Logistics"/>
    <s v="Medium (201-500)"/>
    <x v="6"/>
    <d v="2024-04-11T00:00:00"/>
    <s v="Services"/>
    <s v="New"/>
    <n v="1"/>
    <m/>
    <m/>
    <n v="6578"/>
    <n v="0.3"/>
    <d v="2024-12-10T00:00:00"/>
    <m/>
  </r>
  <r>
    <s v="Monahan-Hilpert"/>
    <s v="Portugal"/>
    <n v="38.736946000000003"/>
    <n v="-9.1426850000000002"/>
    <s v="Transportation &amp; Logistics"/>
    <s v="Medium (201-500)"/>
    <x v="3"/>
    <d v="2024-04-13T00:00:00"/>
    <s v="Services"/>
    <s v="New"/>
    <n v="1"/>
    <m/>
    <m/>
    <n v="6308"/>
    <n v="0.2"/>
    <d v="2024-10-15T00:00:00"/>
    <m/>
  </r>
  <r>
    <s v="Midel"/>
    <s v="Italy"/>
    <n v="41.902782000000002"/>
    <n v="12.496366"/>
    <s v="Recreation &amp; Sports"/>
    <s v="Large (501-1000)"/>
    <x v="3"/>
    <d v="2024-01-02T00:00:00"/>
    <s v="Services"/>
    <s v="New"/>
    <n v="1"/>
    <m/>
    <m/>
    <n v="5166"/>
    <n v="0.3"/>
    <d v="2024-01-26T00:00:00"/>
    <m/>
  </r>
  <r>
    <s v="Davis LLC"/>
    <s v="Germany"/>
    <n v="52.520007999999997"/>
    <n v="13.404954"/>
    <s v="Recreation &amp; Sports"/>
    <s v="Large (501-1000)"/>
    <x v="5"/>
    <d v="2024-03-26T00:00:00"/>
    <s v="Services"/>
    <s v="New"/>
    <n v="1"/>
    <m/>
    <m/>
    <n v="14523"/>
    <n v="0.3"/>
    <d v="2024-08-05T00:00:00"/>
    <m/>
  </r>
  <r>
    <s v="Quitzon, Windler and Labadie"/>
    <s v="Germany"/>
    <n v="52.520007999999997"/>
    <n v="13.404954"/>
    <s v="Transportation &amp; Logistics"/>
    <s v="Large (501-1000)"/>
    <x v="0"/>
    <d v="2024-04-01T00:00:00"/>
    <s v="Custom solution"/>
    <s v="New"/>
    <n v="1"/>
    <m/>
    <m/>
    <n v="5375"/>
    <n v="0.2"/>
    <d v="2025-02-03T00:00:00"/>
    <m/>
  </r>
  <r>
    <s v="Mueller, Runolfsson and Jacobson"/>
    <s v="Switzerland"/>
    <n v="46.204391000000001"/>
    <n v="6.1431579999999997"/>
    <s v="Banking &amp; Finance"/>
    <s v="Large (501-1000)"/>
    <x v="2"/>
    <d v="2024-03-19T00:00:00"/>
    <s v="SAAS"/>
    <s v="New"/>
    <n v="1"/>
    <m/>
    <m/>
    <n v="13128"/>
    <n v="0.6"/>
    <d v="2025-03-18T00:00:00"/>
    <m/>
  </r>
  <r>
    <s v="Sipes and Sons"/>
    <s v="France"/>
    <n v="48.864716000000001"/>
    <n v="2.3490139999999999"/>
    <s v="Transportation &amp; Logistics"/>
    <s v="Large (501-1000)"/>
    <x v="3"/>
    <d v="2024-05-15T00:00:00"/>
    <s v="SAAS"/>
    <s v="New"/>
    <n v="1"/>
    <m/>
    <m/>
    <n v="18904"/>
    <n v="0.3"/>
    <d v="2024-06-27T00:00:00"/>
    <m/>
  </r>
  <r>
    <s v="Romaguera-Douglas"/>
    <s v="Netherlands"/>
    <n v="52.370215999999999"/>
    <n v="4.895168"/>
    <s v="Transportation &amp; Logistics"/>
    <s v="Large (501-1000)"/>
    <x v="1"/>
    <d v="2024-05-04T00:00:00"/>
    <s v="SAAS"/>
    <s v="New"/>
    <n v="1"/>
    <m/>
    <m/>
    <n v="11566"/>
    <n v="0.4"/>
    <d v="2024-06-06T00:00:00"/>
    <m/>
  </r>
  <r>
    <s v="Koepp Inc"/>
    <s v="Italy"/>
    <n v="41.902782000000002"/>
    <n v="12.496366"/>
    <s v="Government Administration &amp; Healthcare"/>
    <s v="Large (501-1000)"/>
    <x v="4"/>
    <d v="2024-01-10T00:00:00"/>
    <s v="Custom solution"/>
    <s v="New"/>
    <n v="1"/>
    <m/>
    <m/>
    <n v="7949"/>
    <n v="0.2"/>
    <d v="2024-12-18T00:00:00"/>
    <m/>
  </r>
  <r>
    <s v="Farrell LLC"/>
    <s v="Austria"/>
    <n v="48.210033000000003"/>
    <n v="16.363448999999999"/>
    <s v="Telecommunications"/>
    <s v="Large (501-1000)"/>
    <x v="3"/>
    <d v="2024-04-01T00:00:00"/>
    <s v="Custom solution"/>
    <s v="New"/>
    <n v="1"/>
    <m/>
    <m/>
    <n v="6542"/>
    <n v="0.4"/>
    <d v="2024-10-05T00:00:00"/>
    <m/>
  </r>
  <r>
    <s v="Ankunding LLC"/>
    <s v="Switzerland"/>
    <n v="46.204391000000001"/>
    <n v="6.1431579999999997"/>
    <s v="IT &amp; IT Services"/>
    <s v="Large (501-1000)"/>
    <x v="4"/>
    <d v="2024-03-01T00:00:00"/>
    <s v="Services"/>
    <s v="New"/>
    <n v="1"/>
    <m/>
    <m/>
    <n v="16150"/>
    <n v="0.4"/>
    <d v="2024-05-29T00:00:00"/>
    <m/>
  </r>
  <r>
    <s v="Wuckert, Swift and Becker"/>
    <s v="Germany"/>
    <n v="52.520007999999997"/>
    <n v="13.404954"/>
    <s v="Professional Services &amp; Consulting"/>
    <s v="Large (501-1000)"/>
    <x v="6"/>
    <d v="2024-01-06T00:00:00"/>
    <s v="SAAS"/>
    <s v="New"/>
    <n v="1"/>
    <m/>
    <m/>
    <n v="12331"/>
    <n v="0.4"/>
    <d v="2024-12-01T00:00:00"/>
    <m/>
  </r>
  <r>
    <s v="Yakidoo"/>
    <s v="Portugal"/>
    <n v="38.736946000000003"/>
    <n v="-9.1426850000000002"/>
    <s v="Energy &amp; Utilities"/>
    <s v="Enterprise (1001+)"/>
    <x v="2"/>
    <d v="2024-04-08T00:00:00"/>
    <s v="Services"/>
    <s v="New"/>
    <n v="1"/>
    <m/>
    <m/>
    <n v="5559"/>
    <n v="0.5"/>
    <d v="2024-07-22T00:00:00"/>
    <m/>
  </r>
  <r>
    <s v="Meemm"/>
    <s v="France"/>
    <n v="48.864716000000001"/>
    <n v="2.3490139999999999"/>
    <s v="Agriculture &amp; Mining"/>
    <s v="Enterprise (1001+)"/>
    <x v="2"/>
    <d v="2024-03-28T00:00:00"/>
    <s v="Services"/>
    <s v="New"/>
    <n v="1"/>
    <m/>
    <m/>
    <n v="17695"/>
    <n v="0.8"/>
    <d v="2025-03-05T00:00:00"/>
    <m/>
  </r>
  <r>
    <s v="Rhybox"/>
    <s v="Italy"/>
    <n v="41.902782000000002"/>
    <n v="12.496366"/>
    <s v="Telecommunications"/>
    <s v="Enterprise (1001+)"/>
    <x v="1"/>
    <d v="2024-03-27T00:00:00"/>
    <s v="Custom solution"/>
    <s v="New"/>
    <n v="1"/>
    <m/>
    <m/>
    <n v="18405"/>
    <n v="0.7"/>
    <d v="2024-09-11T00:00:00"/>
    <m/>
  </r>
  <r>
    <s v="Gleason LLC"/>
    <s v="Spain"/>
    <n v="40.416775000000001"/>
    <n v="-3.7037900000000001"/>
    <s v="Telecommunications"/>
    <s v="Enterprise (1001+)"/>
    <x v="3"/>
    <d v="2024-02-27T00:00:00"/>
    <s v="Custom solution"/>
    <s v="New"/>
    <n v="1"/>
    <m/>
    <m/>
    <n v="17424"/>
    <n v="0.4"/>
    <d v="2024-11-04T00:00:00"/>
    <m/>
  </r>
  <r>
    <s v="Wolf-Wolff"/>
    <s v="Spain"/>
    <n v="40.416775000000001"/>
    <n v="-3.7037900000000001"/>
    <s v="Telecommunications"/>
    <s v="Enterprise (1001+)"/>
    <x v="3"/>
    <d v="2024-01-18T00:00:00"/>
    <s v="Services"/>
    <s v="New"/>
    <n v="1"/>
    <m/>
    <m/>
    <n v="4132"/>
    <n v="0.6"/>
    <d v="2024-06-22T00:00:00"/>
    <m/>
  </r>
  <r>
    <s v="Armstrong LLC"/>
    <s v="Switzerland"/>
    <n v="46.204391000000001"/>
    <n v="6.1431579999999997"/>
    <s v="Professional Services &amp; Consulting"/>
    <s v="Enterprise (1001+)"/>
    <x v="3"/>
    <d v="2024-03-06T00:00:00"/>
    <s v="Custom solution"/>
    <s v="New"/>
    <n v="1"/>
    <m/>
    <m/>
    <n v="3394"/>
    <n v="0.5"/>
    <d v="2024-12-22T00:00:00"/>
    <m/>
  </r>
  <r>
    <s v="Hauck-Erdman"/>
    <s v="Switzerland"/>
    <n v="46.204391000000001"/>
    <n v="6.1431579999999997"/>
    <s v="IT &amp; IT Services"/>
    <s v="Enterprise (1001+)"/>
    <x v="1"/>
    <d v="2024-02-15T00:00:00"/>
    <s v="Custom solution"/>
    <s v="New"/>
    <n v="1"/>
    <m/>
    <m/>
    <n v="9437"/>
    <n v="0.2"/>
    <d v="2024-08-21T00:00:00"/>
    <m/>
  </r>
  <r>
    <s v="Murphy, Mohr and Hermiston"/>
    <s v="Austria"/>
    <n v="48.210033000000003"/>
    <n v="16.363448999999999"/>
    <s v="Transportation &amp; Logistics"/>
    <s v="Enterprise (1001+)"/>
    <x v="3"/>
    <d v="2024-03-02T00:00:00"/>
    <s v="Custom solution"/>
    <s v="New"/>
    <n v="1"/>
    <m/>
    <m/>
    <n v="5064"/>
    <n v="0.8"/>
    <d v="2024-04-08T00:00:00"/>
    <m/>
  </r>
  <r>
    <s v="Schmitt-Stoltenberg"/>
    <s v="Portugal"/>
    <n v="38.736946000000003"/>
    <n v="-9.1426850000000002"/>
    <s v="Entertainment &amp; Media &amp; Hospitality"/>
    <s v="Enterprise (1001+)"/>
    <x v="3"/>
    <d v="2024-05-26T00:00:00"/>
    <s v="Services"/>
    <s v="New"/>
    <n v="1"/>
    <m/>
    <m/>
    <n v="19446"/>
    <n v="0.3"/>
    <d v="2024-08-22T00:00:00"/>
    <m/>
  </r>
  <r>
    <s v="Rutherford-Bins"/>
    <s v="Germany"/>
    <n v="52.520007999999997"/>
    <n v="13.404954"/>
    <s v="Recreation &amp; Sports"/>
    <s v="Enterprise (1001+)"/>
    <x v="1"/>
    <d v="2024-05-06T00:00:00"/>
    <s v="Services"/>
    <s v="New"/>
    <n v="1"/>
    <m/>
    <m/>
    <n v="18343"/>
    <n v="0.3"/>
    <d v="2024-09-04T00:00:00"/>
    <m/>
  </r>
  <r>
    <s v="Bradtke, Johnston and Shanahan"/>
    <s v="Portugal"/>
    <n v="38.736946000000003"/>
    <n v="-9.1426850000000002"/>
    <s v="Education &amp; Science"/>
    <s v="Enterprise (1001+)"/>
    <x v="4"/>
    <d v="2024-05-11T00:00:00"/>
    <s v="Custom solution"/>
    <s v="New"/>
    <n v="1"/>
    <m/>
    <m/>
    <n v="6617"/>
    <n v="1"/>
    <d v="2024-12-22T00:00:00"/>
    <m/>
  </r>
  <r>
    <s v="Schinner-Dickinson"/>
    <s v="Italy"/>
    <n v="41.902782000000002"/>
    <n v="12.496366"/>
    <s v="Agriculture &amp; Mining"/>
    <s v="Enterprise (1001+)"/>
    <x v="5"/>
    <d v="2024-05-26T00:00:00"/>
    <s v="Services"/>
    <s v="New"/>
    <n v="1"/>
    <m/>
    <m/>
    <n v="18700"/>
    <n v="0.2"/>
    <d v="2025-02-27T00:00:00"/>
    <m/>
  </r>
  <r>
    <s v="Jast-Legros"/>
    <s v="France"/>
    <n v="48.864716000000001"/>
    <n v="2.3490139999999999"/>
    <s v="Manufacturing &amp; Production"/>
    <s v="Enterprise (1001+)"/>
    <x v="1"/>
    <d v="2024-01-05T00:00:00"/>
    <s v="Services"/>
    <s v="New"/>
    <n v="1"/>
    <m/>
    <m/>
    <n v="8157"/>
    <n v="0.2"/>
    <d v="2024-06-17T00:00:00"/>
    <m/>
  </r>
  <r>
    <s v="Schumm-Kihn"/>
    <s v="Germany"/>
    <n v="52.520007999999997"/>
    <n v="13.404954"/>
    <s v="Transportation &amp; Logistics"/>
    <s v="Enterprise (1001+)"/>
    <x v="2"/>
    <d v="2024-04-14T00:00:00"/>
    <s v="Services"/>
    <s v="New"/>
    <n v="1"/>
    <m/>
    <m/>
    <n v="14502"/>
    <n v="0.2"/>
    <d v="2024-11-12T00:00:00"/>
    <m/>
  </r>
  <r>
    <s v="Lemke LLC"/>
    <s v="France"/>
    <n v="48.864716000000001"/>
    <n v="2.3490139999999999"/>
    <s v="Construction &amp; Engineering"/>
    <s v="Enterprise (1001+)"/>
    <x v="4"/>
    <d v="2024-02-13T00:00:00"/>
    <s v="Services"/>
    <s v="New"/>
    <n v="1"/>
    <m/>
    <m/>
    <n v="14344"/>
    <n v="1"/>
    <d v="2024-03-30T00:00:00"/>
    <m/>
  </r>
  <r>
    <s v="Johnston, Ritchie and Mitchell"/>
    <s v="Switzerland"/>
    <n v="46.204391000000001"/>
    <n v="6.1431579999999997"/>
    <s v="Transportation &amp; Logistics"/>
    <s v="Enterprise (1001+)"/>
    <x v="1"/>
    <d v="2024-04-15T00:00:00"/>
    <s v="SAAS"/>
    <s v="New"/>
    <n v="1"/>
    <m/>
    <m/>
    <n v="19863"/>
    <n v="0.4"/>
    <d v="2024-11-04T00:00:00"/>
    <m/>
  </r>
  <r>
    <s v="Harris and Sons"/>
    <s v="France"/>
    <n v="48.864716000000001"/>
    <n v="2.3490139999999999"/>
    <s v="IT &amp; IT Services"/>
    <s v="Enterprise (1001+)"/>
    <x v="2"/>
    <d v="2024-02-29T00:00:00"/>
    <s v="Services"/>
    <s v="New"/>
    <n v="1"/>
    <m/>
    <m/>
    <n v="14666"/>
    <n v="0.6"/>
    <d v="2024-09-29T00:00:00"/>
    <m/>
  </r>
  <r>
    <s v="Flipopia"/>
    <s v="Belgium"/>
    <n v="51.260196999999998"/>
    <n v="4.4027710000000004"/>
    <s v="Education &amp; Science"/>
    <s v="Small (11-200)"/>
    <x v="4"/>
    <d v="2024-03-15T00:00:00"/>
    <s v="Services"/>
    <s v="Opportunity"/>
    <n v="5"/>
    <s v="Initial contact"/>
    <n v="2"/>
    <n v="1136"/>
    <n v="0.9"/>
    <d v="2024-04-06T00:00:00"/>
    <m/>
  </r>
  <r>
    <s v="Abata"/>
    <s v="Germany"/>
    <n v="52.520007999999997"/>
    <n v="13.404954"/>
    <s v="Banking &amp; Finance"/>
    <s v="Small (11-200)"/>
    <x v="6"/>
    <d v="2024-03-28T00:00:00"/>
    <s v="SAAS"/>
    <s v="Opportunity"/>
    <n v="5"/>
    <s v="Initial contact"/>
    <n v="2"/>
    <n v="402"/>
    <n v="0.2"/>
    <d v="2024-12-18T00:00:00"/>
    <m/>
  </r>
  <r>
    <s v="Ntags"/>
    <s v="France"/>
    <n v="48.864716000000001"/>
    <n v="2.3490139999999999"/>
    <s v="Energy &amp; Utilities"/>
    <s v="Small (11-200)"/>
    <x v="4"/>
    <d v="2024-02-28T00:00:00"/>
    <s v="Custom solution"/>
    <s v="Opportunity"/>
    <n v="5"/>
    <s v="Initial contact"/>
    <n v="2"/>
    <n v="1210"/>
    <n v="0.3"/>
    <d v="2024-11-28T00:00:00"/>
    <m/>
  </r>
  <r>
    <s v="Skippad"/>
    <s v="Italy"/>
    <n v="41.902782000000002"/>
    <n v="12.496366"/>
    <s v="Transportation &amp; Logistics"/>
    <s v="Small (11-200)"/>
    <x v="5"/>
    <d v="2024-05-03T00:00:00"/>
    <s v="Services"/>
    <s v="Opportunity"/>
    <n v="5"/>
    <s v="Initial contact"/>
    <n v="2"/>
    <n v="1626"/>
    <n v="0.4"/>
    <d v="2024-10-03T00:00:00"/>
    <m/>
  </r>
  <r>
    <s v="Aivee"/>
    <s v="Switzerland"/>
    <n v="46.204391000000001"/>
    <n v="6.1431579999999997"/>
    <s v="Transportation &amp; Logistics"/>
    <s v="Small (11-200)"/>
    <x v="0"/>
    <d v="2024-01-04T00:00:00"/>
    <s v="Services"/>
    <s v="Opportunity"/>
    <n v="5"/>
    <s v="Initial contact"/>
    <n v="2"/>
    <n v="785"/>
    <n v="0.6"/>
    <d v="2024-02-21T00:00:00"/>
    <m/>
  </r>
  <r>
    <s v="Youspan"/>
    <s v="France"/>
    <n v="48.864716000000001"/>
    <n v="2.3490139999999999"/>
    <s v="Entertainment &amp; Media &amp; Hospitality"/>
    <s v="Small (11-200)"/>
    <x v="3"/>
    <d v="2024-01-08T00:00:00"/>
    <s v="Services"/>
    <s v="Opportunity"/>
    <n v="5"/>
    <s v="Initial contact"/>
    <n v="2"/>
    <n v="1380"/>
    <n v="0.3"/>
    <d v="2024-12-15T00:00:00"/>
    <m/>
  </r>
  <r>
    <s v="Realfire"/>
    <s v="Spain"/>
    <n v="40.416775000000001"/>
    <n v="-3.7037900000000001"/>
    <s v="Retail &amp; Distribution"/>
    <s v="Small (11-200)"/>
    <x v="4"/>
    <d v="2024-05-03T00:00:00"/>
    <s v="Services"/>
    <s v="Opportunity"/>
    <n v="5"/>
    <s v="Initial contact"/>
    <n v="2"/>
    <n v="1885"/>
    <n v="0.7"/>
    <d v="2024-10-15T00:00:00"/>
    <m/>
  </r>
  <r>
    <s v="Quinu"/>
    <s v="Switzerland"/>
    <n v="46.204391000000001"/>
    <n v="6.1431579999999997"/>
    <s v="IT &amp; IT Services"/>
    <s v="Small (11-200)"/>
    <x v="3"/>
    <d v="2024-01-29T00:00:00"/>
    <s v="Services"/>
    <s v="Opportunity"/>
    <n v="5"/>
    <s v="Initial contact"/>
    <n v="2"/>
    <n v="1320"/>
    <n v="0.7"/>
    <d v="2024-02-20T00:00:00"/>
    <m/>
  </r>
  <r>
    <s v="Devpulse"/>
    <s v="Portugal"/>
    <n v="38.736946000000003"/>
    <n v="-9.1426850000000002"/>
    <s v="Transportation &amp; Logistics"/>
    <s v="Small (11-200)"/>
    <x v="2"/>
    <d v="2024-03-03T00:00:00"/>
    <s v="Services"/>
    <s v="Opportunity"/>
    <n v="5"/>
    <s v="Initial contact"/>
    <n v="2"/>
    <n v="683"/>
    <n v="1"/>
    <d v="2024-11-29T00:00:00"/>
    <m/>
  </r>
  <r>
    <s v="Skiptube"/>
    <s v="Switzerland"/>
    <n v="46.204391000000001"/>
    <n v="6.1431579999999997"/>
    <s v="Transportation &amp; Logistics"/>
    <s v="Small (11-200)"/>
    <x v="3"/>
    <d v="2024-03-24T00:00:00"/>
    <s v="Services"/>
    <s v="Opportunity"/>
    <n v="5"/>
    <s v="Initial contact"/>
    <n v="2"/>
    <n v="909"/>
    <n v="0.4"/>
    <d v="2024-04-29T00:00:00"/>
    <m/>
  </r>
  <r>
    <s v="Skyndu"/>
    <s v="Germany"/>
    <n v="52.520007999999997"/>
    <n v="13.404954"/>
    <s v="Banking &amp; Finance"/>
    <s v="Small (11-200)"/>
    <x v="4"/>
    <d v="2024-01-24T00:00:00"/>
    <s v="SAAS"/>
    <s v="Opportunity"/>
    <n v="5"/>
    <s v="Initial contact"/>
    <n v="2"/>
    <n v="673"/>
    <n v="0.6"/>
    <d v="2024-12-21T00:00:00"/>
    <m/>
  </r>
  <r>
    <s v="Steuber-Lowe"/>
    <s v="Belgium"/>
    <n v="51.260196999999998"/>
    <n v="4.4027710000000004"/>
    <s v="Government Administration &amp; Healthcare"/>
    <s v="Small (11-200)"/>
    <x v="0"/>
    <d v="2024-04-06T00:00:00"/>
    <s v="Custom solution"/>
    <s v="Opportunity"/>
    <n v="5"/>
    <s v="Initial contact"/>
    <n v="2"/>
    <n v="1498"/>
    <n v="0.6"/>
    <d v="2024-07-23T00:00:00"/>
    <m/>
  </r>
  <r>
    <s v="Towne, Daugherty and Bogan"/>
    <s v="France"/>
    <n v="48.864716000000001"/>
    <n v="2.3490139999999999"/>
    <s v="IT &amp; IT Services"/>
    <s v="Small (11-200)"/>
    <x v="2"/>
    <d v="2024-04-14T00:00:00"/>
    <s v="Services"/>
    <s v="Opportunity"/>
    <n v="5"/>
    <s v="Initial contact"/>
    <n v="2"/>
    <n v="1710"/>
    <n v="0.1"/>
    <d v="2024-11-23T00:00:00"/>
    <m/>
  </r>
  <r>
    <s v="Bradtke Group"/>
    <s v="Italy"/>
    <n v="41.902782000000002"/>
    <n v="12.496366"/>
    <s v="Construction &amp; Engineering"/>
    <s v="Small (11-200)"/>
    <x v="3"/>
    <d v="2024-02-05T00:00:00"/>
    <s v="SAAS"/>
    <s v="Opportunity"/>
    <n v="5"/>
    <s v="Initial contact"/>
    <n v="2"/>
    <n v="1963"/>
    <n v="0.5"/>
    <d v="2024-12-29T00:00:00"/>
    <m/>
  </r>
  <r>
    <s v="Bahringer, Durgan and Pfannerstill"/>
    <s v="Austria"/>
    <n v="48.210033000000003"/>
    <n v="16.363448999999999"/>
    <s v="Retail &amp; Distribution"/>
    <s v="Small (11-200)"/>
    <x v="0"/>
    <d v="2024-05-09T00:00:00"/>
    <s v="Custom solution"/>
    <s v="Opportunity"/>
    <n v="5"/>
    <s v="Initial contact"/>
    <n v="2"/>
    <n v="1053"/>
    <n v="0.6"/>
    <d v="2025-04-11T00:00:00"/>
    <m/>
  </r>
  <r>
    <s v="Kshlerin, Schneider and Boyer"/>
    <s v="Netherlands"/>
    <n v="52.370215999999999"/>
    <n v="4.895168"/>
    <s v="Professional Services &amp; Consulting"/>
    <s v="Small (11-200)"/>
    <x v="3"/>
    <d v="2024-04-11T00:00:00"/>
    <s v="Services"/>
    <s v="Opportunity"/>
    <n v="5"/>
    <s v="Initial contact"/>
    <n v="2"/>
    <n v="927"/>
    <n v="1"/>
    <d v="2024-12-20T00:00:00"/>
    <m/>
  </r>
  <r>
    <s v="Ondricka, Windler and Jacobs"/>
    <s v="Germany"/>
    <n v="52.520007999999997"/>
    <n v="13.404954"/>
    <s v="Education &amp; Science"/>
    <s v="Small (11-200)"/>
    <x v="4"/>
    <d v="2024-02-13T00:00:00"/>
    <s v="SAAS"/>
    <s v="Opportunity"/>
    <n v="5"/>
    <s v="Initial contact"/>
    <n v="2"/>
    <n v="345"/>
    <n v="0.2"/>
    <d v="2024-11-01T00:00:00"/>
    <m/>
  </r>
  <r>
    <s v="Simonis Group"/>
    <s v="Germany"/>
    <n v="52.520007999999997"/>
    <n v="13.404954"/>
    <s v="Government Administration &amp; Healthcare"/>
    <s v="Small (11-200)"/>
    <x v="0"/>
    <d v="2024-03-01T00:00:00"/>
    <s v="Services"/>
    <s v="Opportunity"/>
    <n v="5"/>
    <s v="Initial contact"/>
    <n v="2"/>
    <n v="1553"/>
    <n v="0.4"/>
    <d v="2024-06-26T00:00:00"/>
    <m/>
  </r>
  <r>
    <s v="Wolf, Dibbert and Kuhic"/>
    <s v="Austria"/>
    <n v="48.210033000000003"/>
    <n v="16.363448999999999"/>
    <s v="Banking &amp; Finance"/>
    <s v="Small (11-200)"/>
    <x v="1"/>
    <d v="2024-01-12T00:00:00"/>
    <s v="SAAS"/>
    <s v="Opportunity"/>
    <n v="5"/>
    <s v="Initial contact"/>
    <n v="2"/>
    <n v="955"/>
    <n v="0.5"/>
    <d v="2024-03-17T00:00:00"/>
    <m/>
  </r>
  <r>
    <s v="Douglas-Zemlak"/>
    <s v="Germany"/>
    <n v="52.520007999999997"/>
    <n v="13.404954"/>
    <s v="Retail &amp; Distribution"/>
    <s v="Small (11-200)"/>
    <x v="3"/>
    <d v="2024-02-15T00:00:00"/>
    <s v="Services"/>
    <s v="Opportunity"/>
    <n v="5"/>
    <s v="Initial contact"/>
    <n v="2"/>
    <n v="630"/>
    <n v="0.3"/>
    <d v="2024-10-28T00:00:00"/>
    <m/>
  </r>
  <r>
    <s v="Kshlerin, Huel and Ratke"/>
    <s v="Germany"/>
    <n v="52.520007999999997"/>
    <n v="13.404954"/>
    <s v="Telecommunications"/>
    <s v="Small (11-200)"/>
    <x v="3"/>
    <d v="2024-05-31T00:00:00"/>
    <s v="Custom solution"/>
    <s v="Opportunity"/>
    <n v="5"/>
    <s v="Initial contact"/>
    <n v="2"/>
    <n v="1832"/>
    <n v="0.3"/>
    <d v="2024-11-03T00:00:00"/>
    <m/>
  </r>
  <r>
    <s v="Hintz, Schinner and Kshlerin"/>
    <s v="Portugal"/>
    <n v="38.736946000000003"/>
    <n v="-9.1426850000000002"/>
    <s v="IT &amp; IT Services"/>
    <s v="Small (11-200)"/>
    <x v="4"/>
    <d v="2024-02-07T00:00:00"/>
    <s v="Services"/>
    <s v="Opportunity"/>
    <n v="5"/>
    <s v="Initial contact"/>
    <n v="2"/>
    <n v="649"/>
    <n v="0.3"/>
    <d v="2024-04-09T00:00:00"/>
    <m/>
  </r>
  <r>
    <s v="Kuhn LLC"/>
    <s v="Portugal"/>
    <n v="38.736946000000003"/>
    <n v="-9.1426850000000002"/>
    <s v="Retail &amp; Distribution"/>
    <s v="Small (11-200)"/>
    <x v="3"/>
    <d v="2024-04-03T00:00:00"/>
    <s v="SAAS"/>
    <s v="Opportunity"/>
    <n v="5"/>
    <s v="Initial contact"/>
    <n v="2"/>
    <n v="448"/>
    <n v="0.2"/>
    <d v="2024-12-17T00:00:00"/>
    <m/>
  </r>
  <r>
    <s v="McKenzie, Reichel and Champlin"/>
    <s v="Spain"/>
    <n v="40.416775000000001"/>
    <n v="-3.7037900000000001"/>
    <s v="IT &amp; IT Services"/>
    <s v="Small (11-200)"/>
    <x v="0"/>
    <d v="2024-02-18T00:00:00"/>
    <s v="SAAS"/>
    <s v="Opportunity"/>
    <n v="5"/>
    <s v="Initial contact"/>
    <n v="2"/>
    <n v="550"/>
    <n v="0.5"/>
    <d v="2024-03-18T00:00:00"/>
    <m/>
  </r>
  <r>
    <s v="Kiehn-Windler"/>
    <s v="Portugal"/>
    <n v="38.736946000000003"/>
    <n v="-9.1426850000000002"/>
    <s v="Government Administration &amp; Healthcare"/>
    <s v="Small (11-200)"/>
    <x v="3"/>
    <d v="2024-05-12T00:00:00"/>
    <s v="Services"/>
    <s v="Opportunity"/>
    <n v="5"/>
    <s v="Initial contact"/>
    <n v="2"/>
    <n v="1238"/>
    <n v="0.4"/>
    <d v="2024-10-18T00:00:00"/>
    <m/>
  </r>
  <r>
    <s v="Leffler, Ebert and Wilkinson"/>
    <s v="Austria"/>
    <n v="48.210033000000003"/>
    <n v="16.363448999999999"/>
    <s v="IT &amp; IT Services"/>
    <s v="Small (11-200)"/>
    <x v="3"/>
    <d v="2024-01-20T00:00:00"/>
    <s v="Services"/>
    <s v="Opportunity"/>
    <n v="5"/>
    <s v="Initial contact"/>
    <n v="2"/>
    <n v="1646"/>
    <n v="0.4"/>
    <d v="2024-09-10T00:00:00"/>
    <m/>
  </r>
  <r>
    <s v="Heidenreich, Langosh and Conn"/>
    <s v="Italy"/>
    <n v="41.902782000000002"/>
    <n v="12.496366"/>
    <s v="Government Administration &amp; Healthcare"/>
    <s v="Small (11-200)"/>
    <x v="3"/>
    <d v="2024-04-06T00:00:00"/>
    <s v="Services"/>
    <s v="Opportunity"/>
    <n v="5"/>
    <s v="Initial contact"/>
    <n v="2"/>
    <n v="1054"/>
    <n v="0.5"/>
    <d v="2024-12-20T00:00:00"/>
    <m/>
  </r>
  <r>
    <s v="Balistreri-Turcotte"/>
    <s v="Switzerland"/>
    <n v="46.204391000000001"/>
    <n v="6.1431579999999997"/>
    <s v="Entertainment &amp; Media &amp; Hospitality"/>
    <s v="Small (11-200)"/>
    <x v="4"/>
    <d v="2024-04-21T00:00:00"/>
    <s v="SAAS"/>
    <s v="Opportunity"/>
    <n v="5"/>
    <s v="Initial contact"/>
    <n v="2"/>
    <n v="288"/>
    <n v="0.6"/>
    <d v="2024-06-21T00:00:00"/>
    <m/>
  </r>
  <r>
    <s v="Spinka, Jacobi and Hickle"/>
    <s v="France"/>
    <n v="48.864716000000001"/>
    <n v="2.3490139999999999"/>
    <s v="Transportation &amp; Logistics"/>
    <s v="Small (11-200)"/>
    <x v="3"/>
    <d v="2024-04-03T00:00:00"/>
    <s v="SAAS"/>
    <s v="Opportunity"/>
    <n v="5"/>
    <s v="Initial contact"/>
    <n v="2"/>
    <n v="1824"/>
    <n v="0.7"/>
    <d v="2024-05-29T00:00:00"/>
    <m/>
  </r>
  <r>
    <s v="Satterfield and Sons"/>
    <s v="Portugal"/>
    <n v="38.736946000000003"/>
    <n v="-9.1426850000000002"/>
    <s v="IT &amp; IT Services"/>
    <s v="Small (11-200)"/>
    <x v="4"/>
    <d v="2024-04-22T00:00:00"/>
    <s v="Services"/>
    <s v="Opportunity"/>
    <n v="5"/>
    <s v="Initial contact"/>
    <n v="2"/>
    <n v="1987"/>
    <n v="0.3"/>
    <d v="2024-09-01T00:00:00"/>
    <m/>
  </r>
  <r>
    <s v="Block-Kozey"/>
    <s v="Belgium"/>
    <n v="51.260196999999998"/>
    <n v="4.4027710000000004"/>
    <s v="Government Administration &amp; Healthcare"/>
    <s v="Small (11-200)"/>
    <x v="2"/>
    <d v="2024-02-28T00:00:00"/>
    <s v="Custom solution"/>
    <s v="Opportunity"/>
    <n v="5"/>
    <s v="Initial contact"/>
    <n v="2"/>
    <n v="1202"/>
    <n v="0.2"/>
    <d v="2025-01-17T00:00:00"/>
    <m/>
  </r>
  <r>
    <s v="Oberbrunner-Oberbrunner"/>
    <s v="Germany"/>
    <n v="52.520007999999997"/>
    <n v="13.404954"/>
    <s v="Manufacturing &amp; Production"/>
    <s v="Small (11-200)"/>
    <x v="3"/>
    <d v="2024-01-25T00:00:00"/>
    <s v="SAAS"/>
    <s v="Opportunity"/>
    <n v="5"/>
    <s v="Initial contact"/>
    <n v="2"/>
    <n v="565"/>
    <n v="0.1"/>
    <d v="2024-12-30T00:00:00"/>
    <m/>
  </r>
  <r>
    <s v="Ruecker LLC"/>
    <s v="Switzerland"/>
    <n v="46.204391000000001"/>
    <n v="6.1431579999999997"/>
    <s v="Construction &amp; Engineering"/>
    <s v="Small (11-200)"/>
    <x v="2"/>
    <d v="2024-04-06T00:00:00"/>
    <s v="Custom solution"/>
    <s v="Opportunity"/>
    <n v="5"/>
    <s v="Initial contact"/>
    <n v="2"/>
    <n v="893"/>
    <n v="0.2"/>
    <d v="2024-10-11T00:00:00"/>
    <m/>
  </r>
  <r>
    <s v="Hessel and Sons"/>
    <s v="France"/>
    <n v="48.864716000000001"/>
    <n v="2.3490139999999999"/>
    <s v="Manufacturing &amp; Production"/>
    <s v="Small (11-200)"/>
    <x v="2"/>
    <d v="2024-04-21T00:00:00"/>
    <s v="Services"/>
    <s v="Opportunity"/>
    <n v="5"/>
    <s v="Initial contact"/>
    <n v="2"/>
    <n v="724"/>
    <n v="0.3"/>
    <d v="2024-12-16T00:00:00"/>
    <m/>
  </r>
  <r>
    <s v="Morissette and Sons"/>
    <s v="Austria"/>
    <n v="48.210033000000003"/>
    <n v="16.363448999999999"/>
    <s v="Recreation &amp; Sports"/>
    <s v="Small (11-200)"/>
    <x v="2"/>
    <d v="2024-05-17T00:00:00"/>
    <s v="SAAS"/>
    <s v="Opportunity"/>
    <n v="5"/>
    <s v="Initial contact"/>
    <n v="2"/>
    <n v="558"/>
    <n v="0.7"/>
    <d v="2025-03-24T00:00:00"/>
    <m/>
  </r>
  <r>
    <s v="Schoen-O'Conner"/>
    <s v="Italy"/>
    <n v="41.902782000000002"/>
    <n v="12.496366"/>
    <s v="IT &amp; IT Services"/>
    <s v="Small (11-200)"/>
    <x v="6"/>
    <d v="2024-03-28T00:00:00"/>
    <s v="SAAS"/>
    <s v="Opportunity"/>
    <n v="5"/>
    <s v="Initial contact"/>
    <n v="2"/>
    <n v="453"/>
    <n v="0.8"/>
    <d v="2024-11-11T00:00:00"/>
    <m/>
  </r>
  <r>
    <s v="Spinka-Carroll"/>
    <s v="Germany"/>
    <n v="52.520007999999997"/>
    <n v="13.404954"/>
    <s v="Banking &amp; Finance"/>
    <s v="Small (11-200)"/>
    <x v="3"/>
    <d v="2024-04-29T00:00:00"/>
    <s v="Services"/>
    <s v="Opportunity"/>
    <n v="5"/>
    <s v="Initial contact"/>
    <n v="2"/>
    <n v="1881"/>
    <n v="0.7"/>
    <d v="2024-08-10T00:00:00"/>
    <m/>
  </r>
  <r>
    <s v="Robel-Huels"/>
    <s v="Austria"/>
    <n v="48.210033000000003"/>
    <n v="16.363448999999999"/>
    <s v="Transportation &amp; Logistics"/>
    <s v="Small (11-200)"/>
    <x v="7"/>
    <d v="2024-02-23T00:00:00"/>
    <s v="SAAS"/>
    <s v="Opportunity"/>
    <n v="5"/>
    <s v="Initial contact"/>
    <n v="2"/>
    <n v="1735"/>
    <n v="0.4"/>
    <d v="2025-02-15T00:00:00"/>
    <m/>
  </r>
  <r>
    <s v="Dicki and Sons"/>
    <s v="Switzerland"/>
    <n v="46.204391000000001"/>
    <n v="6.1431579999999997"/>
    <s v="Transportation &amp; Logistics"/>
    <s v="Small (11-200)"/>
    <x v="3"/>
    <d v="2024-05-13T00:00:00"/>
    <s v="SAAS"/>
    <s v="Opportunity"/>
    <n v="5"/>
    <s v="Initial contact"/>
    <n v="2"/>
    <n v="1418"/>
    <n v="0.4"/>
    <d v="2024-11-20T00:00:00"/>
    <m/>
  </r>
  <r>
    <s v="Predovic-Mueller"/>
    <s v="Portugal"/>
    <n v="38.736946000000003"/>
    <n v="-9.1426850000000002"/>
    <s v="Transportation &amp; Logistics"/>
    <s v="Small (11-200)"/>
    <x v="2"/>
    <d v="2024-01-13T00:00:00"/>
    <s v="Services"/>
    <s v="Opportunity"/>
    <n v="5"/>
    <s v="Initial contact"/>
    <n v="2"/>
    <n v="585"/>
    <n v="0.7"/>
    <d v="2024-07-29T00:00:00"/>
    <m/>
  </r>
  <r>
    <s v="Koss, McLaughlin and Moen"/>
    <s v="France"/>
    <n v="48.864716000000001"/>
    <n v="2.3490139999999999"/>
    <s v="Construction &amp; Engineering"/>
    <s v="Small (11-200)"/>
    <x v="4"/>
    <d v="2024-01-07T00:00:00"/>
    <s v="Services"/>
    <s v="Opportunity"/>
    <n v="5"/>
    <s v="Initial contact"/>
    <n v="2"/>
    <n v="334"/>
    <n v="0.3"/>
    <d v="2024-06-07T00:00:00"/>
    <m/>
  </r>
  <r>
    <s v="Gorczany, Buckridge and Robel"/>
    <s v="Austria"/>
    <n v="48.210033000000003"/>
    <n v="16.363448999999999"/>
    <s v="Manufacturing &amp; Production"/>
    <s v="Small (11-200)"/>
    <x v="5"/>
    <d v="2024-05-18T00:00:00"/>
    <s v="Custom solution"/>
    <s v="Opportunity"/>
    <n v="5"/>
    <s v="Initial contact"/>
    <n v="2"/>
    <n v="1959"/>
    <n v="0.5"/>
    <d v="2024-06-07T00:00:00"/>
    <m/>
  </r>
  <r>
    <s v="Howell-Lubowitz"/>
    <s v="Portugal"/>
    <n v="38.736946000000003"/>
    <n v="-9.1426850000000002"/>
    <s v="Recreation &amp; Sports"/>
    <s v="Small (11-200)"/>
    <x v="0"/>
    <d v="2024-01-14T00:00:00"/>
    <s v="SAAS"/>
    <s v="Opportunity"/>
    <n v="5"/>
    <s v="Initial contact"/>
    <n v="2"/>
    <n v="623"/>
    <n v="0.4"/>
    <d v="2024-10-25T00:00:00"/>
    <m/>
  </r>
  <r>
    <s v="Mills Inc"/>
    <s v="Italy"/>
    <n v="41.902782000000002"/>
    <n v="12.496366"/>
    <s v="Banking &amp; Finance"/>
    <s v="Small (11-200)"/>
    <x v="7"/>
    <d v="2024-04-29T00:00:00"/>
    <s v="SAAS"/>
    <s v="Opportunity"/>
    <n v="5"/>
    <s v="Initial contact"/>
    <n v="2"/>
    <n v="307"/>
    <n v="0.2"/>
    <d v="2025-04-25T00:00:00"/>
    <m/>
  </r>
  <r>
    <s v="Kerluke Group"/>
    <s v="Italy"/>
    <n v="41.902782000000002"/>
    <n v="12.496366"/>
    <s v="Education &amp; Science"/>
    <s v="Small (11-200)"/>
    <x v="2"/>
    <d v="2024-02-03T00:00:00"/>
    <s v="Services"/>
    <s v="Opportunity"/>
    <n v="5"/>
    <s v="Initial contact"/>
    <n v="2"/>
    <n v="349"/>
    <n v="0.4"/>
    <d v="2025-01-10T00:00:00"/>
    <m/>
  </r>
  <r>
    <s v="Fadel-Gorczany"/>
    <s v="Portugal"/>
    <n v="38.736946000000003"/>
    <n v="-9.1426850000000002"/>
    <s v="IT &amp; IT Services"/>
    <s v="Small (11-200)"/>
    <x v="5"/>
    <d v="2024-01-27T00:00:00"/>
    <s v="SAAS"/>
    <s v="Opportunity"/>
    <n v="5"/>
    <s v="Initial contact"/>
    <n v="2"/>
    <n v="460"/>
    <n v="0.7"/>
    <d v="2024-10-22T00:00:00"/>
    <m/>
  </r>
  <r>
    <s v="Dooley, Roob and Quitzon"/>
    <s v="France"/>
    <n v="48.864716000000001"/>
    <n v="2.3490139999999999"/>
    <s v="Entertainment &amp; Media &amp; Hospitality"/>
    <s v="Small (11-200)"/>
    <x v="6"/>
    <d v="2024-03-22T00:00:00"/>
    <s v="SAAS"/>
    <s v="Opportunity"/>
    <n v="5"/>
    <s v="Initial contact"/>
    <n v="2"/>
    <n v="992"/>
    <n v="0.9"/>
    <d v="2024-05-28T00:00:00"/>
    <m/>
  </r>
  <r>
    <s v="Pacocha-Gislason"/>
    <s v="Italy"/>
    <n v="41.902782000000002"/>
    <n v="12.496366"/>
    <s v="Recreation &amp; Sports"/>
    <s v="Small (11-200)"/>
    <x v="7"/>
    <d v="2024-04-15T00:00:00"/>
    <s v="Services"/>
    <s v="Opportunity"/>
    <n v="5"/>
    <s v="Initial contact"/>
    <n v="2"/>
    <n v="1369"/>
    <n v="0.5"/>
    <d v="2024-12-31T00:00:00"/>
    <m/>
  </r>
  <r>
    <s v="Hickle-Champlin"/>
    <s v="Netherlands"/>
    <n v="52.370215999999999"/>
    <n v="4.895168"/>
    <s v="Telecommunications"/>
    <s v="Small (11-200)"/>
    <x v="1"/>
    <d v="2024-05-24T00:00:00"/>
    <s v="SAAS"/>
    <s v="Opportunity"/>
    <n v="5"/>
    <s v="Initial contact"/>
    <n v="2"/>
    <n v="638"/>
    <n v="0.4"/>
    <d v="2024-08-21T00:00:00"/>
    <m/>
  </r>
  <r>
    <s v="Little LLC"/>
    <s v="Switzerland"/>
    <n v="46.204391000000001"/>
    <n v="6.1431579999999997"/>
    <s v="Agriculture &amp; Mining"/>
    <s v="Small (11-200)"/>
    <x v="7"/>
    <d v="2024-05-15T00:00:00"/>
    <s v="Custom solution"/>
    <s v="Opportunity"/>
    <n v="5"/>
    <s v="Initial contact"/>
    <n v="2"/>
    <n v="1269"/>
    <n v="0.4"/>
    <d v="2025-01-28T00:00:00"/>
    <m/>
  </r>
  <r>
    <s v="Jerde and Sons"/>
    <s v="Italy"/>
    <n v="41.902782000000002"/>
    <n v="12.496366"/>
    <s v="Energy &amp; Utilities"/>
    <s v="Small (11-200)"/>
    <x v="4"/>
    <d v="2024-02-24T00:00:00"/>
    <s v="Services"/>
    <s v="Opportunity"/>
    <n v="5"/>
    <s v="Initial contact"/>
    <n v="2"/>
    <n v="1875"/>
    <n v="0.2"/>
    <d v="2024-08-25T00:00:00"/>
    <m/>
  </r>
  <r>
    <s v="Cole, Morissette and Gorczany"/>
    <s v="Spain"/>
    <n v="40.416775000000001"/>
    <n v="-3.7037900000000001"/>
    <s v="Education &amp; Science"/>
    <s v="Small (11-200)"/>
    <x v="4"/>
    <d v="2024-01-03T00:00:00"/>
    <s v="SAAS"/>
    <s v="Opportunity"/>
    <n v="5"/>
    <s v="Initial contact"/>
    <n v="2"/>
    <n v="218"/>
    <n v="0.3"/>
    <d v="2024-09-01T00:00:00"/>
    <m/>
  </r>
  <r>
    <s v="Schuster-Yost"/>
    <s v="Italy"/>
    <n v="41.902782000000002"/>
    <n v="12.496366"/>
    <s v="IT &amp; IT Services"/>
    <s v="Small (11-200)"/>
    <x v="0"/>
    <d v="2024-05-27T00:00:00"/>
    <s v="SAAS"/>
    <s v="Opportunity"/>
    <n v="5"/>
    <s v="Initial contact"/>
    <n v="2"/>
    <n v="628"/>
    <n v="0.6"/>
    <d v="2025-04-11T00:00:00"/>
    <m/>
  </r>
  <r>
    <s v="Thompson-Daniel"/>
    <s v="France"/>
    <n v="48.864716000000001"/>
    <n v="2.3490139999999999"/>
    <s v="IT &amp; IT Services"/>
    <s v="Small (11-200)"/>
    <x v="1"/>
    <d v="2024-04-24T00:00:00"/>
    <s v="SAAS"/>
    <s v="Opportunity"/>
    <n v="5"/>
    <s v="Initial contact"/>
    <n v="2"/>
    <n v="889"/>
    <n v="0.2"/>
    <d v="2025-04-12T00:00:00"/>
    <m/>
  </r>
  <r>
    <s v="Wuckert Group"/>
    <s v="Austria"/>
    <n v="48.210033000000003"/>
    <n v="16.363448999999999"/>
    <s v="IT &amp; IT Services"/>
    <s v="Small (11-200)"/>
    <x v="2"/>
    <d v="2024-03-14T00:00:00"/>
    <s v="SAAS"/>
    <s v="Opportunity"/>
    <n v="5"/>
    <s v="Initial contact"/>
    <n v="2"/>
    <n v="1694"/>
    <n v="0.5"/>
    <d v="2024-11-10T00:00:00"/>
    <m/>
  </r>
  <r>
    <s v="Hauck-Mayer"/>
    <s v="Belgium"/>
    <n v="51.260196999999998"/>
    <n v="4.4027710000000004"/>
    <s v="IT &amp; IT Services"/>
    <s v="Small (11-200)"/>
    <x v="1"/>
    <d v="2024-03-16T00:00:00"/>
    <s v="Custom solution"/>
    <s v="Opportunity"/>
    <n v="5"/>
    <s v="Initial contact"/>
    <n v="2"/>
    <n v="1902"/>
    <n v="0.4"/>
    <d v="2024-08-26T00:00:00"/>
    <m/>
  </r>
  <r>
    <s v="Rau Group"/>
    <s v="Spain"/>
    <n v="40.416775000000001"/>
    <n v="-3.7037900000000001"/>
    <s v="Professional Services &amp; Consulting"/>
    <s v="Small (11-200)"/>
    <x v="4"/>
    <d v="2024-05-22T00:00:00"/>
    <s v="Services"/>
    <s v="Opportunity"/>
    <n v="5"/>
    <s v="Initial contact"/>
    <n v="2"/>
    <n v="1897"/>
    <n v="0.6"/>
    <d v="2025-03-31T00:00:00"/>
    <m/>
  </r>
  <r>
    <s v="Kreiger-Rodriguez"/>
    <s v="Netherlands"/>
    <n v="52.370215999999999"/>
    <n v="4.895168"/>
    <s v="Government Administration &amp; Healthcare"/>
    <s v="Small (11-200)"/>
    <x v="2"/>
    <d v="2024-04-28T00:00:00"/>
    <s v="Custom solution"/>
    <s v="Opportunity"/>
    <n v="5"/>
    <s v="Initial contact"/>
    <n v="2"/>
    <n v="1568"/>
    <n v="0.4"/>
    <d v="2024-12-16T00:00:00"/>
    <m/>
  </r>
  <r>
    <s v="Schuster-Schiller"/>
    <s v="Austria"/>
    <n v="48.210033000000003"/>
    <n v="16.363448999999999"/>
    <s v="Government Administration &amp; Healthcare"/>
    <s v="Small (11-200)"/>
    <x v="0"/>
    <d v="2024-04-21T00:00:00"/>
    <s v="SAAS"/>
    <s v="Opportunity"/>
    <n v="5"/>
    <s v="Initial contact"/>
    <n v="2"/>
    <n v="357"/>
    <n v="0.4"/>
    <d v="2024-09-22T00:00:00"/>
    <m/>
  </r>
  <r>
    <s v="Casper Group"/>
    <s v="Italy"/>
    <n v="41.902782000000002"/>
    <n v="12.496366"/>
    <s v="Banking &amp; Finance"/>
    <s v="Small (11-200)"/>
    <x v="2"/>
    <d v="2024-03-23T00:00:00"/>
    <s v="SAAS"/>
    <s v="Opportunity"/>
    <n v="5"/>
    <s v="Initial contact"/>
    <n v="2"/>
    <n v="468"/>
    <n v="0.2"/>
    <d v="2024-12-30T00:00:00"/>
    <m/>
  </r>
  <r>
    <s v="Cole and Sons"/>
    <s v="Portugal"/>
    <n v="38.736946000000003"/>
    <n v="-9.1426850000000002"/>
    <s v="Entertainment &amp; Media &amp; Hospitality"/>
    <s v="Small (11-200)"/>
    <x v="0"/>
    <d v="2024-05-25T00:00:00"/>
    <s v="Custom solution"/>
    <s v="Opportunity"/>
    <n v="5"/>
    <s v="Initial contact"/>
    <n v="2"/>
    <n v="1704"/>
    <n v="0.4"/>
    <d v="2024-11-18T00:00:00"/>
    <m/>
  </r>
  <r>
    <s v="Bosco-Boyer"/>
    <s v="Switzerland"/>
    <n v="46.204391000000001"/>
    <n v="6.1431579999999997"/>
    <s v="Entertainment &amp; Media &amp; Hospitality"/>
    <s v="Small (11-200)"/>
    <x v="4"/>
    <d v="2024-04-15T00:00:00"/>
    <s v="SAAS"/>
    <s v="Opportunity"/>
    <n v="5"/>
    <s v="Initial contact"/>
    <n v="2"/>
    <n v="939"/>
    <n v="0.8"/>
    <d v="2024-11-25T00:00:00"/>
    <m/>
  </r>
  <r>
    <s v="Gulgowski-Volkman"/>
    <s v="Switzerland"/>
    <n v="46.204391000000001"/>
    <n v="6.1431579999999997"/>
    <s v="IT &amp; IT Services"/>
    <s v="Small (11-200)"/>
    <x v="6"/>
    <d v="2024-05-28T00:00:00"/>
    <s v="Services"/>
    <s v="Opportunity"/>
    <n v="5"/>
    <s v="Initial contact"/>
    <n v="2"/>
    <n v="1225"/>
    <n v="0.1"/>
    <d v="2025-01-23T00:00:00"/>
    <m/>
  </r>
  <r>
    <s v="Gulgowski, Funk and Schultz"/>
    <s v="Switzerland"/>
    <n v="46.204391000000001"/>
    <n v="6.1431579999999997"/>
    <s v="Education &amp; Science"/>
    <s v="Small (11-200)"/>
    <x v="4"/>
    <d v="2024-02-07T00:00:00"/>
    <s v="SAAS"/>
    <s v="Opportunity"/>
    <n v="5"/>
    <s v="Initial contact"/>
    <n v="2"/>
    <n v="788"/>
    <n v="0.8"/>
    <d v="2024-05-30T00:00:00"/>
    <m/>
  </r>
  <r>
    <s v="Watsica-Wisoky"/>
    <s v="Austria"/>
    <n v="48.210033000000003"/>
    <n v="16.363448999999999"/>
    <s v="Entertainment &amp; Media &amp; Hospitality"/>
    <s v="Small (11-200)"/>
    <x v="7"/>
    <d v="2024-03-12T00:00:00"/>
    <s v="Services"/>
    <s v="Opportunity"/>
    <n v="5"/>
    <s v="Initial contact"/>
    <n v="2"/>
    <n v="1004"/>
    <n v="0.2"/>
    <d v="2025-01-29T00:00:00"/>
    <m/>
  </r>
  <r>
    <s v="Erdman-Breitenberg"/>
    <s v="Germany"/>
    <n v="52.520007999999997"/>
    <n v="13.404954"/>
    <s v="IT &amp; IT Services"/>
    <s v="Small (11-200)"/>
    <x v="3"/>
    <d v="2024-01-25T00:00:00"/>
    <s v="SAAS"/>
    <s v="Opportunity"/>
    <n v="5"/>
    <s v="Initial contact"/>
    <n v="2"/>
    <n v="586"/>
    <n v="0.4"/>
    <d v="2024-09-06T00:00:00"/>
    <m/>
  </r>
  <r>
    <s v="Kshlerin and Sons"/>
    <s v="Italy"/>
    <n v="41.902782000000002"/>
    <n v="12.496366"/>
    <s v="Government Administration &amp; Healthcare"/>
    <s v="Small (11-200)"/>
    <x v="4"/>
    <d v="2024-05-22T00:00:00"/>
    <s v="SAAS"/>
    <s v="Opportunity"/>
    <n v="5"/>
    <s v="Initial contact"/>
    <n v="2"/>
    <n v="1990"/>
    <n v="0.4"/>
    <d v="2024-08-28T00:00:00"/>
    <m/>
  </r>
  <r>
    <s v="Schaden LLC"/>
    <s v="Germany"/>
    <n v="52.520007999999997"/>
    <n v="13.404954"/>
    <s v="Banking &amp; Finance"/>
    <s v="Small (11-200)"/>
    <x v="1"/>
    <d v="2024-01-30T00:00:00"/>
    <s v="Custom solution"/>
    <s v="Opportunity"/>
    <n v="5"/>
    <s v="Initial contact"/>
    <n v="2"/>
    <n v="1567"/>
    <n v="0.4"/>
    <d v="2024-05-12T00:00:00"/>
    <m/>
  </r>
  <r>
    <s v="Funk, Mosciski and Doyle"/>
    <s v="Portugal"/>
    <n v="38.736946000000003"/>
    <n v="-9.1426850000000002"/>
    <s v="Banking &amp; Finance"/>
    <s v="Small (11-200)"/>
    <x v="3"/>
    <d v="2024-04-02T00:00:00"/>
    <s v="Custom solution"/>
    <s v="Opportunity"/>
    <n v="5"/>
    <s v="Initial contact"/>
    <n v="2"/>
    <n v="1256"/>
    <n v="0.5"/>
    <d v="2025-03-28T00:00:00"/>
    <m/>
  </r>
  <r>
    <s v="Haag and Sons"/>
    <s v="Italy"/>
    <n v="41.902782000000002"/>
    <n v="12.496366"/>
    <s v="Banking &amp; Finance"/>
    <s v="Small (11-200)"/>
    <x v="2"/>
    <d v="2024-05-22T00:00:00"/>
    <s v="SAAS"/>
    <s v="Opportunity"/>
    <n v="5"/>
    <s v="Initial contact"/>
    <n v="2"/>
    <n v="1279"/>
    <n v="0.7"/>
    <d v="2024-09-04T00:00:00"/>
    <m/>
  </r>
  <r>
    <s v="Davis Group"/>
    <s v="Portugal"/>
    <n v="38.736946000000003"/>
    <n v="-9.1426850000000002"/>
    <s v="Telecommunications"/>
    <s v="Small (11-200)"/>
    <x v="5"/>
    <d v="2024-03-03T00:00:00"/>
    <s v="SAAS"/>
    <s v="Opportunity"/>
    <n v="5"/>
    <s v="Initial contact"/>
    <n v="2"/>
    <n v="1850"/>
    <n v="0.6"/>
    <d v="2024-11-30T00:00:00"/>
    <m/>
  </r>
  <r>
    <s v="Denesik, Lynch and Deckow"/>
    <s v="Spain"/>
    <n v="40.416775000000001"/>
    <n v="-3.7037900000000001"/>
    <s v="Entertainment &amp; Media &amp; Hospitality"/>
    <s v="Small (11-200)"/>
    <x v="7"/>
    <d v="2024-05-26T00:00:00"/>
    <s v="SAAS"/>
    <s v="Opportunity"/>
    <n v="5"/>
    <s v="Initial contact"/>
    <n v="2"/>
    <n v="1738"/>
    <n v="0.9"/>
    <d v="2025-03-16T00:00:00"/>
    <m/>
  </r>
  <r>
    <s v="Schiller, Fahey and Ferry"/>
    <s v="Italy"/>
    <n v="41.902782000000002"/>
    <n v="12.496366"/>
    <s v="IT &amp; IT Services"/>
    <s v="Small (11-200)"/>
    <x v="0"/>
    <d v="2024-01-03T00:00:00"/>
    <s v="Services"/>
    <s v="Opportunity"/>
    <n v="5"/>
    <s v="Initial contact"/>
    <n v="2"/>
    <n v="219"/>
    <n v="0.6"/>
    <d v="2024-11-03T00:00:00"/>
    <m/>
  </r>
  <r>
    <s v="Wiza, Sporer and Rempel"/>
    <s v="Switzerland"/>
    <n v="46.204391000000001"/>
    <n v="6.1431579999999997"/>
    <s v="Telecommunications"/>
    <s v="Small (11-200)"/>
    <x v="2"/>
    <d v="2024-01-14T00:00:00"/>
    <s v="SAAS"/>
    <s v="Opportunity"/>
    <n v="5"/>
    <s v="Initial contact"/>
    <n v="2"/>
    <n v="487"/>
    <n v="0.3"/>
    <d v="2024-09-21T00:00:00"/>
    <m/>
  </r>
  <r>
    <s v="Feeney Inc"/>
    <s v="Spain"/>
    <n v="40.416775000000001"/>
    <n v="-3.7037900000000001"/>
    <s v="Education &amp; Science"/>
    <s v="Small (11-200)"/>
    <x v="6"/>
    <d v="2024-02-07T00:00:00"/>
    <s v="Services"/>
    <s v="Opportunity"/>
    <n v="5"/>
    <s v="Initial contact"/>
    <n v="2"/>
    <n v="1790"/>
    <n v="0.8"/>
    <d v="2024-05-13T00:00:00"/>
    <m/>
  </r>
  <r>
    <s v="Reynolds, Larson and Marquardt"/>
    <s v="Germany"/>
    <n v="52.520007999999997"/>
    <n v="13.404954"/>
    <s v="IT &amp; IT Services"/>
    <s v="Small (11-200)"/>
    <x v="2"/>
    <d v="2024-01-11T00:00:00"/>
    <s v="Custom solution"/>
    <s v="Opportunity"/>
    <n v="5"/>
    <s v="Initial contact"/>
    <n v="2"/>
    <n v="713"/>
    <n v="0.3"/>
    <d v="2024-03-25T00:00:00"/>
    <m/>
  </r>
  <r>
    <s v="Medhurst, Moen and Olson"/>
    <s v="Belgium"/>
    <n v="51.260196999999998"/>
    <n v="4.4027710000000004"/>
    <s v="Energy &amp; Utilities"/>
    <s v="Small (11-200)"/>
    <x v="5"/>
    <d v="2024-01-29T00:00:00"/>
    <s v="SAAS"/>
    <s v="Opportunity"/>
    <n v="5"/>
    <s v="Initial contact"/>
    <n v="2"/>
    <n v="474"/>
    <n v="0.3"/>
    <d v="2024-08-15T00:00:00"/>
    <m/>
  </r>
  <r>
    <s v="Weissnat, Schaden and Runolfsson"/>
    <s v="France"/>
    <n v="48.864716000000001"/>
    <n v="2.3490139999999999"/>
    <s v="Telecommunications"/>
    <s v="Small (11-200)"/>
    <x v="2"/>
    <d v="2024-02-02T00:00:00"/>
    <s v="Custom solution"/>
    <s v="Opportunity"/>
    <n v="5"/>
    <s v="Initial contact"/>
    <n v="2"/>
    <n v="662"/>
    <n v="0.4"/>
    <d v="2024-02-23T00:00:00"/>
    <m/>
  </r>
  <r>
    <s v="Streich, Mann and Mante"/>
    <s v="Spain"/>
    <n v="40.416775000000001"/>
    <n v="-3.7037900000000001"/>
    <s v="Transportation &amp; Logistics"/>
    <s v="Small (11-200)"/>
    <x v="4"/>
    <d v="2024-03-14T00:00:00"/>
    <s v="Custom solution"/>
    <s v="Opportunity"/>
    <n v="5"/>
    <s v="Initial contact"/>
    <n v="2"/>
    <n v="251"/>
    <n v="0.6"/>
    <d v="2025-02-15T00:00:00"/>
    <m/>
  </r>
  <r>
    <s v="Zulauf-Kassulke"/>
    <s v="Italy"/>
    <n v="41.902782000000002"/>
    <n v="12.496366"/>
    <s v="Banking &amp; Finance"/>
    <s v="Small (11-200)"/>
    <x v="3"/>
    <d v="2024-03-09T00:00:00"/>
    <s v="Services"/>
    <s v="Opportunity"/>
    <n v="5"/>
    <s v="Initial contact"/>
    <n v="2"/>
    <n v="406"/>
    <n v="0.6"/>
    <d v="2024-07-16T00:00:00"/>
    <m/>
  </r>
  <r>
    <s v="Kilback-Swaniawski"/>
    <s v="Belgium"/>
    <n v="51.260196999999998"/>
    <n v="4.4027710000000004"/>
    <s v="Education &amp; Science"/>
    <s v="Small (11-200)"/>
    <x v="7"/>
    <d v="2024-01-14T00:00:00"/>
    <s v="SAAS"/>
    <s v="Opportunity"/>
    <n v="5"/>
    <s v="Initial contact"/>
    <n v="2"/>
    <n v="427"/>
    <n v="0.1"/>
    <d v="2024-11-15T00:00:00"/>
    <m/>
  </r>
  <r>
    <s v="Cronin, Schneider and Cormier"/>
    <s v="Netherlands"/>
    <n v="52.370215999999999"/>
    <n v="4.895168"/>
    <s v="Entertainment &amp; Media &amp; Hospitality"/>
    <s v="Small (11-200)"/>
    <x v="5"/>
    <d v="2024-04-03T00:00:00"/>
    <s v="Services"/>
    <s v="Opportunity"/>
    <n v="5"/>
    <s v="Initial contact"/>
    <n v="2"/>
    <n v="1398"/>
    <n v="0.7"/>
    <d v="2024-07-18T00:00:00"/>
    <m/>
  </r>
  <r>
    <s v="Lindgren LLC"/>
    <s v="Portugal"/>
    <n v="38.736946000000003"/>
    <n v="-9.1426850000000002"/>
    <s v="Telecommunications"/>
    <s v="Small (11-200)"/>
    <x v="0"/>
    <d v="2024-03-28T00:00:00"/>
    <s v="Services"/>
    <s v="Opportunity"/>
    <n v="5"/>
    <s v="Initial contact"/>
    <n v="2"/>
    <n v="1936"/>
    <n v="0.2"/>
    <d v="2024-08-14T00:00:00"/>
    <m/>
  </r>
  <r>
    <s v="Schinner, Rice and Mills"/>
    <s v="Italy"/>
    <n v="41.902782000000002"/>
    <n v="12.496366"/>
    <s v="IT &amp; IT Services"/>
    <s v="Small (11-200)"/>
    <x v="7"/>
    <d v="2024-02-16T00:00:00"/>
    <s v="Services"/>
    <s v="Opportunity"/>
    <n v="5"/>
    <s v="Initial contact"/>
    <n v="2"/>
    <n v="1601"/>
    <n v="0.3"/>
    <d v="2024-11-06T00:00:00"/>
    <m/>
  </r>
  <r>
    <s v="Bailey-Morissette"/>
    <s v="France"/>
    <n v="48.864716000000001"/>
    <n v="2.3490139999999999"/>
    <s v="Energy &amp; Utilities"/>
    <s v="Small (11-200)"/>
    <x v="2"/>
    <d v="2024-04-08T00:00:00"/>
    <s v="SAAS"/>
    <s v="Opportunity"/>
    <n v="5"/>
    <s v="Initial contact"/>
    <n v="2"/>
    <n v="677"/>
    <n v="0.4"/>
    <d v="2024-11-28T00:00:00"/>
    <m/>
  </r>
  <r>
    <s v="Corwin, Borer and Hoppe"/>
    <s v="Italy"/>
    <n v="41.902782000000002"/>
    <n v="12.496366"/>
    <s v="Education &amp; Science"/>
    <s v="Small (11-200)"/>
    <x v="1"/>
    <d v="2024-01-26T00:00:00"/>
    <s v="Custom solution"/>
    <s v="Opportunity"/>
    <n v="5"/>
    <s v="Initial contact"/>
    <n v="2"/>
    <n v="1071"/>
    <n v="0.4"/>
    <d v="2024-08-18T00:00:00"/>
    <m/>
  </r>
  <r>
    <s v="Kassulke-Kertzmann"/>
    <s v="France"/>
    <n v="48.864716000000001"/>
    <n v="2.3490139999999999"/>
    <s v="Retail &amp; Distribution"/>
    <s v="Small (11-200)"/>
    <x v="3"/>
    <d v="2024-05-22T00:00:00"/>
    <s v="SAAS"/>
    <s v="Opportunity"/>
    <n v="5"/>
    <s v="Initial contact"/>
    <n v="2"/>
    <n v="321"/>
    <n v="0.5"/>
    <d v="2024-12-27T00:00:00"/>
    <m/>
  </r>
  <r>
    <s v="Stark-Farrell"/>
    <s v="Italy"/>
    <n v="41.902782000000002"/>
    <n v="12.496366"/>
    <s v="Energy &amp; Utilities"/>
    <s v="Small (11-200)"/>
    <x v="4"/>
    <d v="2024-04-12T00:00:00"/>
    <s v="Custom solution"/>
    <s v="Opportunity"/>
    <n v="5"/>
    <s v="Initial contact"/>
    <n v="2"/>
    <n v="1248"/>
    <n v="0.9"/>
    <d v="2024-07-30T00:00:00"/>
    <m/>
  </r>
  <r>
    <s v="Larkin, Gleichner and Lockman"/>
    <s v="France"/>
    <n v="48.864716000000001"/>
    <n v="2.3490139999999999"/>
    <s v="Banking &amp; Finance"/>
    <s v="Small (11-200)"/>
    <x v="2"/>
    <d v="2024-04-02T00:00:00"/>
    <s v="SAAS"/>
    <s v="Opportunity"/>
    <n v="5"/>
    <s v="Initial contact"/>
    <n v="2"/>
    <n v="631"/>
    <n v="0.2"/>
    <d v="2025-03-14T00:00:00"/>
    <m/>
  </r>
  <r>
    <s v="Casper, Block and Harvey"/>
    <s v="Switzerland"/>
    <n v="46.204391000000001"/>
    <n v="6.1431579999999997"/>
    <s v="Professional Services &amp; Consulting"/>
    <s v="Small (11-200)"/>
    <x v="3"/>
    <d v="2024-02-29T00:00:00"/>
    <s v="SAAS"/>
    <s v="Opportunity"/>
    <n v="5"/>
    <s v="Initial contact"/>
    <n v="2"/>
    <n v="1194"/>
    <n v="0.2"/>
    <d v="2024-07-13T00:00:00"/>
    <m/>
  </r>
  <r>
    <s v="Bins, Stamm and Reichert"/>
    <s v="Germany"/>
    <n v="52.520007999999997"/>
    <n v="13.404954"/>
    <s v="Transportation &amp; Logistics"/>
    <s v="Small (11-200)"/>
    <x v="6"/>
    <d v="2024-01-02T00:00:00"/>
    <s v="SAAS"/>
    <s v="Opportunity"/>
    <n v="5"/>
    <s v="Initial contact"/>
    <n v="2"/>
    <n v="1441"/>
    <n v="0.5"/>
    <d v="2024-03-27T00:00:00"/>
    <m/>
  </r>
  <r>
    <s v="Kutch, Pfeffer and Mosciski"/>
    <s v="Spain"/>
    <n v="40.416775000000001"/>
    <n v="-3.7037900000000001"/>
    <s v="Banking &amp; Finance"/>
    <s v="Small (11-200)"/>
    <x v="0"/>
    <d v="2024-02-07T00:00:00"/>
    <s v="Services"/>
    <s v="Opportunity"/>
    <n v="5"/>
    <s v="Initial contact"/>
    <n v="2"/>
    <n v="275"/>
    <n v="0.4"/>
    <d v="2024-09-21T00:00:00"/>
    <m/>
  </r>
  <r>
    <s v="Kshlerin, Walter and Kuhic"/>
    <s v="Belgium"/>
    <n v="51.260196999999998"/>
    <n v="4.4027710000000004"/>
    <s v="Transportation &amp; Logistics"/>
    <s v="Small (11-200)"/>
    <x v="2"/>
    <d v="2024-05-17T00:00:00"/>
    <s v="SAAS"/>
    <s v="Opportunity"/>
    <n v="5"/>
    <s v="Initial contact"/>
    <n v="2"/>
    <n v="1734"/>
    <n v="1"/>
    <d v="2024-10-11T00:00:00"/>
    <m/>
  </r>
  <r>
    <s v="Aufderhar, Smitham and Schmitt"/>
    <s v="Italy"/>
    <n v="41.902782000000002"/>
    <n v="12.496366"/>
    <s v="IT &amp; IT Services"/>
    <s v="Small (11-200)"/>
    <x v="4"/>
    <d v="2024-03-16T00:00:00"/>
    <s v="SAAS"/>
    <s v="Opportunity"/>
    <n v="5"/>
    <s v="Initial contact"/>
    <n v="2"/>
    <n v="863"/>
    <n v="0.3"/>
    <d v="2025-01-06T00:00:00"/>
    <m/>
  </r>
  <r>
    <s v="Gulgowski, Grady and Koss"/>
    <s v="Belgium"/>
    <n v="51.260196999999998"/>
    <n v="4.4027710000000004"/>
    <s v="Entertainment &amp; Media &amp; Hospitality"/>
    <s v="Small (11-200)"/>
    <x v="2"/>
    <d v="2024-02-26T00:00:00"/>
    <s v="Custom solution"/>
    <s v="Opportunity"/>
    <n v="5"/>
    <s v="Initial contact"/>
    <n v="2"/>
    <n v="723"/>
    <n v="0.3"/>
    <d v="2025-01-28T00:00:00"/>
    <m/>
  </r>
  <r>
    <s v="Kwilith"/>
    <s v="Belgium"/>
    <n v="51.260196999999998"/>
    <n v="4.4027710000000004"/>
    <s v="Energy &amp; Utilities"/>
    <s v="Micro (1-10)"/>
    <x v="1"/>
    <d v="2024-05-26T00:00:00"/>
    <s v="SAAS"/>
    <s v="Opportunity"/>
    <n v="5"/>
    <s v="Initial contact"/>
    <n v="2"/>
    <n v="897"/>
    <n v="0.2"/>
    <d v="2024-09-16T00:00:00"/>
    <m/>
  </r>
  <r>
    <s v="Jaxspan"/>
    <s v="Switzerland"/>
    <n v="46.204391000000001"/>
    <n v="6.1431579999999997"/>
    <s v="Agriculture &amp; Mining"/>
    <s v="Micro (1-10)"/>
    <x v="1"/>
    <d v="2024-05-10T00:00:00"/>
    <s v="Services"/>
    <s v="Opportunity"/>
    <n v="5"/>
    <s v="Initial contact"/>
    <n v="2"/>
    <n v="669"/>
    <n v="0.2"/>
    <d v="2025-03-14T00:00:00"/>
    <m/>
  </r>
  <r>
    <s v="Quatz"/>
    <s v="France"/>
    <n v="48.864716000000001"/>
    <n v="2.3490139999999999"/>
    <s v="Transportation &amp; Logistics"/>
    <s v="Micro (1-10)"/>
    <x v="4"/>
    <d v="2024-02-26T00:00:00"/>
    <s v="SAAS"/>
    <s v="Opportunity"/>
    <n v="5"/>
    <s v="Initial contact"/>
    <n v="2"/>
    <n v="759"/>
    <n v="0.3"/>
    <d v="2024-12-27T00:00:00"/>
    <m/>
  </r>
  <r>
    <s v="Dabshots"/>
    <s v="Portugal"/>
    <n v="38.736946000000003"/>
    <n v="-9.1426850000000002"/>
    <s v="Transportation &amp; Logistics"/>
    <s v="Micro (1-10)"/>
    <x v="3"/>
    <d v="2024-04-28T00:00:00"/>
    <s v="SAAS"/>
    <s v="Opportunity"/>
    <n v="5"/>
    <s v="Initial contact"/>
    <n v="2"/>
    <n v="767"/>
    <n v="0.5"/>
    <d v="2024-08-28T00:00:00"/>
    <m/>
  </r>
  <r>
    <s v="Npath"/>
    <s v="Switzerland"/>
    <n v="46.204391000000001"/>
    <n v="6.1431579999999997"/>
    <s v="Banking &amp; Finance"/>
    <s v="Micro (1-10)"/>
    <x v="0"/>
    <d v="2024-02-06T00:00:00"/>
    <s v="SAAS"/>
    <s v="Opportunity"/>
    <n v="5"/>
    <s v="Initial contact"/>
    <n v="2"/>
    <n v="697"/>
    <n v="0.9"/>
    <d v="2024-07-05T00:00:00"/>
    <m/>
  </r>
  <r>
    <s v="Tagfeed"/>
    <s v="Italy"/>
    <n v="41.902782000000002"/>
    <n v="12.496366"/>
    <s v="Telecommunications"/>
    <s v="Micro (1-10)"/>
    <x v="5"/>
    <d v="2024-02-12T00:00:00"/>
    <s v="SAAS"/>
    <s v="Opportunity"/>
    <n v="5"/>
    <s v="Initial contact"/>
    <n v="2"/>
    <n v="208"/>
    <n v="0.4"/>
    <d v="2024-11-22T00:00:00"/>
    <m/>
  </r>
  <r>
    <s v="Lakin and Sons"/>
    <s v="Germany"/>
    <n v="52.520007999999997"/>
    <n v="13.404954"/>
    <s v="Entertainment &amp; Media &amp; Hospitality"/>
    <s v="Micro (1-10)"/>
    <x v="6"/>
    <d v="2024-03-11T00:00:00"/>
    <s v="SAAS"/>
    <s v="Opportunity"/>
    <n v="5"/>
    <s v="Initial contact"/>
    <n v="2"/>
    <n v="1193"/>
    <n v="0.4"/>
    <d v="2024-07-30T00:00:00"/>
    <m/>
  </r>
  <r>
    <s v="Sporer, Kovacek and Pacocha"/>
    <s v="France"/>
    <n v="48.864716000000001"/>
    <n v="2.3490139999999999"/>
    <s v="Professional Services &amp; Consulting"/>
    <s v="Micro (1-10)"/>
    <x v="3"/>
    <d v="2024-01-02T00:00:00"/>
    <s v="SAAS"/>
    <s v="Opportunity"/>
    <n v="5"/>
    <s v="Initial contact"/>
    <n v="2"/>
    <n v="488"/>
    <n v="0.4"/>
    <d v="2024-12-23T00:00:00"/>
    <m/>
  </r>
  <r>
    <s v="Wyman-Fadel"/>
    <s v="France"/>
    <n v="48.864716000000001"/>
    <n v="2.3490139999999999"/>
    <s v="Government Administration &amp; Healthcare"/>
    <s v="Micro (1-10)"/>
    <x v="7"/>
    <d v="2024-04-05T00:00:00"/>
    <s v="SAAS"/>
    <s v="Opportunity"/>
    <n v="5"/>
    <s v="Initial contact"/>
    <n v="2"/>
    <n v="216"/>
    <n v="0.3"/>
    <d v="2024-09-28T00:00:00"/>
    <m/>
  </r>
  <r>
    <s v="Skiles, Conn and Stark"/>
    <s v="Germany"/>
    <n v="52.520007999999997"/>
    <n v="13.404954"/>
    <s v="IT &amp; IT Services"/>
    <s v="Micro (1-10)"/>
    <x v="5"/>
    <d v="2024-03-29T00:00:00"/>
    <s v="Services"/>
    <s v="Opportunity"/>
    <n v="5"/>
    <s v="Initial contact"/>
    <n v="2"/>
    <n v="619"/>
    <n v="0.2"/>
    <d v="2025-03-14T00:00:00"/>
    <m/>
  </r>
  <r>
    <s v="Bartoletti, Kunze and Koelpin"/>
    <s v="Italy"/>
    <n v="41.902782000000002"/>
    <n v="12.496366"/>
    <s v="Recreation &amp; Sports"/>
    <s v="Micro (1-10)"/>
    <x v="4"/>
    <d v="2024-02-08T00:00:00"/>
    <s v="SAAS"/>
    <s v="Opportunity"/>
    <n v="5"/>
    <s v="Initial contact"/>
    <n v="2"/>
    <n v="945"/>
    <n v="0.2"/>
    <d v="2024-10-03T00:00:00"/>
    <m/>
  </r>
  <r>
    <s v="Lockman-Moore"/>
    <s v="Switzerland"/>
    <n v="46.204391000000001"/>
    <n v="6.1431579999999997"/>
    <s v="Government Administration &amp; Healthcare"/>
    <s v="Micro (1-10)"/>
    <x v="4"/>
    <d v="2024-04-30T00:00:00"/>
    <s v="Services"/>
    <s v="Opportunity"/>
    <n v="5"/>
    <s v="Initial contact"/>
    <n v="2"/>
    <n v="461"/>
    <n v="0.4"/>
    <d v="2024-11-20T00:00:00"/>
    <m/>
  </r>
  <r>
    <s v="Jerde-Donnelly"/>
    <s v="Portugal"/>
    <n v="38.736946000000003"/>
    <n v="-9.1426850000000002"/>
    <s v="Banking &amp; Finance"/>
    <s v="Micro (1-10)"/>
    <x v="5"/>
    <d v="2024-05-17T00:00:00"/>
    <s v="SAAS"/>
    <s v="Opportunity"/>
    <n v="5"/>
    <s v="Initial contact"/>
    <n v="2"/>
    <n v="552"/>
    <n v="0.4"/>
    <d v="2024-09-08T00:00:00"/>
    <m/>
  </r>
  <r>
    <s v="Walker, Connelly and Thiel"/>
    <s v="France"/>
    <n v="48.864716000000001"/>
    <n v="2.3490139999999999"/>
    <s v="Transportation &amp; Logistics"/>
    <s v="Micro (1-10)"/>
    <x v="1"/>
    <d v="2024-03-02T00:00:00"/>
    <s v="SAAS"/>
    <s v="Opportunity"/>
    <n v="5"/>
    <s v="Initial contact"/>
    <n v="2"/>
    <n v="893"/>
    <n v="1"/>
    <d v="2024-05-13T00:00:00"/>
    <m/>
  </r>
  <r>
    <s v="Mitchell and Sons"/>
    <s v="Switzerland"/>
    <n v="46.204391000000001"/>
    <n v="6.1431579999999997"/>
    <s v="Professional Services &amp; Consulting"/>
    <s v="Micro (1-10)"/>
    <x v="2"/>
    <d v="2024-01-27T00:00:00"/>
    <s v="SAAS"/>
    <s v="Opportunity"/>
    <n v="5"/>
    <s v="Initial contact"/>
    <n v="2"/>
    <n v="233"/>
    <n v="0.9"/>
    <d v="2024-07-04T00:00:00"/>
    <m/>
  </r>
  <r>
    <s v="Tillman, Kautzer and Heidenreich"/>
    <s v="Portugal"/>
    <n v="38.736946000000003"/>
    <n v="-9.1426850000000002"/>
    <s v="Government Administration &amp; Healthcare"/>
    <s v="Micro (1-10)"/>
    <x v="3"/>
    <d v="2024-04-05T00:00:00"/>
    <s v="Services"/>
    <s v="Opportunity"/>
    <n v="5"/>
    <s v="Initial contact"/>
    <n v="2"/>
    <n v="213"/>
    <n v="0.3"/>
    <d v="2025-03-23T00:00:00"/>
    <m/>
  </r>
  <r>
    <s v="Gorczany, Witting and Ritchie"/>
    <s v="Netherlands"/>
    <n v="52.370215999999999"/>
    <n v="4.895168"/>
    <s v="Retail &amp; Distribution"/>
    <s v="Micro (1-10)"/>
    <x v="6"/>
    <d v="2024-05-16T00:00:00"/>
    <s v="SAAS"/>
    <s v="Opportunity"/>
    <n v="5"/>
    <s v="Initial contact"/>
    <n v="2"/>
    <n v="364"/>
    <n v="0.4"/>
    <d v="2024-09-19T00:00:00"/>
    <m/>
  </r>
  <r>
    <s v="Kreiger, Homenick and Baumbach"/>
    <s v="France"/>
    <n v="48.864716000000001"/>
    <n v="2.3490139999999999"/>
    <s v="Telecommunications"/>
    <s v="Micro (1-10)"/>
    <x v="6"/>
    <d v="2024-01-21T00:00:00"/>
    <s v="SAAS"/>
    <s v="Opportunity"/>
    <n v="5"/>
    <s v="Initial contact"/>
    <n v="2"/>
    <n v="946"/>
    <n v="0.7"/>
    <d v="2024-06-11T00:00:00"/>
    <m/>
  </r>
  <r>
    <s v="Nitzsche Group"/>
    <s v="Belgium"/>
    <n v="51.260196999999998"/>
    <n v="4.4027710000000004"/>
    <s v="Telecommunications"/>
    <s v="Micro (1-10)"/>
    <x v="7"/>
    <d v="2024-02-25T00:00:00"/>
    <s v="SAAS"/>
    <s v="Opportunity"/>
    <n v="5"/>
    <s v="Initial contact"/>
    <n v="2"/>
    <n v="618"/>
    <n v="0.3"/>
    <d v="2025-02-20T00:00:00"/>
    <m/>
  </r>
  <r>
    <s v="Toy, Schneider and Ullrich"/>
    <s v="France"/>
    <n v="48.864716000000001"/>
    <n v="2.3490139999999999"/>
    <s v="Transportation &amp; Logistics"/>
    <s v="Micro (1-10)"/>
    <x v="3"/>
    <d v="2024-01-09T00:00:00"/>
    <s v="Services"/>
    <s v="Opportunity"/>
    <n v="5"/>
    <s v="Initial contact"/>
    <n v="2"/>
    <n v="825"/>
    <n v="0.3"/>
    <d v="2024-07-15T00:00:00"/>
    <m/>
  </r>
  <r>
    <s v="Zboncak Group"/>
    <s v="Switzerland"/>
    <n v="46.204391000000001"/>
    <n v="6.1431579999999997"/>
    <s v="Telecommunications"/>
    <s v="Micro (1-10)"/>
    <x v="6"/>
    <d v="2024-05-07T00:00:00"/>
    <s v="Services"/>
    <s v="Opportunity"/>
    <n v="5"/>
    <s v="Initial contact"/>
    <n v="2"/>
    <n v="1188"/>
    <n v="0.4"/>
    <d v="2024-12-13T00:00:00"/>
    <m/>
  </r>
  <r>
    <s v="DuBuque Inc"/>
    <s v="France"/>
    <n v="48.864716000000001"/>
    <n v="2.3490139999999999"/>
    <s v="IT &amp; IT Services"/>
    <s v="Micro (1-10)"/>
    <x v="7"/>
    <d v="2024-04-24T00:00:00"/>
    <s v="Services"/>
    <s v="Opportunity"/>
    <n v="5"/>
    <s v="Initial contact"/>
    <n v="2"/>
    <n v="1084"/>
    <n v="0.4"/>
    <d v="2024-10-24T00:00:00"/>
    <m/>
  </r>
  <r>
    <s v="Kiehn-Jerde"/>
    <s v="Spain"/>
    <n v="40.416775000000001"/>
    <n v="-3.7037900000000001"/>
    <s v="Transportation &amp; Logistics"/>
    <s v="Micro (1-10)"/>
    <x v="3"/>
    <d v="2024-03-24T00:00:00"/>
    <s v="Custom solution"/>
    <s v="Opportunity"/>
    <n v="5"/>
    <s v="Initial contact"/>
    <n v="2"/>
    <n v="900"/>
    <n v="0.2"/>
    <d v="2024-08-27T00:00:00"/>
    <m/>
  </r>
  <r>
    <s v="Halvorson-Casper"/>
    <s v="Germany"/>
    <n v="52.520007999999997"/>
    <n v="13.404954"/>
    <s v="Construction &amp; Engineering"/>
    <s v="Micro (1-10)"/>
    <x v="6"/>
    <d v="2024-03-15T00:00:00"/>
    <s v="SAAS"/>
    <s v="Opportunity"/>
    <n v="5"/>
    <s v="Initial contact"/>
    <n v="2"/>
    <n v="744"/>
    <n v="0.4"/>
    <d v="2024-08-14T00:00:00"/>
    <m/>
  </r>
  <r>
    <s v="Harvey, Powlowski and Jast"/>
    <s v="France"/>
    <n v="48.864716000000001"/>
    <n v="2.3490139999999999"/>
    <s v="Agriculture &amp; Mining"/>
    <s v="Micro (1-10)"/>
    <x v="5"/>
    <d v="2024-03-24T00:00:00"/>
    <s v="SAAS"/>
    <s v="Opportunity"/>
    <n v="5"/>
    <s v="Initial contact"/>
    <n v="2"/>
    <n v="1139"/>
    <n v="0.2"/>
    <d v="2024-06-01T00:00:00"/>
    <m/>
  </r>
  <r>
    <s v="Gusikowski Inc"/>
    <s v="Italy"/>
    <n v="41.902782000000002"/>
    <n v="12.496366"/>
    <s v="Energy &amp; Utilities"/>
    <s v="Micro (1-10)"/>
    <x v="7"/>
    <d v="2024-05-13T00:00:00"/>
    <s v="SAAS"/>
    <s v="Opportunity"/>
    <n v="5"/>
    <s v="Initial contact"/>
    <n v="2"/>
    <n v="917"/>
    <n v="0.3"/>
    <d v="2024-07-09T00:00:00"/>
    <m/>
  </r>
  <r>
    <s v="Little-Feest"/>
    <s v="Austria"/>
    <n v="48.210033000000003"/>
    <n v="16.363448999999999"/>
    <s v="Agriculture &amp; Mining"/>
    <s v="Micro (1-10)"/>
    <x v="3"/>
    <d v="2024-05-05T00:00:00"/>
    <s v="Custom solution"/>
    <s v="Opportunity"/>
    <n v="5"/>
    <s v="Initial contact"/>
    <n v="2"/>
    <n v="981"/>
    <n v="0.2"/>
    <d v="2024-07-08T00:00:00"/>
    <m/>
  </r>
  <r>
    <s v="Cummings Group"/>
    <s v="Portugal"/>
    <n v="38.736946000000003"/>
    <n v="-9.1426850000000002"/>
    <s v="Telecommunications"/>
    <s v="Micro (1-10)"/>
    <x v="2"/>
    <d v="2024-05-25T00:00:00"/>
    <s v="Services"/>
    <s v="Opportunity"/>
    <n v="5"/>
    <s v="Initial contact"/>
    <n v="2"/>
    <n v="363"/>
    <n v="0.6"/>
    <d v="2024-10-13T00:00:00"/>
    <m/>
  </r>
  <r>
    <s v="Hintz-Bins"/>
    <s v="Austria"/>
    <n v="48.210033000000003"/>
    <n v="16.363448999999999"/>
    <s v="Telecommunications"/>
    <s v="Micro (1-10)"/>
    <x v="1"/>
    <d v="2024-01-18T00:00:00"/>
    <s v="SAAS"/>
    <s v="Opportunity"/>
    <n v="5"/>
    <s v="Initial contact"/>
    <n v="2"/>
    <n v="579"/>
    <n v="0.7"/>
    <d v="2024-03-15T00:00:00"/>
    <m/>
  </r>
  <r>
    <s v="Schinner, Trantow and Brown"/>
    <s v="Switzerland"/>
    <n v="46.204391000000001"/>
    <n v="6.1431579999999997"/>
    <s v="Transportation &amp; Logistics"/>
    <s v="Micro (1-10)"/>
    <x v="2"/>
    <d v="2024-04-01T00:00:00"/>
    <s v="SAAS"/>
    <s v="Opportunity"/>
    <n v="5"/>
    <s v="Initial contact"/>
    <n v="2"/>
    <n v="995"/>
    <n v="0.6"/>
    <d v="2024-09-18T00:00:00"/>
    <m/>
  </r>
  <r>
    <s v="Moen, Murazik and Pacocha"/>
    <s v="Italy"/>
    <n v="41.902782000000002"/>
    <n v="12.496366"/>
    <s v="Banking &amp; Finance"/>
    <s v="Micro (1-10)"/>
    <x v="3"/>
    <d v="2024-02-12T00:00:00"/>
    <s v="SAAS"/>
    <s v="Opportunity"/>
    <n v="5"/>
    <s v="Initial contact"/>
    <n v="2"/>
    <n v="1078"/>
    <n v="0.5"/>
    <d v="2024-11-03T00:00:00"/>
    <m/>
  </r>
  <r>
    <s v="Mann, Konopelski and Turner"/>
    <s v="Germany"/>
    <n v="52.520007999999997"/>
    <n v="13.404954"/>
    <s v="Transportation &amp; Logistics"/>
    <s v="Micro (1-10)"/>
    <x v="7"/>
    <d v="2024-03-31T00:00:00"/>
    <s v="Custom solution"/>
    <s v="Opportunity"/>
    <n v="5"/>
    <s v="Initial contact"/>
    <n v="2"/>
    <n v="786"/>
    <n v="0.3"/>
    <d v="2024-09-04T00:00:00"/>
    <m/>
  </r>
  <r>
    <s v="Vandervort, Walker and Von"/>
    <s v="Switzerland"/>
    <n v="46.204391000000001"/>
    <n v="6.1431579999999997"/>
    <s v="Entertainment &amp; Media &amp; Hospitality"/>
    <s v="Micro (1-10)"/>
    <x v="3"/>
    <d v="2024-03-09T00:00:00"/>
    <s v="Services"/>
    <s v="Opportunity"/>
    <n v="5"/>
    <s v="Initial contact"/>
    <n v="2"/>
    <n v="827"/>
    <n v="1"/>
    <d v="2025-02-12T00:00:00"/>
    <m/>
  </r>
  <r>
    <s v="Hansen-Deckow"/>
    <s v="France"/>
    <n v="48.864716000000001"/>
    <n v="2.3490139999999999"/>
    <s v="Banking &amp; Finance"/>
    <s v="Micro (1-10)"/>
    <x v="3"/>
    <d v="2024-01-12T00:00:00"/>
    <s v="Services"/>
    <s v="Opportunity"/>
    <n v="5"/>
    <s v="Initial contact"/>
    <n v="2"/>
    <n v="741"/>
    <n v="0.2"/>
    <d v="2024-09-12T00:00:00"/>
    <m/>
  </r>
  <r>
    <s v="Hauck-Larson"/>
    <s v="Switzerland"/>
    <n v="46.204391000000001"/>
    <n v="6.1431579999999997"/>
    <s v="Government Administration &amp; Healthcare"/>
    <s v="Micro (1-10)"/>
    <x v="0"/>
    <d v="2024-04-21T00:00:00"/>
    <s v="Services"/>
    <s v="Opportunity"/>
    <n v="5"/>
    <s v="Initial contact"/>
    <n v="2"/>
    <n v="614"/>
    <n v="0.2"/>
    <d v="2025-01-19T00:00:00"/>
    <m/>
  </r>
  <r>
    <s v="Zboncak LLC"/>
    <s v="Italy"/>
    <n v="41.902782000000002"/>
    <n v="12.496366"/>
    <s v="Manufacturing &amp; Production"/>
    <s v="Micro (1-10)"/>
    <x v="5"/>
    <d v="2024-04-12T00:00:00"/>
    <s v="SAAS"/>
    <s v="Opportunity"/>
    <n v="5"/>
    <s v="Initial contact"/>
    <n v="2"/>
    <n v="907"/>
    <n v="0.4"/>
    <d v="2025-01-30T00:00:00"/>
    <m/>
  </r>
  <r>
    <s v="Ratke, Hudson and Champlin"/>
    <s v="Switzerland"/>
    <n v="46.204391000000001"/>
    <n v="6.1431579999999997"/>
    <s v="Transportation &amp; Logistics"/>
    <s v="Micro (1-10)"/>
    <x v="6"/>
    <d v="2024-03-23T00:00:00"/>
    <s v="SAAS"/>
    <s v="Opportunity"/>
    <n v="5"/>
    <s v="Initial contact"/>
    <n v="2"/>
    <n v="646"/>
    <n v="0.6"/>
    <d v="2024-04-28T00:00:00"/>
    <m/>
  </r>
  <r>
    <s v="Satterfield-Wilderman"/>
    <s v="Netherlands"/>
    <n v="52.370215999999999"/>
    <n v="4.895168"/>
    <s v="Construction &amp; Engineering"/>
    <s v="Micro (1-10)"/>
    <x v="3"/>
    <d v="2024-05-28T00:00:00"/>
    <s v="Services"/>
    <s v="Opportunity"/>
    <n v="5"/>
    <s v="Initial contact"/>
    <n v="2"/>
    <n v="355"/>
    <n v="0.2"/>
    <d v="2025-03-16T00:00:00"/>
    <m/>
  </r>
  <r>
    <s v="Greenfelder, Maggio and Ullrich"/>
    <s v="France"/>
    <n v="48.864716000000001"/>
    <n v="2.3490139999999999"/>
    <s v="Professional Services &amp; Consulting"/>
    <s v="Micro (1-10)"/>
    <x v="5"/>
    <d v="2024-03-18T00:00:00"/>
    <s v="SAAS"/>
    <s v="Opportunity"/>
    <n v="5"/>
    <s v="Initial contact"/>
    <n v="2"/>
    <n v="1112"/>
    <n v="0.4"/>
    <d v="2024-11-26T00:00:00"/>
    <m/>
  </r>
  <r>
    <s v="Steuber-Legros"/>
    <s v="Switzerland"/>
    <n v="46.204391000000001"/>
    <n v="6.1431579999999997"/>
    <s v="Telecommunications"/>
    <s v="Micro (1-10)"/>
    <x v="0"/>
    <d v="2024-05-02T00:00:00"/>
    <s v="Services"/>
    <s v="Opportunity"/>
    <n v="5"/>
    <s v="Initial contact"/>
    <n v="2"/>
    <n v="206"/>
    <n v="0.1"/>
    <d v="2025-03-26T00:00:00"/>
    <m/>
  </r>
  <r>
    <s v="Dicki Inc"/>
    <s v="Belgium"/>
    <n v="51.260196999999998"/>
    <n v="4.4027710000000004"/>
    <s v="Transportation &amp; Logistics"/>
    <s v="Micro (1-10)"/>
    <x v="3"/>
    <d v="2024-03-23T00:00:00"/>
    <s v="Services"/>
    <s v="Opportunity"/>
    <n v="5"/>
    <s v="Initial contact"/>
    <n v="2"/>
    <n v="683"/>
    <n v="0.4"/>
    <d v="2024-10-24T00:00:00"/>
    <m/>
  </r>
  <r>
    <s v="Beatty-Gutmann"/>
    <s v="Spain"/>
    <n v="40.416775000000001"/>
    <n v="-3.7037900000000001"/>
    <s v="Banking &amp; Finance"/>
    <s v="Micro (1-10)"/>
    <x v="6"/>
    <d v="2024-02-04T00:00:00"/>
    <s v="SAAS"/>
    <s v="Opportunity"/>
    <n v="5"/>
    <s v="Initial contact"/>
    <n v="2"/>
    <n v="279"/>
    <n v="0.5"/>
    <d v="2025-01-04T00:00:00"/>
    <m/>
  </r>
  <r>
    <s v="Schiller, Haley and Denesik"/>
    <s v="Italy"/>
    <n v="41.902782000000002"/>
    <n v="12.496366"/>
    <s v="IT &amp; IT Services"/>
    <s v="Micro (1-10)"/>
    <x v="3"/>
    <d v="2024-05-19T00:00:00"/>
    <s v="SAAS"/>
    <s v="Opportunity"/>
    <n v="5"/>
    <s v="Initial contact"/>
    <n v="2"/>
    <n v="764"/>
    <n v="0.5"/>
    <d v="2024-09-27T00:00:00"/>
    <m/>
  </r>
  <r>
    <s v="Koepp-O'Conner"/>
    <s v="Italy"/>
    <n v="41.902782000000002"/>
    <n v="12.496366"/>
    <s v="Manufacturing &amp; Production"/>
    <s v="Micro (1-10)"/>
    <x v="6"/>
    <d v="2024-01-26T00:00:00"/>
    <s v="SAAS"/>
    <s v="Opportunity"/>
    <n v="5"/>
    <s v="Initial contact"/>
    <n v="2"/>
    <n v="341"/>
    <n v="0.2"/>
    <d v="2024-06-04T00:00:00"/>
    <m/>
  </r>
  <r>
    <s v="Yundt-Quigley"/>
    <s v="Spain"/>
    <n v="40.416775000000001"/>
    <n v="-3.7037900000000001"/>
    <s v="Construction &amp; Engineering"/>
    <s v="Micro (1-10)"/>
    <x v="4"/>
    <d v="2024-01-17T00:00:00"/>
    <s v="SAAS"/>
    <s v="Opportunity"/>
    <n v="5"/>
    <s v="Initial contact"/>
    <n v="2"/>
    <n v="976"/>
    <n v="0.3"/>
    <d v="2024-04-12T00:00:00"/>
    <m/>
  </r>
  <r>
    <s v="Gulgowski and Sons"/>
    <s v="Switzerland"/>
    <n v="46.204391000000001"/>
    <n v="6.1431579999999997"/>
    <s v="Retail &amp; Distribution"/>
    <s v="Micro (1-10)"/>
    <x v="2"/>
    <d v="2024-01-10T00:00:00"/>
    <s v="Services"/>
    <s v="Opportunity"/>
    <n v="5"/>
    <s v="Initial contact"/>
    <n v="2"/>
    <n v="489"/>
    <n v="0.6"/>
    <d v="2024-08-01T00:00:00"/>
    <m/>
  </r>
  <r>
    <s v="Gerlach-Cummings"/>
    <s v="Portugal"/>
    <n v="38.736946000000003"/>
    <n v="-9.1426850000000002"/>
    <s v="Agriculture &amp; Mining"/>
    <s v="Micro (1-10)"/>
    <x v="2"/>
    <d v="2024-05-27T00:00:00"/>
    <s v="Services"/>
    <s v="Opportunity"/>
    <n v="5"/>
    <s v="Initial contact"/>
    <n v="2"/>
    <n v="366"/>
    <n v="0.1"/>
    <d v="2025-05-26T00:00:00"/>
    <m/>
  </r>
  <r>
    <s v="West and Sons"/>
    <s v="Italy"/>
    <n v="41.902782000000002"/>
    <n v="12.496366"/>
    <s v="Transportation &amp; Logistics"/>
    <s v="Micro (1-10)"/>
    <x v="2"/>
    <d v="2024-04-19T00:00:00"/>
    <s v="SAAS"/>
    <s v="Opportunity"/>
    <n v="5"/>
    <s v="Initial contact"/>
    <n v="2"/>
    <n v="274"/>
    <n v="0.2"/>
    <d v="2024-08-19T00:00:00"/>
    <m/>
  </r>
  <r>
    <s v="O'Reilly-Goodwin"/>
    <s v="Germany"/>
    <n v="52.520007999999997"/>
    <n v="13.404954"/>
    <s v="IT &amp; IT Services"/>
    <s v="Micro (1-10)"/>
    <x v="7"/>
    <d v="2024-03-18T00:00:00"/>
    <s v="Services"/>
    <s v="Opportunity"/>
    <n v="5"/>
    <s v="Initial contact"/>
    <n v="2"/>
    <n v="544"/>
    <n v="0.2"/>
    <d v="2024-06-05T00:00:00"/>
    <m/>
  </r>
  <r>
    <s v="Powlowski, DuBuque and Hauck"/>
    <s v="Austria"/>
    <n v="48.210033000000003"/>
    <n v="16.363448999999999"/>
    <s v="Banking &amp; Finance"/>
    <s v="Micro (1-10)"/>
    <x v="3"/>
    <d v="2024-02-27T00:00:00"/>
    <s v="SAAS"/>
    <s v="Opportunity"/>
    <n v="5"/>
    <s v="Initial contact"/>
    <n v="2"/>
    <n v="1172"/>
    <n v="0.4"/>
    <d v="2024-11-01T00:00:00"/>
    <m/>
  </r>
  <r>
    <s v="Keebler Inc"/>
    <s v="Germany"/>
    <n v="52.520007999999997"/>
    <n v="13.404954"/>
    <s v="Transportation &amp; Logistics"/>
    <s v="Micro (1-10)"/>
    <x v="6"/>
    <d v="2024-01-09T00:00:00"/>
    <s v="Services"/>
    <s v="Opportunity"/>
    <n v="5"/>
    <s v="Initial contact"/>
    <n v="2"/>
    <n v="675"/>
    <n v="0.6"/>
    <d v="2024-04-20T00:00:00"/>
    <m/>
  </r>
  <r>
    <s v="Purdy-Hansen"/>
    <s v="Netherlands"/>
    <n v="52.370215999999999"/>
    <n v="4.895168"/>
    <s v="Construction &amp; Engineering"/>
    <s v="Micro (1-10)"/>
    <x v="7"/>
    <d v="2024-01-27T00:00:00"/>
    <s v="SAAS"/>
    <s v="Opportunity"/>
    <n v="5"/>
    <s v="Initial contact"/>
    <n v="2"/>
    <n v="795"/>
    <n v="0.5"/>
    <d v="2024-02-16T00:00:00"/>
    <m/>
  </r>
  <r>
    <s v="Strosin Group"/>
    <s v="Germany"/>
    <n v="52.520007999999997"/>
    <n v="13.404954"/>
    <s v="Professional Services &amp; Consulting"/>
    <s v="Micro (1-10)"/>
    <x v="3"/>
    <d v="2024-02-23T00:00:00"/>
    <s v="Custom solution"/>
    <s v="Opportunity"/>
    <n v="5"/>
    <s v="Initial contact"/>
    <n v="2"/>
    <n v="510"/>
    <n v="0.5"/>
    <d v="2024-03-25T00:00:00"/>
    <m/>
  </r>
  <r>
    <s v="Breitenberg, McKenzie and Langworth"/>
    <s v="Switzerland"/>
    <n v="46.204391000000001"/>
    <n v="6.1431579999999997"/>
    <s v="Transportation &amp; Logistics"/>
    <s v="Micro (1-10)"/>
    <x v="5"/>
    <d v="2024-03-22T00:00:00"/>
    <s v="Services"/>
    <s v="Opportunity"/>
    <n v="5"/>
    <s v="Initial contact"/>
    <n v="2"/>
    <n v="314"/>
    <n v="0.1"/>
    <d v="2024-08-24T00:00:00"/>
    <m/>
  </r>
  <r>
    <s v="Kulas, Treutel and Glover"/>
    <s v="France"/>
    <n v="48.864716000000001"/>
    <n v="2.3490139999999999"/>
    <s v="Banking &amp; Finance"/>
    <s v="Micro (1-10)"/>
    <x v="2"/>
    <d v="2024-01-06T00:00:00"/>
    <s v="SAAS"/>
    <s v="Opportunity"/>
    <n v="5"/>
    <s v="Initial contact"/>
    <n v="2"/>
    <n v="1109"/>
    <n v="0.3"/>
    <d v="2024-07-19T00:00:00"/>
    <m/>
  </r>
  <r>
    <s v="Abernathy, Rolfson and Kuphal"/>
    <s v="Netherlands"/>
    <n v="52.370215999999999"/>
    <n v="4.895168"/>
    <s v="Banking &amp; Finance"/>
    <s v="Micro (1-10)"/>
    <x v="4"/>
    <d v="2024-04-19T00:00:00"/>
    <s v="Custom solution"/>
    <s v="Opportunity"/>
    <n v="5"/>
    <s v="Initial contact"/>
    <n v="2"/>
    <n v="986"/>
    <n v="0.9"/>
    <d v="2025-01-19T00:00:00"/>
    <m/>
  </r>
  <r>
    <s v="Corwin, Murray and Altenwerth"/>
    <s v="Switzerland"/>
    <n v="46.204391000000001"/>
    <n v="6.1431579999999997"/>
    <s v="Government Administration &amp; Healthcare"/>
    <s v="Micro (1-10)"/>
    <x v="6"/>
    <d v="2024-05-06T00:00:00"/>
    <s v="Services"/>
    <s v="Opportunity"/>
    <n v="5"/>
    <s v="Initial contact"/>
    <n v="2"/>
    <n v="213"/>
    <n v="0.6"/>
    <d v="2024-09-05T00:00:00"/>
    <m/>
  </r>
  <r>
    <s v="Schoen, Conn and Prohaska"/>
    <s v="Netherlands"/>
    <n v="52.370215999999999"/>
    <n v="4.895168"/>
    <s v="Professional Services &amp; Consulting"/>
    <s v="Micro (1-10)"/>
    <x v="4"/>
    <d v="2024-04-22T00:00:00"/>
    <s v="Custom solution"/>
    <s v="Opportunity"/>
    <n v="5"/>
    <s v="Initial contact"/>
    <n v="2"/>
    <n v="401"/>
    <n v="0.4"/>
    <d v="2025-03-14T00:00:00"/>
    <m/>
  </r>
  <r>
    <s v="Wunsch, Will and Rice"/>
    <s v="France"/>
    <n v="48.864716000000001"/>
    <n v="2.3490139999999999"/>
    <s v="Government Administration &amp; Healthcare"/>
    <s v="Micro (1-10)"/>
    <x v="2"/>
    <d v="2024-03-23T00:00:00"/>
    <s v="SAAS"/>
    <s v="Opportunity"/>
    <n v="5"/>
    <s v="Initial contact"/>
    <n v="2"/>
    <n v="994"/>
    <n v="1"/>
    <d v="2024-10-18T00:00:00"/>
    <m/>
  </r>
  <r>
    <s v="Hoeger, Herman and Paucek"/>
    <s v="Portugal"/>
    <n v="38.736946000000003"/>
    <n v="-9.1426850000000002"/>
    <s v="Telecommunications"/>
    <s v="Micro (1-10)"/>
    <x v="6"/>
    <d v="2024-03-01T00:00:00"/>
    <s v="SAAS"/>
    <s v="Opportunity"/>
    <n v="5"/>
    <s v="Initial contact"/>
    <n v="2"/>
    <n v="909"/>
    <n v="0.2"/>
    <d v="2024-10-21T00:00:00"/>
    <m/>
  </r>
  <r>
    <s v="Fliptune"/>
    <s v="Netherlands"/>
    <n v="52.370215999999999"/>
    <n v="4.895168"/>
    <s v="Agriculture &amp; Mining"/>
    <s v="Medium (201-500)"/>
    <x v="6"/>
    <d v="2024-04-30T00:00:00"/>
    <s v="SAAS"/>
    <s v="Opportunity"/>
    <n v="5"/>
    <s v="Initial contact"/>
    <n v="2"/>
    <n v="4836"/>
    <n v="0.3"/>
    <d v="2024-09-25T00:00:00"/>
    <m/>
  </r>
  <r>
    <s v="Plajo"/>
    <s v="Italy"/>
    <n v="41.902782000000002"/>
    <n v="12.496366"/>
    <s v="Recreation &amp; Sports"/>
    <s v="Medium (201-500)"/>
    <x v="3"/>
    <d v="2024-05-19T00:00:00"/>
    <s v="SAAS"/>
    <s v="Opportunity"/>
    <n v="5"/>
    <s v="Initial contact"/>
    <n v="2"/>
    <n v="358"/>
    <n v="0.2"/>
    <d v="2025-02-19T00:00:00"/>
    <m/>
  </r>
  <r>
    <s v="Aimbu"/>
    <s v="Italy"/>
    <n v="41.902782000000002"/>
    <n v="12.496366"/>
    <s v="IT &amp; IT Services"/>
    <s v="Medium (201-500)"/>
    <x v="6"/>
    <d v="2024-03-09T00:00:00"/>
    <s v="SAAS"/>
    <s v="Opportunity"/>
    <n v="5"/>
    <s v="Initial contact"/>
    <n v="2"/>
    <n v="7664"/>
    <n v="0.3"/>
    <d v="2024-08-27T00:00:00"/>
    <m/>
  </r>
  <r>
    <s v="Brightbean"/>
    <s v="Austria"/>
    <n v="48.210033000000003"/>
    <n v="16.363448999999999"/>
    <s v="Banking &amp; Finance"/>
    <s v="Medium (201-500)"/>
    <x v="3"/>
    <d v="2024-05-22T00:00:00"/>
    <s v="Services"/>
    <s v="Opportunity"/>
    <n v="5"/>
    <s v="Initial contact"/>
    <n v="2"/>
    <n v="7607"/>
    <n v="0.8"/>
    <d v="2025-01-03T00:00:00"/>
    <m/>
  </r>
  <r>
    <s v="Wordware"/>
    <s v="Italy"/>
    <n v="41.902782000000002"/>
    <n v="12.496366"/>
    <s v="IT &amp; IT Services"/>
    <s v="Medium (201-500)"/>
    <x v="3"/>
    <d v="2024-04-19T00:00:00"/>
    <s v="Custom solution"/>
    <s v="Opportunity"/>
    <n v="5"/>
    <s v="Initial contact"/>
    <n v="2"/>
    <n v="7542"/>
    <n v="0.9"/>
    <d v="2025-04-08T00:00:00"/>
    <m/>
  </r>
  <r>
    <s v="Cogidoo"/>
    <s v="Germany"/>
    <n v="52.520007999999997"/>
    <n v="13.404954"/>
    <s v="Government Administration &amp; Healthcare"/>
    <s v="Medium (201-500)"/>
    <x v="5"/>
    <d v="2024-01-18T00:00:00"/>
    <s v="Services"/>
    <s v="Opportunity"/>
    <n v="5"/>
    <s v="Initial contact"/>
    <n v="2"/>
    <n v="6196"/>
    <n v="0.4"/>
    <d v="2024-09-07T00:00:00"/>
    <m/>
  </r>
  <r>
    <s v="Feedbug"/>
    <s v="Italy"/>
    <n v="41.902782000000002"/>
    <n v="12.496366"/>
    <s v="Agriculture &amp; Mining"/>
    <s v="Medium (201-500)"/>
    <x v="4"/>
    <d v="2024-05-29T00:00:00"/>
    <s v="SAAS"/>
    <s v="Opportunity"/>
    <n v="5"/>
    <s v="Initial contact"/>
    <n v="2"/>
    <n v="4051"/>
    <n v="0.3"/>
    <d v="2024-07-16T00:00:00"/>
    <m/>
  </r>
  <r>
    <s v="Dabvine"/>
    <s v="Switzerland"/>
    <n v="46.204391000000001"/>
    <n v="6.1431579999999997"/>
    <s v="Telecommunications"/>
    <s v="Medium (201-500)"/>
    <x v="3"/>
    <d v="2024-04-06T00:00:00"/>
    <s v="Services"/>
    <s v="Opportunity"/>
    <n v="5"/>
    <s v="Initial contact"/>
    <n v="2"/>
    <n v="7588"/>
    <n v="0.4"/>
    <d v="2025-01-23T00:00:00"/>
    <m/>
  </r>
  <r>
    <s v="Zoonder"/>
    <s v="Italy"/>
    <n v="41.902782000000002"/>
    <n v="12.496366"/>
    <s v="Telecommunications"/>
    <s v="Medium (201-500)"/>
    <x v="6"/>
    <d v="2024-05-01T00:00:00"/>
    <s v="SAAS"/>
    <s v="Opportunity"/>
    <n v="5"/>
    <s v="Initial contact"/>
    <n v="2"/>
    <n v="409"/>
    <n v="0.2"/>
    <d v="2025-03-29T00:00:00"/>
    <m/>
  </r>
  <r>
    <s v="Skimia"/>
    <s v="Spain"/>
    <n v="40.416775000000001"/>
    <n v="-3.7037900000000001"/>
    <s v="Retail &amp; Distribution"/>
    <s v="Medium (201-500)"/>
    <x v="3"/>
    <d v="2024-03-24T00:00:00"/>
    <s v="SAAS"/>
    <s v="Opportunity"/>
    <n v="5"/>
    <s v="Initial contact"/>
    <n v="2"/>
    <n v="2102"/>
    <n v="0.5"/>
    <d v="2024-05-15T00:00:00"/>
    <m/>
  </r>
  <r>
    <s v="Camimbo"/>
    <s v="France"/>
    <n v="48.864716000000001"/>
    <n v="2.3490139999999999"/>
    <s v="Retail &amp; Distribution"/>
    <s v="Medium (201-500)"/>
    <x v="1"/>
    <d v="2024-04-07T00:00:00"/>
    <s v="SAAS"/>
    <s v="Opportunity"/>
    <n v="5"/>
    <s v="Initial contact"/>
    <n v="2"/>
    <n v="7972"/>
    <n v="0.9"/>
    <d v="2024-08-23T00:00:00"/>
    <m/>
  </r>
  <r>
    <s v="Blogspan"/>
    <s v="Italy"/>
    <n v="41.902782000000002"/>
    <n v="12.496366"/>
    <s v="Energy &amp; Utilities"/>
    <s v="Medium (201-500)"/>
    <x v="0"/>
    <d v="2024-04-22T00:00:00"/>
    <s v="Services"/>
    <s v="Opportunity"/>
    <n v="5"/>
    <s v="Initial contact"/>
    <n v="2"/>
    <n v="482"/>
    <n v="0.5"/>
    <d v="2024-05-29T00:00:00"/>
    <m/>
  </r>
  <r>
    <s v="Babbleblab"/>
    <s v="France"/>
    <n v="48.864716000000001"/>
    <n v="2.3490139999999999"/>
    <s v="Retail &amp; Distribution"/>
    <s v="Medium (201-500)"/>
    <x v="3"/>
    <d v="2024-04-02T00:00:00"/>
    <s v="SAAS"/>
    <s v="Opportunity"/>
    <n v="5"/>
    <s v="Initial contact"/>
    <n v="2"/>
    <n v="4302"/>
    <n v="0.2"/>
    <d v="2025-02-16T00:00:00"/>
    <m/>
  </r>
  <r>
    <s v="Divape"/>
    <s v="France"/>
    <n v="48.864716000000001"/>
    <n v="2.3490139999999999"/>
    <s v="Telecommunications"/>
    <s v="Medium (201-500)"/>
    <x v="3"/>
    <d v="2024-03-07T00:00:00"/>
    <s v="Services"/>
    <s v="Opportunity"/>
    <n v="5"/>
    <s v="Initial contact"/>
    <n v="2"/>
    <n v="3625"/>
    <n v="0.9"/>
    <d v="2024-12-22T00:00:00"/>
    <m/>
  </r>
  <r>
    <s v="Roodel"/>
    <s v="Spain"/>
    <n v="40.416775000000001"/>
    <n v="-3.7037900000000001"/>
    <s v="Banking &amp; Finance"/>
    <s v="Medium (201-500)"/>
    <x v="3"/>
    <d v="2024-03-11T00:00:00"/>
    <s v="SAAS"/>
    <s v="Opportunity"/>
    <n v="5"/>
    <s v="Initial contact"/>
    <n v="2"/>
    <n v="7215"/>
    <n v="0.4"/>
    <d v="2025-01-11T00:00:00"/>
    <m/>
  </r>
  <r>
    <s v="Yambee"/>
    <s v="Italy"/>
    <n v="41.902782000000002"/>
    <n v="12.496366"/>
    <s v="Government Administration &amp; Healthcare"/>
    <s v="Medium (201-500)"/>
    <x v="1"/>
    <d v="2024-04-06T00:00:00"/>
    <s v="SAAS"/>
    <s v="Opportunity"/>
    <n v="5"/>
    <s v="Initial contact"/>
    <n v="2"/>
    <n v="3724"/>
    <n v="0.2"/>
    <d v="2024-08-20T00:00:00"/>
    <m/>
  </r>
  <r>
    <s v="Hills Group"/>
    <s v="France"/>
    <n v="48.864716000000001"/>
    <n v="2.3490139999999999"/>
    <s v="Energy &amp; Utilities"/>
    <s v="Medium (201-500)"/>
    <x v="5"/>
    <d v="2024-01-08T00:00:00"/>
    <s v="Custom solution"/>
    <s v="Opportunity"/>
    <n v="5"/>
    <s v="Initial contact"/>
    <n v="2"/>
    <n v="6024"/>
    <n v="0.5"/>
    <d v="2024-06-13T00:00:00"/>
    <m/>
  </r>
  <r>
    <s v="Wilkinson LLC"/>
    <s v="Italy"/>
    <n v="41.902782000000002"/>
    <n v="12.496366"/>
    <s v="Telecommunications"/>
    <s v="Medium (201-500)"/>
    <x v="3"/>
    <d v="2024-04-13T00:00:00"/>
    <s v="Services"/>
    <s v="Opportunity"/>
    <n v="5"/>
    <s v="Initial contact"/>
    <n v="2"/>
    <n v="5798"/>
    <n v="0.4"/>
    <d v="2025-02-14T00:00:00"/>
    <m/>
  </r>
  <r>
    <s v="Denesik, Bednar and Jakubowski"/>
    <s v="Netherlands"/>
    <n v="52.370215999999999"/>
    <n v="4.895168"/>
    <s v="IT &amp; IT Services"/>
    <s v="Medium (201-500)"/>
    <x v="2"/>
    <d v="2024-04-07T00:00:00"/>
    <s v="Services"/>
    <s v="Opportunity"/>
    <n v="5"/>
    <s v="Initial contact"/>
    <n v="2"/>
    <n v="1863"/>
    <n v="0.2"/>
    <d v="2024-12-02T00:00:00"/>
    <m/>
  </r>
  <r>
    <s v="O'Kon, Cruickshank and Krajcik"/>
    <s v="Germany"/>
    <n v="52.520007999999997"/>
    <n v="13.404954"/>
    <s v="Professional Services &amp; Consulting"/>
    <s v="Medium (201-500)"/>
    <x v="3"/>
    <d v="2024-04-28T00:00:00"/>
    <s v="SAAS"/>
    <s v="Opportunity"/>
    <n v="5"/>
    <s v="Initial contact"/>
    <n v="2"/>
    <n v="2059"/>
    <n v="0.4"/>
    <d v="2025-04-01T00:00:00"/>
    <m/>
  </r>
  <r>
    <s v="Crona-Grady"/>
    <s v="Switzerland"/>
    <n v="46.204391000000001"/>
    <n v="6.1431579999999997"/>
    <s v="Entertainment &amp; Media &amp; Hospitality"/>
    <s v="Medium (201-500)"/>
    <x v="6"/>
    <d v="2024-03-10T00:00:00"/>
    <s v="SAAS"/>
    <s v="Opportunity"/>
    <n v="5"/>
    <s v="Initial contact"/>
    <n v="2"/>
    <n v="7739"/>
    <n v="0.6"/>
    <d v="2024-07-23T00:00:00"/>
    <m/>
  </r>
  <r>
    <s v="Tillman-Kovacek"/>
    <s v="Austria"/>
    <n v="48.210033000000003"/>
    <n v="16.363448999999999"/>
    <s v="Professional Services &amp; Consulting"/>
    <s v="Medium (201-500)"/>
    <x v="1"/>
    <d v="2024-04-12T00:00:00"/>
    <s v="SAAS"/>
    <s v="Opportunity"/>
    <n v="5"/>
    <s v="Initial contact"/>
    <n v="2"/>
    <n v="3809"/>
    <n v="0.3"/>
    <d v="2025-03-15T00:00:00"/>
    <m/>
  </r>
  <r>
    <s v="Romaguera Inc"/>
    <s v="Switzerland"/>
    <n v="46.204391000000001"/>
    <n v="6.1431579999999997"/>
    <s v="Professional Services &amp; Consulting"/>
    <s v="Medium (201-500)"/>
    <x v="2"/>
    <d v="2024-01-25T00:00:00"/>
    <s v="Custom solution"/>
    <s v="Opportunity"/>
    <n v="5"/>
    <s v="Initial contact"/>
    <n v="2"/>
    <n v="1530"/>
    <n v="0.3"/>
    <d v="2024-05-27T00:00:00"/>
    <m/>
  </r>
  <r>
    <s v="Stamm LLC"/>
    <s v="Switzerland"/>
    <n v="46.204391000000001"/>
    <n v="6.1431579999999997"/>
    <s v="Transportation &amp; Logistics"/>
    <s v="Medium (201-500)"/>
    <x v="2"/>
    <d v="2024-01-25T00:00:00"/>
    <s v="SAAS"/>
    <s v="Opportunity"/>
    <n v="5"/>
    <s v="Initial contact"/>
    <n v="2"/>
    <n v="6962"/>
    <n v="0.3"/>
    <d v="2024-05-05T00:00:00"/>
    <m/>
  </r>
  <r>
    <s v="Hamill-Ryan"/>
    <s v="Portugal"/>
    <n v="38.736946000000003"/>
    <n v="-9.1426850000000002"/>
    <s v="Professional Services &amp; Consulting"/>
    <s v="Medium (201-500)"/>
    <x v="4"/>
    <d v="2024-02-22T00:00:00"/>
    <s v="Custom solution"/>
    <s v="Opportunity"/>
    <n v="5"/>
    <s v="Initial contact"/>
    <n v="2"/>
    <n v="2172"/>
    <n v="0.4"/>
    <d v="2025-02-17T00:00:00"/>
    <m/>
  </r>
  <r>
    <s v="Reichert-Volkman"/>
    <s v="Switzerland"/>
    <n v="46.204391000000001"/>
    <n v="6.1431579999999997"/>
    <s v="Manufacturing &amp; Production"/>
    <s v="Medium (201-500)"/>
    <x v="2"/>
    <d v="2024-03-23T00:00:00"/>
    <s v="Services"/>
    <s v="Opportunity"/>
    <n v="5"/>
    <s v="Initial contact"/>
    <n v="2"/>
    <n v="1825"/>
    <n v="0.6"/>
    <d v="2024-11-06T00:00:00"/>
    <m/>
  </r>
  <r>
    <s v="Schmeler, Mayer and O'Connell"/>
    <s v="Switzerland"/>
    <n v="46.204391000000001"/>
    <n v="6.1431579999999997"/>
    <s v="Manufacturing &amp; Production"/>
    <s v="Medium (201-500)"/>
    <x v="6"/>
    <d v="2024-03-17T00:00:00"/>
    <s v="SAAS"/>
    <s v="Opportunity"/>
    <n v="5"/>
    <s v="Initial contact"/>
    <n v="2"/>
    <n v="2418"/>
    <n v="0.2"/>
    <d v="2024-11-15T00:00:00"/>
    <m/>
  </r>
  <r>
    <s v="Bode-Hessel"/>
    <s v="Austria"/>
    <n v="48.210033000000003"/>
    <n v="16.363448999999999"/>
    <s v="Government Administration &amp; Healthcare"/>
    <s v="Medium (201-500)"/>
    <x v="4"/>
    <d v="2024-05-27T00:00:00"/>
    <s v="Services"/>
    <s v="Opportunity"/>
    <n v="5"/>
    <s v="Initial contact"/>
    <n v="2"/>
    <n v="1784"/>
    <n v="0.5"/>
    <d v="2024-10-20T00:00:00"/>
    <m/>
  </r>
  <r>
    <s v="Streich LLC"/>
    <s v="Switzerland"/>
    <n v="46.204391000000001"/>
    <n v="6.1431579999999997"/>
    <s v="Banking &amp; Finance"/>
    <s v="Medium (201-500)"/>
    <x v="4"/>
    <d v="2024-01-05T00:00:00"/>
    <s v="Services"/>
    <s v="Opportunity"/>
    <n v="5"/>
    <s v="Initial contact"/>
    <n v="2"/>
    <n v="6739"/>
    <n v="0.2"/>
    <d v="2024-02-27T00:00:00"/>
    <m/>
  </r>
  <r>
    <s v="Welch Inc"/>
    <s v="Italy"/>
    <n v="41.902782000000002"/>
    <n v="12.496366"/>
    <s v="Government Administration &amp; Healthcare"/>
    <s v="Medium (201-500)"/>
    <x v="6"/>
    <d v="2024-04-24T00:00:00"/>
    <s v="SAAS"/>
    <s v="Opportunity"/>
    <n v="5"/>
    <s v="Initial contact"/>
    <n v="2"/>
    <n v="2127"/>
    <n v="0.5"/>
    <d v="2025-02-02T00:00:00"/>
    <m/>
  </r>
  <r>
    <s v="Mosciski-Kovacek"/>
    <s v="Netherlands"/>
    <n v="52.370215999999999"/>
    <n v="4.895168"/>
    <s v="Transportation &amp; Logistics"/>
    <s v="Medium (201-500)"/>
    <x v="0"/>
    <d v="2024-01-11T00:00:00"/>
    <s v="Services"/>
    <s v="Opportunity"/>
    <n v="5"/>
    <s v="Initial contact"/>
    <n v="2"/>
    <n v="5436"/>
    <n v="0.2"/>
    <d v="2024-11-17T00:00:00"/>
    <m/>
  </r>
  <r>
    <s v="Aufderhar, Mraz and Braun"/>
    <s v="Portugal"/>
    <n v="38.736946000000003"/>
    <n v="-9.1426850000000002"/>
    <s v="Professional Services &amp; Consulting"/>
    <s v="Medium (201-500)"/>
    <x v="4"/>
    <d v="2024-05-07T00:00:00"/>
    <s v="Services"/>
    <s v="Opportunity"/>
    <n v="5"/>
    <s v="Initial contact"/>
    <n v="2"/>
    <n v="1227"/>
    <n v="0.3"/>
    <d v="2025-04-27T00:00:00"/>
    <m/>
  </r>
  <r>
    <s v="Hoppe-Runte"/>
    <s v="Italy"/>
    <n v="41.902782000000002"/>
    <n v="12.496366"/>
    <s v="Transportation &amp; Logistics"/>
    <s v="Medium (201-500)"/>
    <x v="3"/>
    <d v="2024-04-27T00:00:00"/>
    <s v="SAAS"/>
    <s v="Opportunity"/>
    <n v="5"/>
    <s v="Initial contact"/>
    <n v="2"/>
    <n v="2746"/>
    <n v="0.1"/>
    <d v="2024-11-25T00:00:00"/>
    <m/>
  </r>
  <r>
    <s v="Kunze-Nitzsche"/>
    <s v="Germany"/>
    <n v="52.520007999999997"/>
    <n v="13.404954"/>
    <s v="Transportation &amp; Logistics"/>
    <s v="Medium (201-500)"/>
    <x v="7"/>
    <d v="2024-03-26T00:00:00"/>
    <s v="SAAS"/>
    <s v="Opportunity"/>
    <n v="5"/>
    <s v="Initial contact"/>
    <n v="2"/>
    <n v="4185"/>
    <n v="0.6"/>
    <d v="2025-01-02T00:00:00"/>
    <m/>
  </r>
  <r>
    <s v="Bahringer-MacGyver"/>
    <s v="Germany"/>
    <n v="52.520007999999997"/>
    <n v="13.404954"/>
    <s v="Transportation &amp; Logistics"/>
    <s v="Medium (201-500)"/>
    <x v="4"/>
    <d v="2024-04-20T00:00:00"/>
    <s v="Services"/>
    <s v="Opportunity"/>
    <n v="5"/>
    <s v="Initial contact"/>
    <n v="2"/>
    <n v="4630"/>
    <n v="0.2"/>
    <d v="2025-01-21T00:00:00"/>
    <m/>
  </r>
  <r>
    <s v="Erdman-Rippin"/>
    <s v="Austria"/>
    <n v="48.210033000000003"/>
    <n v="16.363448999999999"/>
    <s v="Manufacturing &amp; Production"/>
    <s v="Medium (201-500)"/>
    <x v="4"/>
    <d v="2024-05-17T00:00:00"/>
    <s v="Services"/>
    <s v="Opportunity"/>
    <n v="5"/>
    <s v="Initial contact"/>
    <n v="2"/>
    <n v="5254"/>
    <n v="0.1"/>
    <d v="2024-11-02T00:00:00"/>
    <m/>
  </r>
  <r>
    <s v="Skiles Group"/>
    <s v="Switzerland"/>
    <n v="46.204391000000001"/>
    <n v="6.1431579999999997"/>
    <s v="Agriculture &amp; Mining"/>
    <s v="Medium (201-500)"/>
    <x v="2"/>
    <d v="2024-02-04T00:00:00"/>
    <s v="SAAS"/>
    <s v="Opportunity"/>
    <n v="5"/>
    <s v="Initial contact"/>
    <n v="2"/>
    <n v="2328"/>
    <n v="0.9"/>
    <d v="2024-04-21T00:00:00"/>
    <m/>
  </r>
  <r>
    <s v="Hills, Turcotte and Wolff"/>
    <s v="Spain"/>
    <n v="40.416775000000001"/>
    <n v="-3.7037900000000001"/>
    <s v="Recreation &amp; Sports"/>
    <s v="Medium (201-500)"/>
    <x v="0"/>
    <d v="2024-02-01T00:00:00"/>
    <s v="SAAS"/>
    <s v="Opportunity"/>
    <n v="5"/>
    <s v="Initial contact"/>
    <n v="2"/>
    <n v="755"/>
    <n v="0.9"/>
    <d v="2025-01-08T00:00:00"/>
    <m/>
  </r>
  <r>
    <s v="Schowalter-Emard"/>
    <s v="Portugal"/>
    <n v="38.736946000000003"/>
    <n v="-9.1426850000000002"/>
    <s v="Transportation &amp; Logistics"/>
    <s v="Medium (201-500)"/>
    <x v="4"/>
    <d v="2024-01-02T00:00:00"/>
    <s v="SAAS"/>
    <s v="Opportunity"/>
    <n v="5"/>
    <s v="Initial contact"/>
    <n v="2"/>
    <n v="4682"/>
    <n v="0.2"/>
    <d v="2024-12-03T00:00:00"/>
    <m/>
  </r>
  <r>
    <s v="Kessler Inc"/>
    <s v="Germany"/>
    <n v="52.520007999999997"/>
    <n v="13.404954"/>
    <s v="Energy &amp; Utilities"/>
    <s v="Medium (201-500)"/>
    <x v="4"/>
    <d v="2024-05-25T00:00:00"/>
    <s v="Services"/>
    <s v="Opportunity"/>
    <n v="5"/>
    <s v="Initial contact"/>
    <n v="2"/>
    <n v="3732"/>
    <n v="1"/>
    <d v="2025-01-23T00:00:00"/>
    <m/>
  </r>
  <r>
    <s v="Durgan, Shanahan and Lindgren"/>
    <s v="Spain"/>
    <n v="40.416775000000001"/>
    <n v="-3.7037900000000001"/>
    <s v="IT &amp; IT Services"/>
    <s v="Medium (201-500)"/>
    <x v="4"/>
    <d v="2024-03-07T00:00:00"/>
    <s v="Custom solution"/>
    <s v="Opportunity"/>
    <n v="5"/>
    <s v="Initial contact"/>
    <n v="2"/>
    <n v="3569"/>
    <n v="0.6"/>
    <d v="2024-11-14T00:00:00"/>
    <m/>
  </r>
  <r>
    <s v="Kertzmann, Keeling and Harris"/>
    <s v="Italy"/>
    <n v="41.902782000000002"/>
    <n v="12.496366"/>
    <s v="Transportation &amp; Logistics"/>
    <s v="Medium (201-500)"/>
    <x v="6"/>
    <d v="2024-05-15T00:00:00"/>
    <s v="Services"/>
    <s v="Opportunity"/>
    <n v="5"/>
    <s v="Initial contact"/>
    <n v="2"/>
    <n v="7885"/>
    <n v="0.4"/>
    <d v="2024-12-11T00:00:00"/>
    <m/>
  </r>
  <r>
    <s v="Brakus Inc"/>
    <s v="Switzerland"/>
    <n v="46.204391000000001"/>
    <n v="6.1431579999999997"/>
    <s v="Government Administration &amp; Healthcare"/>
    <s v="Medium (201-500)"/>
    <x v="3"/>
    <d v="2024-05-03T00:00:00"/>
    <s v="SAAS"/>
    <s v="Opportunity"/>
    <n v="5"/>
    <s v="Initial contact"/>
    <n v="2"/>
    <n v="5152"/>
    <n v="0.4"/>
    <d v="2025-02-12T00:00:00"/>
    <m/>
  </r>
  <r>
    <s v="Pfannerstill-Thiel"/>
    <s v="Spain"/>
    <n v="40.416775000000001"/>
    <n v="-3.7037900000000001"/>
    <s v="Government Administration &amp; Healthcare"/>
    <s v="Medium (201-500)"/>
    <x v="5"/>
    <d v="2024-05-15T00:00:00"/>
    <s v="Services"/>
    <s v="Opportunity"/>
    <n v="5"/>
    <s v="Initial contact"/>
    <n v="2"/>
    <n v="2691"/>
    <n v="1"/>
    <d v="2024-09-08T00:00:00"/>
    <m/>
  </r>
  <r>
    <s v="Predovic, Tremblay and Huels"/>
    <s v="Netherlands"/>
    <n v="52.370215999999999"/>
    <n v="4.895168"/>
    <s v="Retail &amp; Distribution"/>
    <s v="Medium (201-500)"/>
    <x v="5"/>
    <d v="2024-02-01T00:00:00"/>
    <s v="Custom solution"/>
    <s v="Opportunity"/>
    <n v="5"/>
    <s v="Initial contact"/>
    <n v="2"/>
    <n v="5532"/>
    <n v="0.1"/>
    <d v="2024-11-18T00:00:00"/>
    <m/>
  </r>
  <r>
    <s v="Will-Cremin"/>
    <s v="Austria"/>
    <n v="48.210033000000003"/>
    <n v="16.363448999999999"/>
    <s v="Banking &amp; Finance"/>
    <s v="Medium (201-500)"/>
    <x v="3"/>
    <d v="2024-01-31T00:00:00"/>
    <s v="Services"/>
    <s v="Opportunity"/>
    <n v="5"/>
    <s v="Initial contact"/>
    <n v="2"/>
    <n v="4387"/>
    <n v="0.9"/>
    <d v="2024-07-21T00:00:00"/>
    <m/>
  </r>
  <r>
    <s v="Schmidt Inc"/>
    <s v="Netherlands"/>
    <n v="52.370215999999999"/>
    <n v="4.895168"/>
    <s v="Education &amp; Science"/>
    <s v="Medium (201-500)"/>
    <x v="7"/>
    <d v="2024-03-06T00:00:00"/>
    <s v="Services"/>
    <s v="Opportunity"/>
    <n v="5"/>
    <s v="Initial contact"/>
    <n v="2"/>
    <n v="6640"/>
    <n v="0.4"/>
    <d v="2024-12-23T00:00:00"/>
    <m/>
  </r>
  <r>
    <s v="Waters and Sons"/>
    <s v="Portugal"/>
    <n v="38.736946000000003"/>
    <n v="-9.1426850000000002"/>
    <s v="Professional Services &amp; Consulting"/>
    <s v="Medium (201-500)"/>
    <x v="0"/>
    <d v="2024-04-22T00:00:00"/>
    <s v="Custom solution"/>
    <s v="Opportunity"/>
    <n v="5"/>
    <s v="Initial contact"/>
    <n v="2"/>
    <n v="3640"/>
    <n v="0.3"/>
    <d v="2024-12-18T00:00:00"/>
    <m/>
  </r>
  <r>
    <s v="Baumbach-Stiedemann"/>
    <s v="Switzerland"/>
    <n v="46.204391000000001"/>
    <n v="6.1431579999999997"/>
    <s v="Construction &amp; Engineering"/>
    <s v="Medium (201-500)"/>
    <x v="7"/>
    <d v="2024-04-07T00:00:00"/>
    <s v="SAAS"/>
    <s v="Opportunity"/>
    <n v="5"/>
    <s v="Initial contact"/>
    <n v="2"/>
    <n v="3237"/>
    <n v="0.3"/>
    <d v="2024-12-28T00:00:00"/>
    <m/>
  </r>
  <r>
    <s v="Sauer, Bartell and Friesen"/>
    <s v="Italy"/>
    <n v="41.902782000000002"/>
    <n v="12.496366"/>
    <s v="Transportation &amp; Logistics"/>
    <s v="Medium (201-500)"/>
    <x v="7"/>
    <d v="2024-03-19T00:00:00"/>
    <s v="Services"/>
    <s v="Opportunity"/>
    <n v="5"/>
    <s v="Initial contact"/>
    <n v="2"/>
    <n v="3071"/>
    <n v="0.9"/>
    <d v="2024-08-09T00:00:00"/>
    <m/>
  </r>
  <r>
    <s v="Tromp Group"/>
    <s v="Italy"/>
    <n v="41.902782000000002"/>
    <n v="12.496366"/>
    <s v="Transportation &amp; Logistics"/>
    <s v="Medium (201-500)"/>
    <x v="2"/>
    <d v="2024-03-17T00:00:00"/>
    <s v="SAAS"/>
    <s v="Opportunity"/>
    <n v="5"/>
    <s v="Initial contact"/>
    <n v="2"/>
    <n v="7500"/>
    <n v="0.5"/>
    <d v="2024-10-10T00:00:00"/>
    <m/>
  </r>
  <r>
    <s v="Harber, Lynch and Kassulke"/>
    <s v="Germany"/>
    <n v="52.520007999999997"/>
    <n v="13.404954"/>
    <s v="Energy &amp; Utilities"/>
    <s v="Medium (201-500)"/>
    <x v="7"/>
    <d v="2024-03-07T00:00:00"/>
    <s v="Services"/>
    <s v="Opportunity"/>
    <n v="5"/>
    <s v="Initial contact"/>
    <n v="2"/>
    <n v="5842"/>
    <n v="0.1"/>
    <d v="2024-05-17T00:00:00"/>
    <m/>
  </r>
  <r>
    <s v="Beer LLC"/>
    <s v="Portugal"/>
    <n v="38.736946000000003"/>
    <n v="-9.1426850000000002"/>
    <s v="Transportation &amp; Logistics"/>
    <s v="Medium (201-500)"/>
    <x v="2"/>
    <d v="2024-04-28T00:00:00"/>
    <s v="Services"/>
    <s v="Opportunity"/>
    <n v="5"/>
    <s v="Initial contact"/>
    <n v="2"/>
    <n v="7677"/>
    <n v="1"/>
    <d v="2024-12-27T00:00:00"/>
    <m/>
  </r>
  <r>
    <s v="Casper LLC"/>
    <s v="Germany"/>
    <n v="52.520007999999997"/>
    <n v="13.404954"/>
    <s v="Retail &amp; Distribution"/>
    <s v="Medium (201-500)"/>
    <x v="7"/>
    <d v="2024-03-15T00:00:00"/>
    <s v="SAAS"/>
    <s v="Opportunity"/>
    <n v="5"/>
    <s v="Initial contact"/>
    <n v="2"/>
    <n v="4904"/>
    <n v="1"/>
    <d v="2024-10-22T00:00:00"/>
    <m/>
  </r>
  <r>
    <s v="Feeney-Smith"/>
    <s v="France"/>
    <n v="48.864716000000001"/>
    <n v="2.3490139999999999"/>
    <s v="Telecommunications"/>
    <s v="Medium (201-500)"/>
    <x v="0"/>
    <d v="2024-02-04T00:00:00"/>
    <s v="Services"/>
    <s v="Opportunity"/>
    <n v="5"/>
    <s v="Initial contact"/>
    <n v="2"/>
    <n v="1657"/>
    <n v="0.3"/>
    <d v="2024-09-01T00:00:00"/>
    <m/>
  </r>
  <r>
    <s v="Hand, Beer and Feest"/>
    <s v="Austria"/>
    <n v="48.210033000000003"/>
    <n v="16.363448999999999"/>
    <s v="Recreation &amp; Sports"/>
    <s v="Medium (201-500)"/>
    <x v="6"/>
    <d v="2024-03-28T00:00:00"/>
    <s v="SAAS"/>
    <s v="Opportunity"/>
    <n v="5"/>
    <s v="Initial contact"/>
    <n v="2"/>
    <n v="2112"/>
    <n v="0.7"/>
    <d v="2025-01-29T00:00:00"/>
    <m/>
  </r>
  <r>
    <s v="Schneider Inc"/>
    <s v="Italy"/>
    <n v="41.902782000000002"/>
    <n v="12.496366"/>
    <s v="Energy &amp; Utilities"/>
    <s v="Medium (201-500)"/>
    <x v="6"/>
    <d v="2024-01-27T00:00:00"/>
    <s v="Services"/>
    <s v="Opportunity"/>
    <n v="5"/>
    <s v="Initial contact"/>
    <n v="2"/>
    <n v="1284"/>
    <n v="0.4"/>
    <d v="2024-06-13T00:00:00"/>
    <m/>
  </r>
  <r>
    <s v="Jast and Sons"/>
    <s v="Germany"/>
    <n v="52.520007999999997"/>
    <n v="13.404954"/>
    <s v="Manufacturing &amp; Production"/>
    <s v="Medium (201-500)"/>
    <x v="1"/>
    <d v="2024-01-13T00:00:00"/>
    <s v="SAAS"/>
    <s v="Opportunity"/>
    <n v="5"/>
    <s v="Initial contact"/>
    <n v="2"/>
    <n v="6205"/>
    <n v="0.3"/>
    <d v="2024-04-25T00:00:00"/>
    <m/>
  </r>
  <r>
    <s v="Lehner, Ledner and Strosin"/>
    <s v="Netherlands"/>
    <n v="52.370215999999999"/>
    <n v="4.895168"/>
    <s v="Government Administration &amp; Healthcare"/>
    <s v="Medium (201-500)"/>
    <x v="2"/>
    <d v="2024-01-10T00:00:00"/>
    <s v="Services"/>
    <s v="Opportunity"/>
    <n v="5"/>
    <s v="Initial contact"/>
    <n v="2"/>
    <n v="502"/>
    <n v="0.1"/>
    <d v="2024-12-23T00:00:00"/>
    <m/>
  </r>
  <r>
    <s v="Strosin, Ebert and Hessel"/>
    <s v="France"/>
    <n v="48.864716000000001"/>
    <n v="2.3490139999999999"/>
    <s v="Professional Services &amp; Consulting"/>
    <s v="Medium (201-500)"/>
    <x v="4"/>
    <d v="2024-02-04T00:00:00"/>
    <s v="Services"/>
    <s v="Opportunity"/>
    <n v="5"/>
    <s v="Initial contact"/>
    <n v="2"/>
    <n v="7094"/>
    <n v="0.4"/>
    <d v="2024-05-28T00:00:00"/>
    <m/>
  </r>
  <r>
    <s v="Rath, Gleason and Shanahan"/>
    <s v="Switzerland"/>
    <n v="46.204391000000001"/>
    <n v="6.1431579999999997"/>
    <s v="Professional Services &amp; Consulting"/>
    <s v="Medium (201-500)"/>
    <x v="4"/>
    <d v="2024-03-23T00:00:00"/>
    <s v="SAAS"/>
    <s v="Opportunity"/>
    <n v="5"/>
    <s v="Initial contact"/>
    <n v="2"/>
    <n v="3955"/>
    <n v="0.3"/>
    <d v="2025-03-22T00:00:00"/>
    <m/>
  </r>
  <r>
    <s v="Cormier-Baumbach"/>
    <s v="Italy"/>
    <n v="41.902782000000002"/>
    <n v="12.496366"/>
    <s v="Energy &amp; Utilities"/>
    <s v="Medium (201-500)"/>
    <x v="2"/>
    <d v="2024-04-29T00:00:00"/>
    <s v="Services"/>
    <s v="Opportunity"/>
    <n v="5"/>
    <s v="Initial contact"/>
    <n v="2"/>
    <n v="7725"/>
    <n v="0.2"/>
    <d v="2024-10-14T00:00:00"/>
    <m/>
  </r>
  <r>
    <s v="Langworth, Herzog and Veum"/>
    <s v="France"/>
    <n v="48.864716000000001"/>
    <n v="2.3490139999999999"/>
    <s v="Transportation &amp; Logistics"/>
    <s v="Medium (201-500)"/>
    <x v="1"/>
    <d v="2024-05-17T00:00:00"/>
    <s v="Services"/>
    <s v="Opportunity"/>
    <n v="5"/>
    <s v="Initial contact"/>
    <n v="2"/>
    <n v="5993"/>
    <n v="0.8"/>
    <d v="2025-02-03T00:00:00"/>
    <m/>
  </r>
  <r>
    <s v="Botsford-Ruecker"/>
    <s v="Switzerland"/>
    <n v="46.204391000000001"/>
    <n v="6.1431579999999997"/>
    <s v="Government Administration &amp; Healthcare"/>
    <s v="Medium (201-500)"/>
    <x v="2"/>
    <d v="2024-03-03T00:00:00"/>
    <s v="Services"/>
    <s v="Opportunity"/>
    <n v="5"/>
    <s v="Initial contact"/>
    <n v="2"/>
    <n v="4910"/>
    <n v="0.4"/>
    <d v="2024-09-19T00:00:00"/>
    <m/>
  </r>
  <r>
    <s v="Bernier, D'Amore and Quitzon"/>
    <s v="Belgium"/>
    <n v="51.260196999999998"/>
    <n v="4.4027710000000004"/>
    <s v="Agriculture &amp; Mining"/>
    <s v="Medium (201-500)"/>
    <x v="2"/>
    <d v="2024-01-30T00:00:00"/>
    <s v="SAAS"/>
    <s v="Opportunity"/>
    <n v="5"/>
    <s v="Initial contact"/>
    <n v="2"/>
    <n v="6186"/>
    <n v="0.4"/>
    <d v="2024-09-22T00:00:00"/>
    <m/>
  </r>
  <r>
    <s v="Gleichner-Crist"/>
    <s v="Portugal"/>
    <n v="38.736946000000003"/>
    <n v="-9.1426850000000002"/>
    <s v="Government Administration &amp; Healthcare"/>
    <s v="Medium (201-500)"/>
    <x v="2"/>
    <d v="2024-02-26T00:00:00"/>
    <s v="Custom solution"/>
    <s v="Opportunity"/>
    <n v="5"/>
    <s v="Initial contact"/>
    <n v="2"/>
    <n v="4143"/>
    <n v="0.2"/>
    <d v="2024-06-23T00:00:00"/>
    <m/>
  </r>
  <r>
    <s v="Bosco-Kemmer"/>
    <s v="Germany"/>
    <n v="52.520007999999997"/>
    <n v="13.404954"/>
    <s v="Transportation &amp; Logistics"/>
    <s v="Medium (201-500)"/>
    <x v="3"/>
    <d v="2024-02-08T00:00:00"/>
    <s v="Services"/>
    <s v="Opportunity"/>
    <n v="5"/>
    <s v="Initial contact"/>
    <n v="2"/>
    <n v="1932"/>
    <n v="0.7"/>
    <d v="2024-12-21T00:00:00"/>
    <m/>
  </r>
  <r>
    <s v="Pacocha-Powlowski"/>
    <s v="Switzerland"/>
    <n v="46.204391000000001"/>
    <n v="6.1431579999999997"/>
    <s v="Banking &amp; Finance"/>
    <s v="Medium (201-500)"/>
    <x v="2"/>
    <d v="2024-05-08T00:00:00"/>
    <s v="Services"/>
    <s v="Opportunity"/>
    <n v="5"/>
    <s v="Initial contact"/>
    <n v="2"/>
    <n v="5594"/>
    <n v="0.1"/>
    <d v="2024-07-10T00:00:00"/>
    <m/>
  </r>
  <r>
    <s v="Smith Inc"/>
    <s v="Portugal"/>
    <n v="38.736946000000003"/>
    <n v="-9.1426850000000002"/>
    <s v="Government Administration &amp; Healthcare"/>
    <s v="Medium (201-500)"/>
    <x v="7"/>
    <d v="2024-03-08T00:00:00"/>
    <s v="Custom solution"/>
    <s v="Opportunity"/>
    <n v="5"/>
    <s v="Initial contact"/>
    <n v="2"/>
    <n v="7212"/>
    <n v="0.5"/>
    <d v="2024-11-19T00:00:00"/>
    <m/>
  </r>
  <r>
    <s v="Stark Inc"/>
    <s v="France"/>
    <n v="48.864716000000001"/>
    <n v="2.3490139999999999"/>
    <s v="Professional Services &amp; Consulting"/>
    <s v="Medium (201-500)"/>
    <x v="6"/>
    <d v="2024-04-21T00:00:00"/>
    <s v="SAAS"/>
    <s v="Opportunity"/>
    <n v="5"/>
    <s v="Initial contact"/>
    <n v="2"/>
    <n v="1094"/>
    <n v="0.5"/>
    <d v="2024-11-20T00:00:00"/>
    <m/>
  </r>
  <r>
    <s v="Bailey-VonRueden"/>
    <s v="Portugal"/>
    <n v="38.736946000000003"/>
    <n v="-9.1426850000000002"/>
    <s v="IT &amp; IT Services"/>
    <s v="Medium (201-500)"/>
    <x v="4"/>
    <d v="2024-01-23T00:00:00"/>
    <s v="SAAS"/>
    <s v="Opportunity"/>
    <n v="5"/>
    <s v="Initial contact"/>
    <n v="2"/>
    <n v="7972"/>
    <n v="0.3"/>
    <d v="2024-08-09T00:00:00"/>
    <m/>
  </r>
  <r>
    <s v="Rogahn-Cummerata"/>
    <s v="France"/>
    <n v="48.864716000000001"/>
    <n v="2.3490139999999999"/>
    <s v="IT &amp; IT Services"/>
    <s v="Medium (201-500)"/>
    <x v="3"/>
    <d v="2024-02-04T00:00:00"/>
    <s v="Services"/>
    <s v="Opportunity"/>
    <n v="5"/>
    <s v="Initial contact"/>
    <n v="2"/>
    <n v="5743"/>
    <n v="0.4"/>
    <d v="2024-05-28T00:00:00"/>
    <m/>
  </r>
  <r>
    <s v="Cole LLC"/>
    <s v="Germany"/>
    <n v="52.520007999999997"/>
    <n v="13.404954"/>
    <s v="Professional Services &amp; Consulting"/>
    <s v="Medium (201-500)"/>
    <x v="0"/>
    <d v="2024-04-21T00:00:00"/>
    <s v="Services"/>
    <s v="Opportunity"/>
    <n v="5"/>
    <s v="Initial contact"/>
    <n v="2"/>
    <n v="1906"/>
    <n v="0.5"/>
    <d v="2025-01-03T00:00:00"/>
    <m/>
  </r>
  <r>
    <s v="Kling LLC"/>
    <s v="France"/>
    <n v="48.864716000000001"/>
    <n v="2.3490139999999999"/>
    <s v="Recreation &amp; Sports"/>
    <s v="Medium (201-500)"/>
    <x v="2"/>
    <d v="2024-05-10T00:00:00"/>
    <s v="SAAS"/>
    <s v="Opportunity"/>
    <n v="5"/>
    <s v="Initial contact"/>
    <n v="2"/>
    <n v="635"/>
    <n v="0.1"/>
    <d v="2025-03-24T00:00:00"/>
    <m/>
  </r>
  <r>
    <s v="Murray-Rice"/>
    <s v="Belgium"/>
    <n v="51.260196999999998"/>
    <n v="4.4027710000000004"/>
    <s v="Banking &amp; Finance"/>
    <s v="Medium (201-500)"/>
    <x v="3"/>
    <d v="2024-02-13T00:00:00"/>
    <s v="Custom solution"/>
    <s v="Opportunity"/>
    <n v="5"/>
    <s v="Initial contact"/>
    <n v="2"/>
    <n v="1429"/>
    <n v="0.2"/>
    <d v="2024-07-31T00:00:00"/>
    <m/>
  </r>
  <r>
    <s v="Cummerata and Sons"/>
    <s v="Germany"/>
    <n v="52.520007999999997"/>
    <n v="13.404954"/>
    <s v="Recreation &amp; Sports"/>
    <s v="Medium (201-500)"/>
    <x v="7"/>
    <d v="2024-02-03T00:00:00"/>
    <s v="Services"/>
    <s v="Opportunity"/>
    <n v="5"/>
    <s v="Initial contact"/>
    <n v="2"/>
    <n v="4340"/>
    <n v="0.5"/>
    <d v="2024-06-24T00:00:00"/>
    <m/>
  </r>
  <r>
    <s v="Hayes Inc"/>
    <s v="Italy"/>
    <n v="41.902782000000002"/>
    <n v="12.496366"/>
    <s v="Transportation &amp; Logistics"/>
    <s v="Medium (201-500)"/>
    <x v="3"/>
    <d v="2024-01-18T00:00:00"/>
    <s v="Custom solution"/>
    <s v="Opportunity"/>
    <n v="5"/>
    <s v="Initial contact"/>
    <n v="2"/>
    <n v="3907"/>
    <n v="0.4"/>
    <d v="2024-06-30T00:00:00"/>
    <m/>
  </r>
  <r>
    <s v="Pouros Group"/>
    <s v="Netherlands"/>
    <n v="52.370215999999999"/>
    <n v="4.895168"/>
    <s v="Government Administration &amp; Healthcare"/>
    <s v="Medium (201-500)"/>
    <x v="6"/>
    <d v="2024-01-03T00:00:00"/>
    <s v="SAAS"/>
    <s v="Opportunity"/>
    <n v="5"/>
    <s v="Initial contact"/>
    <n v="2"/>
    <n v="671"/>
    <n v="0.2"/>
    <d v="2024-02-06T00:00:00"/>
    <m/>
  </r>
  <r>
    <s v="Howe-Pfeffer"/>
    <s v="Switzerland"/>
    <n v="46.204391000000001"/>
    <n v="6.1431579999999997"/>
    <s v="Government Administration &amp; Healthcare"/>
    <s v="Medium (201-500)"/>
    <x v="2"/>
    <d v="2024-02-12T00:00:00"/>
    <s v="Custom solution"/>
    <s v="Opportunity"/>
    <n v="5"/>
    <s v="Initial contact"/>
    <n v="2"/>
    <n v="7563"/>
    <n v="0.3"/>
    <d v="2024-03-10T00:00:00"/>
    <m/>
  </r>
  <r>
    <s v="Lind, Swaniawski and Spinka"/>
    <s v="Netherlands"/>
    <n v="52.370215999999999"/>
    <n v="4.895168"/>
    <s v="Government Administration &amp; Healthcare"/>
    <s v="Medium (201-500)"/>
    <x v="6"/>
    <d v="2024-03-23T00:00:00"/>
    <s v="Services"/>
    <s v="Opportunity"/>
    <n v="5"/>
    <s v="Initial contact"/>
    <n v="2"/>
    <n v="1083"/>
    <n v="0.6"/>
    <d v="2025-02-05T00:00:00"/>
    <m/>
  </r>
  <r>
    <s v="Bechtelar and Sons"/>
    <s v="Portugal"/>
    <n v="38.736946000000003"/>
    <n v="-9.1426850000000002"/>
    <s v="Government Administration &amp; Healthcare"/>
    <s v="Medium (201-500)"/>
    <x v="3"/>
    <d v="2024-01-14T00:00:00"/>
    <s v="SAAS"/>
    <s v="Opportunity"/>
    <n v="5"/>
    <s v="Initial contact"/>
    <n v="2"/>
    <n v="5813"/>
    <n v="0.1"/>
    <d v="2024-07-17T00:00:00"/>
    <m/>
  </r>
  <r>
    <s v="Marquardt-Crooks"/>
    <s v="Belgium"/>
    <n v="51.260196999999998"/>
    <n v="4.4027710000000004"/>
    <s v="IT &amp; IT Services"/>
    <s v="Medium (201-500)"/>
    <x v="6"/>
    <d v="2024-02-06T00:00:00"/>
    <s v="Custom solution"/>
    <s v="Opportunity"/>
    <n v="5"/>
    <s v="Initial contact"/>
    <n v="2"/>
    <n v="2873"/>
    <n v="0.6"/>
    <d v="2024-04-02T00:00:00"/>
    <m/>
  </r>
  <r>
    <s v="Rice LLC"/>
    <s v="Spain"/>
    <n v="40.416775000000001"/>
    <n v="-3.7037900000000001"/>
    <s v="Transportation &amp; Logistics"/>
    <s v="Medium (201-500)"/>
    <x v="4"/>
    <d v="2024-04-25T00:00:00"/>
    <s v="SAAS"/>
    <s v="Opportunity"/>
    <n v="5"/>
    <s v="Initial contact"/>
    <n v="2"/>
    <n v="5053"/>
    <n v="0.2"/>
    <d v="2025-04-07T00:00:00"/>
    <m/>
  </r>
  <r>
    <s v="Fahey Group"/>
    <s v="Belgium"/>
    <n v="51.260196999999998"/>
    <n v="4.4027710000000004"/>
    <s v="Education &amp; Science"/>
    <s v="Medium (201-500)"/>
    <x v="7"/>
    <d v="2024-01-31T00:00:00"/>
    <s v="SAAS"/>
    <s v="Opportunity"/>
    <n v="5"/>
    <s v="Initial contact"/>
    <n v="2"/>
    <n v="8000"/>
    <n v="0.4"/>
    <d v="2024-11-09T00:00:00"/>
    <m/>
  </r>
  <r>
    <s v="Crona-Beer"/>
    <s v="Austria"/>
    <n v="48.210033000000003"/>
    <n v="16.363448999999999"/>
    <s v="IT &amp; IT Services"/>
    <s v="Medium (201-500)"/>
    <x v="3"/>
    <d v="2024-05-25T00:00:00"/>
    <s v="Custom solution"/>
    <s v="Opportunity"/>
    <n v="5"/>
    <s v="Initial contact"/>
    <n v="2"/>
    <n v="7020"/>
    <n v="0.8"/>
    <d v="2024-12-12T00:00:00"/>
    <m/>
  </r>
  <r>
    <s v="Runte-Baumbach"/>
    <s v="Austria"/>
    <n v="48.210033000000003"/>
    <n v="16.363448999999999"/>
    <s v="IT &amp; IT Services"/>
    <s v="Medium (201-500)"/>
    <x v="2"/>
    <d v="2024-03-07T00:00:00"/>
    <s v="Services"/>
    <s v="Opportunity"/>
    <n v="5"/>
    <s v="Initial contact"/>
    <n v="2"/>
    <n v="3691"/>
    <n v="0.3"/>
    <d v="2025-01-04T00:00:00"/>
    <m/>
  </r>
  <r>
    <s v="Nitzsche, O'Reilly and White"/>
    <s v="Netherlands"/>
    <n v="52.370215999999999"/>
    <n v="4.895168"/>
    <s v="Entertainment &amp; Media &amp; Hospitality"/>
    <s v="Medium (201-500)"/>
    <x v="5"/>
    <d v="2024-02-05T00:00:00"/>
    <s v="Custom solution"/>
    <s v="Opportunity"/>
    <n v="5"/>
    <s v="Initial contact"/>
    <n v="2"/>
    <n v="7971"/>
    <n v="0.5"/>
    <d v="2024-04-01T00:00:00"/>
    <m/>
  </r>
  <r>
    <s v="Rippin, Brakus and Cole"/>
    <s v="Spain"/>
    <n v="40.416775000000001"/>
    <n v="-3.7037900000000001"/>
    <s v="Recreation &amp; Sports"/>
    <s v="Medium (201-500)"/>
    <x v="2"/>
    <d v="2024-03-04T00:00:00"/>
    <s v="Services"/>
    <s v="Opportunity"/>
    <n v="5"/>
    <s v="Initial contact"/>
    <n v="2"/>
    <n v="2545"/>
    <n v="1"/>
    <d v="2024-08-27T00:00:00"/>
    <m/>
  </r>
  <r>
    <s v="Beahan-Jenkins"/>
    <s v="Spain"/>
    <n v="40.416775000000001"/>
    <n v="-3.7037900000000001"/>
    <s v="Transportation &amp; Logistics"/>
    <s v="Medium (201-500)"/>
    <x v="4"/>
    <d v="2024-05-15T00:00:00"/>
    <s v="Custom solution"/>
    <s v="Opportunity"/>
    <n v="5"/>
    <s v="Initial contact"/>
    <n v="2"/>
    <n v="3848"/>
    <n v="0.9"/>
    <d v="2025-04-04T00:00:00"/>
    <m/>
  </r>
  <r>
    <s v="Balistreri, Corkery and Mertz"/>
    <s v="Belgium"/>
    <n v="51.260196999999998"/>
    <n v="4.4027710000000004"/>
    <s v="Banking &amp; Finance"/>
    <s v="Medium (201-500)"/>
    <x v="6"/>
    <d v="2024-05-23T00:00:00"/>
    <s v="Custom solution"/>
    <s v="Opportunity"/>
    <n v="5"/>
    <s v="Initial contact"/>
    <n v="2"/>
    <n v="386"/>
    <n v="0.5"/>
    <d v="2024-09-11T00:00:00"/>
    <m/>
  </r>
  <r>
    <s v="Willms-Farrell"/>
    <s v="France"/>
    <n v="48.864716000000001"/>
    <n v="2.3490139999999999"/>
    <s v="Government Administration &amp; Healthcare"/>
    <s v="Medium (201-500)"/>
    <x v="4"/>
    <d v="2024-05-20T00:00:00"/>
    <s v="SAAS"/>
    <s v="Opportunity"/>
    <n v="5"/>
    <s v="Initial contact"/>
    <n v="2"/>
    <n v="1523"/>
    <n v="0.3"/>
    <d v="2025-01-25T00:00:00"/>
    <m/>
  </r>
  <r>
    <s v="O'Reilly, Dach and Simonis"/>
    <s v="Switzerland"/>
    <n v="46.204391000000001"/>
    <n v="6.1431579999999997"/>
    <s v="Manufacturing &amp; Production"/>
    <s v="Medium (201-500)"/>
    <x v="4"/>
    <d v="2024-04-30T00:00:00"/>
    <s v="SAAS"/>
    <s v="Opportunity"/>
    <n v="5"/>
    <s v="Initial contact"/>
    <n v="2"/>
    <n v="1672"/>
    <n v="0.9"/>
    <d v="2024-06-16T00:00:00"/>
    <m/>
  </r>
  <r>
    <s v="Kunde-Lockman"/>
    <s v="Portugal"/>
    <n v="38.736946000000003"/>
    <n v="-9.1426850000000002"/>
    <s v="Telecommunications"/>
    <s v="Medium (201-500)"/>
    <x v="1"/>
    <d v="2024-01-18T00:00:00"/>
    <s v="SAAS"/>
    <s v="Opportunity"/>
    <n v="5"/>
    <s v="Initial contact"/>
    <n v="2"/>
    <n v="2045"/>
    <n v="0.5"/>
    <d v="2024-10-02T00:00:00"/>
    <m/>
  </r>
  <r>
    <s v="Legros-Auer"/>
    <s v="France"/>
    <n v="48.864716000000001"/>
    <n v="2.3490139999999999"/>
    <s v="Manufacturing &amp; Production"/>
    <s v="Medium (201-500)"/>
    <x v="1"/>
    <d v="2024-04-27T00:00:00"/>
    <s v="SAAS"/>
    <s v="Opportunity"/>
    <n v="5"/>
    <s v="Initial contact"/>
    <n v="2"/>
    <n v="2968"/>
    <n v="0.2"/>
    <d v="2024-06-07T00:00:00"/>
    <m/>
  </r>
  <r>
    <s v="Orn LLC"/>
    <s v="Italy"/>
    <n v="41.902782000000002"/>
    <n v="12.496366"/>
    <s v="Transportation &amp; Logistics"/>
    <s v="Medium (201-500)"/>
    <x v="0"/>
    <d v="2024-03-19T00:00:00"/>
    <s v="Custom solution"/>
    <s v="Opportunity"/>
    <n v="5"/>
    <s v="Initial contact"/>
    <n v="2"/>
    <n v="1307"/>
    <n v="0.2"/>
    <d v="2025-01-01T00:00:00"/>
    <m/>
  </r>
  <r>
    <s v="Turcotte-VonRueden"/>
    <s v="France"/>
    <n v="48.864716000000001"/>
    <n v="2.3490139999999999"/>
    <s v="Banking &amp; Finance"/>
    <s v="Medium (201-500)"/>
    <x v="6"/>
    <d v="2024-03-10T00:00:00"/>
    <s v="SAAS"/>
    <s v="Opportunity"/>
    <n v="5"/>
    <s v="Initial contact"/>
    <n v="2"/>
    <n v="3725"/>
    <n v="0.4"/>
    <d v="2024-12-14T00:00:00"/>
    <m/>
  </r>
  <r>
    <s v="Vandervort Inc"/>
    <s v="Austria"/>
    <n v="48.210033000000003"/>
    <n v="16.363448999999999"/>
    <s v="Energy &amp; Utilities"/>
    <s v="Medium (201-500)"/>
    <x v="4"/>
    <d v="2024-04-26T00:00:00"/>
    <s v="Services"/>
    <s v="Opportunity"/>
    <n v="5"/>
    <s v="Initial contact"/>
    <n v="2"/>
    <n v="5200"/>
    <n v="0.4"/>
    <d v="2024-12-29T00:00:00"/>
    <m/>
  </r>
  <r>
    <s v="Schaden, Dicki and Kiehn"/>
    <s v="France"/>
    <n v="48.864716000000001"/>
    <n v="2.3490139999999999"/>
    <s v="Energy &amp; Utilities"/>
    <s v="Medium (201-500)"/>
    <x v="4"/>
    <d v="2024-05-22T00:00:00"/>
    <s v="Custom solution"/>
    <s v="Opportunity"/>
    <n v="5"/>
    <s v="Initial contact"/>
    <n v="2"/>
    <n v="7311"/>
    <n v="0.7"/>
    <d v="2025-05-17T00:00:00"/>
    <m/>
  </r>
  <r>
    <s v="Bosco Group"/>
    <s v="Belgium"/>
    <n v="51.260196999999998"/>
    <n v="4.4027710000000004"/>
    <s v="Professional Services &amp; Consulting"/>
    <s v="Medium (201-500)"/>
    <x v="3"/>
    <d v="2024-01-28T00:00:00"/>
    <s v="Custom solution"/>
    <s v="Opportunity"/>
    <n v="5"/>
    <s v="Initial contact"/>
    <n v="2"/>
    <n v="1173"/>
    <n v="0.4"/>
    <d v="2024-08-04T00:00:00"/>
    <m/>
  </r>
  <r>
    <s v="Rosenbaum Group"/>
    <s v="Portugal"/>
    <n v="38.736946000000003"/>
    <n v="-9.1426850000000002"/>
    <s v="Retail &amp; Distribution"/>
    <s v="Medium (201-500)"/>
    <x v="7"/>
    <d v="2024-05-05T00:00:00"/>
    <s v="Custom solution"/>
    <s v="Opportunity"/>
    <n v="5"/>
    <s v="Initial contact"/>
    <n v="2"/>
    <n v="7339"/>
    <n v="0.7"/>
    <d v="2024-12-30T00:00:00"/>
    <m/>
  </r>
  <r>
    <s v="Auer-Bradtke"/>
    <s v="Germany"/>
    <n v="52.520007999999997"/>
    <n v="13.404954"/>
    <s v="Manufacturing &amp; Production"/>
    <s v="Medium (201-500)"/>
    <x v="1"/>
    <d v="2024-05-18T00:00:00"/>
    <s v="SAAS"/>
    <s v="Opportunity"/>
    <n v="5"/>
    <s v="Initial contact"/>
    <n v="2"/>
    <n v="5441"/>
    <n v="0.4"/>
    <d v="2024-07-18T00:00:00"/>
    <m/>
  </r>
  <r>
    <s v="Armstrong, Hermann and Sawayn"/>
    <s v="Germany"/>
    <n v="52.520007999999997"/>
    <n v="13.404954"/>
    <s v="Entertainment &amp; Media &amp; Hospitality"/>
    <s v="Medium (201-500)"/>
    <x v="7"/>
    <d v="2024-03-04T00:00:00"/>
    <s v="SAAS"/>
    <s v="Opportunity"/>
    <n v="5"/>
    <s v="Initial contact"/>
    <n v="2"/>
    <n v="6675"/>
    <n v="0.2"/>
    <d v="2024-12-11T00:00:00"/>
    <m/>
  </r>
  <r>
    <s v="Feeney LLC"/>
    <s v="Belgium"/>
    <n v="51.260196999999998"/>
    <n v="4.4027710000000004"/>
    <s v="Banking &amp; Finance"/>
    <s v="Medium (201-500)"/>
    <x v="7"/>
    <d v="2024-03-15T00:00:00"/>
    <s v="Custom solution"/>
    <s v="Opportunity"/>
    <n v="5"/>
    <s v="Initial contact"/>
    <n v="2"/>
    <n v="6553"/>
    <n v="0.3"/>
    <d v="2024-09-29T00:00:00"/>
    <m/>
  </r>
  <r>
    <s v="Marquardt, Denesik and Schmeler"/>
    <s v="Germany"/>
    <n v="52.520007999999997"/>
    <n v="13.404954"/>
    <s v="Construction &amp; Engineering"/>
    <s v="Medium (201-500)"/>
    <x v="1"/>
    <d v="2024-04-20T00:00:00"/>
    <s v="Custom solution"/>
    <s v="Opportunity"/>
    <n v="5"/>
    <s v="Initial contact"/>
    <n v="2"/>
    <n v="6215"/>
    <n v="0.4"/>
    <d v="2024-06-30T00:00:00"/>
    <m/>
  </r>
  <r>
    <s v="Bernier, Herman and Schulist"/>
    <s v="Germany"/>
    <n v="52.520007999999997"/>
    <n v="13.404954"/>
    <s v="IT &amp; IT Services"/>
    <s v="Medium (201-500)"/>
    <x v="3"/>
    <d v="2024-03-30T00:00:00"/>
    <s v="SAAS"/>
    <s v="Opportunity"/>
    <n v="5"/>
    <s v="Initial contact"/>
    <n v="2"/>
    <n v="7596"/>
    <n v="0.3"/>
    <d v="2024-05-02T00:00:00"/>
    <m/>
  </r>
  <r>
    <s v="Boyer and Sons"/>
    <s v="Italy"/>
    <n v="41.902782000000002"/>
    <n v="12.496366"/>
    <s v="Telecommunications"/>
    <s v="Medium (201-500)"/>
    <x v="4"/>
    <d v="2024-05-26T00:00:00"/>
    <s v="SAAS"/>
    <s v="Opportunity"/>
    <n v="5"/>
    <s v="Initial contact"/>
    <n v="2"/>
    <n v="7503"/>
    <n v="0.5"/>
    <d v="2025-02-05T00:00:00"/>
    <m/>
  </r>
  <r>
    <s v="Ratke Inc"/>
    <s v="Italy"/>
    <n v="41.902782000000002"/>
    <n v="12.496366"/>
    <s v="IT &amp; IT Services"/>
    <s v="Medium (201-500)"/>
    <x v="4"/>
    <d v="2024-03-01T00:00:00"/>
    <s v="Custom solution"/>
    <s v="Opportunity"/>
    <n v="5"/>
    <s v="Initial contact"/>
    <n v="2"/>
    <n v="3606"/>
    <n v="0.3"/>
    <d v="2024-09-20T00:00:00"/>
    <m/>
  </r>
  <r>
    <s v="Padberg, Koepp and Walsh"/>
    <s v="Switzerland"/>
    <n v="46.204391000000001"/>
    <n v="6.1431579999999997"/>
    <s v="Agriculture &amp; Mining"/>
    <s v="Medium (201-500)"/>
    <x v="3"/>
    <d v="2024-02-03T00:00:00"/>
    <s v="SAAS"/>
    <s v="Opportunity"/>
    <n v="5"/>
    <s v="Initial contact"/>
    <n v="2"/>
    <n v="4178"/>
    <n v="0.6"/>
    <d v="2024-04-15T00:00:00"/>
    <m/>
  </r>
  <r>
    <s v="Monahan, Dooley and Jast"/>
    <s v="Switzerland"/>
    <n v="46.204391000000001"/>
    <n v="6.1431579999999997"/>
    <s v="Banking &amp; Finance"/>
    <s v="Medium (201-500)"/>
    <x v="0"/>
    <d v="2024-04-08T00:00:00"/>
    <s v="Custom solution"/>
    <s v="Opportunity"/>
    <n v="5"/>
    <s v="Initial contact"/>
    <n v="2"/>
    <n v="529"/>
    <n v="0.2"/>
    <d v="2024-11-23T00:00:00"/>
    <m/>
  </r>
  <r>
    <s v="Lehner, Jacobi and Koepp"/>
    <s v="Italy"/>
    <n v="41.902782000000002"/>
    <n v="12.496366"/>
    <s v="IT &amp; IT Services"/>
    <s v="Medium (201-500)"/>
    <x v="1"/>
    <d v="2024-03-05T00:00:00"/>
    <s v="Custom solution"/>
    <s v="Opportunity"/>
    <n v="5"/>
    <s v="Initial contact"/>
    <n v="2"/>
    <n v="6577"/>
    <n v="0.2"/>
    <d v="2024-11-15T00:00:00"/>
    <m/>
  </r>
  <r>
    <s v="Ondricka-Jerde"/>
    <s v="Portugal"/>
    <n v="38.736946000000003"/>
    <n v="-9.1426850000000002"/>
    <s v="IT &amp; IT Services"/>
    <s v="Medium (201-500)"/>
    <x v="4"/>
    <d v="2024-01-23T00:00:00"/>
    <s v="Services"/>
    <s v="Opportunity"/>
    <n v="5"/>
    <s v="Initial contact"/>
    <n v="2"/>
    <n v="1908"/>
    <n v="0.5"/>
    <d v="2025-01-20T00:00:00"/>
    <m/>
  </r>
  <r>
    <s v="Gerhold, Fahey and Schowalter"/>
    <s v="Germany"/>
    <n v="52.520007999999997"/>
    <n v="13.404954"/>
    <s v="Transportation &amp; Logistics"/>
    <s v="Medium (201-500)"/>
    <x v="4"/>
    <d v="2024-04-28T00:00:00"/>
    <s v="Services"/>
    <s v="Opportunity"/>
    <n v="5"/>
    <s v="Initial contact"/>
    <n v="2"/>
    <n v="360"/>
    <n v="0.1"/>
    <d v="2024-11-05T00:00:00"/>
    <m/>
  </r>
  <r>
    <s v="Harvey-Gottlieb"/>
    <s v="Germany"/>
    <n v="52.520007999999997"/>
    <n v="13.404954"/>
    <s v="IT &amp; IT Services"/>
    <s v="Medium (201-500)"/>
    <x v="3"/>
    <d v="2024-04-29T00:00:00"/>
    <s v="SAAS"/>
    <s v="Opportunity"/>
    <n v="5"/>
    <s v="Initial contact"/>
    <n v="2"/>
    <n v="7973"/>
    <n v="0.3"/>
    <d v="2024-09-13T00:00:00"/>
    <m/>
  </r>
  <r>
    <s v="Botsford, Hudson and Becker"/>
    <s v="Germany"/>
    <n v="52.520007999999997"/>
    <n v="13.404954"/>
    <s v="Construction &amp; Engineering"/>
    <s v="Medium (201-500)"/>
    <x v="2"/>
    <d v="2024-05-18T00:00:00"/>
    <s v="Services"/>
    <s v="Opportunity"/>
    <n v="5"/>
    <s v="Initial contact"/>
    <n v="2"/>
    <n v="2029"/>
    <n v="0.2"/>
    <d v="2024-08-12T00:00:00"/>
    <m/>
  </r>
  <r>
    <s v="Bogan Group"/>
    <s v="Germany"/>
    <n v="52.520007999999997"/>
    <n v="13.404954"/>
    <s v="Transportation &amp; Logistics"/>
    <s v="Medium (201-500)"/>
    <x v="6"/>
    <d v="2024-05-21T00:00:00"/>
    <s v="SAAS"/>
    <s v="Opportunity"/>
    <n v="5"/>
    <s v="Initial contact"/>
    <n v="2"/>
    <n v="3487"/>
    <n v="0.3"/>
    <d v="2025-01-08T00:00:00"/>
    <m/>
  </r>
  <r>
    <s v="Morissette Group"/>
    <s v="Netherlands"/>
    <n v="52.370215999999999"/>
    <n v="4.895168"/>
    <s v="Government Administration &amp; Healthcare"/>
    <s v="Medium (201-500)"/>
    <x v="3"/>
    <d v="2024-05-26T00:00:00"/>
    <s v="Custom solution"/>
    <s v="Opportunity"/>
    <n v="5"/>
    <s v="Initial contact"/>
    <n v="2"/>
    <n v="5274"/>
    <n v="0.7"/>
    <d v="2024-10-23T00:00:00"/>
    <m/>
  </r>
  <r>
    <s v="Huels-Hyatt"/>
    <s v="Austria"/>
    <n v="48.210033000000003"/>
    <n v="16.363448999999999"/>
    <s v="Construction &amp; Engineering"/>
    <s v="Medium (201-500)"/>
    <x v="4"/>
    <d v="2024-05-26T00:00:00"/>
    <s v="Services"/>
    <s v="Opportunity"/>
    <n v="5"/>
    <s v="Initial contact"/>
    <n v="2"/>
    <n v="7451"/>
    <n v="0.2"/>
    <d v="2024-07-31T00:00:00"/>
    <m/>
  </r>
  <r>
    <s v="Price-Pagac"/>
    <s v="France"/>
    <n v="48.864716000000001"/>
    <n v="2.3490139999999999"/>
    <s v="Manufacturing &amp; Production"/>
    <s v="Medium (201-500)"/>
    <x v="3"/>
    <d v="2024-01-13T00:00:00"/>
    <s v="SAAS"/>
    <s v="Opportunity"/>
    <n v="5"/>
    <s v="Initial contact"/>
    <n v="2"/>
    <n v="4486"/>
    <n v="0.6"/>
    <d v="2024-12-30T00:00:00"/>
    <m/>
  </r>
  <r>
    <s v="Harris-Lindgren"/>
    <s v="Germany"/>
    <n v="52.520007999999997"/>
    <n v="13.404954"/>
    <s v="Government Administration &amp; Healthcare"/>
    <s v="Medium (201-500)"/>
    <x v="0"/>
    <d v="2024-02-06T00:00:00"/>
    <s v="Custom solution"/>
    <s v="Opportunity"/>
    <n v="5"/>
    <s v="Initial contact"/>
    <n v="2"/>
    <n v="7066"/>
    <n v="0.8"/>
    <d v="2024-07-03T00:00:00"/>
    <m/>
  </r>
  <r>
    <s v="Schimmel-Langosh"/>
    <s v="Portugal"/>
    <n v="38.736946000000003"/>
    <n v="-9.1426850000000002"/>
    <s v="IT &amp; IT Services"/>
    <s v="Medium (201-500)"/>
    <x v="0"/>
    <d v="2024-05-23T00:00:00"/>
    <s v="SAAS"/>
    <s v="Opportunity"/>
    <n v="5"/>
    <s v="Initial contact"/>
    <n v="2"/>
    <n v="1015"/>
    <n v="0.2"/>
    <d v="2024-11-28T00:00:00"/>
    <m/>
  </r>
  <r>
    <s v="Bosco, Hills and Reinger"/>
    <s v="France"/>
    <n v="48.864716000000001"/>
    <n v="2.3490139999999999"/>
    <s v="Manufacturing &amp; Production"/>
    <s v="Medium (201-500)"/>
    <x v="3"/>
    <d v="2024-05-21T00:00:00"/>
    <s v="Custom solution"/>
    <s v="Opportunity"/>
    <n v="5"/>
    <s v="Initial contact"/>
    <n v="2"/>
    <n v="6185"/>
    <n v="0.7"/>
    <d v="2024-08-26T00:00:00"/>
    <m/>
  </r>
  <r>
    <s v="Crooks, Herzog and Leannon"/>
    <s v="Italy"/>
    <n v="41.902782000000002"/>
    <n v="12.496366"/>
    <s v="Transportation &amp; Logistics"/>
    <s v="Medium (201-500)"/>
    <x v="4"/>
    <d v="2024-04-13T00:00:00"/>
    <s v="Services"/>
    <s v="Opportunity"/>
    <n v="5"/>
    <s v="Initial contact"/>
    <n v="2"/>
    <n v="4202"/>
    <n v="0.4"/>
    <d v="2024-11-03T00:00:00"/>
    <m/>
  </r>
  <r>
    <s v="Greenholt, Gorczany and Osinski"/>
    <s v="Germany"/>
    <n v="52.520007999999997"/>
    <n v="13.404954"/>
    <s v="Banking &amp; Finance"/>
    <s v="Medium (201-500)"/>
    <x v="2"/>
    <d v="2024-03-05T00:00:00"/>
    <s v="Custom solution"/>
    <s v="Opportunity"/>
    <n v="5"/>
    <s v="Initial contact"/>
    <n v="2"/>
    <n v="4592"/>
    <n v="0.2"/>
    <d v="2024-09-26T00:00:00"/>
    <m/>
  </r>
  <r>
    <s v="Dach-Shields"/>
    <s v="Netherlands"/>
    <n v="52.370215999999999"/>
    <n v="4.895168"/>
    <s v="IT &amp; IT Services"/>
    <s v="Medium (201-500)"/>
    <x v="3"/>
    <d v="2024-03-23T00:00:00"/>
    <s v="Services"/>
    <s v="Opportunity"/>
    <n v="5"/>
    <s v="Initial contact"/>
    <n v="2"/>
    <n v="5567"/>
    <n v="0.3"/>
    <d v="2024-08-12T00:00:00"/>
    <m/>
  </r>
  <r>
    <s v="Blanda-Bednar"/>
    <s v="Portugal"/>
    <n v="38.736946000000003"/>
    <n v="-9.1426850000000002"/>
    <s v="Entertainment &amp; Media &amp; Hospitality"/>
    <s v="Medium (201-500)"/>
    <x v="4"/>
    <d v="2024-04-11T00:00:00"/>
    <s v="SAAS"/>
    <s v="Opportunity"/>
    <n v="5"/>
    <s v="Initial contact"/>
    <n v="2"/>
    <n v="7438"/>
    <n v="0.6"/>
    <d v="2024-08-12T00:00:00"/>
    <m/>
  </r>
  <r>
    <s v="Bergnaum, Johnson and Grimes"/>
    <s v="Italy"/>
    <n v="41.902782000000002"/>
    <n v="12.496366"/>
    <s v="Entertainment &amp; Media &amp; Hospitality"/>
    <s v="Medium (201-500)"/>
    <x v="3"/>
    <d v="2024-02-26T00:00:00"/>
    <s v="SAAS"/>
    <s v="Opportunity"/>
    <n v="5"/>
    <s v="Initial contact"/>
    <n v="2"/>
    <n v="7116"/>
    <n v="0.2"/>
    <d v="2024-07-23T00:00:00"/>
    <m/>
  </r>
  <r>
    <s v="Lesch LLC"/>
    <s v="Italy"/>
    <n v="41.902782000000002"/>
    <n v="12.496366"/>
    <s v="Banking &amp; Finance"/>
    <s v="Medium (201-500)"/>
    <x v="5"/>
    <d v="2024-05-09T00:00:00"/>
    <s v="SAAS"/>
    <s v="Opportunity"/>
    <n v="5"/>
    <s v="Initial contact"/>
    <n v="2"/>
    <n v="3763"/>
    <n v="0.6"/>
    <d v="2025-01-20T00:00:00"/>
    <m/>
  </r>
  <r>
    <s v="Reichert LLC"/>
    <s v="Austria"/>
    <n v="48.210033000000003"/>
    <n v="16.363448999999999"/>
    <s v="Education &amp; Science"/>
    <s v="Medium (201-500)"/>
    <x v="3"/>
    <d v="2024-05-15T00:00:00"/>
    <s v="SAAS"/>
    <s v="Opportunity"/>
    <n v="5"/>
    <s v="Initial contact"/>
    <n v="2"/>
    <n v="520"/>
    <n v="0.3"/>
    <d v="2024-12-21T00:00:00"/>
    <m/>
  </r>
  <r>
    <s v="Breitenberg-Huel"/>
    <s v="Germany"/>
    <n v="52.520007999999997"/>
    <n v="13.404954"/>
    <s v="Transportation &amp; Logistics"/>
    <s v="Medium (201-500)"/>
    <x v="3"/>
    <d v="2024-02-02T00:00:00"/>
    <s v="Services"/>
    <s v="Opportunity"/>
    <n v="5"/>
    <s v="Initial contact"/>
    <n v="2"/>
    <n v="7236"/>
    <n v="0.7"/>
    <d v="2024-05-09T00:00:00"/>
    <m/>
  </r>
  <r>
    <s v="O'Conner-Braun"/>
    <s v="France"/>
    <n v="48.864716000000001"/>
    <n v="2.3490139999999999"/>
    <s v="Manufacturing &amp; Production"/>
    <s v="Medium (201-500)"/>
    <x v="4"/>
    <d v="2024-03-07T00:00:00"/>
    <s v="Services"/>
    <s v="Opportunity"/>
    <n v="5"/>
    <s v="Initial contact"/>
    <n v="2"/>
    <n v="7972"/>
    <n v="0.3"/>
    <d v="2024-04-17T00:00:00"/>
    <m/>
  </r>
  <r>
    <s v="Shanahan, Senger and Rogahn"/>
    <s v="Portugal"/>
    <n v="38.736946000000003"/>
    <n v="-9.1426850000000002"/>
    <s v="Retail &amp; Distribution"/>
    <s v="Medium (201-500)"/>
    <x v="2"/>
    <d v="2024-01-03T00:00:00"/>
    <s v="Services"/>
    <s v="Opportunity"/>
    <n v="5"/>
    <s v="Initial contact"/>
    <n v="2"/>
    <n v="5674"/>
    <n v="0.5"/>
    <d v="2024-03-16T00:00:00"/>
    <m/>
  </r>
  <r>
    <s v="Aimbo"/>
    <s v="Spain"/>
    <n v="40.416775000000001"/>
    <n v="-3.7037900000000001"/>
    <s v="Transportation &amp; Logistics"/>
    <s v="Large (501-1000)"/>
    <x v="5"/>
    <d v="2024-01-13T00:00:00"/>
    <s v="Services"/>
    <s v="Opportunity"/>
    <n v="5"/>
    <s v="Initial contact"/>
    <n v="2"/>
    <n v="3461"/>
    <n v="0.3"/>
    <d v="2024-07-21T00:00:00"/>
    <m/>
  </r>
  <r>
    <s v="Skajo"/>
    <s v="Germany"/>
    <n v="52.520007999999997"/>
    <n v="13.404954"/>
    <s v="IT &amp; IT Services"/>
    <s v="Large (501-1000)"/>
    <x v="1"/>
    <d v="2024-02-17T00:00:00"/>
    <s v="Services"/>
    <s v="Opportunity"/>
    <n v="5"/>
    <s v="Initial contact"/>
    <n v="2"/>
    <n v="2425"/>
    <n v="0.2"/>
    <d v="2024-11-02T00:00:00"/>
    <m/>
  </r>
  <r>
    <s v="Yodel"/>
    <s v="Italy"/>
    <n v="41.902782000000002"/>
    <n v="12.496366"/>
    <s v="Banking &amp; Finance"/>
    <s v="Large (501-1000)"/>
    <x v="0"/>
    <d v="2024-04-01T00:00:00"/>
    <s v="SAAS"/>
    <s v="Opportunity"/>
    <n v="5"/>
    <s v="Initial contact"/>
    <n v="2"/>
    <n v="19997"/>
    <n v="1"/>
    <d v="2024-07-25T00:00:00"/>
    <m/>
  </r>
  <r>
    <s v="Greenfelder-Johns"/>
    <s v="Italy"/>
    <n v="41.902782000000002"/>
    <n v="12.496366"/>
    <s v="Manufacturing &amp; Production"/>
    <s v="Large (501-1000)"/>
    <x v="2"/>
    <d v="2024-04-29T00:00:00"/>
    <s v="Services"/>
    <s v="Opportunity"/>
    <n v="5"/>
    <s v="Initial contact"/>
    <n v="2"/>
    <n v="3823"/>
    <n v="0.5"/>
    <d v="2024-12-10T00:00:00"/>
    <m/>
  </r>
  <r>
    <s v="Mosciski, Hansen and Ruecker"/>
    <s v="Switzerland"/>
    <n v="46.204391000000001"/>
    <n v="6.1431579999999997"/>
    <s v="Manufacturing &amp; Production"/>
    <s v="Large (501-1000)"/>
    <x v="0"/>
    <d v="2024-04-06T00:00:00"/>
    <s v="Custom solution"/>
    <s v="Opportunity"/>
    <n v="5"/>
    <s v="Initial contact"/>
    <n v="2"/>
    <n v="9441"/>
    <n v="0.5"/>
    <d v="2024-10-23T00:00:00"/>
    <m/>
  </r>
  <r>
    <s v="Balistreri LLC"/>
    <s v="Portugal"/>
    <n v="38.736946000000003"/>
    <n v="-9.1426850000000002"/>
    <s v="Banking &amp; Finance"/>
    <s v="Large (501-1000)"/>
    <x v="3"/>
    <d v="2024-04-26T00:00:00"/>
    <s v="Services"/>
    <s v="Opportunity"/>
    <n v="5"/>
    <s v="Initial contact"/>
    <n v="2"/>
    <n v="16217"/>
    <n v="0.4"/>
    <d v="2025-02-27T00:00:00"/>
    <m/>
  </r>
  <r>
    <s v="Barrows, Jacobs and O'Hara"/>
    <s v="Spain"/>
    <n v="40.416775000000001"/>
    <n v="-3.7037900000000001"/>
    <s v="Government Administration &amp; Healthcare"/>
    <s v="Large (501-1000)"/>
    <x v="4"/>
    <d v="2024-04-15T00:00:00"/>
    <s v="SAAS"/>
    <s v="Opportunity"/>
    <n v="5"/>
    <s v="Initial contact"/>
    <n v="2"/>
    <n v="15769"/>
    <n v="0.5"/>
    <d v="2024-09-19T00:00:00"/>
    <m/>
  </r>
  <r>
    <s v="Schaefer-Lockman"/>
    <s v="Germany"/>
    <n v="52.520007999999997"/>
    <n v="13.404954"/>
    <s v="Banking &amp; Finance"/>
    <s v="Large (501-1000)"/>
    <x v="7"/>
    <d v="2024-02-28T00:00:00"/>
    <s v="Custom solution"/>
    <s v="Opportunity"/>
    <n v="5"/>
    <s v="Initial contact"/>
    <n v="2"/>
    <n v="8716"/>
    <n v="0.3"/>
    <d v="2024-09-18T00:00:00"/>
    <m/>
  </r>
  <r>
    <s v="Barrows-Waelchi"/>
    <s v="Germany"/>
    <n v="52.520007999999997"/>
    <n v="13.404954"/>
    <s v="Transportation &amp; Logistics"/>
    <s v="Large (501-1000)"/>
    <x v="4"/>
    <d v="2024-03-22T00:00:00"/>
    <s v="Custom solution"/>
    <s v="Opportunity"/>
    <n v="5"/>
    <s v="Initial contact"/>
    <n v="2"/>
    <n v="11913"/>
    <n v="0.5"/>
    <d v="2024-12-10T00:00:00"/>
    <m/>
  </r>
  <r>
    <s v="Walsh Inc"/>
    <s v="France"/>
    <n v="48.864716000000001"/>
    <n v="2.3490139999999999"/>
    <s v="Recreation &amp; Sports"/>
    <s v="Enterprise (1001+)"/>
    <x v="4"/>
    <d v="2024-05-25T00:00:00"/>
    <s v="Services"/>
    <s v="Opportunity"/>
    <n v="5"/>
    <s v="Initial contact"/>
    <n v="2"/>
    <n v="17606"/>
    <n v="0.2"/>
    <d v="2024-06-29T00:00:00"/>
    <m/>
  </r>
  <r>
    <s v="Trantow Group"/>
    <s v="Belgium"/>
    <n v="51.260196999999998"/>
    <n v="4.4027710000000004"/>
    <s v="Agriculture &amp; Mining"/>
    <s v="Enterprise (1001+)"/>
    <x v="3"/>
    <d v="2024-05-10T00:00:00"/>
    <s v="SAAS"/>
    <s v="Opportunity"/>
    <n v="5"/>
    <s v="Initial contact"/>
    <n v="2"/>
    <n v="17361"/>
    <n v="0.3"/>
    <d v="2024-11-24T00:00:00"/>
    <m/>
  </r>
  <r>
    <s v="Murphy, Hudson and Considine"/>
    <s v="France"/>
    <n v="48.864716000000001"/>
    <n v="2.3490139999999999"/>
    <s v="Manufacturing &amp; Production"/>
    <s v="Enterprise (1001+)"/>
    <x v="3"/>
    <d v="2024-05-10T00:00:00"/>
    <s v="Custom solution"/>
    <s v="Opportunity"/>
    <n v="5"/>
    <s v="Initial contact"/>
    <n v="2"/>
    <n v="15588"/>
    <n v="0.4"/>
    <d v="2025-02-26T00:00:00"/>
    <m/>
  </r>
  <r>
    <s v="Tagchat"/>
    <s v="Portugal"/>
    <n v="38.736946000000003"/>
    <n v="-9.1426850000000002"/>
    <s v="Government Administration &amp; Healthcare"/>
    <s v="Small (11-200)"/>
    <x v="2"/>
    <d v="2024-01-28T00:00:00"/>
    <s v="SAAS"/>
    <s v="Opportunity"/>
    <n v="5"/>
    <s v="Lost"/>
    <n v="6"/>
    <n v="1615"/>
    <n v="0.3"/>
    <d v="2024-07-13T00:00:00"/>
    <m/>
  </r>
  <r>
    <s v="Yata"/>
    <s v="Germany"/>
    <n v="52.520007999999997"/>
    <n v="13.404954"/>
    <s v="IT &amp; IT Services"/>
    <s v="Small (11-200)"/>
    <x v="3"/>
    <d v="2024-02-27T00:00:00"/>
    <s v="Services"/>
    <s v="Opportunity"/>
    <n v="5"/>
    <s v="Lost"/>
    <n v="6"/>
    <n v="1317"/>
    <n v="0.2"/>
    <d v="2024-12-26T00:00:00"/>
    <m/>
  </r>
  <r>
    <s v="Cogibox"/>
    <s v="Italy"/>
    <n v="41.902782000000002"/>
    <n v="12.496366"/>
    <s v="IT &amp; IT Services"/>
    <s v="Small (11-200)"/>
    <x v="6"/>
    <d v="2024-04-09T00:00:00"/>
    <s v="SAAS"/>
    <s v="Opportunity"/>
    <n v="5"/>
    <s v="Lost"/>
    <n v="6"/>
    <n v="1152"/>
    <n v="0.5"/>
    <d v="2024-10-22T00:00:00"/>
    <m/>
  </r>
  <r>
    <s v="Skynoodle"/>
    <s v="France"/>
    <n v="48.864716000000001"/>
    <n v="2.3490139999999999"/>
    <s v="Agriculture &amp; Mining"/>
    <s v="Small (11-200)"/>
    <x v="7"/>
    <d v="2024-04-10T00:00:00"/>
    <s v="SAAS"/>
    <s v="Opportunity"/>
    <n v="5"/>
    <s v="Lost"/>
    <n v="6"/>
    <n v="1158"/>
    <n v="0.3"/>
    <d v="2024-11-22T00:00:00"/>
    <m/>
  </r>
  <r>
    <s v="Heidenreich, Stehr and Johnston"/>
    <s v="Belgium"/>
    <n v="51.260196999999998"/>
    <n v="4.4027710000000004"/>
    <s v="Transportation &amp; Logistics"/>
    <s v="Small (11-200)"/>
    <x v="3"/>
    <d v="2024-04-26T00:00:00"/>
    <s v="Custom solution"/>
    <s v="Opportunity"/>
    <n v="5"/>
    <s v="Lost"/>
    <n v="6"/>
    <n v="1306"/>
    <n v="0.5"/>
    <d v="2025-03-24T00:00:00"/>
    <m/>
  </r>
  <r>
    <s v="Schultz-Kirlin"/>
    <s v="Germany"/>
    <n v="52.520007999999997"/>
    <n v="13.404954"/>
    <s v="Recreation &amp; Sports"/>
    <s v="Small (11-200)"/>
    <x v="0"/>
    <d v="2024-01-13T00:00:00"/>
    <s v="Services"/>
    <s v="Opportunity"/>
    <n v="5"/>
    <s v="Lost"/>
    <n v="6"/>
    <n v="1170"/>
    <n v="0.2"/>
    <d v="2024-04-15T00:00:00"/>
    <m/>
  </r>
  <r>
    <s v="Blick-Schamberger"/>
    <s v="Germany"/>
    <n v="52.520007999999997"/>
    <n v="13.404954"/>
    <s v="Agriculture &amp; Mining"/>
    <s v="Small (11-200)"/>
    <x v="1"/>
    <d v="2024-01-13T00:00:00"/>
    <s v="Custom solution"/>
    <s v="Opportunity"/>
    <n v="5"/>
    <s v="Lost"/>
    <n v="6"/>
    <n v="1791"/>
    <n v="0.3"/>
    <d v="2024-08-29T00:00:00"/>
    <m/>
  </r>
  <r>
    <s v="White-Donnelly"/>
    <s v="Germany"/>
    <n v="52.520007999999997"/>
    <n v="13.404954"/>
    <s v="Recreation &amp; Sports"/>
    <s v="Small (11-200)"/>
    <x v="1"/>
    <d v="2024-02-07T00:00:00"/>
    <s v="SAAS"/>
    <s v="Opportunity"/>
    <n v="5"/>
    <s v="Lost"/>
    <n v="6"/>
    <n v="632"/>
    <n v="0.5"/>
    <d v="2024-09-30T00:00:00"/>
    <m/>
  </r>
  <r>
    <s v="Wuckert and Sons"/>
    <s v="Belgium"/>
    <n v="51.260196999999998"/>
    <n v="4.4027710000000004"/>
    <s v="Manufacturing &amp; Production"/>
    <s v="Small (11-200)"/>
    <x v="2"/>
    <d v="2024-05-11T00:00:00"/>
    <s v="Custom solution"/>
    <s v="Opportunity"/>
    <n v="5"/>
    <s v="Lost"/>
    <n v="6"/>
    <n v="644"/>
    <n v="0.2"/>
    <d v="2025-01-10T00:00:00"/>
    <m/>
  </r>
  <r>
    <s v="Batz, Fay and Murray"/>
    <s v="France"/>
    <n v="48.864716000000001"/>
    <n v="2.3490139999999999"/>
    <s v="Transportation &amp; Logistics"/>
    <s v="Small (11-200)"/>
    <x v="7"/>
    <d v="2024-03-30T00:00:00"/>
    <s v="SAAS"/>
    <s v="Opportunity"/>
    <n v="5"/>
    <s v="Lost"/>
    <n v="6"/>
    <n v="229"/>
    <n v="0.2"/>
    <d v="2025-03-23T00:00:00"/>
    <m/>
  </r>
  <r>
    <s v="Harvey-Reichel"/>
    <s v="Switzerland"/>
    <n v="46.204391000000001"/>
    <n v="6.1431579999999997"/>
    <s v="Professional Services &amp; Consulting"/>
    <s v="Small (11-200)"/>
    <x v="5"/>
    <d v="2024-05-02T00:00:00"/>
    <s v="Custom solution"/>
    <s v="Opportunity"/>
    <n v="5"/>
    <s v="Lost"/>
    <n v="6"/>
    <n v="1767"/>
    <n v="0.4"/>
    <d v="2024-10-24T00:00:00"/>
    <m/>
  </r>
  <r>
    <s v="Hilpert and Sons"/>
    <s v="Germany"/>
    <n v="52.520007999999997"/>
    <n v="13.404954"/>
    <s v="Energy &amp; Utilities"/>
    <s v="Small (11-200)"/>
    <x v="1"/>
    <d v="2024-04-07T00:00:00"/>
    <s v="SAAS"/>
    <s v="Opportunity"/>
    <n v="5"/>
    <s v="Lost"/>
    <n v="6"/>
    <n v="1844"/>
    <n v="0.2"/>
    <d v="2025-01-21T00:00:00"/>
    <m/>
  </r>
  <r>
    <s v="Stanton and Sons"/>
    <s v="Italy"/>
    <n v="41.902782000000002"/>
    <n v="12.496366"/>
    <s v="Agriculture &amp; Mining"/>
    <s v="Small (11-200)"/>
    <x v="2"/>
    <d v="2024-01-21T00:00:00"/>
    <s v="Custom solution"/>
    <s v="Opportunity"/>
    <n v="5"/>
    <s v="Lost"/>
    <n v="6"/>
    <n v="1361"/>
    <n v="0.4"/>
    <d v="2024-06-22T00:00:00"/>
    <m/>
  </r>
  <r>
    <s v="Dare, Kassulke and Nicolas"/>
    <s v="Italy"/>
    <n v="41.902782000000002"/>
    <n v="12.496366"/>
    <s v="Transportation &amp; Logistics"/>
    <s v="Small (11-200)"/>
    <x v="0"/>
    <d v="2024-04-19T00:00:00"/>
    <s v="Services"/>
    <s v="Opportunity"/>
    <n v="5"/>
    <s v="Lost"/>
    <n v="6"/>
    <n v="1548"/>
    <n v="0.2"/>
    <d v="2024-08-10T00:00:00"/>
    <m/>
  </r>
  <r>
    <s v="O'Connell, Harber and Koelpin"/>
    <s v="Netherlands"/>
    <n v="52.370215999999999"/>
    <n v="4.895168"/>
    <s v="Banking &amp; Finance"/>
    <s v="Small (11-200)"/>
    <x v="7"/>
    <d v="2024-01-06T00:00:00"/>
    <s v="Services"/>
    <s v="Opportunity"/>
    <n v="5"/>
    <s v="Lost"/>
    <n v="6"/>
    <n v="1976"/>
    <n v="0.4"/>
    <d v="2024-12-05T00:00:00"/>
    <m/>
  </r>
  <r>
    <s v="Schmidt-Hettinger"/>
    <s v="Germany"/>
    <n v="52.520007999999997"/>
    <n v="13.404954"/>
    <s v="Recreation &amp; Sports"/>
    <s v="Small (11-200)"/>
    <x v="2"/>
    <d v="2024-03-12T00:00:00"/>
    <s v="SAAS"/>
    <s v="Opportunity"/>
    <n v="5"/>
    <s v="Lost"/>
    <n v="6"/>
    <n v="741"/>
    <n v="0.3"/>
    <d v="2024-04-02T00:00:00"/>
    <m/>
  </r>
  <r>
    <s v="Abernathy-Kohler"/>
    <s v="Italy"/>
    <n v="41.902782000000002"/>
    <n v="12.496366"/>
    <s v="Entertainment &amp; Media &amp; Hospitality"/>
    <s v="Small (11-200)"/>
    <x v="7"/>
    <d v="2024-04-20T00:00:00"/>
    <s v="Services"/>
    <s v="Opportunity"/>
    <n v="5"/>
    <s v="Lost"/>
    <n v="6"/>
    <n v="1006"/>
    <n v="0.5"/>
    <d v="2025-04-12T00:00:00"/>
    <m/>
  </r>
  <r>
    <s v="Kessler-Hirthe"/>
    <s v="France"/>
    <n v="48.864716000000001"/>
    <n v="2.3490139999999999"/>
    <s v="Transportation &amp; Logistics"/>
    <s v="Small (11-200)"/>
    <x v="0"/>
    <d v="2024-05-07T00:00:00"/>
    <s v="Services"/>
    <s v="Opportunity"/>
    <n v="5"/>
    <s v="Lost"/>
    <n v="6"/>
    <n v="1764"/>
    <n v="0.4"/>
    <d v="2025-01-15T00:00:00"/>
    <m/>
  </r>
  <r>
    <s v="Schowalter-Jacobs"/>
    <s v="Netherlands"/>
    <n v="52.370215999999999"/>
    <n v="4.895168"/>
    <s v="Banking &amp; Finance"/>
    <s v="Small (11-200)"/>
    <x v="2"/>
    <d v="2024-01-14T00:00:00"/>
    <s v="SAAS"/>
    <s v="Opportunity"/>
    <n v="5"/>
    <s v="Lost"/>
    <n v="6"/>
    <n v="1271"/>
    <n v="0.4"/>
    <d v="2024-11-29T00:00:00"/>
    <m/>
  </r>
  <r>
    <s v="Parker LLC"/>
    <s v="Germany"/>
    <n v="52.520007999999997"/>
    <n v="13.404954"/>
    <s v="Transportation &amp; Logistics"/>
    <s v="Small (11-200)"/>
    <x v="6"/>
    <d v="2024-05-25T00:00:00"/>
    <s v="Services"/>
    <s v="Opportunity"/>
    <n v="5"/>
    <s v="Lost"/>
    <n v="6"/>
    <n v="1011"/>
    <n v="0.4"/>
    <d v="2025-04-04T00:00:00"/>
    <m/>
  </r>
  <r>
    <s v="Youtags"/>
    <s v="Italy"/>
    <n v="41.902782000000002"/>
    <n v="12.496366"/>
    <s v="Government Administration &amp; Healthcare"/>
    <s v="Micro (1-10)"/>
    <x v="2"/>
    <d v="2024-03-09T00:00:00"/>
    <s v="Services"/>
    <s v="Opportunity"/>
    <n v="5"/>
    <s v="Lost"/>
    <n v="6"/>
    <n v="902"/>
    <n v="0.4"/>
    <d v="2024-12-19T00:00:00"/>
    <m/>
  </r>
  <r>
    <s v="Lemke-Roberts"/>
    <s v="Switzerland"/>
    <n v="46.204391000000001"/>
    <n v="6.1431579999999997"/>
    <s v="Entertainment &amp; Media &amp; Hospitality"/>
    <s v="Micro (1-10)"/>
    <x v="5"/>
    <d v="2024-02-11T00:00:00"/>
    <s v="Services"/>
    <s v="Opportunity"/>
    <n v="5"/>
    <s v="Lost"/>
    <n v="6"/>
    <n v="381"/>
    <n v="0.4"/>
    <d v="2024-09-23T00:00:00"/>
    <m/>
  </r>
  <r>
    <s v="Smith, Stiedemann and Rowe"/>
    <s v="Spain"/>
    <n v="40.416775000000001"/>
    <n v="-3.7037900000000001"/>
    <s v="Entertainment &amp; Media &amp; Hospitality"/>
    <s v="Micro (1-10)"/>
    <x v="1"/>
    <d v="2024-03-24T00:00:00"/>
    <s v="Custom solution"/>
    <s v="Opportunity"/>
    <n v="5"/>
    <s v="Lost"/>
    <n v="6"/>
    <n v="274"/>
    <n v="0.2"/>
    <d v="2025-03-04T00:00:00"/>
    <m/>
  </r>
  <r>
    <s v="Bogisich, Kuvalis and Herman"/>
    <s v="France"/>
    <n v="48.864716000000001"/>
    <n v="2.3490139999999999"/>
    <s v="Agriculture &amp; Mining"/>
    <s v="Micro (1-10)"/>
    <x v="0"/>
    <d v="2024-03-09T00:00:00"/>
    <s v="Services"/>
    <s v="Opportunity"/>
    <n v="5"/>
    <s v="Lost"/>
    <n v="6"/>
    <n v="444"/>
    <n v="0.7"/>
    <d v="2025-01-29T00:00:00"/>
    <m/>
  </r>
  <r>
    <s v="Okuneva-Schumm"/>
    <s v="Portugal"/>
    <n v="38.736946000000003"/>
    <n v="-9.1426850000000002"/>
    <s v="Government Administration &amp; Healthcare"/>
    <s v="Micro (1-10)"/>
    <x v="3"/>
    <d v="2024-01-31T00:00:00"/>
    <s v="SAAS"/>
    <s v="Opportunity"/>
    <n v="5"/>
    <s v="Lost"/>
    <n v="6"/>
    <n v="1041"/>
    <n v="0.6"/>
    <d v="2024-03-25T00:00:00"/>
    <m/>
  </r>
  <r>
    <s v="Nader-Ortiz"/>
    <s v="Switzerland"/>
    <n v="46.204391000000001"/>
    <n v="6.1431579999999997"/>
    <s v="IT &amp; IT Services"/>
    <s v="Micro (1-10)"/>
    <x v="4"/>
    <d v="2024-04-01T00:00:00"/>
    <s v="Custom solution"/>
    <s v="Opportunity"/>
    <n v="5"/>
    <s v="Lost"/>
    <n v="6"/>
    <n v="891"/>
    <n v="0.3"/>
    <d v="2024-12-04T00:00:00"/>
    <m/>
  </r>
  <r>
    <s v="Goyette LLC"/>
    <s v="France"/>
    <n v="48.864716000000001"/>
    <n v="2.3490139999999999"/>
    <s v="Agriculture &amp; Mining"/>
    <s v="Micro (1-10)"/>
    <x v="7"/>
    <d v="2024-04-24T00:00:00"/>
    <s v="Services"/>
    <s v="Opportunity"/>
    <n v="5"/>
    <s v="Lost"/>
    <n v="6"/>
    <n v="273"/>
    <n v="0.9"/>
    <d v="2024-09-25T00:00:00"/>
    <m/>
  </r>
  <r>
    <s v="Treutel and Sons"/>
    <s v="Austria"/>
    <n v="48.210033000000003"/>
    <n v="16.363448999999999"/>
    <s v="Transportation &amp; Logistics"/>
    <s v="Micro (1-10)"/>
    <x v="3"/>
    <d v="2024-04-26T00:00:00"/>
    <s v="SAAS"/>
    <s v="Opportunity"/>
    <n v="5"/>
    <s v="Lost"/>
    <n v="6"/>
    <n v="602"/>
    <n v="0.6"/>
    <d v="2025-04-06T00:00:00"/>
    <m/>
  </r>
  <r>
    <s v="Murphy Group"/>
    <s v="Italy"/>
    <n v="41.902782000000002"/>
    <n v="12.496366"/>
    <s v="Government Administration &amp; Healthcare"/>
    <s v="Micro (1-10)"/>
    <x v="1"/>
    <d v="2024-02-02T00:00:00"/>
    <s v="SAAS"/>
    <s v="Opportunity"/>
    <n v="5"/>
    <s v="Lost"/>
    <n v="6"/>
    <n v="419"/>
    <n v="0.7"/>
    <d v="2024-09-30T00:00:00"/>
    <m/>
  </r>
  <r>
    <s v="Hamill Group"/>
    <s v="Portugal"/>
    <n v="38.736946000000003"/>
    <n v="-9.1426850000000002"/>
    <s v="Transportation &amp; Logistics"/>
    <s v="Micro (1-10)"/>
    <x v="2"/>
    <d v="2024-02-14T00:00:00"/>
    <s v="SAAS"/>
    <s v="Opportunity"/>
    <n v="5"/>
    <s v="Lost"/>
    <n v="6"/>
    <n v="301"/>
    <n v="0.4"/>
    <d v="2025-01-31T00:00:00"/>
    <m/>
  </r>
  <r>
    <s v="Keeling-Lang"/>
    <s v="Portugal"/>
    <n v="38.736946000000003"/>
    <n v="-9.1426850000000002"/>
    <s v="Construction &amp; Engineering"/>
    <s v="Micro (1-10)"/>
    <x v="0"/>
    <d v="2024-03-10T00:00:00"/>
    <s v="Services"/>
    <s v="Opportunity"/>
    <n v="5"/>
    <s v="Lost"/>
    <n v="6"/>
    <n v="673"/>
    <n v="0.5"/>
    <d v="2024-11-30T00:00:00"/>
    <m/>
  </r>
  <r>
    <s v="MacGyver, Ondricka and McLaughlin"/>
    <s v="Italy"/>
    <n v="41.902782000000002"/>
    <n v="12.496366"/>
    <s v="Telecommunications"/>
    <s v="Micro (1-10)"/>
    <x v="3"/>
    <d v="2024-03-26T00:00:00"/>
    <s v="Custom solution"/>
    <s v="Opportunity"/>
    <n v="5"/>
    <s v="Lost"/>
    <n v="6"/>
    <n v="458"/>
    <n v="0.2"/>
    <d v="2024-08-29T00:00:00"/>
    <m/>
  </r>
  <r>
    <s v="Linklinks"/>
    <s v="Germany"/>
    <n v="52.520007999999997"/>
    <n v="13.404954"/>
    <s v="Energy &amp; Utilities"/>
    <s v="Medium (201-500)"/>
    <x v="2"/>
    <d v="2024-05-08T00:00:00"/>
    <s v="SAAS"/>
    <s v="Opportunity"/>
    <n v="5"/>
    <s v="Lost"/>
    <n v="6"/>
    <n v="6177"/>
    <n v="0.5"/>
    <d v="2024-08-14T00:00:00"/>
    <m/>
  </r>
  <r>
    <s v="Larson and Sons"/>
    <s v="France"/>
    <n v="48.864716000000001"/>
    <n v="2.3490139999999999"/>
    <s v="Agriculture &amp; Mining"/>
    <s v="Medium (201-500)"/>
    <x v="3"/>
    <d v="2024-01-10T00:00:00"/>
    <s v="SAAS"/>
    <s v="Opportunity"/>
    <n v="5"/>
    <s v="Lost"/>
    <n v="6"/>
    <n v="2950"/>
    <n v="0.2"/>
    <d v="2024-06-27T00:00:00"/>
    <m/>
  </r>
  <r>
    <s v="Bradtke-Stehr"/>
    <s v="Italy"/>
    <n v="41.902782000000002"/>
    <n v="12.496366"/>
    <s v="Banking &amp; Finance"/>
    <s v="Medium (201-500)"/>
    <x v="3"/>
    <d v="2024-01-22T00:00:00"/>
    <s v="SAAS"/>
    <s v="Opportunity"/>
    <n v="5"/>
    <s v="Lost"/>
    <n v="6"/>
    <n v="5423"/>
    <n v="0.4"/>
    <d v="2025-01-01T00:00:00"/>
    <m/>
  </r>
  <r>
    <s v="Bartoletti LLC"/>
    <s v="Italy"/>
    <n v="41.902782000000002"/>
    <n v="12.496366"/>
    <s v="Recreation &amp; Sports"/>
    <s v="Medium (201-500)"/>
    <x v="4"/>
    <d v="2024-01-20T00:00:00"/>
    <s v="SAAS"/>
    <s v="Opportunity"/>
    <n v="5"/>
    <s v="Lost"/>
    <n v="6"/>
    <n v="7277"/>
    <n v="0.5"/>
    <d v="2024-10-14T00:00:00"/>
    <m/>
  </r>
  <r>
    <s v="Halvorson-Corkery"/>
    <s v="Italy"/>
    <n v="41.902782000000002"/>
    <n v="12.496366"/>
    <s v="Energy &amp; Utilities"/>
    <s v="Medium (201-500)"/>
    <x v="7"/>
    <d v="2024-01-07T00:00:00"/>
    <s v="Services"/>
    <s v="Opportunity"/>
    <n v="5"/>
    <s v="Lost"/>
    <n v="6"/>
    <n v="1133"/>
    <n v="0.5"/>
    <d v="2024-12-01T00:00:00"/>
    <m/>
  </r>
  <r>
    <s v="Reynolds, Gottlieb and Prohaska"/>
    <s v="Switzerland"/>
    <n v="46.204391000000001"/>
    <n v="6.1431579999999997"/>
    <s v="Energy &amp; Utilities"/>
    <s v="Medium (201-500)"/>
    <x v="7"/>
    <d v="2024-01-02T00:00:00"/>
    <s v="SAAS"/>
    <s v="Opportunity"/>
    <n v="5"/>
    <s v="Lost"/>
    <n v="6"/>
    <n v="6015"/>
    <n v="0.4"/>
    <d v="2024-12-09T00:00:00"/>
    <m/>
  </r>
  <r>
    <s v="Rempel, Senger and Schimmel"/>
    <s v="Netherlands"/>
    <n v="52.370215999999999"/>
    <n v="4.895168"/>
    <s v="Agriculture &amp; Mining"/>
    <s v="Medium (201-500)"/>
    <x v="4"/>
    <d v="2024-05-23T00:00:00"/>
    <s v="Services"/>
    <s v="Opportunity"/>
    <n v="5"/>
    <s v="Lost"/>
    <n v="6"/>
    <n v="3264"/>
    <n v="1"/>
    <d v="2025-02-01T00:00:00"/>
    <m/>
  </r>
  <r>
    <s v="Kunde, Harris and Bernier"/>
    <s v="Austria"/>
    <n v="48.210033000000003"/>
    <n v="16.363448999999999"/>
    <s v="Retail &amp; Distribution"/>
    <s v="Medium (201-500)"/>
    <x v="4"/>
    <d v="2024-04-15T00:00:00"/>
    <s v="Services"/>
    <s v="Opportunity"/>
    <n v="5"/>
    <s v="Lost"/>
    <n v="6"/>
    <n v="2913"/>
    <n v="0.4"/>
    <d v="2024-10-04T00:00:00"/>
    <m/>
  </r>
  <r>
    <s v="D'Amore-Pacocha"/>
    <s v="Italy"/>
    <n v="41.902782000000002"/>
    <n v="12.496366"/>
    <s v="Retail &amp; Distribution"/>
    <s v="Medium (201-500)"/>
    <x v="4"/>
    <d v="2024-02-02T00:00:00"/>
    <s v="SAAS"/>
    <s v="Opportunity"/>
    <n v="5"/>
    <s v="Lost"/>
    <n v="6"/>
    <n v="3059"/>
    <n v="0.7"/>
    <d v="2024-09-07T00:00:00"/>
    <m/>
  </r>
  <r>
    <s v="Mante-Toy"/>
    <s v="Portugal"/>
    <n v="38.736946000000003"/>
    <n v="-9.1426850000000002"/>
    <s v="Government Administration &amp; Healthcare"/>
    <s v="Medium (201-500)"/>
    <x v="3"/>
    <d v="2024-05-21T00:00:00"/>
    <s v="SAAS"/>
    <s v="Opportunity"/>
    <n v="5"/>
    <s v="Lost"/>
    <n v="6"/>
    <n v="7763"/>
    <n v="0.3"/>
    <d v="2024-10-22T00:00:00"/>
    <m/>
  </r>
  <r>
    <s v="Smith-Parisian"/>
    <s v="Portugal"/>
    <n v="38.736946000000003"/>
    <n v="-9.1426850000000002"/>
    <s v="Banking &amp; Finance"/>
    <s v="Medium (201-500)"/>
    <x v="3"/>
    <d v="2024-02-06T00:00:00"/>
    <s v="SAAS"/>
    <s v="Opportunity"/>
    <n v="5"/>
    <s v="Lost"/>
    <n v="6"/>
    <n v="4052"/>
    <n v="0.7"/>
    <d v="2024-11-25T00:00:00"/>
    <m/>
  </r>
  <r>
    <s v="Wuckert LLC"/>
    <s v="Italy"/>
    <n v="41.902782000000002"/>
    <n v="12.496366"/>
    <s v="Entertainment &amp; Media &amp; Hospitality"/>
    <s v="Medium (201-500)"/>
    <x v="3"/>
    <d v="2024-02-23T00:00:00"/>
    <s v="SAAS"/>
    <s v="Opportunity"/>
    <n v="5"/>
    <s v="Lost"/>
    <n v="6"/>
    <n v="1430"/>
    <n v="0.3"/>
    <d v="2024-10-25T00:00:00"/>
    <m/>
  </r>
  <r>
    <s v="Murray Inc"/>
    <s v="Switzerland"/>
    <n v="46.204391000000001"/>
    <n v="6.1431579999999997"/>
    <s v="Government Administration &amp; Healthcare"/>
    <s v="Medium (201-500)"/>
    <x v="0"/>
    <d v="2024-01-20T00:00:00"/>
    <s v="SAAS"/>
    <s v="Opportunity"/>
    <n v="5"/>
    <s v="Lost"/>
    <n v="6"/>
    <n v="7438"/>
    <n v="0.9"/>
    <d v="2024-03-28T00:00:00"/>
    <m/>
  </r>
  <r>
    <s v="Treutel, Balistreri and Brakus"/>
    <s v="France"/>
    <n v="48.864716000000001"/>
    <n v="2.3490139999999999"/>
    <s v="Banking &amp; Finance"/>
    <s v="Medium (201-500)"/>
    <x v="3"/>
    <d v="2024-04-03T00:00:00"/>
    <s v="Services"/>
    <s v="Opportunity"/>
    <n v="5"/>
    <s v="Lost"/>
    <n v="6"/>
    <n v="1882"/>
    <n v="0.3"/>
    <d v="2024-07-24T00:00:00"/>
    <m/>
  </r>
  <r>
    <s v="Paucek LLC"/>
    <s v="Spain"/>
    <n v="40.416775000000001"/>
    <n v="-3.7037900000000001"/>
    <s v="Transportation &amp; Logistics"/>
    <s v="Medium (201-500)"/>
    <x v="2"/>
    <d v="2024-05-18T00:00:00"/>
    <s v="Services"/>
    <s v="Opportunity"/>
    <n v="5"/>
    <s v="Lost"/>
    <n v="6"/>
    <n v="2633"/>
    <n v="0.4"/>
    <d v="2024-06-11T00:00:00"/>
    <m/>
  </r>
  <r>
    <s v="Flatley Inc"/>
    <s v="Switzerland"/>
    <n v="46.204391000000001"/>
    <n v="6.1431579999999997"/>
    <s v="Professional Services &amp; Consulting"/>
    <s v="Medium (201-500)"/>
    <x v="5"/>
    <d v="2024-04-28T00:00:00"/>
    <s v="Services"/>
    <s v="Opportunity"/>
    <n v="5"/>
    <s v="Lost"/>
    <n v="6"/>
    <n v="7268"/>
    <n v="0.7"/>
    <d v="2025-02-09T00:00:00"/>
    <m/>
  </r>
  <r>
    <s v="Huel LLC"/>
    <s v="Belgium"/>
    <n v="51.260196999999998"/>
    <n v="4.4027710000000004"/>
    <s v="Entertainment &amp; Media &amp; Hospitality"/>
    <s v="Medium (201-500)"/>
    <x v="3"/>
    <d v="2024-04-04T00:00:00"/>
    <s v="SAAS"/>
    <s v="Opportunity"/>
    <n v="5"/>
    <s v="Lost"/>
    <n v="6"/>
    <n v="7312"/>
    <n v="0.8"/>
    <d v="2024-09-20T00:00:00"/>
    <m/>
  </r>
  <r>
    <s v="Strosin-Feeney"/>
    <s v="Italy"/>
    <n v="41.902782000000002"/>
    <n v="12.496366"/>
    <s v="Government Administration &amp; Healthcare"/>
    <s v="Medium (201-500)"/>
    <x v="7"/>
    <d v="2024-04-22T00:00:00"/>
    <s v="SAAS"/>
    <s v="Opportunity"/>
    <n v="5"/>
    <s v="Lost"/>
    <n v="6"/>
    <n v="5619"/>
    <n v="0.1"/>
    <d v="2025-02-01T00:00:00"/>
    <m/>
  </r>
  <r>
    <s v="Lesch-Sporer"/>
    <s v="Germany"/>
    <n v="52.520007999999997"/>
    <n v="13.404954"/>
    <s v="Banking &amp; Finance"/>
    <s v="Medium (201-500)"/>
    <x v="5"/>
    <d v="2024-01-18T00:00:00"/>
    <s v="SAAS"/>
    <s v="Opportunity"/>
    <n v="5"/>
    <s v="Lost"/>
    <n v="6"/>
    <n v="6395"/>
    <n v="0.2"/>
    <d v="2024-11-14T00:00:00"/>
    <m/>
  </r>
  <r>
    <s v="Steuber-Gibson"/>
    <s v="Austria"/>
    <n v="48.210033000000003"/>
    <n v="16.363448999999999"/>
    <s v="Transportation &amp; Logistics"/>
    <s v="Medium (201-500)"/>
    <x v="4"/>
    <d v="2024-03-29T00:00:00"/>
    <s v="Services"/>
    <s v="Opportunity"/>
    <n v="5"/>
    <s v="Lost"/>
    <n v="6"/>
    <n v="7392"/>
    <n v="0.3"/>
    <d v="2025-02-01T00:00:00"/>
    <m/>
  </r>
  <r>
    <s v="Grady Inc"/>
    <s v="Belgium"/>
    <n v="51.260196999999998"/>
    <n v="4.4027710000000004"/>
    <s v="Professional Services &amp; Consulting"/>
    <s v="Medium (201-500)"/>
    <x v="6"/>
    <d v="2024-04-15T00:00:00"/>
    <s v="Custom solution"/>
    <s v="Opportunity"/>
    <n v="5"/>
    <s v="Lost"/>
    <n v="6"/>
    <n v="3692"/>
    <n v="0.2"/>
    <d v="2025-03-27T00:00:00"/>
    <m/>
  </r>
  <r>
    <s v="Jast, Hirthe and Murphy"/>
    <s v="France"/>
    <n v="48.864716000000001"/>
    <n v="2.3490139999999999"/>
    <s v="Government Administration &amp; Healthcare"/>
    <s v="Medium (201-500)"/>
    <x v="3"/>
    <d v="2024-05-29T00:00:00"/>
    <s v="SAAS"/>
    <s v="Opportunity"/>
    <n v="5"/>
    <s v="Lost"/>
    <n v="6"/>
    <n v="6882"/>
    <n v="0.3"/>
    <d v="2025-05-27T00:00:00"/>
    <m/>
  </r>
  <r>
    <s v="Kulas-Barrows"/>
    <s v="Italy"/>
    <n v="41.902782000000002"/>
    <n v="12.496366"/>
    <s v="Construction &amp; Engineering"/>
    <s v="Medium (201-500)"/>
    <x v="2"/>
    <d v="2024-03-28T00:00:00"/>
    <s v="Services"/>
    <s v="Opportunity"/>
    <n v="5"/>
    <s v="Lost"/>
    <n v="6"/>
    <n v="7069"/>
    <n v="0.3"/>
    <d v="2024-08-05T00:00:00"/>
    <m/>
  </r>
  <r>
    <s v="Quitzon Inc"/>
    <s v="Portugal"/>
    <n v="38.736946000000003"/>
    <n v="-9.1426850000000002"/>
    <s v="Retail &amp; Distribution"/>
    <s v="Medium (201-500)"/>
    <x v="0"/>
    <d v="2024-02-11T00:00:00"/>
    <s v="SAAS"/>
    <s v="Opportunity"/>
    <n v="5"/>
    <s v="Lost"/>
    <n v="6"/>
    <n v="5658"/>
    <n v="0.6"/>
    <d v="2025-01-26T00:00:00"/>
    <m/>
  </r>
  <r>
    <s v="Haley, Boyer and Prohaska"/>
    <s v="Portugal"/>
    <n v="38.736946000000003"/>
    <n v="-9.1426850000000002"/>
    <s v="Professional Services &amp; Consulting"/>
    <s v="Medium (201-500)"/>
    <x v="4"/>
    <d v="2024-03-11T00:00:00"/>
    <s v="Services"/>
    <s v="Opportunity"/>
    <n v="5"/>
    <s v="Lost"/>
    <n v="6"/>
    <n v="6364"/>
    <n v="0.2"/>
    <d v="2025-03-10T00:00:00"/>
    <m/>
  </r>
  <r>
    <s v="Ernser-Schulist"/>
    <s v="Italy"/>
    <n v="41.902782000000002"/>
    <n v="12.496366"/>
    <s v="Transportation &amp; Logistics"/>
    <s v="Medium (201-500)"/>
    <x v="3"/>
    <d v="2024-04-14T00:00:00"/>
    <s v="Custom solution"/>
    <s v="Opportunity"/>
    <n v="5"/>
    <s v="Lost"/>
    <n v="6"/>
    <n v="4017"/>
    <n v="0.1"/>
    <d v="2024-09-29T00:00:00"/>
    <m/>
  </r>
  <r>
    <s v="Considine Inc"/>
    <s v="Germany"/>
    <n v="52.520007999999997"/>
    <n v="13.404954"/>
    <s v="Transportation &amp; Logistics"/>
    <s v="Large (501-1000)"/>
    <x v="3"/>
    <d v="2024-04-11T00:00:00"/>
    <s v="Custom solution"/>
    <s v="Opportunity"/>
    <n v="5"/>
    <s v="Lost"/>
    <n v="6"/>
    <n v="14173"/>
    <n v="0.5"/>
    <d v="2025-02-15T00:00:00"/>
    <m/>
  </r>
  <r>
    <s v="Moen-Beer"/>
    <s v="France"/>
    <n v="48.864716000000001"/>
    <n v="2.3490139999999999"/>
    <s v="Professional Services &amp; Consulting"/>
    <s v="Enterprise (1001+)"/>
    <x v="4"/>
    <d v="2024-03-29T00:00:00"/>
    <s v="Services"/>
    <s v="Opportunity"/>
    <n v="5"/>
    <s v="Lost"/>
    <n v="6"/>
    <n v="4825"/>
    <n v="0.9"/>
    <d v="2024-07-17T00:00:00"/>
    <m/>
  </r>
  <r>
    <s v="Abernathy, Ward and Boyle"/>
    <s v="Portugal"/>
    <n v="38.736946000000003"/>
    <n v="-9.1426850000000002"/>
    <s v="IT &amp; IT Services"/>
    <s v="Enterprise (1001+)"/>
    <x v="3"/>
    <d v="2024-04-17T00:00:00"/>
    <s v="Services"/>
    <s v="Opportunity"/>
    <n v="5"/>
    <s v="Lost"/>
    <n v="6"/>
    <n v="18078"/>
    <n v="0.4"/>
    <d v="2025-01-02T00:00:00"/>
    <m/>
  </r>
  <r>
    <s v="Realbridge"/>
    <s v="Austria"/>
    <n v="48.210033000000003"/>
    <n v="16.363448999999999"/>
    <s v="Agriculture &amp; Mining"/>
    <s v="Small (11-200)"/>
    <x v="3"/>
    <d v="2024-05-17T00:00:00"/>
    <s v="Custom solution"/>
    <s v="Opportunity"/>
    <n v="5"/>
    <s v="Nurturing"/>
    <n v="3"/>
    <n v="454"/>
    <n v="0.5"/>
    <d v="2024-09-21T00:00:00"/>
    <m/>
  </r>
  <r>
    <s v="Blogtag"/>
    <s v="Portugal"/>
    <n v="38.736946000000003"/>
    <n v="-9.1426850000000002"/>
    <s v="IT &amp; IT Services"/>
    <s v="Small (11-200)"/>
    <x v="4"/>
    <d v="2024-03-14T00:00:00"/>
    <s v="SAAS"/>
    <s v="Opportunity"/>
    <n v="5"/>
    <s v="Nurturing"/>
    <n v="3"/>
    <n v="1138"/>
    <n v="0.3"/>
    <d v="2025-01-27T00:00:00"/>
    <m/>
  </r>
  <r>
    <s v="Yacero"/>
    <s v="France"/>
    <n v="48.864716000000001"/>
    <n v="2.3490139999999999"/>
    <s v="Banking &amp; Finance"/>
    <s v="Small (11-200)"/>
    <x v="6"/>
    <d v="2024-03-19T00:00:00"/>
    <s v="Services"/>
    <s v="Opportunity"/>
    <n v="5"/>
    <s v="Nurturing"/>
    <n v="3"/>
    <n v="1648"/>
    <n v="0.3"/>
    <d v="2024-06-04T00:00:00"/>
    <m/>
  </r>
  <r>
    <s v="Viva"/>
    <s v="Italy"/>
    <n v="41.902782000000002"/>
    <n v="12.496366"/>
    <s v="IT &amp; IT Services"/>
    <s v="Small (11-200)"/>
    <x v="7"/>
    <d v="2024-03-30T00:00:00"/>
    <s v="SAAS"/>
    <s v="Opportunity"/>
    <n v="5"/>
    <s v="Nurturing"/>
    <n v="3"/>
    <n v="804"/>
    <n v="0.4"/>
    <d v="2024-11-22T00:00:00"/>
    <m/>
  </r>
  <r>
    <s v="Jaxworks"/>
    <s v="France"/>
    <n v="48.864716000000001"/>
    <n v="2.3490139999999999"/>
    <s v="Construction &amp; Engineering"/>
    <s v="Small (11-200)"/>
    <x v="3"/>
    <d v="2024-05-30T00:00:00"/>
    <s v="SAAS"/>
    <s v="Opportunity"/>
    <n v="5"/>
    <s v="Nurturing"/>
    <n v="3"/>
    <n v="1056"/>
    <n v="0.4"/>
    <d v="2024-07-27T00:00:00"/>
    <m/>
  </r>
  <r>
    <s v="Kwideo"/>
    <s v="Germany"/>
    <n v="52.520007999999997"/>
    <n v="13.404954"/>
    <s v="IT &amp; IT Services"/>
    <s v="Small (11-200)"/>
    <x v="0"/>
    <d v="2024-05-10T00:00:00"/>
    <s v="Services"/>
    <s v="Opportunity"/>
    <n v="5"/>
    <s v="Nurturing"/>
    <n v="3"/>
    <n v="1440"/>
    <n v="0.1"/>
    <d v="2024-06-17T00:00:00"/>
    <m/>
  </r>
  <r>
    <s v="Geba"/>
    <s v="Italy"/>
    <n v="41.902782000000002"/>
    <n v="12.496366"/>
    <s v="Government Administration &amp; Healthcare"/>
    <s v="Small (11-200)"/>
    <x v="7"/>
    <d v="2024-02-14T00:00:00"/>
    <s v="SAAS"/>
    <s v="Opportunity"/>
    <n v="5"/>
    <s v="Nurturing"/>
    <n v="3"/>
    <n v="1572"/>
    <n v="0.4"/>
    <d v="2024-08-02T00:00:00"/>
    <m/>
  </r>
  <r>
    <s v="Gigashots"/>
    <s v="Germany"/>
    <n v="52.520007999999997"/>
    <n v="13.404954"/>
    <s v="Professional Services &amp; Consulting"/>
    <s v="Small (11-200)"/>
    <x v="2"/>
    <d v="2024-03-20T00:00:00"/>
    <s v="SAAS"/>
    <s v="Opportunity"/>
    <n v="5"/>
    <s v="Nurturing"/>
    <n v="3"/>
    <n v="1604"/>
    <n v="0.5"/>
    <d v="2024-11-14T00:00:00"/>
    <m/>
  </r>
  <r>
    <s v="Reilly-Bahringer"/>
    <s v="Italy"/>
    <n v="41.902782000000002"/>
    <n v="12.496366"/>
    <s v="Transportation &amp; Logistics"/>
    <s v="Small (11-200)"/>
    <x v="3"/>
    <d v="2024-03-19T00:00:00"/>
    <s v="SAAS"/>
    <s v="Opportunity"/>
    <n v="5"/>
    <s v="Nurturing"/>
    <n v="3"/>
    <n v="687"/>
    <n v="0.2"/>
    <d v="2025-02-21T00:00:00"/>
    <m/>
  </r>
  <r>
    <s v="Runolfsson-Rogahn"/>
    <s v="Spain"/>
    <n v="40.416775000000001"/>
    <n v="-3.7037900000000001"/>
    <s v="IT &amp; IT Services"/>
    <s v="Small (11-200)"/>
    <x v="2"/>
    <d v="2024-05-13T00:00:00"/>
    <s v="SAAS"/>
    <s v="Opportunity"/>
    <n v="5"/>
    <s v="Nurturing"/>
    <n v="3"/>
    <n v="1322"/>
    <n v="0.2"/>
    <d v="2024-12-28T00:00:00"/>
    <m/>
  </r>
  <r>
    <s v="Purdy LLC"/>
    <s v="Portugal"/>
    <n v="38.736946000000003"/>
    <n v="-9.1426850000000002"/>
    <s v="Agriculture &amp; Mining"/>
    <s v="Small (11-200)"/>
    <x v="0"/>
    <d v="2024-03-26T00:00:00"/>
    <s v="Services"/>
    <s v="Opportunity"/>
    <n v="5"/>
    <s v="Nurturing"/>
    <n v="3"/>
    <n v="399"/>
    <n v="0.4"/>
    <d v="2024-09-28T00:00:00"/>
    <m/>
  </r>
  <r>
    <s v="Terry, Corwin and Harris"/>
    <s v="Switzerland"/>
    <n v="46.204391000000001"/>
    <n v="6.1431579999999997"/>
    <s v="IT &amp; IT Services"/>
    <s v="Small (11-200)"/>
    <x v="1"/>
    <d v="2024-04-29T00:00:00"/>
    <s v="SAAS"/>
    <s v="Opportunity"/>
    <n v="5"/>
    <s v="Nurturing"/>
    <n v="3"/>
    <n v="904"/>
    <n v="0.3"/>
    <d v="2024-05-25T00:00:00"/>
    <m/>
  </r>
  <r>
    <s v="Stokes LLC"/>
    <s v="Portugal"/>
    <n v="38.736946000000003"/>
    <n v="-9.1426850000000002"/>
    <s v="Banking &amp; Finance"/>
    <s v="Small (11-200)"/>
    <x v="7"/>
    <d v="2024-04-23T00:00:00"/>
    <s v="SAAS"/>
    <s v="Opportunity"/>
    <n v="5"/>
    <s v="Nurturing"/>
    <n v="3"/>
    <n v="334"/>
    <n v="0.4"/>
    <d v="2024-07-21T00:00:00"/>
    <m/>
  </r>
  <r>
    <s v="Graham, Bergnaum and Kreiger"/>
    <s v="Italy"/>
    <n v="41.902782000000002"/>
    <n v="12.496366"/>
    <s v="Transportation &amp; Logistics"/>
    <s v="Small (11-200)"/>
    <x v="3"/>
    <d v="2024-03-17T00:00:00"/>
    <s v="SAAS"/>
    <s v="Opportunity"/>
    <n v="5"/>
    <s v="Nurturing"/>
    <n v="3"/>
    <n v="730"/>
    <n v="0.7"/>
    <d v="2024-09-04T00:00:00"/>
    <m/>
  </r>
  <r>
    <s v="Wuckert-Yost"/>
    <s v="Belgium"/>
    <n v="51.260196999999998"/>
    <n v="4.4027710000000004"/>
    <s v="Transportation &amp; Logistics"/>
    <s v="Small (11-200)"/>
    <x v="3"/>
    <d v="2024-05-26T00:00:00"/>
    <s v="SAAS"/>
    <s v="Opportunity"/>
    <n v="5"/>
    <s v="Nurturing"/>
    <n v="3"/>
    <n v="861"/>
    <n v="0.3"/>
    <d v="2024-09-27T00:00:00"/>
    <m/>
  </r>
  <r>
    <s v="Schoen, Rohan and Mosciski"/>
    <s v="France"/>
    <n v="48.864716000000001"/>
    <n v="2.3490139999999999"/>
    <s v="Telecommunications"/>
    <s v="Small (11-200)"/>
    <x v="4"/>
    <d v="2024-02-16T00:00:00"/>
    <s v="Custom solution"/>
    <s v="Opportunity"/>
    <n v="5"/>
    <s v="Nurturing"/>
    <n v="3"/>
    <n v="540"/>
    <n v="0.5"/>
    <d v="2024-05-28T00:00:00"/>
    <m/>
  </r>
  <r>
    <s v="Morar-Heathcote"/>
    <s v="Italy"/>
    <n v="41.902782000000002"/>
    <n v="12.496366"/>
    <s v="Retail &amp; Distribution"/>
    <s v="Small (11-200)"/>
    <x v="3"/>
    <d v="2024-01-09T00:00:00"/>
    <s v="Services"/>
    <s v="Opportunity"/>
    <n v="5"/>
    <s v="Nurturing"/>
    <n v="3"/>
    <n v="1776"/>
    <n v="0.4"/>
    <d v="2024-06-12T00:00:00"/>
    <m/>
  </r>
  <r>
    <s v="Larkin, Doyle and Corwin"/>
    <s v="Portugal"/>
    <n v="38.736946000000003"/>
    <n v="-9.1426850000000002"/>
    <s v="IT &amp; IT Services"/>
    <s v="Small (11-200)"/>
    <x v="3"/>
    <d v="2024-05-04T00:00:00"/>
    <s v="SAAS"/>
    <s v="Opportunity"/>
    <n v="5"/>
    <s v="Nurturing"/>
    <n v="3"/>
    <n v="498"/>
    <n v="0.8"/>
    <d v="2024-11-04T00:00:00"/>
    <m/>
  </r>
  <r>
    <s v="Gerhold-Nicolas"/>
    <s v="Italy"/>
    <n v="41.902782000000002"/>
    <n v="12.496366"/>
    <s v="Banking &amp; Finance"/>
    <s v="Small (11-200)"/>
    <x v="6"/>
    <d v="2024-05-19T00:00:00"/>
    <s v="Services"/>
    <s v="Opportunity"/>
    <n v="5"/>
    <s v="Nurturing"/>
    <n v="3"/>
    <n v="1992"/>
    <n v="0.9"/>
    <d v="2024-08-06T00:00:00"/>
    <m/>
  </r>
  <r>
    <s v="Hoeger, Kreiger and Deckow"/>
    <s v="Portugal"/>
    <n v="38.736946000000003"/>
    <n v="-9.1426850000000002"/>
    <s v="Energy &amp; Utilities"/>
    <s v="Small (11-200)"/>
    <x v="6"/>
    <d v="2024-02-11T00:00:00"/>
    <s v="SAAS"/>
    <s v="Opportunity"/>
    <n v="5"/>
    <s v="Nurturing"/>
    <n v="3"/>
    <n v="1156"/>
    <n v="0.4"/>
    <d v="2024-07-27T00:00:00"/>
    <m/>
  </r>
  <r>
    <s v="O'Reilly-Kerluke"/>
    <s v="Italy"/>
    <n v="41.902782000000002"/>
    <n v="12.496366"/>
    <s v="Government Administration &amp; Healthcare"/>
    <s v="Small (11-200)"/>
    <x v="0"/>
    <d v="2024-01-15T00:00:00"/>
    <s v="Custom solution"/>
    <s v="Opportunity"/>
    <n v="5"/>
    <s v="Nurturing"/>
    <n v="3"/>
    <n v="404"/>
    <n v="0.5"/>
    <d v="2024-04-05T00:00:00"/>
    <m/>
  </r>
  <r>
    <s v="Labadie LLC"/>
    <s v="France"/>
    <n v="48.864716000000001"/>
    <n v="2.3490139999999999"/>
    <s v="Government Administration &amp; Healthcare"/>
    <s v="Small (11-200)"/>
    <x v="5"/>
    <d v="2024-02-15T00:00:00"/>
    <s v="Services"/>
    <s v="Opportunity"/>
    <n v="5"/>
    <s v="Nurturing"/>
    <n v="3"/>
    <n v="1883"/>
    <n v="0.6"/>
    <d v="2024-04-24T00:00:00"/>
    <m/>
  </r>
  <r>
    <s v="Brown Group"/>
    <s v="Italy"/>
    <n v="41.902782000000002"/>
    <n v="12.496366"/>
    <s v="Professional Services &amp; Consulting"/>
    <s v="Small (11-200)"/>
    <x v="4"/>
    <d v="2024-05-03T00:00:00"/>
    <s v="Custom solution"/>
    <s v="Opportunity"/>
    <n v="5"/>
    <s v="Nurturing"/>
    <n v="3"/>
    <n v="1101"/>
    <n v="0.1"/>
    <d v="2024-10-13T00:00:00"/>
    <m/>
  </r>
  <r>
    <s v="Stoltenberg-Kuhn"/>
    <s v="Switzerland"/>
    <n v="46.204391000000001"/>
    <n v="6.1431579999999997"/>
    <s v="Transportation &amp; Logistics"/>
    <s v="Small (11-200)"/>
    <x v="4"/>
    <d v="2024-02-02T00:00:00"/>
    <s v="Services"/>
    <s v="Opportunity"/>
    <n v="5"/>
    <s v="Nurturing"/>
    <n v="3"/>
    <n v="299"/>
    <n v="0.3"/>
    <d v="2024-05-04T00:00:00"/>
    <m/>
  </r>
  <r>
    <s v="Huels-Reichert"/>
    <s v="Belgium"/>
    <n v="51.260196999999998"/>
    <n v="4.4027710000000004"/>
    <s v="Agriculture &amp; Mining"/>
    <s v="Small (11-200)"/>
    <x v="0"/>
    <d v="2024-05-21T00:00:00"/>
    <s v="Services"/>
    <s v="Opportunity"/>
    <n v="5"/>
    <s v="Nurturing"/>
    <n v="3"/>
    <n v="1722"/>
    <n v="0.4"/>
    <d v="2024-09-04T00:00:00"/>
    <m/>
  </r>
  <r>
    <s v="Bailey-O'Conner"/>
    <s v="Germany"/>
    <n v="52.520007999999997"/>
    <n v="13.404954"/>
    <s v="Retail &amp; Distribution"/>
    <s v="Small (11-200)"/>
    <x v="3"/>
    <d v="2024-03-01T00:00:00"/>
    <s v="Custom solution"/>
    <s v="Opportunity"/>
    <n v="5"/>
    <s v="Nurturing"/>
    <n v="3"/>
    <n v="330"/>
    <n v="0.3"/>
    <d v="2024-08-29T00:00:00"/>
    <m/>
  </r>
  <r>
    <s v="Hudson, Spencer and Bahringer"/>
    <s v="Switzerland"/>
    <n v="46.204391000000001"/>
    <n v="6.1431579999999997"/>
    <s v="Transportation &amp; Logistics"/>
    <s v="Small (11-200)"/>
    <x v="7"/>
    <d v="2024-02-03T00:00:00"/>
    <s v="Custom solution"/>
    <s v="Opportunity"/>
    <n v="5"/>
    <s v="Nurturing"/>
    <n v="3"/>
    <n v="994"/>
    <n v="0.2"/>
    <d v="2024-06-22T00:00:00"/>
    <m/>
  </r>
  <r>
    <s v="Howell, McCullough and Wuckert"/>
    <s v="Switzerland"/>
    <n v="46.204391000000001"/>
    <n v="6.1431579999999997"/>
    <s v="Retail &amp; Distribution"/>
    <s v="Small (11-200)"/>
    <x v="7"/>
    <d v="2024-03-30T00:00:00"/>
    <s v="Services"/>
    <s v="Opportunity"/>
    <n v="5"/>
    <s v="Nurturing"/>
    <n v="3"/>
    <n v="927"/>
    <n v="0.8"/>
    <d v="2024-12-24T00:00:00"/>
    <m/>
  </r>
  <r>
    <s v="Crona, Bashirian and Armstrong"/>
    <s v="Germany"/>
    <n v="52.520007999999997"/>
    <n v="13.404954"/>
    <s v="IT &amp; IT Services"/>
    <s v="Small (11-200)"/>
    <x v="3"/>
    <d v="2024-05-15T00:00:00"/>
    <s v="SAAS"/>
    <s v="Opportunity"/>
    <n v="5"/>
    <s v="Nurturing"/>
    <n v="3"/>
    <n v="1155"/>
    <n v="0.5"/>
    <d v="2025-03-24T00:00:00"/>
    <m/>
  </r>
  <r>
    <s v="Veum, Steuber and Blick"/>
    <s v="Germany"/>
    <n v="52.520007999999997"/>
    <n v="13.404954"/>
    <s v="Education &amp; Science"/>
    <s v="Small (11-200)"/>
    <x v="6"/>
    <d v="2024-02-17T00:00:00"/>
    <s v="SAAS"/>
    <s v="Opportunity"/>
    <n v="5"/>
    <s v="Nurturing"/>
    <n v="3"/>
    <n v="735"/>
    <n v="0.5"/>
    <d v="2024-04-07T00:00:00"/>
    <m/>
  </r>
  <r>
    <s v="Torp-Krajcik"/>
    <s v="Switzerland"/>
    <n v="46.204391000000001"/>
    <n v="6.1431579999999997"/>
    <s v="Recreation &amp; Sports"/>
    <s v="Small (11-200)"/>
    <x v="2"/>
    <d v="2024-01-24T00:00:00"/>
    <s v="Custom solution"/>
    <s v="Opportunity"/>
    <n v="5"/>
    <s v="Nurturing"/>
    <n v="3"/>
    <n v="459"/>
    <n v="0.9"/>
    <d v="2024-03-28T00:00:00"/>
    <m/>
  </r>
  <r>
    <s v="Dach LLC"/>
    <s v="Italy"/>
    <n v="41.902782000000002"/>
    <n v="12.496366"/>
    <s v="Government Administration &amp; Healthcare"/>
    <s v="Small (11-200)"/>
    <x v="4"/>
    <d v="2024-05-13T00:00:00"/>
    <s v="SAAS"/>
    <s v="Opportunity"/>
    <n v="5"/>
    <s v="Nurturing"/>
    <n v="3"/>
    <n v="492"/>
    <n v="0.6"/>
    <d v="2024-11-27T00:00:00"/>
    <m/>
  </r>
  <r>
    <s v="Carter-Blick"/>
    <s v="Switzerland"/>
    <n v="46.204391000000001"/>
    <n v="6.1431579999999997"/>
    <s v="Professional Services &amp; Consulting"/>
    <s v="Small (11-200)"/>
    <x v="3"/>
    <d v="2024-03-11T00:00:00"/>
    <s v="Custom solution"/>
    <s v="Opportunity"/>
    <n v="5"/>
    <s v="Nurturing"/>
    <n v="3"/>
    <n v="1115"/>
    <n v="0.1"/>
    <d v="2024-08-22T00:00:00"/>
    <m/>
  </r>
  <r>
    <s v="Klocko-Lindgren"/>
    <s v="Portugal"/>
    <n v="38.736946000000003"/>
    <n v="-9.1426850000000002"/>
    <s v="Education &amp; Science"/>
    <s v="Small (11-200)"/>
    <x v="1"/>
    <d v="2024-04-02T00:00:00"/>
    <s v="SAAS"/>
    <s v="Opportunity"/>
    <n v="5"/>
    <s v="Nurturing"/>
    <n v="3"/>
    <n v="935"/>
    <n v="0.3"/>
    <d v="2024-12-31T00:00:00"/>
    <m/>
  </r>
  <r>
    <s v="Koepp, Bosco and Hodkiewicz"/>
    <s v="Spain"/>
    <n v="40.416775000000001"/>
    <n v="-3.7037900000000001"/>
    <s v="Professional Services &amp; Consulting"/>
    <s v="Small (11-200)"/>
    <x v="3"/>
    <d v="2024-01-29T00:00:00"/>
    <s v="SAAS"/>
    <s v="Opportunity"/>
    <n v="5"/>
    <s v="Nurturing"/>
    <n v="3"/>
    <n v="847"/>
    <n v="0.3"/>
    <d v="2024-05-05T00:00:00"/>
    <m/>
  </r>
  <r>
    <s v="Ratke and Sons"/>
    <s v="Austria"/>
    <n v="48.210033000000003"/>
    <n v="16.363448999999999"/>
    <s v="Transportation &amp; Logistics"/>
    <s v="Small (11-200)"/>
    <x v="7"/>
    <d v="2024-01-06T00:00:00"/>
    <s v="Services"/>
    <s v="Opportunity"/>
    <n v="5"/>
    <s v="Nurturing"/>
    <n v="3"/>
    <n v="1738"/>
    <n v="0.5"/>
    <d v="2024-07-13T00:00:00"/>
    <m/>
  </r>
  <r>
    <s v="Hudson, Bergnaum and Gerlach"/>
    <s v="Italy"/>
    <n v="41.902782000000002"/>
    <n v="12.496366"/>
    <s v="Entertainment &amp; Media &amp; Hospitality"/>
    <s v="Small (11-200)"/>
    <x v="0"/>
    <d v="2024-01-11T00:00:00"/>
    <s v="SAAS"/>
    <s v="Opportunity"/>
    <n v="5"/>
    <s v="Nurturing"/>
    <n v="3"/>
    <n v="784"/>
    <n v="0.5"/>
    <d v="2024-03-23T00:00:00"/>
    <m/>
  </r>
  <r>
    <s v="Lynch-Gulgowski"/>
    <s v="France"/>
    <n v="48.864716000000001"/>
    <n v="2.3490139999999999"/>
    <s v="Retail &amp; Distribution"/>
    <s v="Small (11-200)"/>
    <x v="3"/>
    <d v="2024-01-02T00:00:00"/>
    <s v="Custom solution"/>
    <s v="Opportunity"/>
    <n v="5"/>
    <s v="Nurturing"/>
    <n v="3"/>
    <n v="832"/>
    <n v="0.2"/>
    <d v="2024-12-25T00:00:00"/>
    <m/>
  </r>
  <r>
    <s v="Ryan Group"/>
    <s v="Switzerland"/>
    <n v="46.204391000000001"/>
    <n v="6.1431579999999997"/>
    <s v="Banking &amp; Finance"/>
    <s v="Small (11-200)"/>
    <x v="3"/>
    <d v="2024-05-13T00:00:00"/>
    <s v="Services"/>
    <s v="Opportunity"/>
    <n v="5"/>
    <s v="Nurturing"/>
    <n v="3"/>
    <n v="327"/>
    <n v="0.9"/>
    <d v="2025-03-20T00:00:00"/>
    <m/>
  </r>
  <r>
    <s v="Barton, Schumm and Wilderman"/>
    <s v="Netherlands"/>
    <n v="52.370215999999999"/>
    <n v="4.895168"/>
    <s v="Banking &amp; Finance"/>
    <s v="Small (11-200)"/>
    <x v="3"/>
    <d v="2024-03-03T00:00:00"/>
    <s v="Services"/>
    <s v="Opportunity"/>
    <n v="5"/>
    <s v="Nurturing"/>
    <n v="3"/>
    <n v="778"/>
    <n v="0.4"/>
    <d v="2025-02-12T00:00:00"/>
    <m/>
  </r>
  <r>
    <s v="Williamson, Gottlieb and Kuphal"/>
    <s v="Germany"/>
    <n v="52.520007999999997"/>
    <n v="13.404954"/>
    <s v="Banking &amp; Finance"/>
    <s v="Small (11-200)"/>
    <x v="2"/>
    <d v="2024-01-27T00:00:00"/>
    <s v="SAAS"/>
    <s v="Opportunity"/>
    <n v="5"/>
    <s v="Nurturing"/>
    <n v="3"/>
    <n v="934"/>
    <n v="0.2"/>
    <d v="2024-05-16T00:00:00"/>
    <m/>
  </r>
  <r>
    <s v="Larkin, Kshlerin and Moore"/>
    <s v="France"/>
    <n v="48.864716000000001"/>
    <n v="2.3490139999999999"/>
    <s v="Government Administration &amp; Healthcare"/>
    <s v="Small (11-200)"/>
    <x v="3"/>
    <d v="2024-03-10T00:00:00"/>
    <s v="SAAS"/>
    <s v="Opportunity"/>
    <n v="5"/>
    <s v="Nurturing"/>
    <n v="3"/>
    <n v="858"/>
    <n v="0.4"/>
    <d v="2024-06-09T00:00:00"/>
    <m/>
  </r>
  <r>
    <s v="Kautzer and Sons"/>
    <s v="Spain"/>
    <n v="40.416775000000001"/>
    <n v="-3.7037900000000001"/>
    <s v="Transportation &amp; Logistics"/>
    <s v="Small (11-200)"/>
    <x v="3"/>
    <d v="2024-05-14T00:00:00"/>
    <s v="SAAS"/>
    <s v="Opportunity"/>
    <n v="5"/>
    <s v="Nurturing"/>
    <n v="3"/>
    <n v="857"/>
    <n v="0.5"/>
    <d v="2025-03-07T00:00:00"/>
    <m/>
  </r>
  <r>
    <s v="Jaskolski, Krajcik and Bergnaum"/>
    <s v="Portugal"/>
    <n v="38.736946000000003"/>
    <n v="-9.1426850000000002"/>
    <s v="Transportation &amp; Logistics"/>
    <s v="Small (11-200)"/>
    <x v="7"/>
    <d v="2024-04-26T00:00:00"/>
    <s v="SAAS"/>
    <s v="Opportunity"/>
    <n v="5"/>
    <s v="Nurturing"/>
    <n v="3"/>
    <n v="995"/>
    <n v="0.8"/>
    <d v="2025-03-27T00:00:00"/>
    <m/>
  </r>
  <r>
    <s v="Kutch Inc"/>
    <s v="Italy"/>
    <n v="41.902782000000002"/>
    <n v="12.496366"/>
    <s v="Energy &amp; Utilities"/>
    <s v="Small (11-200)"/>
    <x v="0"/>
    <d v="2024-05-17T00:00:00"/>
    <s v="Services"/>
    <s v="Opportunity"/>
    <n v="5"/>
    <s v="Nurturing"/>
    <n v="3"/>
    <n v="1245"/>
    <n v="0.2"/>
    <d v="2024-11-03T00:00:00"/>
    <m/>
  </r>
  <r>
    <s v="Becker Inc"/>
    <s v="Spain"/>
    <n v="40.416775000000001"/>
    <n v="-3.7037900000000001"/>
    <s v="Government Administration &amp; Healthcare"/>
    <s v="Small (11-200)"/>
    <x v="3"/>
    <d v="2024-01-07T00:00:00"/>
    <s v="Services"/>
    <s v="Opportunity"/>
    <n v="5"/>
    <s v="Nurturing"/>
    <n v="3"/>
    <n v="1970"/>
    <n v="0.4"/>
    <d v="2024-11-11T00:00:00"/>
    <m/>
  </r>
  <r>
    <s v="Mills, Schuppe and Stracke"/>
    <s v="Germany"/>
    <n v="52.520007999999997"/>
    <n v="13.404954"/>
    <s v="Professional Services &amp; Consulting"/>
    <s v="Small (11-200)"/>
    <x v="3"/>
    <d v="2024-03-28T00:00:00"/>
    <s v="Custom solution"/>
    <s v="Opportunity"/>
    <n v="5"/>
    <s v="Nurturing"/>
    <n v="3"/>
    <n v="1458"/>
    <n v="0.4"/>
    <d v="2024-12-31T00:00:00"/>
    <m/>
  </r>
  <r>
    <s v="McGlynn-Friesen"/>
    <s v="Italy"/>
    <n v="41.902782000000002"/>
    <n v="12.496366"/>
    <s v="Education &amp; Science"/>
    <s v="Small (11-200)"/>
    <x v="3"/>
    <d v="2024-04-04T00:00:00"/>
    <s v="Services"/>
    <s v="Opportunity"/>
    <n v="5"/>
    <s v="Nurturing"/>
    <n v="3"/>
    <n v="513"/>
    <n v="0.5"/>
    <d v="2024-08-24T00:00:00"/>
    <m/>
  </r>
  <r>
    <s v="Stoltenberg-Koepp"/>
    <s v="France"/>
    <n v="48.864716000000001"/>
    <n v="2.3490139999999999"/>
    <s v="Banking &amp; Finance"/>
    <s v="Small (11-200)"/>
    <x v="6"/>
    <d v="2024-05-23T00:00:00"/>
    <s v="SAAS"/>
    <s v="Opportunity"/>
    <n v="5"/>
    <s v="Nurturing"/>
    <n v="3"/>
    <n v="677"/>
    <n v="0.3"/>
    <d v="2025-01-26T00:00:00"/>
    <m/>
  </r>
  <r>
    <s v="Emmerich, Schinner and McKenzie"/>
    <s v="Portugal"/>
    <n v="38.736946000000003"/>
    <n v="-9.1426850000000002"/>
    <s v="Government Administration &amp; Healthcare"/>
    <s v="Small (11-200)"/>
    <x v="5"/>
    <d v="2024-03-28T00:00:00"/>
    <s v="Custom solution"/>
    <s v="Opportunity"/>
    <n v="5"/>
    <s v="Nurturing"/>
    <n v="3"/>
    <n v="485"/>
    <n v="0.3"/>
    <d v="2024-07-20T00:00:00"/>
    <m/>
  </r>
  <r>
    <s v="Stoltenberg, Hoppe and Funk"/>
    <s v="France"/>
    <n v="48.864716000000001"/>
    <n v="2.3490139999999999"/>
    <s v="Education &amp; Science"/>
    <s v="Small (11-200)"/>
    <x v="5"/>
    <d v="2024-03-22T00:00:00"/>
    <s v="Services"/>
    <s v="Opportunity"/>
    <n v="5"/>
    <s v="Nurturing"/>
    <n v="3"/>
    <n v="429"/>
    <n v="0.2"/>
    <d v="2024-05-22T00:00:00"/>
    <m/>
  </r>
  <r>
    <s v="Schowalter and Sons"/>
    <s v="Belgium"/>
    <n v="51.260196999999998"/>
    <n v="4.4027710000000004"/>
    <s v="Manufacturing &amp; Production"/>
    <s v="Small (11-200)"/>
    <x v="4"/>
    <d v="2024-01-22T00:00:00"/>
    <s v="Custom solution"/>
    <s v="Opportunity"/>
    <n v="5"/>
    <s v="Nurturing"/>
    <n v="3"/>
    <n v="1347"/>
    <n v="0.4"/>
    <d v="2024-12-26T00:00:00"/>
    <m/>
  </r>
  <r>
    <s v="Lakin-Ondricka"/>
    <s v="France"/>
    <n v="48.864716000000001"/>
    <n v="2.3490139999999999"/>
    <s v="Transportation &amp; Logistics"/>
    <s v="Small (11-200)"/>
    <x v="4"/>
    <d v="2024-05-28T00:00:00"/>
    <s v="SAAS"/>
    <s v="Opportunity"/>
    <n v="5"/>
    <s v="Nurturing"/>
    <n v="3"/>
    <n v="1029"/>
    <n v="0.2"/>
    <d v="2024-07-04T00:00:00"/>
    <m/>
  </r>
  <r>
    <s v="Kunde, Smitham and Hills"/>
    <s v="Portugal"/>
    <n v="38.736946000000003"/>
    <n v="-9.1426850000000002"/>
    <s v="Retail &amp; Distribution"/>
    <s v="Small (11-200)"/>
    <x v="3"/>
    <d v="2024-02-27T00:00:00"/>
    <s v="Services"/>
    <s v="Opportunity"/>
    <n v="5"/>
    <s v="Nurturing"/>
    <n v="3"/>
    <n v="1989"/>
    <n v="0.6"/>
    <d v="2024-04-21T00:00:00"/>
    <m/>
  </r>
  <r>
    <s v="Kilback-Blick"/>
    <s v="Germany"/>
    <n v="52.520007999999997"/>
    <n v="13.404954"/>
    <s v="Recreation &amp; Sports"/>
    <s v="Small (11-200)"/>
    <x v="0"/>
    <d v="2024-03-15T00:00:00"/>
    <s v="SAAS"/>
    <s v="Opportunity"/>
    <n v="5"/>
    <s v="Nurturing"/>
    <n v="3"/>
    <n v="292"/>
    <n v="0.3"/>
    <d v="2024-04-09T00:00:00"/>
    <m/>
  </r>
  <r>
    <s v="Ledner LLC"/>
    <s v="Austria"/>
    <n v="48.210033000000003"/>
    <n v="16.363448999999999"/>
    <s v="Entertainment &amp; Media &amp; Hospitality"/>
    <s v="Small (11-200)"/>
    <x v="2"/>
    <d v="2024-05-31T00:00:00"/>
    <s v="SAAS"/>
    <s v="Opportunity"/>
    <n v="5"/>
    <s v="Nurturing"/>
    <n v="3"/>
    <n v="1476"/>
    <n v="1"/>
    <d v="2024-11-20T00:00:00"/>
    <m/>
  </r>
  <r>
    <s v="Reichel and Sons"/>
    <s v="Germany"/>
    <n v="52.520007999999997"/>
    <n v="13.404954"/>
    <s v="Banking &amp; Finance"/>
    <s v="Small (11-200)"/>
    <x v="0"/>
    <d v="2024-05-17T00:00:00"/>
    <s v="Services"/>
    <s v="Opportunity"/>
    <n v="5"/>
    <s v="Nurturing"/>
    <n v="3"/>
    <n v="384"/>
    <n v="0.9"/>
    <d v="2024-12-18T00:00:00"/>
    <m/>
  </r>
  <r>
    <s v="Mills-Donnelly"/>
    <s v="France"/>
    <n v="48.864716000000001"/>
    <n v="2.3490139999999999"/>
    <s v="Telecommunications"/>
    <s v="Small (11-200)"/>
    <x v="7"/>
    <d v="2024-02-09T00:00:00"/>
    <s v="Custom solution"/>
    <s v="Opportunity"/>
    <n v="5"/>
    <s v="Nurturing"/>
    <n v="3"/>
    <n v="1199"/>
    <n v="0.1"/>
    <d v="2024-07-13T00:00:00"/>
    <m/>
  </r>
  <r>
    <s v="Shanahan Inc"/>
    <s v="France"/>
    <n v="48.864716000000001"/>
    <n v="2.3490139999999999"/>
    <s v="Transportation &amp; Logistics"/>
    <s v="Small (11-200)"/>
    <x v="7"/>
    <d v="2024-02-02T00:00:00"/>
    <s v="SAAS"/>
    <s v="Opportunity"/>
    <n v="5"/>
    <s v="Nurturing"/>
    <n v="3"/>
    <n v="1984"/>
    <n v="0.2"/>
    <d v="2024-09-09T00:00:00"/>
    <m/>
  </r>
  <r>
    <s v="West-Wyman"/>
    <s v="France"/>
    <n v="48.864716000000001"/>
    <n v="2.3490139999999999"/>
    <s v="Construction &amp; Engineering"/>
    <s v="Small (11-200)"/>
    <x v="3"/>
    <d v="2024-05-14T00:00:00"/>
    <s v="SAAS"/>
    <s v="Opportunity"/>
    <n v="5"/>
    <s v="Nurturing"/>
    <n v="3"/>
    <n v="207"/>
    <n v="0.2"/>
    <d v="2024-08-22T00:00:00"/>
    <m/>
  </r>
  <r>
    <s v="Wunsch LLC"/>
    <s v="Italy"/>
    <n v="41.902782000000002"/>
    <n v="12.496366"/>
    <s v="Retail &amp; Distribution"/>
    <s v="Small (11-200)"/>
    <x v="0"/>
    <d v="2024-02-22T00:00:00"/>
    <s v="SAAS"/>
    <s v="Opportunity"/>
    <n v="5"/>
    <s v="Nurturing"/>
    <n v="3"/>
    <n v="691"/>
    <n v="0.3"/>
    <d v="2024-11-25T00:00:00"/>
    <m/>
  </r>
  <r>
    <s v="Ritchie, Rutherford and Blick"/>
    <s v="Switzerland"/>
    <n v="46.204391000000001"/>
    <n v="6.1431579999999997"/>
    <s v="Manufacturing &amp; Production"/>
    <s v="Small (11-200)"/>
    <x v="4"/>
    <d v="2024-03-26T00:00:00"/>
    <s v="Services"/>
    <s v="Opportunity"/>
    <n v="5"/>
    <s v="Nurturing"/>
    <n v="3"/>
    <n v="1155"/>
    <n v="0.5"/>
    <d v="2024-04-17T00:00:00"/>
    <m/>
  </r>
  <r>
    <s v="Ratke-Zulauf"/>
    <s v="Austria"/>
    <n v="48.210033000000003"/>
    <n v="16.363448999999999"/>
    <s v="Education &amp; Science"/>
    <s v="Small (11-200)"/>
    <x v="4"/>
    <d v="2024-04-26T00:00:00"/>
    <s v="SAAS"/>
    <s v="Opportunity"/>
    <n v="5"/>
    <s v="Nurturing"/>
    <n v="3"/>
    <n v="361"/>
    <n v="0.2"/>
    <d v="2024-05-29T00:00:00"/>
    <m/>
  </r>
  <r>
    <s v="Hodkiewicz-Wunsch"/>
    <s v="Germany"/>
    <n v="52.520007999999997"/>
    <n v="13.404954"/>
    <s v="Retail &amp; Distribution"/>
    <s v="Small (11-200)"/>
    <x v="3"/>
    <d v="2024-02-04T00:00:00"/>
    <s v="Custom solution"/>
    <s v="Opportunity"/>
    <n v="5"/>
    <s v="Nurturing"/>
    <n v="3"/>
    <n v="1522"/>
    <n v="0.2"/>
    <d v="2024-12-06T00:00:00"/>
    <m/>
  </r>
  <r>
    <s v="Zulauf Group"/>
    <s v="Netherlands"/>
    <n v="52.370215999999999"/>
    <n v="4.895168"/>
    <s v="Telecommunications"/>
    <s v="Small (11-200)"/>
    <x v="4"/>
    <d v="2024-04-07T00:00:00"/>
    <s v="SAAS"/>
    <s v="Opportunity"/>
    <n v="5"/>
    <s v="Nurturing"/>
    <n v="3"/>
    <n v="545"/>
    <n v="0.6"/>
    <d v="2024-09-05T00:00:00"/>
    <m/>
  </r>
  <r>
    <s v="Powlowski, Weissnat and Pollich"/>
    <s v="Switzerland"/>
    <n v="46.204391000000001"/>
    <n v="6.1431579999999997"/>
    <s v="Banking &amp; Finance"/>
    <s v="Small (11-200)"/>
    <x v="3"/>
    <d v="2024-05-11T00:00:00"/>
    <s v="SAAS"/>
    <s v="Opportunity"/>
    <n v="5"/>
    <s v="Nurturing"/>
    <n v="3"/>
    <n v="1246"/>
    <n v="0.8"/>
    <d v="2024-11-02T00:00:00"/>
    <m/>
  </r>
  <r>
    <s v="Swift-Wolf"/>
    <s v="Portugal"/>
    <n v="38.736946000000003"/>
    <n v="-9.1426850000000002"/>
    <s v="Agriculture &amp; Mining"/>
    <s v="Small (11-200)"/>
    <x v="3"/>
    <d v="2024-01-28T00:00:00"/>
    <s v="SAAS"/>
    <s v="Opportunity"/>
    <n v="5"/>
    <s v="Nurturing"/>
    <n v="3"/>
    <n v="1123"/>
    <n v="0.3"/>
    <d v="2024-04-10T00:00:00"/>
    <m/>
  </r>
  <r>
    <s v="Paucek, Sanford and Feil"/>
    <s v="Netherlands"/>
    <n v="52.370215999999999"/>
    <n v="4.895168"/>
    <s v="Manufacturing &amp; Production"/>
    <s v="Small (11-200)"/>
    <x v="2"/>
    <d v="2024-04-20T00:00:00"/>
    <s v="SAAS"/>
    <s v="Opportunity"/>
    <n v="5"/>
    <s v="Nurturing"/>
    <n v="3"/>
    <n v="1527"/>
    <n v="0.6"/>
    <d v="2024-07-21T00:00:00"/>
    <m/>
  </r>
  <r>
    <s v="Quigley, Volkman and Kihn"/>
    <s v="Germany"/>
    <n v="52.520007999999997"/>
    <n v="13.404954"/>
    <s v="IT &amp; IT Services"/>
    <s v="Small (11-200)"/>
    <x v="5"/>
    <d v="2024-02-22T00:00:00"/>
    <s v="Services"/>
    <s v="Opportunity"/>
    <n v="5"/>
    <s v="Nurturing"/>
    <n v="3"/>
    <n v="974"/>
    <n v="0.5"/>
    <d v="2024-12-12T00:00:00"/>
    <m/>
  </r>
  <r>
    <s v="Kerluke and Sons"/>
    <s v="Italy"/>
    <n v="41.902782000000002"/>
    <n v="12.496366"/>
    <s v="Government Administration &amp; Healthcare"/>
    <s v="Small (11-200)"/>
    <x v="4"/>
    <d v="2024-03-26T00:00:00"/>
    <s v="Services"/>
    <s v="Opportunity"/>
    <n v="5"/>
    <s v="Nurturing"/>
    <n v="3"/>
    <n v="1840"/>
    <n v="0.7"/>
    <d v="2024-06-18T00:00:00"/>
    <m/>
  </r>
  <r>
    <s v="Carroll and Sons"/>
    <s v="Germany"/>
    <n v="52.520007999999997"/>
    <n v="13.404954"/>
    <s v="Energy &amp; Utilities"/>
    <s v="Small (11-200)"/>
    <x v="0"/>
    <d v="2024-03-28T00:00:00"/>
    <s v="Services"/>
    <s v="Opportunity"/>
    <n v="5"/>
    <s v="Nurturing"/>
    <n v="3"/>
    <n v="1970"/>
    <n v="0.5"/>
    <d v="2024-11-11T00:00:00"/>
    <m/>
  </r>
  <r>
    <s v="Jerde, Torphy and Hirthe"/>
    <s v="Switzerland"/>
    <n v="46.204391000000001"/>
    <n v="6.1431579999999997"/>
    <s v="Transportation &amp; Logistics"/>
    <s v="Small (11-200)"/>
    <x v="3"/>
    <d v="2024-04-12T00:00:00"/>
    <s v="Services"/>
    <s v="Opportunity"/>
    <n v="5"/>
    <s v="Nurturing"/>
    <n v="3"/>
    <n v="1803"/>
    <n v="0.2"/>
    <d v="2024-06-25T00:00:00"/>
    <m/>
  </r>
  <r>
    <s v="Hermann-Kreiger"/>
    <s v="Switzerland"/>
    <n v="46.204391000000001"/>
    <n v="6.1431579999999997"/>
    <s v="Government Administration &amp; Healthcare"/>
    <s v="Small (11-200)"/>
    <x v="2"/>
    <d v="2024-01-05T00:00:00"/>
    <s v="Services"/>
    <s v="Opportunity"/>
    <n v="5"/>
    <s v="Nurturing"/>
    <n v="3"/>
    <n v="1086"/>
    <n v="0.8"/>
    <d v="2024-09-28T00:00:00"/>
    <m/>
  </r>
  <r>
    <s v="Camido"/>
    <s v="Netherlands"/>
    <n v="52.370215999999999"/>
    <n v="4.895168"/>
    <s v="Banking &amp; Finance"/>
    <s v="Micro (1-10)"/>
    <x v="2"/>
    <d v="2024-01-15T00:00:00"/>
    <s v="Services"/>
    <s v="Opportunity"/>
    <n v="5"/>
    <s v="Nurturing"/>
    <n v="3"/>
    <n v="904"/>
    <n v="0.5"/>
    <d v="2024-04-28T00:00:00"/>
    <m/>
  </r>
  <r>
    <s v="Eamia"/>
    <s v="Italy"/>
    <n v="41.902782000000002"/>
    <n v="12.496366"/>
    <s v="Professional Services &amp; Consulting"/>
    <s v="Micro (1-10)"/>
    <x v="5"/>
    <d v="2024-03-31T00:00:00"/>
    <s v="Custom solution"/>
    <s v="Opportunity"/>
    <n v="5"/>
    <s v="Nurturing"/>
    <n v="3"/>
    <n v="357"/>
    <n v="0.4"/>
    <d v="2024-10-12T00:00:00"/>
    <m/>
  </r>
  <r>
    <s v="Centimia"/>
    <s v="Italy"/>
    <n v="41.902782000000002"/>
    <n v="12.496366"/>
    <s v="Entertainment &amp; Media &amp; Hospitality"/>
    <s v="Micro (1-10)"/>
    <x v="7"/>
    <d v="2024-01-22T00:00:00"/>
    <s v="Services"/>
    <s v="Opportunity"/>
    <n v="5"/>
    <s v="Nurturing"/>
    <n v="3"/>
    <n v="1158"/>
    <n v="0.4"/>
    <d v="2024-06-19T00:00:00"/>
    <m/>
  </r>
  <r>
    <s v="Browsetype"/>
    <s v="Spain"/>
    <n v="40.416775000000001"/>
    <n v="-3.7037900000000001"/>
    <s v="Recreation &amp; Sports"/>
    <s v="Micro (1-10)"/>
    <x v="5"/>
    <d v="2024-05-01T00:00:00"/>
    <s v="Services"/>
    <s v="Opportunity"/>
    <n v="5"/>
    <s v="Nurturing"/>
    <n v="3"/>
    <n v="830"/>
    <n v="1"/>
    <d v="2024-07-25T00:00:00"/>
    <m/>
  </r>
  <r>
    <s v="Babbleopia"/>
    <s v="Austria"/>
    <n v="48.210033000000003"/>
    <n v="16.363448999999999"/>
    <s v="IT &amp; IT Services"/>
    <s v="Micro (1-10)"/>
    <x v="3"/>
    <d v="2024-01-25T00:00:00"/>
    <s v="SAAS"/>
    <s v="Opportunity"/>
    <n v="5"/>
    <s v="Nurturing"/>
    <n v="3"/>
    <n v="1055"/>
    <n v="0.3"/>
    <d v="2024-08-26T00:00:00"/>
    <m/>
  </r>
  <r>
    <s v="Yakitri"/>
    <s v="Belgium"/>
    <n v="51.260196999999998"/>
    <n v="4.4027710000000004"/>
    <s v="Government Administration &amp; Healthcare"/>
    <s v="Micro (1-10)"/>
    <x v="4"/>
    <d v="2024-05-31T00:00:00"/>
    <s v="SAAS"/>
    <s v="Opportunity"/>
    <n v="5"/>
    <s v="Nurturing"/>
    <n v="3"/>
    <n v="1128"/>
    <n v="0.9"/>
    <d v="2025-02-26T00:00:00"/>
    <m/>
  </r>
  <r>
    <s v="Linkbuzz"/>
    <s v="Spain"/>
    <n v="40.416775000000001"/>
    <n v="-3.7037900000000001"/>
    <s v="IT &amp; IT Services"/>
    <s v="Micro (1-10)"/>
    <x v="0"/>
    <d v="2024-03-14T00:00:00"/>
    <s v="SAAS"/>
    <s v="Opportunity"/>
    <n v="5"/>
    <s v="Nurturing"/>
    <n v="3"/>
    <n v="649"/>
    <n v="0.2"/>
    <d v="2024-10-26T00:00:00"/>
    <m/>
  </r>
  <r>
    <s v="Oozz"/>
    <s v="Belgium"/>
    <n v="51.260196999999998"/>
    <n v="4.4027710000000004"/>
    <s v="Banking &amp; Finance"/>
    <s v="Micro (1-10)"/>
    <x v="3"/>
    <d v="2024-02-15T00:00:00"/>
    <s v="SAAS"/>
    <s v="Opportunity"/>
    <n v="5"/>
    <s v="Nurturing"/>
    <n v="3"/>
    <n v="240"/>
    <n v="0.4"/>
    <d v="2025-01-30T00:00:00"/>
    <m/>
  </r>
  <r>
    <s v="Blogtags"/>
    <s v="Switzerland"/>
    <n v="46.204391000000001"/>
    <n v="6.1431579999999997"/>
    <s v="Transportation &amp; Logistics"/>
    <s v="Micro (1-10)"/>
    <x v="3"/>
    <d v="2024-02-15T00:00:00"/>
    <s v="Services"/>
    <s v="Opportunity"/>
    <n v="5"/>
    <s v="Nurturing"/>
    <n v="3"/>
    <n v="639"/>
    <n v="0.2"/>
    <d v="2024-11-19T00:00:00"/>
    <m/>
  </r>
  <r>
    <s v="Senger and Sons"/>
    <s v="Portugal"/>
    <n v="38.736946000000003"/>
    <n v="-9.1426850000000002"/>
    <s v="Government Administration &amp; Healthcare"/>
    <s v="Micro (1-10)"/>
    <x v="1"/>
    <d v="2024-04-02T00:00:00"/>
    <s v="SAAS"/>
    <s v="Opportunity"/>
    <n v="5"/>
    <s v="Nurturing"/>
    <n v="3"/>
    <n v="895"/>
    <n v="0.5"/>
    <d v="2024-11-13T00:00:00"/>
    <m/>
  </r>
  <r>
    <s v="Windler-Gutmann"/>
    <s v="Switzerland"/>
    <n v="46.204391000000001"/>
    <n v="6.1431579999999997"/>
    <s v="IT &amp; IT Services"/>
    <s v="Micro (1-10)"/>
    <x v="2"/>
    <d v="2024-04-25T00:00:00"/>
    <s v="SAAS"/>
    <s v="Opportunity"/>
    <n v="5"/>
    <s v="Nurturing"/>
    <n v="3"/>
    <n v="617"/>
    <n v="0.2"/>
    <d v="2024-11-30T00:00:00"/>
    <m/>
  </r>
  <r>
    <s v="Mueller-Conroy"/>
    <s v="Portugal"/>
    <n v="38.736946000000003"/>
    <n v="-9.1426850000000002"/>
    <s v="Transportation &amp; Logistics"/>
    <s v="Micro (1-10)"/>
    <x v="5"/>
    <d v="2024-03-09T00:00:00"/>
    <s v="Services"/>
    <s v="Opportunity"/>
    <n v="5"/>
    <s v="Nurturing"/>
    <n v="3"/>
    <n v="805"/>
    <n v="0.4"/>
    <d v="2024-08-18T00:00:00"/>
    <m/>
  </r>
  <r>
    <s v="Kohler, Konopelski and Runolfsdottir"/>
    <s v="Portugal"/>
    <n v="38.736946000000003"/>
    <n v="-9.1426850000000002"/>
    <s v="Transportation &amp; Logistics"/>
    <s v="Micro (1-10)"/>
    <x v="4"/>
    <d v="2024-03-18T00:00:00"/>
    <s v="SAAS"/>
    <s v="Opportunity"/>
    <n v="5"/>
    <s v="Nurturing"/>
    <n v="3"/>
    <n v="870"/>
    <n v="0.1"/>
    <d v="2025-02-06T00:00:00"/>
    <m/>
  </r>
  <r>
    <s v="Schuster, Beahan and Nolan"/>
    <s v="Italy"/>
    <n v="41.902782000000002"/>
    <n v="12.496366"/>
    <s v="Entertainment &amp; Media &amp; Hospitality"/>
    <s v="Micro (1-10)"/>
    <x v="2"/>
    <d v="2024-02-13T00:00:00"/>
    <s v="Custom solution"/>
    <s v="Opportunity"/>
    <n v="5"/>
    <s v="Nurturing"/>
    <n v="3"/>
    <n v="1026"/>
    <n v="0.9"/>
    <d v="2024-03-08T00:00:00"/>
    <m/>
  </r>
  <r>
    <s v="Donnelly, Jacobi and Gutmann"/>
    <s v="Portugal"/>
    <n v="38.736946000000003"/>
    <n v="-9.1426850000000002"/>
    <s v="Transportation &amp; Logistics"/>
    <s v="Micro (1-10)"/>
    <x v="0"/>
    <d v="2024-03-21T00:00:00"/>
    <s v="Services"/>
    <s v="Opportunity"/>
    <n v="5"/>
    <s v="Nurturing"/>
    <n v="3"/>
    <n v="1149"/>
    <n v="0.2"/>
    <d v="2024-07-04T00:00:00"/>
    <m/>
  </r>
  <r>
    <s v="Considine-Boyer"/>
    <s v="France"/>
    <n v="48.864716000000001"/>
    <n v="2.3490139999999999"/>
    <s v="Construction &amp; Engineering"/>
    <s v="Micro (1-10)"/>
    <x v="1"/>
    <d v="2024-05-20T00:00:00"/>
    <s v="SAAS"/>
    <s v="Opportunity"/>
    <n v="5"/>
    <s v="Nurturing"/>
    <n v="3"/>
    <n v="568"/>
    <n v="0.9"/>
    <d v="2025-03-13T00:00:00"/>
    <m/>
  </r>
  <r>
    <s v="Pfeffer LLC"/>
    <s v="Germany"/>
    <n v="52.520007999999997"/>
    <n v="13.404954"/>
    <s v="Transportation &amp; Logistics"/>
    <s v="Micro (1-10)"/>
    <x v="0"/>
    <d v="2024-02-25T00:00:00"/>
    <s v="SAAS"/>
    <s v="Opportunity"/>
    <n v="5"/>
    <s v="Nurturing"/>
    <n v="3"/>
    <n v="1110"/>
    <n v="0.6"/>
    <d v="2024-04-07T00:00:00"/>
    <m/>
  </r>
  <r>
    <s v="Nader, McClure and Reynolds"/>
    <s v="Germany"/>
    <n v="52.520007999999997"/>
    <n v="13.404954"/>
    <s v="Transportation &amp; Logistics"/>
    <s v="Micro (1-10)"/>
    <x v="4"/>
    <d v="2024-02-10T00:00:00"/>
    <s v="SAAS"/>
    <s v="Opportunity"/>
    <n v="5"/>
    <s v="Nurturing"/>
    <n v="3"/>
    <n v="350"/>
    <n v="0.2"/>
    <d v="2024-08-20T00:00:00"/>
    <m/>
  </r>
  <r>
    <s v="Kohler-Kuhlman"/>
    <s v="France"/>
    <n v="48.864716000000001"/>
    <n v="2.3490139999999999"/>
    <s v="Recreation &amp; Sports"/>
    <s v="Micro (1-10)"/>
    <x v="3"/>
    <d v="2024-03-29T00:00:00"/>
    <s v="SAAS"/>
    <s v="Opportunity"/>
    <n v="5"/>
    <s v="Nurturing"/>
    <n v="3"/>
    <n v="551"/>
    <n v="1"/>
    <d v="2024-12-26T00:00:00"/>
    <m/>
  </r>
  <r>
    <s v="Krajcik-Schroeder"/>
    <s v="Portugal"/>
    <n v="38.736946000000003"/>
    <n v="-9.1426850000000002"/>
    <s v="Education &amp; Science"/>
    <s v="Micro (1-10)"/>
    <x v="3"/>
    <d v="2024-01-22T00:00:00"/>
    <s v="Services"/>
    <s v="Opportunity"/>
    <n v="5"/>
    <s v="Nurturing"/>
    <n v="3"/>
    <n v="900"/>
    <n v="0.3"/>
    <d v="2024-06-10T00:00:00"/>
    <m/>
  </r>
  <r>
    <s v="Dietrich and Sons"/>
    <s v="Spain"/>
    <n v="40.416775000000001"/>
    <n v="-3.7037900000000001"/>
    <s v="Energy &amp; Utilities"/>
    <s v="Micro (1-10)"/>
    <x v="3"/>
    <d v="2024-03-19T00:00:00"/>
    <s v="Services"/>
    <s v="Opportunity"/>
    <n v="5"/>
    <s v="Nurturing"/>
    <n v="3"/>
    <n v="885"/>
    <n v="0.3"/>
    <d v="2024-12-19T00:00:00"/>
    <m/>
  </r>
  <r>
    <s v="Stracke-Fritsch"/>
    <s v="Italy"/>
    <n v="41.902782000000002"/>
    <n v="12.496366"/>
    <s v="Entertainment &amp; Media &amp; Hospitality"/>
    <s v="Micro (1-10)"/>
    <x v="3"/>
    <d v="2024-04-10T00:00:00"/>
    <s v="Services"/>
    <s v="Opportunity"/>
    <n v="5"/>
    <s v="Nurturing"/>
    <n v="3"/>
    <n v="585"/>
    <n v="0.4"/>
    <d v="2025-01-07T00:00:00"/>
    <m/>
  </r>
  <r>
    <s v="Berge-Mills"/>
    <s v="Italy"/>
    <n v="41.902782000000002"/>
    <n v="12.496366"/>
    <s v="Professional Services &amp; Consulting"/>
    <s v="Micro (1-10)"/>
    <x v="0"/>
    <d v="2024-05-13T00:00:00"/>
    <s v="SAAS"/>
    <s v="Opportunity"/>
    <n v="5"/>
    <s v="Nurturing"/>
    <n v="3"/>
    <n v="694"/>
    <n v="0.1"/>
    <d v="2025-03-29T00:00:00"/>
    <m/>
  </r>
  <r>
    <s v="Barrows and Sons"/>
    <s v="Germany"/>
    <n v="52.520007999999997"/>
    <n v="13.404954"/>
    <s v="Professional Services &amp; Consulting"/>
    <s v="Micro (1-10)"/>
    <x v="1"/>
    <d v="2024-03-20T00:00:00"/>
    <s v="Custom solution"/>
    <s v="Opportunity"/>
    <n v="5"/>
    <s v="Nurturing"/>
    <n v="3"/>
    <n v="1061"/>
    <n v="0.8"/>
    <d v="2025-02-01T00:00:00"/>
    <m/>
  </r>
  <r>
    <s v="Rice-Bins"/>
    <s v="Austria"/>
    <n v="48.210033000000003"/>
    <n v="16.363448999999999"/>
    <s v="Agriculture &amp; Mining"/>
    <s v="Micro (1-10)"/>
    <x v="7"/>
    <d v="2024-01-17T00:00:00"/>
    <s v="SAAS"/>
    <s v="Opportunity"/>
    <n v="5"/>
    <s v="Nurturing"/>
    <n v="3"/>
    <n v="664"/>
    <n v="0.1"/>
    <d v="2024-03-21T00:00:00"/>
    <m/>
  </r>
  <r>
    <s v="Heathcote, Lemke and Abbott"/>
    <s v="Portugal"/>
    <n v="38.736946000000003"/>
    <n v="-9.1426850000000002"/>
    <s v="Banking &amp; Finance"/>
    <s v="Micro (1-10)"/>
    <x v="4"/>
    <d v="2024-03-09T00:00:00"/>
    <s v="SAAS"/>
    <s v="Opportunity"/>
    <n v="5"/>
    <s v="Nurturing"/>
    <n v="3"/>
    <n v="990"/>
    <n v="0.8"/>
    <d v="2024-03-29T00:00:00"/>
    <m/>
  </r>
  <r>
    <s v="Borer-Leannon"/>
    <s v="Germany"/>
    <n v="52.520007999999997"/>
    <n v="13.404954"/>
    <s v="Transportation &amp; Logistics"/>
    <s v="Micro (1-10)"/>
    <x v="4"/>
    <d v="2024-01-03T00:00:00"/>
    <s v="SAAS"/>
    <s v="Opportunity"/>
    <n v="5"/>
    <s v="Nurturing"/>
    <n v="3"/>
    <n v="1074"/>
    <n v="0.6"/>
    <d v="2024-03-27T00:00:00"/>
    <m/>
  </r>
  <r>
    <s v="King, Lockman and Hansen"/>
    <s v="Italy"/>
    <n v="41.902782000000002"/>
    <n v="12.496366"/>
    <s v="Transportation &amp; Logistics"/>
    <s v="Micro (1-10)"/>
    <x v="3"/>
    <d v="2024-01-16T00:00:00"/>
    <s v="SAAS"/>
    <s v="Opportunity"/>
    <n v="5"/>
    <s v="Nurturing"/>
    <n v="3"/>
    <n v="496"/>
    <n v="0.1"/>
    <d v="2024-06-19T00:00:00"/>
    <m/>
  </r>
  <r>
    <s v="Funk-Stehr"/>
    <s v="Switzerland"/>
    <n v="46.204391000000001"/>
    <n v="6.1431579999999997"/>
    <s v="Professional Services &amp; Consulting"/>
    <s v="Micro (1-10)"/>
    <x v="3"/>
    <d v="2024-04-04T00:00:00"/>
    <s v="SAAS"/>
    <s v="Opportunity"/>
    <n v="5"/>
    <s v="Nurturing"/>
    <n v="3"/>
    <n v="715"/>
    <n v="0.2"/>
    <d v="2024-05-26T00:00:00"/>
    <m/>
  </r>
  <r>
    <s v="Dooley, Jast and Lindgren"/>
    <s v="Switzerland"/>
    <n v="46.204391000000001"/>
    <n v="6.1431579999999997"/>
    <s v="Government Administration &amp; Healthcare"/>
    <s v="Micro (1-10)"/>
    <x v="4"/>
    <d v="2024-05-18T00:00:00"/>
    <s v="Services"/>
    <s v="Opportunity"/>
    <n v="5"/>
    <s v="Nurturing"/>
    <n v="3"/>
    <n v="475"/>
    <n v="0.5"/>
    <d v="2024-09-27T00:00:00"/>
    <m/>
  </r>
  <r>
    <s v="Shanahan and Sons"/>
    <s v="France"/>
    <n v="48.864716000000001"/>
    <n v="2.3490139999999999"/>
    <s v="Telecommunications"/>
    <s v="Micro (1-10)"/>
    <x v="3"/>
    <d v="2024-03-01T00:00:00"/>
    <s v="Services"/>
    <s v="Opportunity"/>
    <n v="5"/>
    <s v="Nurturing"/>
    <n v="3"/>
    <n v="530"/>
    <n v="0.6"/>
    <d v="2025-02-21T00:00:00"/>
    <m/>
  </r>
  <r>
    <s v="Heller Inc"/>
    <s v="Switzerland"/>
    <n v="46.204391000000001"/>
    <n v="6.1431579999999997"/>
    <s v="Transportation &amp; Logistics"/>
    <s v="Micro (1-10)"/>
    <x v="2"/>
    <d v="2024-03-19T00:00:00"/>
    <s v="Custom solution"/>
    <s v="Opportunity"/>
    <n v="5"/>
    <s v="Nurturing"/>
    <n v="3"/>
    <n v="984"/>
    <n v="0.3"/>
    <d v="2024-10-13T00:00:00"/>
    <m/>
  </r>
  <r>
    <s v="Treutel, Grant and Mayert"/>
    <s v="Germany"/>
    <n v="52.520007999999997"/>
    <n v="13.404954"/>
    <s v="Education &amp; Science"/>
    <s v="Micro (1-10)"/>
    <x v="4"/>
    <d v="2024-01-25T00:00:00"/>
    <s v="Services"/>
    <s v="Opportunity"/>
    <n v="5"/>
    <s v="Nurturing"/>
    <n v="3"/>
    <n v="550"/>
    <n v="0.6"/>
    <d v="2024-07-09T00:00:00"/>
    <m/>
  </r>
  <r>
    <s v="Batz and Sons"/>
    <s v="Germany"/>
    <n v="52.520007999999997"/>
    <n v="13.404954"/>
    <s v="Banking &amp; Finance"/>
    <s v="Micro (1-10)"/>
    <x v="3"/>
    <d v="2024-05-27T00:00:00"/>
    <s v="SAAS"/>
    <s v="Opportunity"/>
    <n v="5"/>
    <s v="Nurturing"/>
    <n v="3"/>
    <n v="849"/>
    <n v="0.3"/>
    <d v="2024-08-27T00:00:00"/>
    <m/>
  </r>
  <r>
    <s v="Bergnaum, Heidenreich and Shields"/>
    <s v="Italy"/>
    <n v="41.902782000000002"/>
    <n v="12.496366"/>
    <s v="Recreation &amp; Sports"/>
    <s v="Micro (1-10)"/>
    <x v="0"/>
    <d v="2024-03-15T00:00:00"/>
    <s v="Services"/>
    <s v="Opportunity"/>
    <n v="5"/>
    <s v="Nurturing"/>
    <n v="3"/>
    <n v="933"/>
    <n v="0.6"/>
    <d v="2024-04-18T00:00:00"/>
    <m/>
  </r>
  <r>
    <s v="Thompson Inc"/>
    <s v="Germany"/>
    <n v="52.520007999999997"/>
    <n v="13.404954"/>
    <s v="Professional Services &amp; Consulting"/>
    <s v="Micro (1-10)"/>
    <x v="1"/>
    <d v="2024-05-21T00:00:00"/>
    <s v="SAAS"/>
    <s v="Opportunity"/>
    <n v="5"/>
    <s v="Nurturing"/>
    <n v="3"/>
    <n v="550"/>
    <n v="0.5"/>
    <d v="2024-08-15T00:00:00"/>
    <m/>
  </r>
  <r>
    <s v="Bashirian Group"/>
    <s v="Spain"/>
    <n v="40.416775000000001"/>
    <n v="-3.7037900000000001"/>
    <s v="Transportation &amp; Logistics"/>
    <s v="Micro (1-10)"/>
    <x v="3"/>
    <d v="2024-03-18T00:00:00"/>
    <s v="Services"/>
    <s v="Opportunity"/>
    <n v="5"/>
    <s v="Nurturing"/>
    <n v="3"/>
    <n v="540"/>
    <n v="0.2"/>
    <d v="2024-09-16T00:00:00"/>
    <m/>
  </r>
  <r>
    <s v="Hamill-Funk"/>
    <s v="Austria"/>
    <n v="48.210033000000003"/>
    <n v="16.363448999999999"/>
    <s v="Transportation &amp; Logistics"/>
    <s v="Micro (1-10)"/>
    <x v="3"/>
    <d v="2024-01-16T00:00:00"/>
    <s v="Services"/>
    <s v="Opportunity"/>
    <n v="5"/>
    <s v="Nurturing"/>
    <n v="3"/>
    <n v="537"/>
    <n v="0.5"/>
    <d v="2024-04-09T00:00:00"/>
    <m/>
  </r>
  <r>
    <s v="Senger-Kunze"/>
    <s v="Portugal"/>
    <n v="38.736946000000003"/>
    <n v="-9.1426850000000002"/>
    <s v="Banking &amp; Finance"/>
    <s v="Micro (1-10)"/>
    <x v="6"/>
    <d v="2024-03-21T00:00:00"/>
    <s v="Services"/>
    <s v="Opportunity"/>
    <n v="5"/>
    <s v="Nurturing"/>
    <n v="3"/>
    <n v="210"/>
    <n v="0.2"/>
    <d v="2024-12-30T00:00:00"/>
    <m/>
  </r>
  <r>
    <s v="Quitzon, Lindgren and Ruecker"/>
    <s v="Austria"/>
    <n v="48.210033000000003"/>
    <n v="16.363448999999999"/>
    <s v="Manufacturing &amp; Production"/>
    <s v="Micro (1-10)"/>
    <x v="4"/>
    <d v="2024-03-20T00:00:00"/>
    <s v="SAAS"/>
    <s v="Opportunity"/>
    <n v="5"/>
    <s v="Nurturing"/>
    <n v="3"/>
    <n v="404"/>
    <n v="0.8"/>
    <d v="2024-12-02T00:00:00"/>
    <m/>
  </r>
  <r>
    <s v="Maggio, Heidenreich and Wolf"/>
    <s v="France"/>
    <n v="48.864716000000001"/>
    <n v="2.3490139999999999"/>
    <s v="Retail &amp; Distribution"/>
    <s v="Micro (1-10)"/>
    <x v="6"/>
    <d v="2024-03-21T00:00:00"/>
    <s v="SAAS"/>
    <s v="Opportunity"/>
    <n v="5"/>
    <s v="Nurturing"/>
    <n v="3"/>
    <n v="894"/>
    <n v="0.5"/>
    <d v="2024-07-24T00:00:00"/>
    <m/>
  </r>
  <r>
    <s v="Bechtelar Inc"/>
    <s v="Italy"/>
    <n v="41.902782000000002"/>
    <n v="12.496366"/>
    <s v="IT &amp; IT Services"/>
    <s v="Micro (1-10)"/>
    <x v="3"/>
    <d v="2024-01-09T00:00:00"/>
    <s v="Custom solution"/>
    <s v="Opportunity"/>
    <n v="5"/>
    <s v="Nurturing"/>
    <n v="3"/>
    <n v="823"/>
    <n v="0.5"/>
    <d v="2024-04-22T00:00:00"/>
    <m/>
  </r>
  <r>
    <s v="Wyman, Crona and Little"/>
    <s v="Netherlands"/>
    <n v="52.370215999999999"/>
    <n v="4.895168"/>
    <s v="Telecommunications"/>
    <s v="Micro (1-10)"/>
    <x v="4"/>
    <d v="2024-05-25T00:00:00"/>
    <s v="Custom solution"/>
    <s v="Opportunity"/>
    <n v="5"/>
    <s v="Nurturing"/>
    <n v="3"/>
    <n v="1159"/>
    <n v="0.3"/>
    <d v="2024-08-16T00:00:00"/>
    <m/>
  </r>
  <r>
    <s v="Lindgren-Hoeger"/>
    <s v="Portugal"/>
    <n v="38.736946000000003"/>
    <n v="-9.1426850000000002"/>
    <s v="Government Administration &amp; Healthcare"/>
    <s v="Micro (1-10)"/>
    <x v="7"/>
    <d v="2024-01-21T00:00:00"/>
    <s v="Custom solution"/>
    <s v="Opportunity"/>
    <n v="5"/>
    <s v="Nurturing"/>
    <n v="3"/>
    <n v="903"/>
    <n v="0.6"/>
    <d v="2024-06-24T00:00:00"/>
    <m/>
  </r>
  <r>
    <s v="Thiel-Abbott"/>
    <s v="Austria"/>
    <n v="48.210033000000003"/>
    <n v="16.363448999999999"/>
    <s v="IT &amp; IT Services"/>
    <s v="Micro (1-10)"/>
    <x v="3"/>
    <d v="2024-03-22T00:00:00"/>
    <s v="Services"/>
    <s v="Opportunity"/>
    <n v="5"/>
    <s v="Nurturing"/>
    <n v="3"/>
    <n v="365"/>
    <n v="0.9"/>
    <d v="2024-05-01T00:00:00"/>
    <m/>
  </r>
  <r>
    <s v="Gulgowski, Schumm and Johnston"/>
    <s v="Switzerland"/>
    <n v="46.204391000000001"/>
    <n v="6.1431579999999997"/>
    <s v="Transportation &amp; Logistics"/>
    <s v="Micro (1-10)"/>
    <x v="3"/>
    <d v="2024-05-19T00:00:00"/>
    <s v="SAAS"/>
    <s v="Opportunity"/>
    <n v="5"/>
    <s v="Nurturing"/>
    <n v="3"/>
    <n v="865"/>
    <n v="0.3"/>
    <d v="2025-03-23T00:00:00"/>
    <m/>
  </r>
  <r>
    <s v="Halvorson, O'Hara and Johnson"/>
    <s v="Belgium"/>
    <n v="51.260196999999998"/>
    <n v="4.4027710000000004"/>
    <s v="IT &amp; IT Services"/>
    <s v="Micro (1-10)"/>
    <x v="2"/>
    <d v="2024-02-20T00:00:00"/>
    <s v="Custom solution"/>
    <s v="Opportunity"/>
    <n v="5"/>
    <s v="Nurturing"/>
    <n v="3"/>
    <n v="315"/>
    <n v="0.3"/>
    <d v="2024-08-21T00:00:00"/>
    <m/>
  </r>
  <r>
    <s v="Rau-Hammes"/>
    <s v="Italy"/>
    <n v="41.902782000000002"/>
    <n v="12.496366"/>
    <s v="Banking &amp; Finance"/>
    <s v="Micro (1-10)"/>
    <x v="7"/>
    <d v="2024-01-04T00:00:00"/>
    <s v="SAAS"/>
    <s v="Opportunity"/>
    <n v="5"/>
    <s v="Nurturing"/>
    <n v="3"/>
    <n v="747"/>
    <n v="0.6"/>
    <d v="2024-07-19T00:00:00"/>
    <m/>
  </r>
  <r>
    <s v="Denesik-Heaney"/>
    <s v="Italy"/>
    <n v="41.902782000000002"/>
    <n v="12.496366"/>
    <s v="Education &amp; Science"/>
    <s v="Micro (1-10)"/>
    <x v="4"/>
    <d v="2024-03-10T00:00:00"/>
    <s v="Custom solution"/>
    <s v="Opportunity"/>
    <n v="5"/>
    <s v="Nurturing"/>
    <n v="3"/>
    <n v="368"/>
    <n v="0.5"/>
    <d v="2024-04-11T00:00:00"/>
    <m/>
  </r>
  <r>
    <s v="Smith-Murphy"/>
    <s v="Switzerland"/>
    <n v="46.204391000000001"/>
    <n v="6.1431579999999997"/>
    <s v="Transportation &amp; Logistics"/>
    <s v="Micro (1-10)"/>
    <x v="5"/>
    <d v="2024-03-24T00:00:00"/>
    <s v="SAAS"/>
    <s v="Opportunity"/>
    <n v="5"/>
    <s v="Nurturing"/>
    <n v="3"/>
    <n v="1005"/>
    <n v="0.3"/>
    <d v="2024-10-08T00:00:00"/>
    <m/>
  </r>
  <r>
    <s v="Pagac, Barrows and Keeling"/>
    <s v="Austria"/>
    <n v="48.210033000000003"/>
    <n v="16.363448999999999"/>
    <s v="Transportation &amp; Logistics"/>
    <s v="Micro (1-10)"/>
    <x v="2"/>
    <d v="2024-01-24T00:00:00"/>
    <s v="SAAS"/>
    <s v="Opportunity"/>
    <n v="5"/>
    <s v="Nurturing"/>
    <n v="3"/>
    <n v="454"/>
    <n v="1"/>
    <d v="2024-12-19T00:00:00"/>
    <m/>
  </r>
  <r>
    <s v="Grant-Hahn"/>
    <s v="France"/>
    <n v="48.864716000000001"/>
    <n v="2.3490139999999999"/>
    <s v="Retail &amp; Distribution"/>
    <s v="Micro (1-10)"/>
    <x v="1"/>
    <d v="2024-05-15T00:00:00"/>
    <s v="SAAS"/>
    <s v="Opportunity"/>
    <n v="5"/>
    <s v="Nurturing"/>
    <n v="3"/>
    <n v="495"/>
    <n v="0.4"/>
    <d v="2024-11-15T00:00:00"/>
    <m/>
  </r>
  <r>
    <s v="Rooxo"/>
    <s v="France"/>
    <n v="48.864716000000001"/>
    <n v="2.3490139999999999"/>
    <s v="Banking &amp; Finance"/>
    <s v="Medium (201-500)"/>
    <x v="2"/>
    <d v="2024-03-31T00:00:00"/>
    <s v="Services"/>
    <s v="Opportunity"/>
    <n v="5"/>
    <s v="Nurturing"/>
    <n v="3"/>
    <n v="4935"/>
    <n v="0.5"/>
    <d v="2025-01-31T00:00:00"/>
    <m/>
  </r>
  <r>
    <s v="Kimia"/>
    <s v="Austria"/>
    <n v="48.210033000000003"/>
    <n v="16.363448999999999"/>
    <s v="Transportation &amp; Logistics"/>
    <s v="Medium (201-500)"/>
    <x v="3"/>
    <d v="2024-05-05T00:00:00"/>
    <s v="Services"/>
    <s v="Opportunity"/>
    <n v="5"/>
    <s v="Nurturing"/>
    <n v="3"/>
    <n v="4189"/>
    <n v="0.8"/>
    <d v="2024-12-24T00:00:00"/>
    <m/>
  </r>
  <r>
    <s v="Yoveo"/>
    <s v="Belgium"/>
    <n v="51.260196999999998"/>
    <n v="4.4027710000000004"/>
    <s v="Transportation &amp; Logistics"/>
    <s v="Medium (201-500)"/>
    <x v="4"/>
    <d v="2024-01-09T00:00:00"/>
    <s v="SAAS"/>
    <s v="Opportunity"/>
    <n v="5"/>
    <s v="Nurturing"/>
    <n v="3"/>
    <n v="2434"/>
    <n v="0.5"/>
    <d v="2024-02-08T00:00:00"/>
    <m/>
  </r>
  <r>
    <s v="Oyoba"/>
    <s v="Belgium"/>
    <n v="51.260196999999998"/>
    <n v="4.4027710000000004"/>
    <s v="Construction &amp; Engineering"/>
    <s v="Medium (201-500)"/>
    <x v="4"/>
    <d v="2024-03-07T00:00:00"/>
    <s v="Services"/>
    <s v="Opportunity"/>
    <n v="5"/>
    <s v="Nurturing"/>
    <n v="3"/>
    <n v="4418"/>
    <n v="1"/>
    <d v="2024-06-22T00:00:00"/>
    <m/>
  </r>
  <r>
    <s v="Oloo"/>
    <s v="Spain"/>
    <n v="40.416775000000001"/>
    <n v="-3.7037900000000001"/>
    <s v="Transportation &amp; Logistics"/>
    <s v="Medium (201-500)"/>
    <x v="1"/>
    <d v="2024-04-17T00:00:00"/>
    <s v="Custom solution"/>
    <s v="Opportunity"/>
    <n v="5"/>
    <s v="Nurturing"/>
    <n v="3"/>
    <n v="3012"/>
    <n v="0.6"/>
    <d v="2025-03-10T00:00:00"/>
    <m/>
  </r>
  <r>
    <s v="Eadel"/>
    <s v="Belgium"/>
    <n v="51.260196999999998"/>
    <n v="4.4027710000000004"/>
    <s v="Government Administration &amp; Healthcare"/>
    <s v="Medium (201-500)"/>
    <x v="2"/>
    <d v="2024-03-27T00:00:00"/>
    <s v="Services"/>
    <s v="Opportunity"/>
    <n v="5"/>
    <s v="Nurturing"/>
    <n v="3"/>
    <n v="3207"/>
    <n v="0.1"/>
    <d v="2025-02-09T00:00:00"/>
    <m/>
  </r>
  <r>
    <s v="Oyondu"/>
    <s v="Portugal"/>
    <n v="38.736946000000003"/>
    <n v="-9.1426850000000002"/>
    <s v="Transportation &amp; Logistics"/>
    <s v="Medium (201-500)"/>
    <x v="0"/>
    <d v="2024-05-09T00:00:00"/>
    <s v="Services"/>
    <s v="Opportunity"/>
    <n v="5"/>
    <s v="Nurturing"/>
    <n v="3"/>
    <n v="7583"/>
    <n v="0.6"/>
    <d v="2025-01-10T00:00:00"/>
    <m/>
  </r>
  <r>
    <s v="Realpoint"/>
    <s v="Italy"/>
    <n v="41.902782000000002"/>
    <n v="12.496366"/>
    <s v="Banking &amp; Finance"/>
    <s v="Medium (201-500)"/>
    <x v="7"/>
    <d v="2024-05-27T00:00:00"/>
    <s v="Services"/>
    <s v="Opportunity"/>
    <n v="5"/>
    <s v="Nurturing"/>
    <n v="3"/>
    <n v="318"/>
    <n v="0.8"/>
    <d v="2024-10-12T00:00:00"/>
    <m/>
  </r>
  <r>
    <s v="Trudeo"/>
    <s v="Germany"/>
    <n v="52.520007999999997"/>
    <n v="13.404954"/>
    <s v="IT &amp; IT Services"/>
    <s v="Medium (201-500)"/>
    <x v="5"/>
    <d v="2024-05-01T00:00:00"/>
    <s v="Services"/>
    <s v="Opportunity"/>
    <n v="5"/>
    <s v="Nurturing"/>
    <n v="3"/>
    <n v="7472"/>
    <n v="0.6"/>
    <d v="2024-12-27T00:00:00"/>
    <m/>
  </r>
  <r>
    <s v="Realbuzz"/>
    <s v="Italy"/>
    <n v="41.902782000000002"/>
    <n v="12.496366"/>
    <s v="Transportation &amp; Logistics"/>
    <s v="Medium (201-500)"/>
    <x v="2"/>
    <d v="2024-02-25T00:00:00"/>
    <s v="Custom solution"/>
    <s v="Opportunity"/>
    <n v="5"/>
    <s v="Nurturing"/>
    <n v="3"/>
    <n v="6543"/>
    <n v="0.4"/>
    <d v="2025-01-28T00:00:00"/>
    <m/>
  </r>
  <r>
    <s v="Vimbo"/>
    <s v="Germany"/>
    <n v="52.520007999999997"/>
    <n v="13.404954"/>
    <s v="Entertainment &amp; Media &amp; Hospitality"/>
    <s v="Medium (201-500)"/>
    <x v="5"/>
    <d v="2024-04-10T00:00:00"/>
    <s v="Custom solution"/>
    <s v="Opportunity"/>
    <n v="5"/>
    <s v="Nurturing"/>
    <n v="3"/>
    <n v="4577"/>
    <n v="0.2"/>
    <d v="2024-07-27T00:00:00"/>
    <m/>
  </r>
  <r>
    <s v="Rhynoodle"/>
    <s v="Austria"/>
    <n v="48.210033000000003"/>
    <n v="16.363448999999999"/>
    <s v="Government Administration &amp; Healthcare"/>
    <s v="Medium (201-500)"/>
    <x v="7"/>
    <d v="2024-03-04T00:00:00"/>
    <s v="Services"/>
    <s v="Opportunity"/>
    <n v="5"/>
    <s v="Nurturing"/>
    <n v="3"/>
    <n v="2169"/>
    <n v="0.7"/>
    <d v="2025-01-31T00:00:00"/>
    <m/>
  </r>
  <r>
    <s v="Green, Block and Mayer"/>
    <s v="Austria"/>
    <n v="48.210033000000003"/>
    <n v="16.363448999999999"/>
    <s v="IT &amp; IT Services"/>
    <s v="Medium (201-500)"/>
    <x v="5"/>
    <d v="2024-05-21T00:00:00"/>
    <s v="SAAS"/>
    <s v="Opportunity"/>
    <n v="5"/>
    <s v="Nurturing"/>
    <n v="3"/>
    <n v="5718"/>
    <n v="0.4"/>
    <d v="2024-08-11T00:00:00"/>
    <m/>
  </r>
  <r>
    <s v="Morissette LLC"/>
    <s v="Belgium"/>
    <n v="51.260196999999998"/>
    <n v="4.4027710000000004"/>
    <s v="Government Administration &amp; Healthcare"/>
    <s v="Medium (201-500)"/>
    <x v="2"/>
    <d v="2024-05-21T00:00:00"/>
    <s v="SAAS"/>
    <s v="Opportunity"/>
    <n v="5"/>
    <s v="Nurturing"/>
    <n v="3"/>
    <n v="4346"/>
    <n v="0.5"/>
    <d v="2024-07-27T00:00:00"/>
    <m/>
  </r>
  <r>
    <s v="Stoltenberg, Labadie and Spencer"/>
    <s v="Portugal"/>
    <n v="38.736946000000003"/>
    <n v="-9.1426850000000002"/>
    <s v="Energy &amp; Utilities"/>
    <s v="Medium (201-500)"/>
    <x v="3"/>
    <d v="2024-02-13T00:00:00"/>
    <s v="SAAS"/>
    <s v="Opportunity"/>
    <n v="5"/>
    <s v="Nurturing"/>
    <n v="3"/>
    <n v="4200"/>
    <n v="1"/>
    <d v="2024-06-04T00:00:00"/>
    <m/>
  </r>
  <r>
    <s v="Ondricka, Lubowitz and O'Connell"/>
    <s v="Netherlands"/>
    <n v="52.370215999999999"/>
    <n v="4.895168"/>
    <s v="Manufacturing &amp; Production"/>
    <s v="Medium (201-500)"/>
    <x v="3"/>
    <d v="2024-01-14T00:00:00"/>
    <s v="SAAS"/>
    <s v="Opportunity"/>
    <n v="5"/>
    <s v="Nurturing"/>
    <n v="3"/>
    <n v="7387"/>
    <n v="1"/>
    <d v="2024-11-16T00:00:00"/>
    <m/>
  </r>
  <r>
    <s v="Dickinson and Sons"/>
    <s v="Italy"/>
    <n v="41.902782000000002"/>
    <n v="12.496366"/>
    <s v="Banking &amp; Finance"/>
    <s v="Medium (201-500)"/>
    <x v="3"/>
    <d v="2024-03-28T00:00:00"/>
    <s v="Services"/>
    <s v="Opportunity"/>
    <n v="5"/>
    <s v="Nurturing"/>
    <n v="3"/>
    <n v="3777"/>
    <n v="0.2"/>
    <d v="2024-10-30T00:00:00"/>
    <m/>
  </r>
  <r>
    <s v="Waelchi Group"/>
    <s v="France"/>
    <n v="48.864716000000001"/>
    <n v="2.3490139999999999"/>
    <s v="Transportation &amp; Logistics"/>
    <s v="Medium (201-500)"/>
    <x v="6"/>
    <d v="2024-05-16T00:00:00"/>
    <s v="Custom solution"/>
    <s v="Opportunity"/>
    <n v="5"/>
    <s v="Nurturing"/>
    <n v="3"/>
    <n v="5951"/>
    <n v="0.2"/>
    <d v="2025-05-07T00:00:00"/>
    <m/>
  </r>
  <r>
    <s v="Stanton-Mayert"/>
    <s v="Italy"/>
    <n v="41.902782000000002"/>
    <n v="12.496366"/>
    <s v="Professional Services &amp; Consulting"/>
    <s v="Medium (201-500)"/>
    <x v="5"/>
    <d v="2024-04-09T00:00:00"/>
    <s v="SAAS"/>
    <s v="Opportunity"/>
    <n v="5"/>
    <s v="Nurturing"/>
    <n v="3"/>
    <n v="7344"/>
    <n v="0.6"/>
    <d v="2025-02-11T00:00:00"/>
    <m/>
  </r>
  <r>
    <s v="Rath-Harvey"/>
    <s v="Netherlands"/>
    <n v="52.370215999999999"/>
    <n v="4.895168"/>
    <s v="Energy &amp; Utilities"/>
    <s v="Medium (201-500)"/>
    <x v="0"/>
    <d v="2024-01-30T00:00:00"/>
    <s v="SAAS"/>
    <s v="Opportunity"/>
    <n v="5"/>
    <s v="Nurturing"/>
    <n v="3"/>
    <n v="732"/>
    <n v="0.1"/>
    <d v="2024-06-13T00:00:00"/>
    <m/>
  </r>
  <r>
    <s v="Zboncak-Lebsack"/>
    <s v="Switzerland"/>
    <n v="46.204391000000001"/>
    <n v="6.1431579999999997"/>
    <s v="IT &amp; IT Services"/>
    <s v="Medium (201-500)"/>
    <x v="0"/>
    <d v="2024-01-29T00:00:00"/>
    <s v="Custom solution"/>
    <s v="Opportunity"/>
    <n v="5"/>
    <s v="Nurturing"/>
    <n v="3"/>
    <n v="3550"/>
    <n v="0.7"/>
    <d v="2024-04-25T00:00:00"/>
    <m/>
  </r>
  <r>
    <s v="Franecki, Rath and Roob"/>
    <s v="France"/>
    <n v="48.864716000000001"/>
    <n v="2.3490139999999999"/>
    <s v="Retail &amp; Distribution"/>
    <s v="Medium (201-500)"/>
    <x v="4"/>
    <d v="2024-04-22T00:00:00"/>
    <s v="SAAS"/>
    <s v="Opportunity"/>
    <n v="5"/>
    <s v="Nurturing"/>
    <n v="3"/>
    <n v="4610"/>
    <n v="0.2"/>
    <d v="2025-04-08T00:00:00"/>
    <m/>
  </r>
  <r>
    <s v="Koch-Harvey"/>
    <s v="Switzerland"/>
    <n v="46.204391000000001"/>
    <n v="6.1431579999999997"/>
    <s v="Retail &amp; Distribution"/>
    <s v="Medium (201-500)"/>
    <x v="4"/>
    <d v="2024-02-28T00:00:00"/>
    <s v="SAAS"/>
    <s v="Opportunity"/>
    <n v="5"/>
    <s v="Nurturing"/>
    <n v="3"/>
    <n v="2071"/>
    <n v="0.7"/>
    <d v="2024-06-08T00:00:00"/>
    <m/>
  </r>
  <r>
    <s v="Ankunding-Pfeffer"/>
    <s v="France"/>
    <n v="48.864716000000001"/>
    <n v="2.3490139999999999"/>
    <s v="Professional Services &amp; Consulting"/>
    <s v="Medium (201-500)"/>
    <x v="6"/>
    <d v="2024-01-02T00:00:00"/>
    <s v="Services"/>
    <s v="Opportunity"/>
    <n v="5"/>
    <s v="Nurturing"/>
    <n v="3"/>
    <n v="911"/>
    <n v="0.4"/>
    <d v="2024-11-11T00:00:00"/>
    <m/>
  </r>
  <r>
    <s v="Johnson-Funk"/>
    <s v="Portugal"/>
    <n v="38.736946000000003"/>
    <n v="-9.1426850000000002"/>
    <s v="Agriculture &amp; Mining"/>
    <s v="Medium (201-500)"/>
    <x v="0"/>
    <d v="2024-02-04T00:00:00"/>
    <s v="SAAS"/>
    <s v="Opportunity"/>
    <n v="5"/>
    <s v="Nurturing"/>
    <n v="3"/>
    <n v="7703"/>
    <n v="0.4"/>
    <d v="2024-05-27T00:00:00"/>
    <m/>
  </r>
  <r>
    <s v="Rodriguez, Rippin and Dooley"/>
    <s v="Italy"/>
    <n v="41.902782000000002"/>
    <n v="12.496366"/>
    <s v="Telecommunications"/>
    <s v="Medium (201-500)"/>
    <x v="7"/>
    <d v="2024-01-31T00:00:00"/>
    <s v="Services"/>
    <s v="Opportunity"/>
    <n v="5"/>
    <s v="Nurturing"/>
    <n v="3"/>
    <n v="7134"/>
    <n v="0.3"/>
    <d v="2024-11-29T00:00:00"/>
    <m/>
  </r>
  <r>
    <s v="Larson, Carter and Bins"/>
    <s v="Germany"/>
    <n v="52.520007999999997"/>
    <n v="13.404954"/>
    <s v="Banking &amp; Finance"/>
    <s v="Medium (201-500)"/>
    <x v="3"/>
    <d v="2024-02-20T00:00:00"/>
    <s v="Custom solution"/>
    <s v="Opportunity"/>
    <n v="5"/>
    <s v="Nurturing"/>
    <n v="3"/>
    <n v="1184"/>
    <n v="0.5"/>
    <d v="2025-01-26T00:00:00"/>
    <m/>
  </r>
  <r>
    <s v="Jenkins Group"/>
    <s v="Switzerland"/>
    <n v="46.204391000000001"/>
    <n v="6.1431579999999997"/>
    <s v="Retail &amp; Distribution"/>
    <s v="Medium (201-500)"/>
    <x v="0"/>
    <d v="2024-03-07T00:00:00"/>
    <s v="Custom solution"/>
    <s v="Opportunity"/>
    <n v="5"/>
    <s v="Nurturing"/>
    <n v="3"/>
    <n v="767"/>
    <n v="0.7"/>
    <d v="2024-06-02T00:00:00"/>
    <m/>
  </r>
  <r>
    <s v="Bahringer, Crist and Reynolds"/>
    <s v="Austria"/>
    <n v="48.210033000000003"/>
    <n v="16.363448999999999"/>
    <s v="Banking &amp; Finance"/>
    <s v="Medium (201-500)"/>
    <x v="4"/>
    <d v="2024-05-09T00:00:00"/>
    <s v="SAAS"/>
    <s v="Opportunity"/>
    <n v="5"/>
    <s v="Nurturing"/>
    <n v="3"/>
    <n v="4296"/>
    <n v="0.5"/>
    <d v="2025-05-07T00:00:00"/>
    <m/>
  </r>
  <r>
    <s v="Ledner Group"/>
    <s v="Germany"/>
    <n v="52.520007999999997"/>
    <n v="13.404954"/>
    <s v="IT &amp; IT Services"/>
    <s v="Medium (201-500)"/>
    <x v="2"/>
    <d v="2024-01-29T00:00:00"/>
    <s v="Services"/>
    <s v="Opportunity"/>
    <n v="5"/>
    <s v="Nurturing"/>
    <n v="3"/>
    <n v="1395"/>
    <n v="0.3"/>
    <d v="2024-06-17T00:00:00"/>
    <m/>
  </r>
  <r>
    <s v="Bode-Schiller"/>
    <s v="Spain"/>
    <n v="40.416775000000001"/>
    <n v="-3.7037900000000001"/>
    <s v="Telecommunications"/>
    <s v="Medium (201-500)"/>
    <x v="6"/>
    <d v="2024-05-29T00:00:00"/>
    <s v="Services"/>
    <s v="Opportunity"/>
    <n v="5"/>
    <s v="Nurturing"/>
    <n v="3"/>
    <n v="1440"/>
    <n v="0.4"/>
    <d v="2024-10-02T00:00:00"/>
    <m/>
  </r>
  <r>
    <s v="Kessler, Mitchell and Torp"/>
    <s v="France"/>
    <n v="48.864716000000001"/>
    <n v="2.3490139999999999"/>
    <s v="Entertainment &amp; Media &amp; Hospitality"/>
    <s v="Medium (201-500)"/>
    <x v="5"/>
    <d v="2024-03-19T00:00:00"/>
    <s v="SAAS"/>
    <s v="Opportunity"/>
    <n v="5"/>
    <s v="Nurturing"/>
    <n v="3"/>
    <n v="3831"/>
    <n v="0.4"/>
    <d v="2024-05-16T00:00:00"/>
    <m/>
  </r>
  <r>
    <s v="Powlowski and Sons"/>
    <s v="Germany"/>
    <n v="52.520007999999997"/>
    <n v="13.404954"/>
    <s v="IT &amp; IT Services"/>
    <s v="Medium (201-500)"/>
    <x v="5"/>
    <d v="2024-05-21T00:00:00"/>
    <s v="SAAS"/>
    <s v="Opportunity"/>
    <n v="5"/>
    <s v="Nurturing"/>
    <n v="3"/>
    <n v="678"/>
    <n v="0.4"/>
    <d v="2025-02-19T00:00:00"/>
    <m/>
  </r>
  <r>
    <s v="Davis Inc"/>
    <s v="Switzerland"/>
    <n v="46.204391000000001"/>
    <n v="6.1431579999999997"/>
    <s v="Retail &amp; Distribution"/>
    <s v="Medium (201-500)"/>
    <x v="3"/>
    <d v="2024-05-29T00:00:00"/>
    <s v="SAAS"/>
    <s v="Opportunity"/>
    <n v="5"/>
    <s v="Nurturing"/>
    <n v="3"/>
    <n v="535"/>
    <n v="0.4"/>
    <d v="2024-07-23T00:00:00"/>
    <m/>
  </r>
  <r>
    <s v="Kuhic, Fadel and Herman"/>
    <s v="Switzerland"/>
    <n v="46.204391000000001"/>
    <n v="6.1431579999999997"/>
    <s v="Transportation &amp; Logistics"/>
    <s v="Medium (201-500)"/>
    <x v="4"/>
    <d v="2024-04-27T00:00:00"/>
    <s v="SAAS"/>
    <s v="Opportunity"/>
    <n v="5"/>
    <s v="Nurturing"/>
    <n v="3"/>
    <n v="6841"/>
    <n v="0.4"/>
    <d v="2024-12-05T00:00:00"/>
    <m/>
  </r>
  <r>
    <s v="Ward, Heathcote and Mante"/>
    <s v="Spain"/>
    <n v="40.416775000000001"/>
    <n v="-3.7037900000000001"/>
    <s v="Manufacturing &amp; Production"/>
    <s v="Medium (201-500)"/>
    <x v="1"/>
    <d v="2024-03-03T00:00:00"/>
    <s v="Custom solution"/>
    <s v="Opportunity"/>
    <n v="5"/>
    <s v="Nurturing"/>
    <n v="3"/>
    <n v="5122"/>
    <n v="0.4"/>
    <d v="2024-03-25T00:00:00"/>
    <m/>
  </r>
  <r>
    <s v="Schaefer-Stroman"/>
    <s v="Portugal"/>
    <n v="38.736946000000003"/>
    <n v="-9.1426850000000002"/>
    <s v="Agriculture &amp; Mining"/>
    <s v="Medium (201-500)"/>
    <x v="5"/>
    <d v="2024-03-08T00:00:00"/>
    <s v="Services"/>
    <s v="Opportunity"/>
    <n v="5"/>
    <s v="Nurturing"/>
    <n v="3"/>
    <n v="3449"/>
    <n v="0.5"/>
    <d v="2024-09-18T00:00:00"/>
    <m/>
  </r>
  <r>
    <s v="Williamson, Thiel and Ratke"/>
    <s v="Switzerland"/>
    <n v="46.204391000000001"/>
    <n v="6.1431579999999997"/>
    <s v="Education &amp; Science"/>
    <s v="Medium (201-500)"/>
    <x v="3"/>
    <d v="2024-01-10T00:00:00"/>
    <s v="Custom solution"/>
    <s v="Opportunity"/>
    <n v="5"/>
    <s v="Nurturing"/>
    <n v="3"/>
    <n v="1989"/>
    <n v="0.3"/>
    <d v="2024-06-02T00:00:00"/>
    <m/>
  </r>
  <r>
    <s v="Grimes, Murray and Pfannerstill"/>
    <s v="France"/>
    <n v="48.864716000000001"/>
    <n v="2.3490139999999999"/>
    <s v="IT &amp; IT Services"/>
    <s v="Medium (201-500)"/>
    <x v="4"/>
    <d v="2024-01-28T00:00:00"/>
    <s v="Services"/>
    <s v="Opportunity"/>
    <n v="5"/>
    <s v="Nurturing"/>
    <n v="3"/>
    <n v="7029"/>
    <n v="0.5"/>
    <d v="2024-12-22T00:00:00"/>
    <m/>
  </r>
  <r>
    <s v="Bruen, Morar and McLaughlin"/>
    <s v="Germany"/>
    <n v="52.520007999999997"/>
    <n v="13.404954"/>
    <s v="Professional Services &amp; Consulting"/>
    <s v="Medium (201-500)"/>
    <x v="6"/>
    <d v="2024-01-08T00:00:00"/>
    <s v="SAAS"/>
    <s v="Opportunity"/>
    <n v="5"/>
    <s v="Nurturing"/>
    <n v="3"/>
    <n v="431"/>
    <n v="0.6"/>
    <d v="2024-07-06T00:00:00"/>
    <m/>
  </r>
  <r>
    <s v="Sporer-Wolff"/>
    <s v="Belgium"/>
    <n v="51.260196999999998"/>
    <n v="4.4027710000000004"/>
    <s v="Transportation &amp; Logistics"/>
    <s v="Medium (201-500)"/>
    <x v="3"/>
    <d v="2024-01-08T00:00:00"/>
    <s v="Services"/>
    <s v="Opportunity"/>
    <n v="5"/>
    <s v="Nurturing"/>
    <n v="3"/>
    <n v="3731"/>
    <n v="0.5"/>
    <d v="2024-07-29T00:00:00"/>
    <m/>
  </r>
  <r>
    <s v="Upton, Mosciski and Hane"/>
    <s v="Netherlands"/>
    <n v="52.370215999999999"/>
    <n v="4.895168"/>
    <s v="Entertainment &amp; Media &amp; Hospitality"/>
    <s v="Medium (201-500)"/>
    <x v="2"/>
    <d v="2024-05-15T00:00:00"/>
    <s v="SAAS"/>
    <s v="Opportunity"/>
    <n v="5"/>
    <s v="Nurturing"/>
    <n v="3"/>
    <n v="3030"/>
    <n v="0.2"/>
    <d v="2024-06-11T00:00:00"/>
    <m/>
  </r>
  <r>
    <s v="Schulist LLC"/>
    <s v="Germany"/>
    <n v="52.520007999999997"/>
    <n v="13.404954"/>
    <s v="Recreation &amp; Sports"/>
    <s v="Medium (201-500)"/>
    <x v="7"/>
    <d v="2024-04-30T00:00:00"/>
    <s v="Services"/>
    <s v="Opportunity"/>
    <n v="5"/>
    <s v="Nurturing"/>
    <n v="3"/>
    <n v="7169"/>
    <n v="0.2"/>
    <d v="2024-10-06T00:00:00"/>
    <m/>
  </r>
  <r>
    <s v="Cummings, Green and Ritchie"/>
    <s v="Italy"/>
    <n v="41.902782000000002"/>
    <n v="12.496366"/>
    <s v="Banking &amp; Finance"/>
    <s v="Medium (201-500)"/>
    <x v="6"/>
    <d v="2024-01-05T00:00:00"/>
    <s v="Services"/>
    <s v="Opportunity"/>
    <n v="5"/>
    <s v="Nurturing"/>
    <n v="3"/>
    <n v="5386"/>
    <n v="0.4"/>
    <d v="2024-06-11T00:00:00"/>
    <m/>
  </r>
  <r>
    <s v="Raynor-Graham"/>
    <s v="Netherlands"/>
    <n v="52.370215999999999"/>
    <n v="4.895168"/>
    <s v="Professional Services &amp; Consulting"/>
    <s v="Medium (201-500)"/>
    <x v="5"/>
    <d v="2024-04-09T00:00:00"/>
    <s v="SAAS"/>
    <s v="Opportunity"/>
    <n v="5"/>
    <s v="Nurturing"/>
    <n v="3"/>
    <n v="1299"/>
    <n v="0.5"/>
    <d v="2024-08-30T00:00:00"/>
    <m/>
  </r>
  <r>
    <s v="Durgan, Raynor and Leuschke"/>
    <s v="Portugal"/>
    <n v="38.736946000000003"/>
    <n v="-9.1426850000000002"/>
    <s v="Transportation &amp; Logistics"/>
    <s v="Medium (201-500)"/>
    <x v="3"/>
    <d v="2024-03-12T00:00:00"/>
    <s v="Services"/>
    <s v="Opportunity"/>
    <n v="5"/>
    <s v="Nurturing"/>
    <n v="3"/>
    <n v="534"/>
    <n v="0.5"/>
    <d v="2025-02-07T00:00:00"/>
    <m/>
  </r>
  <r>
    <s v="Rogahn-Ratke"/>
    <s v="Belgium"/>
    <n v="51.260196999999998"/>
    <n v="4.4027710000000004"/>
    <s v="Education &amp; Science"/>
    <s v="Medium (201-500)"/>
    <x v="2"/>
    <d v="2024-04-01T00:00:00"/>
    <s v="SAAS"/>
    <s v="Opportunity"/>
    <n v="5"/>
    <s v="Nurturing"/>
    <n v="3"/>
    <n v="1785"/>
    <n v="0.2"/>
    <d v="2024-07-06T00:00:00"/>
    <m/>
  </r>
  <r>
    <s v="Nikolaus-Kirlin"/>
    <s v="Italy"/>
    <n v="41.902782000000002"/>
    <n v="12.496366"/>
    <s v="Retail &amp; Distribution"/>
    <s v="Medium (201-500)"/>
    <x v="4"/>
    <d v="2024-04-22T00:00:00"/>
    <s v="SAAS"/>
    <s v="Opportunity"/>
    <n v="5"/>
    <s v="Nurturing"/>
    <n v="3"/>
    <n v="7551"/>
    <n v="0.2"/>
    <d v="2024-10-16T00:00:00"/>
    <m/>
  </r>
  <r>
    <s v="Becker, Kris and Medhurst"/>
    <s v="Italy"/>
    <n v="41.902782000000002"/>
    <n v="12.496366"/>
    <s v="Professional Services &amp; Consulting"/>
    <s v="Medium (201-500)"/>
    <x v="2"/>
    <d v="2024-05-08T00:00:00"/>
    <s v="SAAS"/>
    <s v="Opportunity"/>
    <n v="5"/>
    <s v="Nurturing"/>
    <n v="3"/>
    <n v="5017"/>
    <n v="0.6"/>
    <d v="2025-03-23T00:00:00"/>
    <m/>
  </r>
  <r>
    <s v="Schmitt-Block"/>
    <s v="France"/>
    <n v="48.864716000000001"/>
    <n v="2.3490139999999999"/>
    <s v="Telecommunications"/>
    <s v="Medium (201-500)"/>
    <x v="7"/>
    <d v="2024-04-30T00:00:00"/>
    <s v="SAAS"/>
    <s v="Opportunity"/>
    <n v="5"/>
    <s v="Nurturing"/>
    <n v="3"/>
    <n v="7055"/>
    <n v="0.7"/>
    <d v="2025-02-19T00:00:00"/>
    <m/>
  </r>
  <r>
    <s v="Pfeffer-Cronin"/>
    <s v="Switzerland"/>
    <n v="46.204391000000001"/>
    <n v="6.1431579999999997"/>
    <s v="Transportation &amp; Logistics"/>
    <s v="Medium (201-500)"/>
    <x v="6"/>
    <d v="2024-03-26T00:00:00"/>
    <s v="Custom solution"/>
    <s v="Opportunity"/>
    <n v="5"/>
    <s v="Nurturing"/>
    <n v="3"/>
    <n v="2713"/>
    <n v="0.5"/>
    <d v="2025-02-21T00:00:00"/>
    <m/>
  </r>
  <r>
    <s v="Wunsch, Reilly and Blick"/>
    <s v="France"/>
    <n v="48.864716000000001"/>
    <n v="2.3490139999999999"/>
    <s v="Telecommunications"/>
    <s v="Medium (201-500)"/>
    <x v="3"/>
    <d v="2024-03-22T00:00:00"/>
    <s v="Custom solution"/>
    <s v="Opportunity"/>
    <n v="5"/>
    <s v="Nurturing"/>
    <n v="3"/>
    <n v="3423"/>
    <n v="0.6"/>
    <d v="2024-12-22T00:00:00"/>
    <m/>
  </r>
  <r>
    <s v="Daniel-Murphy"/>
    <s v="Portugal"/>
    <n v="38.736946000000003"/>
    <n v="-9.1426850000000002"/>
    <s v="Government Administration &amp; Healthcare"/>
    <s v="Medium (201-500)"/>
    <x v="4"/>
    <d v="2024-05-14T00:00:00"/>
    <s v="SAAS"/>
    <s v="Opportunity"/>
    <n v="5"/>
    <s v="Nurturing"/>
    <n v="3"/>
    <n v="7899"/>
    <n v="0.5"/>
    <d v="2024-08-11T00:00:00"/>
    <m/>
  </r>
  <r>
    <s v="Klein, Gislason and O'Reilly"/>
    <s v="Netherlands"/>
    <n v="52.370215999999999"/>
    <n v="4.895168"/>
    <s v="Government Administration &amp; Healthcare"/>
    <s v="Medium (201-500)"/>
    <x v="3"/>
    <d v="2024-03-12T00:00:00"/>
    <s v="Services"/>
    <s v="Opportunity"/>
    <n v="5"/>
    <s v="Nurturing"/>
    <n v="3"/>
    <n v="5182"/>
    <n v="0.7"/>
    <d v="2025-01-28T00:00:00"/>
    <m/>
  </r>
  <r>
    <s v="Kiehn, Frami and Lehner"/>
    <s v="Germany"/>
    <n v="52.520007999999997"/>
    <n v="13.404954"/>
    <s v="IT &amp; IT Services"/>
    <s v="Medium (201-500)"/>
    <x v="0"/>
    <d v="2024-02-29T00:00:00"/>
    <s v="SAAS"/>
    <s v="Opportunity"/>
    <n v="5"/>
    <s v="Nurturing"/>
    <n v="3"/>
    <n v="4640"/>
    <n v="0.5"/>
    <d v="2024-07-22T00:00:00"/>
    <m/>
  </r>
  <r>
    <s v="Shields Group"/>
    <s v="Switzerland"/>
    <n v="46.204391000000001"/>
    <n v="6.1431579999999997"/>
    <s v="Transportation &amp; Logistics"/>
    <s v="Medium (201-500)"/>
    <x v="4"/>
    <d v="2024-01-03T00:00:00"/>
    <s v="Custom solution"/>
    <s v="Opportunity"/>
    <n v="5"/>
    <s v="Nurturing"/>
    <n v="3"/>
    <n v="1778"/>
    <n v="0.6"/>
    <d v="2024-11-27T00:00:00"/>
    <m/>
  </r>
  <r>
    <s v="Metz-Heller"/>
    <s v="Italy"/>
    <n v="41.902782000000002"/>
    <n v="12.496366"/>
    <s v="Retail &amp; Distribution"/>
    <s v="Medium (201-500)"/>
    <x v="1"/>
    <d v="2024-01-13T00:00:00"/>
    <s v="Services"/>
    <s v="Opportunity"/>
    <n v="5"/>
    <s v="Nurturing"/>
    <n v="3"/>
    <n v="2485"/>
    <n v="0.1"/>
    <d v="2024-09-28T00:00:00"/>
    <m/>
  </r>
  <r>
    <s v="Kling Group"/>
    <s v="France"/>
    <n v="48.864716000000001"/>
    <n v="2.3490139999999999"/>
    <s v="Telecommunications"/>
    <s v="Medium (201-500)"/>
    <x v="7"/>
    <d v="2024-04-04T00:00:00"/>
    <s v="Services"/>
    <s v="Opportunity"/>
    <n v="5"/>
    <s v="Nurturing"/>
    <n v="3"/>
    <n v="805"/>
    <n v="0.3"/>
    <d v="2025-03-06T00:00:00"/>
    <m/>
  </r>
  <r>
    <s v="Mann-Heathcote"/>
    <s v="Netherlands"/>
    <n v="52.370215999999999"/>
    <n v="4.895168"/>
    <s v="Government Administration &amp; Healthcare"/>
    <s v="Medium (201-500)"/>
    <x v="3"/>
    <d v="2024-02-06T00:00:00"/>
    <s v="Services"/>
    <s v="Opportunity"/>
    <n v="5"/>
    <s v="Nurturing"/>
    <n v="3"/>
    <n v="4919"/>
    <n v="0.2"/>
    <d v="2024-09-25T00:00:00"/>
    <m/>
  </r>
  <r>
    <s v="Durgan-Haag"/>
    <s v="Portugal"/>
    <n v="38.736946000000003"/>
    <n v="-9.1426850000000002"/>
    <s v="Construction &amp; Engineering"/>
    <s v="Medium (201-500)"/>
    <x v="4"/>
    <d v="2024-01-03T00:00:00"/>
    <s v="Services"/>
    <s v="Opportunity"/>
    <n v="5"/>
    <s v="Nurturing"/>
    <n v="3"/>
    <n v="1009"/>
    <n v="0.3"/>
    <d v="2024-08-28T00:00:00"/>
    <m/>
  </r>
  <r>
    <s v="Ortiz-Greenfelder"/>
    <s v="Portugal"/>
    <n v="38.736946000000003"/>
    <n v="-9.1426850000000002"/>
    <s v="Transportation &amp; Logistics"/>
    <s v="Medium (201-500)"/>
    <x v="3"/>
    <d v="2024-03-04T00:00:00"/>
    <s v="Custom solution"/>
    <s v="Opportunity"/>
    <n v="5"/>
    <s v="Nurturing"/>
    <n v="3"/>
    <n v="4587"/>
    <n v="0.6"/>
    <d v="2024-05-29T00:00:00"/>
    <m/>
  </r>
  <r>
    <s v="Labadie-Moore"/>
    <s v="France"/>
    <n v="48.864716000000001"/>
    <n v="2.3490139999999999"/>
    <s v="IT &amp; IT Services"/>
    <s v="Medium (201-500)"/>
    <x v="3"/>
    <d v="2024-01-11T00:00:00"/>
    <s v="SAAS"/>
    <s v="Opportunity"/>
    <n v="5"/>
    <s v="Nurturing"/>
    <n v="3"/>
    <n v="728"/>
    <n v="0.8"/>
    <d v="2024-11-20T00:00:00"/>
    <m/>
  </r>
  <r>
    <s v="Kertzmann Inc"/>
    <s v="Germany"/>
    <n v="52.520007999999997"/>
    <n v="13.404954"/>
    <s v="Banking &amp; Finance"/>
    <s v="Medium (201-500)"/>
    <x v="3"/>
    <d v="2024-05-13T00:00:00"/>
    <s v="SAAS"/>
    <s v="Opportunity"/>
    <n v="5"/>
    <s v="Nurturing"/>
    <n v="3"/>
    <n v="2331"/>
    <n v="0.4"/>
    <d v="2024-06-29T00:00:00"/>
    <m/>
  </r>
  <r>
    <s v="Langosh, Bruen and Koelpin"/>
    <s v="Germany"/>
    <n v="52.520007999999997"/>
    <n v="13.404954"/>
    <s v="Transportation &amp; Logistics"/>
    <s v="Medium (201-500)"/>
    <x v="1"/>
    <d v="2024-03-24T00:00:00"/>
    <s v="Services"/>
    <s v="Opportunity"/>
    <n v="5"/>
    <s v="Nurturing"/>
    <n v="3"/>
    <n v="4073"/>
    <n v="0.3"/>
    <d v="2024-10-19T00:00:00"/>
    <m/>
  </r>
  <r>
    <s v="Olson Inc"/>
    <s v="Italy"/>
    <n v="41.902782000000002"/>
    <n v="12.496366"/>
    <s v="Professional Services &amp; Consulting"/>
    <s v="Medium (201-500)"/>
    <x v="2"/>
    <d v="2024-02-28T00:00:00"/>
    <s v="Services"/>
    <s v="Opportunity"/>
    <n v="5"/>
    <s v="Nurturing"/>
    <n v="3"/>
    <n v="5905"/>
    <n v="0.1"/>
    <d v="2024-04-15T00:00:00"/>
    <m/>
  </r>
  <r>
    <s v="McKenzie-Farrell"/>
    <s v="Germany"/>
    <n v="52.520007999999997"/>
    <n v="13.404954"/>
    <s v="IT &amp; IT Services"/>
    <s v="Medium (201-500)"/>
    <x v="0"/>
    <d v="2024-05-06T00:00:00"/>
    <s v="SAAS"/>
    <s v="Opportunity"/>
    <n v="5"/>
    <s v="Nurturing"/>
    <n v="3"/>
    <n v="2950"/>
    <n v="1"/>
    <d v="2024-06-20T00:00:00"/>
    <m/>
  </r>
  <r>
    <s v="Osinski, Blick and Morar"/>
    <s v="Portugal"/>
    <n v="38.736946000000003"/>
    <n v="-9.1426850000000002"/>
    <s v="Government Administration &amp; Healthcare"/>
    <s v="Medium (201-500)"/>
    <x v="3"/>
    <d v="2024-02-28T00:00:00"/>
    <s v="SAAS"/>
    <s v="Opportunity"/>
    <n v="5"/>
    <s v="Nurturing"/>
    <n v="3"/>
    <n v="6122"/>
    <n v="0.1"/>
    <d v="2024-06-04T00:00:00"/>
    <m/>
  </r>
  <r>
    <s v="Schultz-Flatley"/>
    <s v="Italy"/>
    <n v="41.902782000000002"/>
    <n v="12.496366"/>
    <s v="Banking &amp; Finance"/>
    <s v="Medium (201-500)"/>
    <x v="1"/>
    <d v="2024-02-26T00:00:00"/>
    <s v="Services"/>
    <s v="Opportunity"/>
    <n v="5"/>
    <s v="Nurturing"/>
    <n v="3"/>
    <n v="7780"/>
    <n v="0.8"/>
    <d v="2024-12-14T00:00:00"/>
    <m/>
  </r>
  <r>
    <s v="Doyle-Haley"/>
    <s v="Belgium"/>
    <n v="51.260196999999998"/>
    <n v="4.4027710000000004"/>
    <s v="Professional Services &amp; Consulting"/>
    <s v="Medium (201-500)"/>
    <x v="1"/>
    <d v="2024-02-21T00:00:00"/>
    <s v="SAAS"/>
    <s v="Opportunity"/>
    <n v="5"/>
    <s v="Nurturing"/>
    <n v="3"/>
    <n v="3253"/>
    <n v="0.4"/>
    <d v="2024-10-25T00:00:00"/>
    <m/>
  </r>
  <r>
    <s v="Miller Inc"/>
    <s v="Spain"/>
    <n v="40.416775000000001"/>
    <n v="-3.7037900000000001"/>
    <s v="Telecommunications"/>
    <s v="Medium (201-500)"/>
    <x v="6"/>
    <d v="2024-04-06T00:00:00"/>
    <s v="Services"/>
    <s v="Opportunity"/>
    <n v="5"/>
    <s v="Nurturing"/>
    <n v="3"/>
    <n v="4301"/>
    <n v="0.6"/>
    <d v="2025-02-07T00:00:00"/>
    <m/>
  </r>
  <r>
    <s v="Stokes, Harris and Douglas"/>
    <s v="Belgium"/>
    <n v="51.260196999999998"/>
    <n v="4.4027710000000004"/>
    <s v="Construction &amp; Engineering"/>
    <s v="Medium (201-500)"/>
    <x v="0"/>
    <d v="2024-05-04T00:00:00"/>
    <s v="SAAS"/>
    <s v="Opportunity"/>
    <n v="5"/>
    <s v="Nurturing"/>
    <n v="3"/>
    <n v="6505"/>
    <n v="0.8"/>
    <d v="2024-11-18T00:00:00"/>
    <m/>
  </r>
  <r>
    <s v="Schoen, Hermann and Bechtelar"/>
    <s v="Portugal"/>
    <n v="38.736946000000003"/>
    <n v="-9.1426850000000002"/>
    <s v="IT &amp; IT Services"/>
    <s v="Medium (201-500)"/>
    <x v="0"/>
    <d v="2024-02-25T00:00:00"/>
    <s v="Custom solution"/>
    <s v="Opportunity"/>
    <n v="5"/>
    <s v="Nurturing"/>
    <n v="3"/>
    <n v="5576"/>
    <n v="0.1"/>
    <d v="2025-02-14T00:00:00"/>
    <m/>
  </r>
  <r>
    <s v="Deckow, Runolfsdottir and Schuppe"/>
    <s v="Switzerland"/>
    <n v="46.204391000000001"/>
    <n v="6.1431579999999997"/>
    <s v="Manufacturing &amp; Production"/>
    <s v="Medium (201-500)"/>
    <x v="3"/>
    <d v="2024-04-04T00:00:00"/>
    <s v="Services"/>
    <s v="Opportunity"/>
    <n v="5"/>
    <s v="Nurturing"/>
    <n v="3"/>
    <n v="1462"/>
    <n v="0.6"/>
    <d v="2024-11-02T00:00:00"/>
    <m/>
  </r>
  <r>
    <s v="Lehner, Larson and Roberts"/>
    <s v="Italy"/>
    <n v="41.902782000000002"/>
    <n v="12.496366"/>
    <s v="Government Administration &amp; Healthcare"/>
    <s v="Medium (201-500)"/>
    <x v="2"/>
    <d v="2024-02-18T00:00:00"/>
    <s v="Services"/>
    <s v="Opportunity"/>
    <n v="5"/>
    <s v="Nurturing"/>
    <n v="3"/>
    <n v="2795"/>
    <n v="0.7"/>
    <d v="2024-08-01T00:00:00"/>
    <m/>
  </r>
  <r>
    <s v="Dickinson Inc"/>
    <s v="France"/>
    <n v="48.864716000000001"/>
    <n v="2.3490139999999999"/>
    <s v="Entertainment &amp; Media &amp; Hospitality"/>
    <s v="Medium (201-500)"/>
    <x v="2"/>
    <d v="2024-03-11T00:00:00"/>
    <s v="SAAS"/>
    <s v="Opportunity"/>
    <n v="5"/>
    <s v="Nurturing"/>
    <n v="3"/>
    <n v="1713"/>
    <n v="0.4"/>
    <d v="2024-04-27T00:00:00"/>
    <m/>
  </r>
  <r>
    <s v="Cormier Group"/>
    <s v="Italy"/>
    <n v="41.902782000000002"/>
    <n v="12.496366"/>
    <s v="Transportation &amp; Logistics"/>
    <s v="Medium (201-500)"/>
    <x v="6"/>
    <d v="2024-01-23T00:00:00"/>
    <s v="Custom solution"/>
    <s v="Opportunity"/>
    <n v="5"/>
    <s v="Nurturing"/>
    <n v="3"/>
    <n v="1681"/>
    <n v="0.5"/>
    <d v="2024-03-24T00:00:00"/>
    <m/>
  </r>
  <r>
    <s v="Donnelly Inc"/>
    <s v="France"/>
    <n v="48.864716000000001"/>
    <n v="2.3490139999999999"/>
    <s v="Banking &amp; Finance"/>
    <s v="Medium (201-500)"/>
    <x v="1"/>
    <d v="2024-01-30T00:00:00"/>
    <s v="SAAS"/>
    <s v="Opportunity"/>
    <n v="5"/>
    <s v="Nurturing"/>
    <n v="3"/>
    <n v="5011"/>
    <n v="0.1"/>
    <d v="2024-09-07T00:00:00"/>
    <m/>
  </r>
  <r>
    <s v="Mante-Hermann"/>
    <s v="Italy"/>
    <n v="41.902782000000002"/>
    <n v="12.496366"/>
    <s v="Transportation &amp; Logistics"/>
    <s v="Medium (201-500)"/>
    <x v="7"/>
    <d v="2024-04-16T00:00:00"/>
    <s v="Custom solution"/>
    <s v="Opportunity"/>
    <n v="5"/>
    <s v="Nurturing"/>
    <n v="3"/>
    <n v="5828"/>
    <n v="0.2"/>
    <d v="2024-06-28T00:00:00"/>
    <m/>
  </r>
  <r>
    <s v="Pollich, Simonis and Kerluke"/>
    <s v="Germany"/>
    <n v="52.520007999999997"/>
    <n v="13.404954"/>
    <s v="Government Administration &amp; Healthcare"/>
    <s v="Medium (201-500)"/>
    <x v="4"/>
    <d v="2024-01-29T00:00:00"/>
    <s v="SAAS"/>
    <s v="Opportunity"/>
    <n v="5"/>
    <s v="Nurturing"/>
    <n v="3"/>
    <n v="5159"/>
    <n v="0.4"/>
    <d v="2025-01-01T00:00:00"/>
    <m/>
  </r>
  <r>
    <s v="Leannon, Breitenberg and Crist"/>
    <s v="Portugal"/>
    <n v="38.736946000000003"/>
    <n v="-9.1426850000000002"/>
    <s v="Transportation &amp; Logistics"/>
    <s v="Medium (201-500)"/>
    <x v="6"/>
    <d v="2024-05-29T00:00:00"/>
    <s v="Services"/>
    <s v="Opportunity"/>
    <n v="5"/>
    <s v="Nurturing"/>
    <n v="3"/>
    <n v="3808"/>
    <n v="0.4"/>
    <d v="2024-07-14T00:00:00"/>
    <m/>
  </r>
  <r>
    <s v="Mueller-Glover"/>
    <s v="Italy"/>
    <n v="41.902782000000002"/>
    <n v="12.496366"/>
    <s v="Retail &amp; Distribution"/>
    <s v="Medium (201-500)"/>
    <x v="4"/>
    <d v="2024-05-03T00:00:00"/>
    <s v="Custom solution"/>
    <s v="Opportunity"/>
    <n v="5"/>
    <s v="Nurturing"/>
    <n v="3"/>
    <n v="4480"/>
    <n v="0.5"/>
    <d v="2024-06-18T00:00:00"/>
    <m/>
  </r>
  <r>
    <s v="Towne, Mills and Kuhlman"/>
    <s v="Belgium"/>
    <n v="51.260196999999998"/>
    <n v="4.4027710000000004"/>
    <s v="Government Administration &amp; Healthcare"/>
    <s v="Medium (201-500)"/>
    <x v="6"/>
    <d v="2024-01-26T00:00:00"/>
    <s v="SAAS"/>
    <s v="Opportunity"/>
    <n v="5"/>
    <s v="Nurturing"/>
    <n v="3"/>
    <n v="710"/>
    <n v="0.4"/>
    <d v="2024-05-16T00:00:00"/>
    <m/>
  </r>
  <r>
    <s v="Durgan Group"/>
    <s v="France"/>
    <n v="48.864716000000001"/>
    <n v="2.3490139999999999"/>
    <s v="Transportation &amp; Logistics"/>
    <s v="Medium (201-500)"/>
    <x v="0"/>
    <d v="2024-03-08T00:00:00"/>
    <s v="Services"/>
    <s v="Opportunity"/>
    <n v="5"/>
    <s v="Nurturing"/>
    <n v="3"/>
    <n v="7963"/>
    <n v="0.2"/>
    <d v="2024-05-10T00:00:00"/>
    <m/>
  </r>
  <r>
    <s v="Wehner LLC"/>
    <s v="Italy"/>
    <n v="41.902782000000002"/>
    <n v="12.496366"/>
    <s v="Agriculture &amp; Mining"/>
    <s v="Medium (201-500)"/>
    <x v="2"/>
    <d v="2024-04-12T00:00:00"/>
    <s v="SAAS"/>
    <s v="Opportunity"/>
    <n v="5"/>
    <s v="Nurturing"/>
    <n v="3"/>
    <n v="5180"/>
    <n v="0.7"/>
    <d v="2024-11-23T00:00:00"/>
    <m/>
  </r>
  <r>
    <s v="Crooks, Corwin and Stoltenberg"/>
    <s v="Switzerland"/>
    <n v="46.204391000000001"/>
    <n v="6.1431579999999997"/>
    <s v="Retail &amp; Distribution"/>
    <s v="Medium (201-500)"/>
    <x v="5"/>
    <d v="2024-03-26T00:00:00"/>
    <s v="SAAS"/>
    <s v="Opportunity"/>
    <n v="5"/>
    <s v="Nurturing"/>
    <n v="3"/>
    <n v="1016"/>
    <n v="0.2"/>
    <d v="2024-04-26T00:00:00"/>
    <m/>
  </r>
  <r>
    <s v="Flatley-Hansen"/>
    <s v="Portugal"/>
    <n v="38.736946000000003"/>
    <n v="-9.1426850000000002"/>
    <s v="Telecommunications"/>
    <s v="Medium (201-500)"/>
    <x v="2"/>
    <d v="2024-02-04T00:00:00"/>
    <s v="SAAS"/>
    <s v="Opportunity"/>
    <n v="5"/>
    <s v="Nurturing"/>
    <n v="3"/>
    <n v="3851"/>
    <n v="0.3"/>
    <d v="2024-10-10T00:00:00"/>
    <m/>
  </r>
  <r>
    <s v="Herman, Hansen and Kerluke"/>
    <s v="France"/>
    <n v="48.864716000000001"/>
    <n v="2.3490139999999999"/>
    <s v="Retail &amp; Distribution"/>
    <s v="Medium (201-500)"/>
    <x v="5"/>
    <d v="2024-05-13T00:00:00"/>
    <s v="SAAS"/>
    <s v="Opportunity"/>
    <n v="5"/>
    <s v="Nurturing"/>
    <n v="3"/>
    <n v="1140"/>
    <n v="0.9"/>
    <d v="2024-12-25T00:00:00"/>
    <m/>
  </r>
  <r>
    <s v="Mraz, Murazik and Kling"/>
    <s v="Switzerland"/>
    <n v="46.204391000000001"/>
    <n v="6.1431579999999997"/>
    <s v="Construction &amp; Engineering"/>
    <s v="Large (501-1000)"/>
    <x v="0"/>
    <d v="2024-03-23T00:00:00"/>
    <s v="Custom solution"/>
    <s v="Opportunity"/>
    <n v="5"/>
    <s v="Nurturing"/>
    <n v="3"/>
    <n v="14552"/>
    <n v="0.6"/>
    <d v="2024-08-22T00:00:00"/>
    <m/>
  </r>
  <r>
    <s v="Balistreri, Roberts and Gottlieb"/>
    <s v="Portugal"/>
    <n v="38.736946000000003"/>
    <n v="-9.1426850000000002"/>
    <s v="IT &amp; IT Services"/>
    <s v="Large (501-1000)"/>
    <x v="4"/>
    <d v="2024-02-12T00:00:00"/>
    <s v="SAAS"/>
    <s v="Opportunity"/>
    <n v="5"/>
    <s v="Nurturing"/>
    <n v="3"/>
    <n v="5806"/>
    <n v="0.1"/>
    <d v="2024-04-08T00:00:00"/>
    <m/>
  </r>
  <r>
    <s v="Armstrong, Schaefer and Upton"/>
    <s v="France"/>
    <n v="48.864716000000001"/>
    <n v="2.3490139999999999"/>
    <s v="Telecommunications"/>
    <s v="Large (501-1000)"/>
    <x v="4"/>
    <d v="2024-03-12T00:00:00"/>
    <s v="SAAS"/>
    <s v="Opportunity"/>
    <n v="5"/>
    <s v="Nurturing"/>
    <n v="3"/>
    <n v="8727"/>
    <n v="1"/>
    <d v="2024-11-19T00:00:00"/>
    <m/>
  </r>
  <r>
    <s v="Ryan LLC"/>
    <s v="Switzerland"/>
    <n v="46.204391000000001"/>
    <n v="6.1431579999999997"/>
    <s v="Professional Services &amp; Consulting"/>
    <s v="Large (501-1000)"/>
    <x v="7"/>
    <d v="2024-04-02T00:00:00"/>
    <s v="Services"/>
    <s v="Opportunity"/>
    <n v="5"/>
    <s v="Nurturing"/>
    <n v="3"/>
    <n v="9186"/>
    <n v="0.6"/>
    <d v="2024-10-21T00:00:00"/>
    <m/>
  </r>
  <r>
    <s v="Bode-Kautzer"/>
    <s v="France"/>
    <n v="48.864716000000001"/>
    <n v="2.3490139999999999"/>
    <s v="Transportation &amp; Logistics"/>
    <s v="Large (501-1000)"/>
    <x v="5"/>
    <d v="2024-02-27T00:00:00"/>
    <s v="SAAS"/>
    <s v="Opportunity"/>
    <n v="5"/>
    <s v="Nurturing"/>
    <n v="3"/>
    <n v="9819"/>
    <n v="0.5"/>
    <d v="2024-07-16T00:00:00"/>
    <m/>
  </r>
  <r>
    <s v="Bauch, Hamill and Johns"/>
    <s v="Switzerland"/>
    <n v="46.204391000000001"/>
    <n v="6.1431579999999997"/>
    <s v="Construction &amp; Engineering"/>
    <s v="Large (501-1000)"/>
    <x v="3"/>
    <d v="2024-02-06T00:00:00"/>
    <s v="SAAS"/>
    <s v="Opportunity"/>
    <n v="5"/>
    <s v="Nurturing"/>
    <n v="3"/>
    <n v="16771"/>
    <n v="0.4"/>
    <d v="2024-03-30T00:00:00"/>
    <m/>
  </r>
  <r>
    <s v="Schultz Group"/>
    <s v="Switzerland"/>
    <n v="46.204391000000001"/>
    <n v="6.1431579999999997"/>
    <s v="Transportation &amp; Logistics"/>
    <s v="Enterprise (1001+)"/>
    <x v="7"/>
    <d v="2024-03-28T00:00:00"/>
    <s v="Custom solution"/>
    <s v="Opportunity"/>
    <n v="5"/>
    <s v="Nurturing"/>
    <n v="3"/>
    <n v="19226"/>
    <n v="0.2"/>
    <d v="2024-06-22T00:00:00"/>
    <m/>
  </r>
  <r>
    <s v="Robel and Sons"/>
    <s v="Germany"/>
    <n v="52.520007999999997"/>
    <n v="13.404954"/>
    <s v="Manufacturing &amp; Production"/>
    <s v="Enterprise (1001+)"/>
    <x v="4"/>
    <d v="2024-02-24T00:00:00"/>
    <s v="Services"/>
    <s v="Opportunity"/>
    <n v="5"/>
    <s v="Nurturing"/>
    <n v="3"/>
    <n v="3087"/>
    <n v="0.4"/>
    <d v="2024-11-13T00:00:00"/>
    <m/>
  </r>
  <r>
    <s v="Flipbug"/>
    <s v="Spain"/>
    <n v="40.416775000000001"/>
    <n v="-3.7037900000000001"/>
    <s v="IT &amp; IT Services"/>
    <s v="Small (11-200)"/>
    <x v="2"/>
    <d v="2024-05-11T00:00:00"/>
    <s v="SAAS"/>
    <s v="Opportunity"/>
    <n v="5"/>
    <s v="Opened"/>
    <n v="1"/>
    <n v="391"/>
    <n v="1"/>
    <d v="2025-04-05T00:00:00"/>
    <m/>
  </r>
  <r>
    <s v="Hane-Heller"/>
    <s v="Germany"/>
    <n v="52.520007999999997"/>
    <n v="13.404954"/>
    <s v="IT &amp; IT Services"/>
    <s v="Small (11-200)"/>
    <x v="4"/>
    <d v="2024-01-16T00:00:00"/>
    <s v="Services"/>
    <s v="Opportunity"/>
    <n v="5"/>
    <s v="Opened"/>
    <n v="1"/>
    <n v="314"/>
    <n v="0.1"/>
    <d v="2024-06-05T00:00:00"/>
    <m/>
  </r>
  <r>
    <s v="Fisher, Jones and Cummerata"/>
    <s v="Italy"/>
    <n v="41.902782000000002"/>
    <n v="12.496366"/>
    <s v="Transportation &amp; Logistics"/>
    <s v="Small (11-200)"/>
    <x v="7"/>
    <d v="2024-04-17T00:00:00"/>
    <s v="Services"/>
    <s v="Opportunity"/>
    <n v="5"/>
    <s v="Opened"/>
    <n v="1"/>
    <n v="1628"/>
    <n v="0.3"/>
    <d v="2025-03-09T00:00:00"/>
    <m/>
  </r>
  <r>
    <s v="Orn and Sons"/>
    <s v="Italy"/>
    <n v="41.902782000000002"/>
    <n v="12.496366"/>
    <s v="Energy &amp; Utilities"/>
    <s v="Small (11-200)"/>
    <x v="3"/>
    <d v="2024-05-06T00:00:00"/>
    <s v="SAAS"/>
    <s v="Opportunity"/>
    <n v="5"/>
    <s v="Opened"/>
    <n v="1"/>
    <n v="1546"/>
    <n v="0.6"/>
    <d v="2025-04-22T00:00:00"/>
    <m/>
  </r>
  <r>
    <s v="O'Connell Inc"/>
    <s v="Netherlands"/>
    <n v="52.370215999999999"/>
    <n v="4.895168"/>
    <s v="Retail &amp; Distribution"/>
    <s v="Small (11-200)"/>
    <x v="5"/>
    <d v="2024-03-11T00:00:00"/>
    <s v="SAAS"/>
    <s v="Opportunity"/>
    <n v="5"/>
    <s v="Opened"/>
    <n v="1"/>
    <n v="1925"/>
    <n v="0.5"/>
    <d v="2025-03-03T00:00:00"/>
    <m/>
  </r>
  <r>
    <s v="Ferry Inc"/>
    <s v="Switzerland"/>
    <n v="46.204391000000001"/>
    <n v="6.1431579999999997"/>
    <s v="Transportation &amp; Logistics"/>
    <s v="Small (11-200)"/>
    <x v="5"/>
    <d v="2024-05-21T00:00:00"/>
    <s v="SAAS"/>
    <s v="Opportunity"/>
    <n v="5"/>
    <s v="Opened"/>
    <n v="1"/>
    <n v="469"/>
    <n v="0.5"/>
    <d v="2025-03-09T00:00:00"/>
    <m/>
  </r>
  <r>
    <s v="Dibbert-Fahey"/>
    <s v="Portugal"/>
    <n v="38.736946000000003"/>
    <n v="-9.1426850000000002"/>
    <s v="Banking &amp; Finance"/>
    <s v="Small (11-200)"/>
    <x v="3"/>
    <d v="2024-03-30T00:00:00"/>
    <s v="SAAS"/>
    <s v="Opportunity"/>
    <n v="5"/>
    <s v="Opened"/>
    <n v="1"/>
    <n v="234"/>
    <n v="0.4"/>
    <d v="2024-10-02T00:00:00"/>
    <m/>
  </r>
  <r>
    <s v="Sipes-Kautzer"/>
    <s v="France"/>
    <n v="48.864716000000001"/>
    <n v="2.3490139999999999"/>
    <s v="Energy &amp; Utilities"/>
    <s v="Small (11-200)"/>
    <x v="2"/>
    <d v="2024-04-06T00:00:00"/>
    <s v="Services"/>
    <s v="Opportunity"/>
    <n v="5"/>
    <s v="Opened"/>
    <n v="1"/>
    <n v="1890"/>
    <n v="1"/>
    <d v="2024-11-29T00:00:00"/>
    <m/>
  </r>
  <r>
    <s v="Harris-Yost"/>
    <s v="Belgium"/>
    <n v="51.260196999999998"/>
    <n v="4.4027710000000004"/>
    <s v="Entertainment &amp; Media &amp; Hospitality"/>
    <s v="Small (11-200)"/>
    <x v="3"/>
    <d v="2024-04-07T00:00:00"/>
    <s v="Services"/>
    <s v="Opportunity"/>
    <n v="5"/>
    <s v="Opened"/>
    <n v="1"/>
    <n v="536"/>
    <n v="0.2"/>
    <d v="2024-07-21T00:00:00"/>
    <m/>
  </r>
  <r>
    <s v="Schinner-Daugherty"/>
    <s v="Belgium"/>
    <n v="51.260196999999998"/>
    <n v="4.4027710000000004"/>
    <s v="Banking &amp; Finance"/>
    <s v="Small (11-200)"/>
    <x v="4"/>
    <d v="2024-05-23T00:00:00"/>
    <s v="SAAS"/>
    <s v="Opportunity"/>
    <n v="5"/>
    <s v="Opened"/>
    <n v="1"/>
    <n v="1982"/>
    <n v="0.3"/>
    <d v="2024-09-19T00:00:00"/>
    <m/>
  </r>
  <r>
    <s v="Barrows, Kihn and Bergnaum"/>
    <s v="Italy"/>
    <n v="41.902782000000002"/>
    <n v="12.496366"/>
    <s v="Banking &amp; Finance"/>
    <s v="Small (11-200)"/>
    <x v="4"/>
    <d v="2024-05-27T00:00:00"/>
    <s v="SAAS"/>
    <s v="Opportunity"/>
    <n v="5"/>
    <s v="Opened"/>
    <n v="1"/>
    <n v="769"/>
    <n v="0.6"/>
    <d v="2024-10-23T00:00:00"/>
    <m/>
  </r>
  <r>
    <s v="Schultz, Lind and Jenkins"/>
    <s v="Switzerland"/>
    <n v="46.204391000000001"/>
    <n v="6.1431579999999997"/>
    <s v="Banking &amp; Finance"/>
    <s v="Small (11-200)"/>
    <x v="7"/>
    <d v="2024-03-16T00:00:00"/>
    <s v="Services"/>
    <s v="Opportunity"/>
    <n v="5"/>
    <s v="Opened"/>
    <n v="1"/>
    <n v="1700"/>
    <n v="0.2"/>
    <d v="2025-01-10T00:00:00"/>
    <m/>
  </r>
  <r>
    <s v="Kohler-Boyle"/>
    <s v="Austria"/>
    <n v="48.210033000000003"/>
    <n v="16.363448999999999"/>
    <s v="Agriculture &amp; Mining"/>
    <s v="Small (11-200)"/>
    <x v="3"/>
    <d v="2024-02-11T00:00:00"/>
    <s v="Services"/>
    <s v="Opportunity"/>
    <n v="5"/>
    <s v="Opened"/>
    <n v="1"/>
    <n v="1573"/>
    <n v="0.3"/>
    <d v="2024-11-17T00:00:00"/>
    <m/>
  </r>
  <r>
    <s v="Kirlin-Wilderman"/>
    <s v="Netherlands"/>
    <n v="52.370215999999999"/>
    <n v="4.895168"/>
    <s v="Manufacturing &amp; Production"/>
    <s v="Small (11-200)"/>
    <x v="6"/>
    <d v="2024-03-01T00:00:00"/>
    <s v="Custom solution"/>
    <s v="Opportunity"/>
    <n v="5"/>
    <s v="Opened"/>
    <n v="1"/>
    <n v="1399"/>
    <n v="0.3"/>
    <d v="2024-11-04T00:00:00"/>
    <m/>
  </r>
  <r>
    <s v="O'Hara-Kihn"/>
    <s v="Italy"/>
    <n v="41.902782000000002"/>
    <n v="12.496366"/>
    <s v="Education &amp; Science"/>
    <s v="Small (11-200)"/>
    <x v="2"/>
    <d v="2024-01-24T00:00:00"/>
    <s v="SAAS"/>
    <s v="Opportunity"/>
    <n v="5"/>
    <s v="Opened"/>
    <n v="1"/>
    <n v="1567"/>
    <n v="0.7"/>
    <d v="2024-06-08T00:00:00"/>
    <m/>
  </r>
  <r>
    <s v="Hirthe, Runolfsson and Farrell"/>
    <s v="Switzerland"/>
    <n v="46.204391000000001"/>
    <n v="6.1431579999999997"/>
    <s v="Education &amp; Science"/>
    <s v="Small (11-200)"/>
    <x v="4"/>
    <d v="2024-01-13T00:00:00"/>
    <s v="SAAS"/>
    <s v="Opportunity"/>
    <n v="5"/>
    <s v="Opened"/>
    <n v="1"/>
    <n v="1456"/>
    <n v="0.2"/>
    <d v="2024-11-10T00:00:00"/>
    <m/>
  </r>
  <r>
    <s v="Towne, Mohr and Emard"/>
    <s v="Italy"/>
    <n v="41.902782000000002"/>
    <n v="12.496366"/>
    <s v="IT &amp; IT Services"/>
    <s v="Small (11-200)"/>
    <x v="4"/>
    <d v="2024-04-28T00:00:00"/>
    <s v="SAAS"/>
    <s v="Opportunity"/>
    <n v="5"/>
    <s v="Opened"/>
    <n v="1"/>
    <n v="1134"/>
    <n v="0.4"/>
    <d v="2024-10-02T00:00:00"/>
    <m/>
  </r>
  <r>
    <s v="Wilkinson Inc"/>
    <s v="Switzerland"/>
    <n v="46.204391000000001"/>
    <n v="6.1431579999999997"/>
    <s v="Banking &amp; Finance"/>
    <s v="Small (11-200)"/>
    <x v="0"/>
    <d v="2024-01-14T00:00:00"/>
    <s v="SAAS"/>
    <s v="Opportunity"/>
    <n v="5"/>
    <s v="Opened"/>
    <n v="1"/>
    <n v="1418"/>
    <n v="1"/>
    <d v="2024-11-13T00:00:00"/>
    <m/>
  </r>
  <r>
    <s v="Goldner, Stracke and Ryan"/>
    <s v="Austria"/>
    <n v="48.210033000000003"/>
    <n v="16.363448999999999"/>
    <s v="Recreation &amp; Sports"/>
    <s v="Small (11-200)"/>
    <x v="3"/>
    <d v="2024-01-22T00:00:00"/>
    <s v="Services"/>
    <s v="Opportunity"/>
    <n v="5"/>
    <s v="Opened"/>
    <n v="1"/>
    <n v="1994"/>
    <n v="0.7"/>
    <d v="2024-09-22T00:00:00"/>
    <m/>
  </r>
  <r>
    <s v="Olson, Runte and Ferry"/>
    <s v="Austria"/>
    <n v="48.210033000000003"/>
    <n v="16.363448999999999"/>
    <s v="Professional Services &amp; Consulting"/>
    <s v="Small (11-200)"/>
    <x v="6"/>
    <d v="2024-03-10T00:00:00"/>
    <s v="SAAS"/>
    <s v="Opportunity"/>
    <n v="5"/>
    <s v="Opened"/>
    <n v="1"/>
    <n v="597"/>
    <n v="0.4"/>
    <d v="2024-04-05T00:00:00"/>
    <m/>
  </r>
  <r>
    <s v="Pacocha-O'Hara"/>
    <s v="Germany"/>
    <n v="52.520007999999997"/>
    <n v="13.404954"/>
    <s v="Professional Services &amp; Consulting"/>
    <s v="Small (11-200)"/>
    <x v="4"/>
    <d v="2024-05-01T00:00:00"/>
    <s v="Services"/>
    <s v="Opportunity"/>
    <n v="5"/>
    <s v="Opened"/>
    <n v="1"/>
    <n v="1332"/>
    <n v="0.9"/>
    <d v="2024-11-03T00:00:00"/>
    <m/>
  </r>
  <r>
    <s v="Spinka, Parisian and Daniel"/>
    <s v="Germany"/>
    <n v="52.520007999999997"/>
    <n v="13.404954"/>
    <s v="IT &amp; IT Services"/>
    <s v="Small (11-200)"/>
    <x v="3"/>
    <d v="2024-04-11T00:00:00"/>
    <s v="Custom solution"/>
    <s v="Opportunity"/>
    <n v="5"/>
    <s v="Opened"/>
    <n v="1"/>
    <n v="1600"/>
    <n v="0.4"/>
    <d v="2024-09-09T00:00:00"/>
    <m/>
  </r>
  <r>
    <s v="Bergstrom, Dibbert and Witting"/>
    <s v="Germany"/>
    <n v="52.520007999999997"/>
    <n v="13.404954"/>
    <s v="Energy &amp; Utilities"/>
    <s v="Small (11-200)"/>
    <x v="5"/>
    <d v="2024-04-03T00:00:00"/>
    <s v="Services"/>
    <s v="Opportunity"/>
    <n v="5"/>
    <s v="Opened"/>
    <n v="1"/>
    <n v="462"/>
    <n v="0.9"/>
    <d v="2025-04-01T00:00:00"/>
    <m/>
  </r>
  <r>
    <s v="Bergstrom-Farrell"/>
    <s v="Germany"/>
    <n v="52.520007999999997"/>
    <n v="13.404954"/>
    <s v="Transportation &amp; Logistics"/>
    <s v="Small (11-200)"/>
    <x v="3"/>
    <d v="2024-01-13T00:00:00"/>
    <s v="SAAS"/>
    <s v="Opportunity"/>
    <n v="5"/>
    <s v="Opened"/>
    <n v="1"/>
    <n v="404"/>
    <n v="0.4"/>
    <d v="2024-02-14T00:00:00"/>
    <m/>
  </r>
  <r>
    <s v="Kayveo"/>
    <s v="Portugal"/>
    <n v="38.736946000000003"/>
    <n v="-9.1426850000000002"/>
    <s v="Telecommunications"/>
    <s v="Micro (1-10)"/>
    <x v="4"/>
    <d v="2024-04-30T00:00:00"/>
    <s v="Custom solution"/>
    <s v="Opportunity"/>
    <n v="5"/>
    <s v="Opened"/>
    <n v="1"/>
    <n v="1000"/>
    <n v="0.2"/>
    <d v="2024-05-23T00:00:00"/>
    <m/>
  </r>
  <r>
    <s v="Ziemann-Labadie"/>
    <s v="Belgium"/>
    <n v="51.260196999999998"/>
    <n v="4.4027710000000004"/>
    <s v="Construction &amp; Engineering"/>
    <s v="Micro (1-10)"/>
    <x v="0"/>
    <d v="2024-04-01T00:00:00"/>
    <s v="Custom solution"/>
    <s v="Opportunity"/>
    <n v="5"/>
    <s v="Opened"/>
    <n v="1"/>
    <n v="1153"/>
    <n v="0.1"/>
    <d v="2024-12-24T00:00:00"/>
    <m/>
  </r>
  <r>
    <s v="VonRueden-Mosciski"/>
    <s v="Germany"/>
    <n v="52.520007999999997"/>
    <n v="13.404954"/>
    <s v="Professional Services &amp; Consulting"/>
    <s v="Micro (1-10)"/>
    <x v="4"/>
    <d v="2024-05-01T00:00:00"/>
    <s v="Services"/>
    <s v="Opportunity"/>
    <n v="5"/>
    <s v="Opened"/>
    <n v="1"/>
    <n v="207"/>
    <n v="0.1"/>
    <d v="2025-02-12T00:00:00"/>
    <m/>
  </r>
  <r>
    <s v="Roberts, Schaefer and Ortiz"/>
    <s v="Belgium"/>
    <n v="51.260196999999998"/>
    <n v="4.4027710000000004"/>
    <s v="Transportation &amp; Logistics"/>
    <s v="Micro (1-10)"/>
    <x v="1"/>
    <d v="2024-04-09T00:00:00"/>
    <s v="Services"/>
    <s v="Opportunity"/>
    <n v="5"/>
    <s v="Opened"/>
    <n v="1"/>
    <n v="389"/>
    <n v="0.5"/>
    <d v="2024-06-04T00:00:00"/>
    <m/>
  </r>
  <r>
    <s v="Hane, Harber and McClure"/>
    <s v="Italy"/>
    <n v="41.902782000000002"/>
    <n v="12.496366"/>
    <s v="Banking &amp; Finance"/>
    <s v="Micro (1-10)"/>
    <x v="6"/>
    <d v="2024-05-08T00:00:00"/>
    <s v="SAAS"/>
    <s v="Opportunity"/>
    <n v="5"/>
    <s v="Opened"/>
    <n v="1"/>
    <n v="893"/>
    <n v="0.3"/>
    <d v="2024-12-23T00:00:00"/>
    <m/>
  </r>
  <r>
    <s v="Haag, Ziemann and Greenfelder"/>
    <s v="Italy"/>
    <n v="41.902782000000002"/>
    <n v="12.496366"/>
    <s v="Entertainment &amp; Media &amp; Hospitality"/>
    <s v="Micro (1-10)"/>
    <x v="0"/>
    <d v="2024-02-07T00:00:00"/>
    <s v="SAAS"/>
    <s v="Opportunity"/>
    <n v="5"/>
    <s v="Opened"/>
    <n v="1"/>
    <n v="1147"/>
    <n v="0.3"/>
    <d v="2024-08-24T00:00:00"/>
    <m/>
  </r>
  <r>
    <s v="Senger-Quigley"/>
    <s v="Belgium"/>
    <n v="51.260196999999998"/>
    <n v="4.4027710000000004"/>
    <s v="Recreation &amp; Sports"/>
    <s v="Micro (1-10)"/>
    <x v="4"/>
    <d v="2024-04-12T00:00:00"/>
    <s v="SAAS"/>
    <s v="Opportunity"/>
    <n v="5"/>
    <s v="Opened"/>
    <n v="1"/>
    <n v="1042"/>
    <n v="0.6"/>
    <d v="2024-11-06T00:00:00"/>
    <m/>
  </r>
  <r>
    <s v="Carroll-Fahey"/>
    <s v="Netherlands"/>
    <n v="52.370215999999999"/>
    <n v="4.895168"/>
    <s v="Retail &amp; Distribution"/>
    <s v="Micro (1-10)"/>
    <x v="4"/>
    <d v="2024-01-31T00:00:00"/>
    <s v="SAAS"/>
    <s v="Opportunity"/>
    <n v="5"/>
    <s v="Opened"/>
    <n v="1"/>
    <n v="1021"/>
    <n v="0.3"/>
    <d v="2024-10-23T00:00:00"/>
    <m/>
  </r>
  <r>
    <s v="Schneider Group"/>
    <s v="Spain"/>
    <n v="40.416775000000001"/>
    <n v="-3.7037900000000001"/>
    <s v="Banking &amp; Finance"/>
    <s v="Micro (1-10)"/>
    <x v="2"/>
    <d v="2024-04-10T00:00:00"/>
    <s v="SAAS"/>
    <s v="Opportunity"/>
    <n v="5"/>
    <s v="Opened"/>
    <n v="1"/>
    <n v="729"/>
    <n v="1"/>
    <d v="2024-11-15T00:00:00"/>
    <m/>
  </r>
  <r>
    <s v="Mertz, Hodkiewicz and Howell"/>
    <s v="Italy"/>
    <n v="41.902782000000002"/>
    <n v="12.496366"/>
    <s v="Retail &amp; Distribution"/>
    <s v="Micro (1-10)"/>
    <x v="4"/>
    <d v="2024-03-07T00:00:00"/>
    <s v="Services"/>
    <s v="Opportunity"/>
    <n v="5"/>
    <s v="Opened"/>
    <n v="1"/>
    <n v="271"/>
    <n v="0.2"/>
    <d v="2024-07-01T00:00:00"/>
    <m/>
  </r>
  <r>
    <s v="Cartwright and Sons"/>
    <s v="Switzerland"/>
    <n v="46.204391000000001"/>
    <n v="6.1431579999999997"/>
    <s v="Professional Services &amp; Consulting"/>
    <s v="Micro (1-10)"/>
    <x v="4"/>
    <d v="2024-01-11T00:00:00"/>
    <s v="SAAS"/>
    <s v="Opportunity"/>
    <n v="5"/>
    <s v="Opened"/>
    <n v="1"/>
    <n v="386"/>
    <n v="0.4"/>
    <d v="2024-05-02T00:00:00"/>
    <m/>
  </r>
  <r>
    <s v="Sauer, Kozey and Mohr"/>
    <s v="Austria"/>
    <n v="48.210033000000003"/>
    <n v="16.363448999999999"/>
    <s v="Education &amp; Science"/>
    <s v="Micro (1-10)"/>
    <x v="3"/>
    <d v="2024-01-28T00:00:00"/>
    <s v="SAAS"/>
    <s v="Opportunity"/>
    <n v="5"/>
    <s v="Opened"/>
    <n v="1"/>
    <n v="746"/>
    <n v="0.3"/>
    <d v="2024-07-25T00:00:00"/>
    <m/>
  </r>
  <r>
    <s v="Yundt-Denesik"/>
    <s v="Austria"/>
    <n v="48.210033000000003"/>
    <n v="16.363448999999999"/>
    <s v="Professional Services &amp; Consulting"/>
    <s v="Micro (1-10)"/>
    <x v="2"/>
    <d v="2024-01-05T00:00:00"/>
    <s v="Custom solution"/>
    <s v="Opportunity"/>
    <n v="5"/>
    <s v="Opened"/>
    <n v="1"/>
    <n v="1083"/>
    <n v="0.2"/>
    <d v="2024-07-08T00:00:00"/>
    <m/>
  </r>
  <r>
    <s v="Graham, Moen and Mosciski"/>
    <s v="Italy"/>
    <n v="41.902782000000002"/>
    <n v="12.496366"/>
    <s v="Retail &amp; Distribution"/>
    <s v="Micro (1-10)"/>
    <x v="4"/>
    <d v="2024-04-06T00:00:00"/>
    <s v="Services"/>
    <s v="Opportunity"/>
    <n v="5"/>
    <s v="Opened"/>
    <n v="1"/>
    <n v="717"/>
    <n v="0.5"/>
    <d v="2024-08-11T00:00:00"/>
    <m/>
  </r>
  <r>
    <s v="Adams Inc"/>
    <s v="France"/>
    <n v="48.864716000000001"/>
    <n v="2.3490139999999999"/>
    <s v="IT &amp; IT Services"/>
    <s v="Micro (1-10)"/>
    <x v="2"/>
    <d v="2024-04-12T00:00:00"/>
    <s v="SAAS"/>
    <s v="Opportunity"/>
    <n v="5"/>
    <s v="Opened"/>
    <n v="1"/>
    <n v="385"/>
    <n v="0.6"/>
    <d v="2025-01-13T00:00:00"/>
    <m/>
  </r>
  <r>
    <s v="Tillman, Kessler and Bechtelar"/>
    <s v="Portugal"/>
    <n v="38.736946000000003"/>
    <n v="-9.1426850000000002"/>
    <s v="Manufacturing &amp; Production"/>
    <s v="Micro (1-10)"/>
    <x v="3"/>
    <d v="2024-01-13T00:00:00"/>
    <s v="SAAS"/>
    <s v="Opportunity"/>
    <n v="5"/>
    <s v="Opened"/>
    <n v="1"/>
    <n v="532"/>
    <n v="1"/>
    <d v="2024-05-07T00:00:00"/>
    <m/>
  </r>
  <r>
    <s v="King-Weissnat"/>
    <s v="Italy"/>
    <n v="41.902782000000002"/>
    <n v="12.496366"/>
    <s v="IT &amp; IT Services"/>
    <s v="Micro (1-10)"/>
    <x v="4"/>
    <d v="2024-03-10T00:00:00"/>
    <s v="Custom solution"/>
    <s v="Opportunity"/>
    <n v="5"/>
    <s v="Opened"/>
    <n v="1"/>
    <n v="615"/>
    <n v="0.6"/>
    <d v="2024-12-03T00:00:00"/>
    <m/>
  </r>
  <r>
    <s v="Bluezoom"/>
    <s v="Portugal"/>
    <n v="38.736946000000003"/>
    <n v="-9.1426850000000002"/>
    <s v="Recreation &amp; Sports"/>
    <s v="Medium (201-500)"/>
    <x v="7"/>
    <d v="2024-03-21T00:00:00"/>
    <s v="Custom solution"/>
    <s v="Opportunity"/>
    <n v="5"/>
    <s v="Opened"/>
    <n v="1"/>
    <n v="1042"/>
    <n v="0.6"/>
    <d v="2024-12-20T00:00:00"/>
    <m/>
  </r>
  <r>
    <s v="Thoughtworks"/>
    <s v="Switzerland"/>
    <n v="46.204391000000001"/>
    <n v="6.1431579999999997"/>
    <s v="Construction &amp; Engineering"/>
    <s v="Medium (201-500)"/>
    <x v="2"/>
    <d v="2024-02-09T00:00:00"/>
    <s v="Custom solution"/>
    <s v="Opportunity"/>
    <n v="5"/>
    <s v="Opened"/>
    <n v="1"/>
    <n v="7375"/>
    <n v="0.3"/>
    <d v="2025-01-19T00:00:00"/>
    <m/>
  </r>
  <r>
    <s v="Skipstorm"/>
    <s v="Germany"/>
    <n v="52.520007999999997"/>
    <n v="13.404954"/>
    <s v="Energy &amp; Utilities"/>
    <s v="Medium (201-500)"/>
    <x v="2"/>
    <d v="2024-03-25T00:00:00"/>
    <s v="Services"/>
    <s v="Opportunity"/>
    <n v="5"/>
    <s v="Opened"/>
    <n v="1"/>
    <n v="2976"/>
    <n v="0.3"/>
    <d v="2024-06-01T00:00:00"/>
    <m/>
  </r>
  <r>
    <s v="Snaptags"/>
    <s v="Belgium"/>
    <n v="51.260196999999998"/>
    <n v="4.4027710000000004"/>
    <s v="Banking &amp; Finance"/>
    <s v="Medium (201-500)"/>
    <x v="5"/>
    <d v="2024-01-04T00:00:00"/>
    <s v="Services"/>
    <s v="Opportunity"/>
    <n v="5"/>
    <s v="Opened"/>
    <n v="1"/>
    <n v="1111"/>
    <n v="0.2"/>
    <d v="2024-08-28T00:00:00"/>
    <m/>
  </r>
  <r>
    <s v="Photofeed"/>
    <s v="Spain"/>
    <n v="40.416775000000001"/>
    <n v="-3.7037900000000001"/>
    <s v="Construction &amp; Engineering"/>
    <s v="Medium (201-500)"/>
    <x v="3"/>
    <d v="2024-05-11T00:00:00"/>
    <s v="SAAS"/>
    <s v="Opportunity"/>
    <n v="5"/>
    <s v="Opened"/>
    <n v="1"/>
    <n v="1978"/>
    <n v="0.2"/>
    <d v="2024-10-28T00:00:00"/>
    <m/>
  </r>
  <r>
    <s v="Larkin-Glover"/>
    <s v="Italy"/>
    <n v="41.902782000000002"/>
    <n v="12.496366"/>
    <s v="Transportation &amp; Logistics"/>
    <s v="Medium (201-500)"/>
    <x v="3"/>
    <d v="2024-04-12T00:00:00"/>
    <s v="SAAS"/>
    <s v="Opportunity"/>
    <n v="5"/>
    <s v="Opened"/>
    <n v="1"/>
    <n v="2355"/>
    <n v="0.2"/>
    <d v="2024-09-26T00:00:00"/>
    <m/>
  </r>
  <r>
    <s v="Conroy-Keeling"/>
    <s v="Netherlands"/>
    <n v="52.370215999999999"/>
    <n v="4.895168"/>
    <s v="Government Administration &amp; Healthcare"/>
    <s v="Medium (201-500)"/>
    <x v="6"/>
    <d v="2024-03-31T00:00:00"/>
    <s v="Services"/>
    <s v="Opportunity"/>
    <n v="5"/>
    <s v="Opened"/>
    <n v="1"/>
    <n v="1935"/>
    <n v="0.2"/>
    <d v="2024-11-01T00:00:00"/>
    <m/>
  </r>
  <r>
    <s v="Ratke-Abshire"/>
    <s v="France"/>
    <n v="48.864716000000001"/>
    <n v="2.3490139999999999"/>
    <s v="Banking &amp; Finance"/>
    <s v="Medium (201-500)"/>
    <x v="1"/>
    <d v="2024-04-09T00:00:00"/>
    <s v="SAAS"/>
    <s v="Opportunity"/>
    <n v="5"/>
    <s v="Opened"/>
    <n v="1"/>
    <n v="837"/>
    <n v="0.8"/>
    <d v="2025-03-04T00:00:00"/>
    <m/>
  </r>
  <r>
    <s v="Quigley and Sons"/>
    <s v="Germany"/>
    <n v="52.520007999999997"/>
    <n v="13.404954"/>
    <s v="Transportation &amp; Logistics"/>
    <s v="Medium (201-500)"/>
    <x v="3"/>
    <d v="2024-03-18T00:00:00"/>
    <s v="SAAS"/>
    <s v="Opportunity"/>
    <n v="5"/>
    <s v="Opened"/>
    <n v="1"/>
    <n v="1774"/>
    <n v="0.5"/>
    <d v="2024-05-08T00:00:00"/>
    <m/>
  </r>
  <r>
    <s v="O'Keefe and Sons"/>
    <s v="France"/>
    <n v="48.864716000000001"/>
    <n v="2.3490139999999999"/>
    <s v="Transportation &amp; Logistics"/>
    <s v="Medium (201-500)"/>
    <x v="3"/>
    <d v="2024-02-25T00:00:00"/>
    <s v="SAAS"/>
    <s v="Opportunity"/>
    <n v="5"/>
    <s v="Opened"/>
    <n v="1"/>
    <n v="1964"/>
    <n v="0.6"/>
    <d v="2025-02-20T00:00:00"/>
    <m/>
  </r>
  <r>
    <s v="Rogahn, Nolan and Bernhard"/>
    <s v="Italy"/>
    <n v="41.902782000000002"/>
    <n v="12.496366"/>
    <s v="Transportation &amp; Logistics"/>
    <s v="Medium (201-500)"/>
    <x v="5"/>
    <d v="2024-05-15T00:00:00"/>
    <s v="Services"/>
    <s v="Opportunity"/>
    <n v="5"/>
    <s v="Opened"/>
    <n v="1"/>
    <n v="3157"/>
    <n v="1"/>
    <d v="2024-10-15T00:00:00"/>
    <m/>
  </r>
  <r>
    <s v="Braun, Swaniawski and Harris"/>
    <s v="Italy"/>
    <n v="41.902782000000002"/>
    <n v="12.496366"/>
    <s v="Transportation &amp; Logistics"/>
    <s v="Medium (201-500)"/>
    <x v="0"/>
    <d v="2024-04-18T00:00:00"/>
    <s v="Custom solution"/>
    <s v="Opportunity"/>
    <n v="5"/>
    <s v="Opened"/>
    <n v="1"/>
    <n v="6618"/>
    <n v="0.1"/>
    <d v="2025-01-31T00:00:00"/>
    <m/>
  </r>
  <r>
    <s v="Cartwright-Hodkiewicz"/>
    <s v="Belgium"/>
    <n v="51.260196999999998"/>
    <n v="4.4027710000000004"/>
    <s v="Banking &amp; Finance"/>
    <s v="Medium (201-500)"/>
    <x v="3"/>
    <d v="2024-03-23T00:00:00"/>
    <s v="Services"/>
    <s v="Opportunity"/>
    <n v="5"/>
    <s v="Opened"/>
    <n v="1"/>
    <n v="7091"/>
    <n v="0.5"/>
    <d v="2024-09-05T00:00:00"/>
    <m/>
  </r>
  <r>
    <s v="Goyette Inc"/>
    <s v="Belgium"/>
    <n v="51.260196999999998"/>
    <n v="4.4027710000000004"/>
    <s v="Manufacturing &amp; Production"/>
    <s v="Medium (201-500)"/>
    <x v="5"/>
    <d v="2024-02-29T00:00:00"/>
    <s v="SAAS"/>
    <s v="Opportunity"/>
    <n v="5"/>
    <s v="Opened"/>
    <n v="1"/>
    <n v="1898"/>
    <n v="0.4"/>
    <d v="2025-02-08T00:00:00"/>
    <m/>
  </r>
  <r>
    <s v="Halvorson, Walker and White"/>
    <s v="Portugal"/>
    <n v="38.736946000000003"/>
    <n v="-9.1426850000000002"/>
    <s v="Entertainment &amp; Media &amp; Hospitality"/>
    <s v="Medium (201-500)"/>
    <x v="2"/>
    <d v="2024-03-05T00:00:00"/>
    <s v="Custom solution"/>
    <s v="Opportunity"/>
    <n v="5"/>
    <s v="Opened"/>
    <n v="1"/>
    <n v="3098"/>
    <n v="0.2"/>
    <d v="2024-05-20T00:00:00"/>
    <m/>
  </r>
  <r>
    <s v="McGlynn-Watsica"/>
    <s v="Portugal"/>
    <n v="38.736946000000003"/>
    <n v="-9.1426850000000002"/>
    <s v="Construction &amp; Engineering"/>
    <s v="Medium (201-500)"/>
    <x v="0"/>
    <d v="2024-03-02T00:00:00"/>
    <s v="SAAS"/>
    <s v="Opportunity"/>
    <n v="5"/>
    <s v="Opened"/>
    <n v="1"/>
    <n v="2741"/>
    <n v="0.3"/>
    <d v="2024-12-05T00:00:00"/>
    <m/>
  </r>
  <r>
    <s v="Kertzmann Group"/>
    <s v="Italy"/>
    <n v="41.902782000000002"/>
    <n v="12.496366"/>
    <s v="Transportation &amp; Logistics"/>
    <s v="Medium (201-500)"/>
    <x v="2"/>
    <d v="2024-01-14T00:00:00"/>
    <s v="Custom solution"/>
    <s v="Opportunity"/>
    <n v="5"/>
    <s v="Opened"/>
    <n v="1"/>
    <n v="4042"/>
    <n v="0.3"/>
    <d v="2024-11-19T00:00:00"/>
    <m/>
  </r>
  <r>
    <s v="Kirlin, Bruen and Legros"/>
    <s v="Netherlands"/>
    <n v="52.370215999999999"/>
    <n v="4.895168"/>
    <s v="Transportation &amp; Logistics"/>
    <s v="Medium (201-500)"/>
    <x v="4"/>
    <d v="2024-02-25T00:00:00"/>
    <s v="Services"/>
    <s v="Opportunity"/>
    <n v="5"/>
    <s v="Opened"/>
    <n v="1"/>
    <n v="3123"/>
    <n v="0.4"/>
    <d v="2024-07-30T00:00:00"/>
    <m/>
  </r>
  <r>
    <s v="Okuneva-Gislason"/>
    <s v="France"/>
    <n v="48.864716000000001"/>
    <n v="2.3490139999999999"/>
    <s v="Banking &amp; Finance"/>
    <s v="Medium (201-500)"/>
    <x v="5"/>
    <d v="2024-04-14T00:00:00"/>
    <s v="Services"/>
    <s v="Opportunity"/>
    <n v="5"/>
    <s v="Opened"/>
    <n v="1"/>
    <n v="5056"/>
    <n v="0.8"/>
    <d v="2024-05-04T00:00:00"/>
    <m/>
  </r>
  <r>
    <s v="Stanton, Mayer and Sauer"/>
    <s v="Germany"/>
    <n v="52.520007999999997"/>
    <n v="13.404954"/>
    <s v="Transportation &amp; Logistics"/>
    <s v="Medium (201-500)"/>
    <x v="4"/>
    <d v="2024-05-18T00:00:00"/>
    <s v="SAAS"/>
    <s v="Opportunity"/>
    <n v="5"/>
    <s v="Opened"/>
    <n v="1"/>
    <n v="1422"/>
    <n v="0.3"/>
    <d v="2024-06-30T00:00:00"/>
    <m/>
  </r>
  <r>
    <s v="Pagac-Farrell"/>
    <s v="Spain"/>
    <n v="40.416775000000001"/>
    <n v="-3.7037900000000001"/>
    <s v="Agriculture &amp; Mining"/>
    <s v="Medium (201-500)"/>
    <x v="5"/>
    <d v="2024-05-10T00:00:00"/>
    <s v="Services"/>
    <s v="Opportunity"/>
    <n v="5"/>
    <s v="Opened"/>
    <n v="1"/>
    <n v="1671"/>
    <n v="1"/>
    <d v="2024-10-02T00:00:00"/>
    <m/>
  </r>
  <r>
    <s v="Trantow, O'Keefe and Hyatt"/>
    <s v="France"/>
    <n v="48.864716000000001"/>
    <n v="2.3490139999999999"/>
    <s v="Education &amp; Science"/>
    <s v="Large (501-1000)"/>
    <x v="3"/>
    <d v="2024-05-21T00:00:00"/>
    <s v="SAAS"/>
    <s v="Opportunity"/>
    <n v="5"/>
    <s v="Opened"/>
    <n v="1"/>
    <n v="13700"/>
    <n v="0.5"/>
    <d v="2025-01-20T00:00:00"/>
    <m/>
  </r>
  <r>
    <s v="Thiel LLC"/>
    <s v="France"/>
    <n v="48.864716000000001"/>
    <n v="2.3490139999999999"/>
    <s v="Professional Services &amp; Consulting"/>
    <s v="Enterprise (1001+)"/>
    <x v="5"/>
    <d v="2024-02-10T00:00:00"/>
    <s v="SAAS"/>
    <s v="Opportunity"/>
    <n v="5"/>
    <s v="Opened"/>
    <n v="1"/>
    <n v="13263"/>
    <n v="0.5"/>
    <d v="2025-01-01T00:00:00"/>
    <m/>
  </r>
  <r>
    <s v="Corkery-Little"/>
    <s v="Belgium"/>
    <n v="51.260196999999998"/>
    <n v="4.4027710000000004"/>
    <s v="Telecommunications"/>
    <s v="Enterprise (1001+)"/>
    <x v="6"/>
    <d v="2024-01-07T00:00:00"/>
    <s v="SAAS"/>
    <s v="Opportunity"/>
    <n v="5"/>
    <s v="Opened"/>
    <n v="1"/>
    <n v="5197"/>
    <n v="0.4"/>
    <d v="2024-06-08T00:00:00"/>
    <m/>
  </r>
  <r>
    <s v="Youopia"/>
    <s v="France"/>
    <n v="48.864716000000001"/>
    <n v="2.3490139999999999"/>
    <s v="Professional Services &amp; Consulting"/>
    <s v="Small (11-200)"/>
    <x v="0"/>
    <d v="2024-02-14T00:00:00"/>
    <s v="Services"/>
    <s v="Opportunity"/>
    <n v="5"/>
    <s v="Proposal sent"/>
    <n v="4"/>
    <n v="1527"/>
    <n v="0.4"/>
    <d v="2024-03-07T00:00:00"/>
    <m/>
  </r>
  <r>
    <s v="Wikizz"/>
    <s v="Spain"/>
    <n v="40.416775000000001"/>
    <n v="-3.7037900000000001"/>
    <s v="Manufacturing &amp; Production"/>
    <s v="Small (11-200)"/>
    <x v="5"/>
    <d v="2024-03-29T00:00:00"/>
    <s v="Services"/>
    <s v="Opportunity"/>
    <n v="5"/>
    <s v="Proposal sent"/>
    <n v="4"/>
    <n v="720"/>
    <n v="1"/>
    <d v="2024-07-24T00:00:00"/>
    <m/>
  </r>
  <r>
    <s v="Feednation"/>
    <s v="France"/>
    <n v="48.864716000000001"/>
    <n v="2.3490139999999999"/>
    <s v="Transportation &amp; Logistics"/>
    <s v="Small (11-200)"/>
    <x v="1"/>
    <d v="2024-02-19T00:00:00"/>
    <s v="Custom solution"/>
    <s v="Opportunity"/>
    <n v="5"/>
    <s v="Proposal sent"/>
    <n v="4"/>
    <n v="1310"/>
    <n v="0.2"/>
    <d v="2025-01-13T00:00:00"/>
    <m/>
  </r>
  <r>
    <s v="Fiveclub"/>
    <s v="Netherlands"/>
    <n v="52.370215999999999"/>
    <n v="4.895168"/>
    <s v="Entertainment &amp; Media &amp; Hospitality"/>
    <s v="Small (11-200)"/>
    <x v="4"/>
    <d v="2024-03-14T00:00:00"/>
    <s v="Custom solution"/>
    <s v="Opportunity"/>
    <n v="5"/>
    <s v="Proposal sent"/>
    <n v="4"/>
    <n v="1605"/>
    <n v="0.4"/>
    <d v="2025-01-29T00:00:00"/>
    <m/>
  </r>
  <r>
    <s v="Cassin-Schmeler"/>
    <s v="France"/>
    <n v="48.864716000000001"/>
    <n v="2.3490139999999999"/>
    <s v="Banking &amp; Finance"/>
    <s v="Small (11-200)"/>
    <x v="1"/>
    <d v="2024-03-09T00:00:00"/>
    <s v="Services"/>
    <s v="Opportunity"/>
    <n v="5"/>
    <s v="Proposal sent"/>
    <n v="4"/>
    <n v="838"/>
    <n v="1"/>
    <d v="2024-12-26T00:00:00"/>
    <m/>
  </r>
  <r>
    <s v="Murazik, Konopelski and McLaughlin"/>
    <s v="Germany"/>
    <n v="52.520007999999997"/>
    <n v="13.404954"/>
    <s v="Professional Services &amp; Consulting"/>
    <s v="Small (11-200)"/>
    <x v="2"/>
    <d v="2024-03-09T00:00:00"/>
    <s v="Services"/>
    <s v="Opportunity"/>
    <n v="5"/>
    <s v="Proposal sent"/>
    <n v="4"/>
    <n v="708"/>
    <n v="0.4"/>
    <d v="2025-01-18T00:00:00"/>
    <m/>
  </r>
  <r>
    <s v="Dibbert, Jacobi and Rippin"/>
    <s v="Switzerland"/>
    <n v="46.204391000000001"/>
    <n v="6.1431579999999997"/>
    <s v="Entertainment &amp; Media &amp; Hospitality"/>
    <s v="Small (11-200)"/>
    <x v="2"/>
    <d v="2024-01-03T00:00:00"/>
    <s v="Services"/>
    <s v="Opportunity"/>
    <n v="5"/>
    <s v="Proposal sent"/>
    <n v="4"/>
    <n v="1391"/>
    <n v="0.6"/>
    <d v="2024-07-08T00:00:00"/>
    <m/>
  </r>
  <r>
    <s v="Wilderman, Nicolas and Sanford"/>
    <s v="Germany"/>
    <n v="52.520007999999997"/>
    <n v="13.404954"/>
    <s v="Professional Services &amp; Consulting"/>
    <s v="Small (11-200)"/>
    <x v="4"/>
    <d v="2024-04-23T00:00:00"/>
    <s v="SAAS"/>
    <s v="Opportunity"/>
    <n v="5"/>
    <s v="Proposal sent"/>
    <n v="4"/>
    <n v="826"/>
    <n v="0.6"/>
    <d v="2024-07-23T00:00:00"/>
    <m/>
  </r>
  <r>
    <s v="Maggio, Sanford and Rodriguez"/>
    <s v="Netherlands"/>
    <n v="52.370215999999999"/>
    <n v="4.895168"/>
    <s v="Education &amp; Science"/>
    <s v="Small (11-200)"/>
    <x v="4"/>
    <d v="2024-01-16T00:00:00"/>
    <s v="SAAS"/>
    <s v="Opportunity"/>
    <n v="5"/>
    <s v="Proposal sent"/>
    <n v="4"/>
    <n v="1174"/>
    <n v="0.4"/>
    <d v="2024-06-16T00:00:00"/>
    <m/>
  </r>
  <r>
    <s v="Feil, O'Keefe and Skiles"/>
    <s v="Spain"/>
    <n v="40.416775000000001"/>
    <n v="-3.7037900000000001"/>
    <s v="Energy &amp; Utilities"/>
    <s v="Small (11-200)"/>
    <x v="3"/>
    <d v="2024-03-05T00:00:00"/>
    <s v="Services"/>
    <s v="Opportunity"/>
    <n v="5"/>
    <s v="Proposal sent"/>
    <n v="4"/>
    <n v="1245"/>
    <n v="0.2"/>
    <d v="2024-11-06T00:00:00"/>
    <m/>
  </r>
  <r>
    <s v="Kutch-Weimann"/>
    <s v="Austria"/>
    <n v="48.210033000000003"/>
    <n v="16.363448999999999"/>
    <s v="Banking &amp; Finance"/>
    <s v="Small (11-200)"/>
    <x v="2"/>
    <d v="2024-02-02T00:00:00"/>
    <s v="SAAS"/>
    <s v="Opportunity"/>
    <n v="5"/>
    <s v="Proposal sent"/>
    <n v="4"/>
    <n v="1215"/>
    <n v="0.3"/>
    <d v="2024-07-16T00:00:00"/>
    <m/>
  </r>
  <r>
    <s v="Braun, Stroman and Terry"/>
    <s v="Switzerland"/>
    <n v="46.204391000000001"/>
    <n v="6.1431579999999997"/>
    <s v="Banking &amp; Finance"/>
    <s v="Small (11-200)"/>
    <x v="3"/>
    <d v="2024-03-19T00:00:00"/>
    <s v="Custom solution"/>
    <s v="Opportunity"/>
    <n v="5"/>
    <s v="Proposal sent"/>
    <n v="4"/>
    <n v="1203"/>
    <n v="0.4"/>
    <d v="2024-12-04T00:00:00"/>
    <m/>
  </r>
  <r>
    <s v="Farrell Inc"/>
    <s v="Spain"/>
    <n v="40.416775000000001"/>
    <n v="-3.7037900000000001"/>
    <s v="Manufacturing &amp; Production"/>
    <s v="Small (11-200)"/>
    <x v="3"/>
    <d v="2024-02-10T00:00:00"/>
    <s v="Custom solution"/>
    <s v="Opportunity"/>
    <n v="5"/>
    <s v="Proposal sent"/>
    <n v="4"/>
    <n v="1325"/>
    <n v="0.5"/>
    <d v="2024-03-04T00:00:00"/>
    <m/>
  </r>
  <r>
    <s v="Stark, Lueilwitz and Boyle"/>
    <s v="Switzerland"/>
    <n v="46.204391000000001"/>
    <n v="6.1431579999999997"/>
    <s v="IT &amp; IT Services"/>
    <s v="Small (11-200)"/>
    <x v="3"/>
    <d v="2024-04-27T00:00:00"/>
    <s v="SAAS"/>
    <s v="Opportunity"/>
    <n v="5"/>
    <s v="Proposal sent"/>
    <n v="4"/>
    <n v="1856"/>
    <n v="0.2"/>
    <d v="2025-04-14T00:00:00"/>
    <m/>
  </r>
  <r>
    <s v="Wilderman-Kunze"/>
    <s v="Italy"/>
    <n v="41.902782000000002"/>
    <n v="12.496366"/>
    <s v="Transportation &amp; Logistics"/>
    <s v="Small (11-200)"/>
    <x v="4"/>
    <d v="2024-03-16T00:00:00"/>
    <s v="Custom solution"/>
    <s v="Opportunity"/>
    <n v="5"/>
    <s v="Proposal sent"/>
    <n v="4"/>
    <n v="663"/>
    <n v="0.5"/>
    <d v="2024-10-20T00:00:00"/>
    <m/>
  </r>
  <r>
    <s v="Rowe-Volkman"/>
    <s v="Netherlands"/>
    <n v="52.370215999999999"/>
    <n v="4.895168"/>
    <s v="IT &amp; IT Services"/>
    <s v="Small (11-200)"/>
    <x v="4"/>
    <d v="2024-02-29T00:00:00"/>
    <s v="SAAS"/>
    <s v="Opportunity"/>
    <n v="5"/>
    <s v="Proposal sent"/>
    <n v="4"/>
    <n v="1589"/>
    <n v="0.3"/>
    <d v="2024-10-25T00:00:00"/>
    <m/>
  </r>
  <r>
    <s v="Towne-Mayer"/>
    <s v="Portugal"/>
    <n v="38.736946000000003"/>
    <n v="-9.1426850000000002"/>
    <s v="Agriculture &amp; Mining"/>
    <s v="Small (11-200)"/>
    <x v="4"/>
    <d v="2024-03-14T00:00:00"/>
    <s v="Services"/>
    <s v="Opportunity"/>
    <n v="5"/>
    <s v="Proposal sent"/>
    <n v="4"/>
    <n v="1153"/>
    <n v="0.2"/>
    <d v="2025-02-15T00:00:00"/>
    <m/>
  </r>
  <r>
    <s v="Franecki, Torphy and Hayes"/>
    <s v="Portugal"/>
    <n v="38.736946000000003"/>
    <n v="-9.1426850000000002"/>
    <s v="Recreation &amp; Sports"/>
    <s v="Small (11-200)"/>
    <x v="4"/>
    <d v="2024-03-13T00:00:00"/>
    <s v="SAAS"/>
    <s v="Opportunity"/>
    <n v="5"/>
    <s v="Proposal sent"/>
    <n v="4"/>
    <n v="1084"/>
    <n v="0.5"/>
    <d v="2024-11-13T00:00:00"/>
    <m/>
  </r>
  <r>
    <s v="O'Conner-Gibson"/>
    <s v="Italy"/>
    <n v="41.902782000000002"/>
    <n v="12.496366"/>
    <s v="Transportation &amp; Logistics"/>
    <s v="Small (11-200)"/>
    <x v="2"/>
    <d v="2024-02-23T00:00:00"/>
    <s v="SAAS"/>
    <s v="Opportunity"/>
    <n v="5"/>
    <s v="Proposal sent"/>
    <n v="4"/>
    <n v="541"/>
    <n v="0.8"/>
    <d v="2024-05-04T00:00:00"/>
    <m/>
  </r>
  <r>
    <s v="Adams-Casper"/>
    <s v="France"/>
    <n v="48.864716000000001"/>
    <n v="2.3490139999999999"/>
    <s v="Transportation &amp; Logistics"/>
    <s v="Small (11-200)"/>
    <x v="4"/>
    <d v="2024-02-27T00:00:00"/>
    <s v="SAAS"/>
    <s v="Opportunity"/>
    <n v="5"/>
    <s v="Proposal sent"/>
    <n v="4"/>
    <n v="694"/>
    <n v="0.4"/>
    <d v="2024-12-26T00:00:00"/>
    <m/>
  </r>
  <r>
    <s v="Crist LLC"/>
    <s v="Austria"/>
    <n v="48.210033000000003"/>
    <n v="16.363448999999999"/>
    <s v="Professional Services &amp; Consulting"/>
    <s v="Small (11-200)"/>
    <x v="3"/>
    <d v="2024-03-06T00:00:00"/>
    <s v="SAAS"/>
    <s v="Opportunity"/>
    <n v="5"/>
    <s v="Proposal sent"/>
    <n v="4"/>
    <n v="416"/>
    <n v="0.2"/>
    <d v="2024-11-04T00:00:00"/>
    <m/>
  </r>
  <r>
    <s v="Schmeler-Bayer"/>
    <s v="Austria"/>
    <n v="48.210033000000003"/>
    <n v="16.363448999999999"/>
    <s v="Construction &amp; Engineering"/>
    <s v="Small (11-200)"/>
    <x v="2"/>
    <d v="2024-01-20T00:00:00"/>
    <s v="SAAS"/>
    <s v="Opportunity"/>
    <n v="5"/>
    <s v="Proposal sent"/>
    <n v="4"/>
    <n v="1693"/>
    <n v="0.1"/>
    <d v="2024-09-28T00:00:00"/>
    <m/>
  </r>
  <r>
    <s v="Ferry-Weber"/>
    <s v="Netherlands"/>
    <n v="52.370215999999999"/>
    <n v="4.895168"/>
    <s v="Banking &amp; Finance"/>
    <s v="Small (11-200)"/>
    <x v="3"/>
    <d v="2024-05-06T00:00:00"/>
    <s v="Services"/>
    <s v="Opportunity"/>
    <n v="5"/>
    <s v="Proposal sent"/>
    <n v="4"/>
    <n v="1516"/>
    <n v="0.2"/>
    <d v="2024-07-14T00:00:00"/>
    <m/>
  </r>
  <r>
    <s v="Weber Group"/>
    <s v="Switzerland"/>
    <n v="46.204391000000001"/>
    <n v="6.1431579999999997"/>
    <s v="Banking &amp; Finance"/>
    <s v="Small (11-200)"/>
    <x v="3"/>
    <d v="2024-05-21T00:00:00"/>
    <s v="SAAS"/>
    <s v="Opportunity"/>
    <n v="5"/>
    <s v="Proposal sent"/>
    <n v="4"/>
    <n v="1172"/>
    <n v="0.6"/>
    <d v="2025-04-24T00:00:00"/>
    <m/>
  </r>
  <r>
    <s v="McKenzie Inc"/>
    <s v="Portugal"/>
    <n v="38.736946000000003"/>
    <n v="-9.1426850000000002"/>
    <s v="Entertainment &amp; Media &amp; Hospitality"/>
    <s v="Small (11-200)"/>
    <x v="4"/>
    <d v="2024-03-23T00:00:00"/>
    <s v="Services"/>
    <s v="Opportunity"/>
    <n v="5"/>
    <s v="Proposal sent"/>
    <n v="4"/>
    <n v="1829"/>
    <n v="0.3"/>
    <d v="2024-04-26T00:00:00"/>
    <m/>
  </r>
  <r>
    <s v="Hermiston Inc"/>
    <s v="Germany"/>
    <n v="52.520007999999997"/>
    <n v="13.404954"/>
    <s v="Telecommunications"/>
    <s v="Small (11-200)"/>
    <x v="4"/>
    <d v="2024-02-19T00:00:00"/>
    <s v="SAAS"/>
    <s v="Opportunity"/>
    <n v="5"/>
    <s v="Proposal sent"/>
    <n v="4"/>
    <n v="785"/>
    <n v="0.3"/>
    <d v="2024-06-14T00:00:00"/>
    <m/>
  </r>
  <r>
    <s v="Jones Group"/>
    <s v="Italy"/>
    <n v="41.902782000000002"/>
    <n v="12.496366"/>
    <s v="IT &amp; IT Services"/>
    <s v="Small (11-200)"/>
    <x v="2"/>
    <d v="2024-03-23T00:00:00"/>
    <s v="SAAS"/>
    <s v="Opportunity"/>
    <n v="5"/>
    <s v="Proposal sent"/>
    <n v="4"/>
    <n v="1699"/>
    <n v="0.3"/>
    <d v="2025-03-07T00:00:00"/>
    <m/>
  </r>
  <r>
    <s v="Bernhard, Stokes and Carroll"/>
    <s v="Portugal"/>
    <n v="38.736946000000003"/>
    <n v="-9.1426850000000002"/>
    <s v="Agriculture &amp; Mining"/>
    <s v="Small (11-200)"/>
    <x v="7"/>
    <d v="2024-02-01T00:00:00"/>
    <s v="SAAS"/>
    <s v="Opportunity"/>
    <n v="5"/>
    <s v="Proposal sent"/>
    <n v="4"/>
    <n v="697"/>
    <n v="0.7"/>
    <d v="2024-03-29T00:00:00"/>
    <m/>
  </r>
  <r>
    <s v="O'Connell-Deckow"/>
    <s v="Switzerland"/>
    <n v="46.204391000000001"/>
    <n v="6.1431579999999997"/>
    <s v="Manufacturing &amp; Production"/>
    <s v="Small (11-200)"/>
    <x v="3"/>
    <d v="2024-03-24T00:00:00"/>
    <s v="Custom solution"/>
    <s v="Opportunity"/>
    <n v="5"/>
    <s v="Proposal sent"/>
    <n v="4"/>
    <n v="1971"/>
    <n v="0.4"/>
    <d v="2024-08-20T00:00:00"/>
    <m/>
  </r>
  <r>
    <s v="Monahan-Turner"/>
    <s v="Netherlands"/>
    <n v="52.370215999999999"/>
    <n v="4.895168"/>
    <s v="Professional Services &amp; Consulting"/>
    <s v="Small (11-200)"/>
    <x v="7"/>
    <d v="2024-05-12T00:00:00"/>
    <s v="SAAS"/>
    <s v="Opportunity"/>
    <n v="5"/>
    <s v="Proposal sent"/>
    <n v="4"/>
    <n v="1835"/>
    <n v="0.3"/>
    <d v="2025-02-02T00:00:00"/>
    <m/>
  </r>
  <r>
    <s v="Oberbrunner, Hintz and Frami"/>
    <s v="Portugal"/>
    <n v="38.736946000000003"/>
    <n v="-9.1426850000000002"/>
    <s v="Recreation &amp; Sports"/>
    <s v="Small (11-200)"/>
    <x v="3"/>
    <d v="2024-01-19T00:00:00"/>
    <s v="Custom solution"/>
    <s v="Opportunity"/>
    <n v="5"/>
    <s v="Proposal sent"/>
    <n v="4"/>
    <n v="402"/>
    <n v="0.1"/>
    <d v="2024-06-19T00:00:00"/>
    <m/>
  </r>
  <r>
    <s v="Rogahn, Rice and Christiansen"/>
    <s v="Italy"/>
    <n v="41.902782000000002"/>
    <n v="12.496366"/>
    <s v="Banking &amp; Finance"/>
    <s v="Small (11-200)"/>
    <x v="1"/>
    <d v="2024-02-22T00:00:00"/>
    <s v="SAAS"/>
    <s v="Opportunity"/>
    <n v="5"/>
    <s v="Proposal sent"/>
    <n v="4"/>
    <n v="280"/>
    <n v="0.3"/>
    <d v="2024-07-18T00:00:00"/>
    <m/>
  </r>
  <r>
    <s v="Carter, Bayer and Okuneva"/>
    <s v="Austria"/>
    <n v="48.210033000000003"/>
    <n v="16.363448999999999"/>
    <s v="Transportation &amp; Logistics"/>
    <s v="Small (11-200)"/>
    <x v="1"/>
    <d v="2024-04-16T00:00:00"/>
    <s v="SAAS"/>
    <s v="Opportunity"/>
    <n v="5"/>
    <s v="Proposal sent"/>
    <n v="4"/>
    <n v="1312"/>
    <n v="0.4"/>
    <d v="2025-04-16T00:00:00"/>
    <m/>
  </r>
  <r>
    <s v="King-Simonis"/>
    <s v="Italy"/>
    <n v="41.902782000000002"/>
    <n v="12.496366"/>
    <s v="Construction &amp; Engineering"/>
    <s v="Small (11-200)"/>
    <x v="5"/>
    <d v="2024-05-05T00:00:00"/>
    <s v="Custom solution"/>
    <s v="Opportunity"/>
    <n v="5"/>
    <s v="Proposal sent"/>
    <n v="4"/>
    <n v="1424"/>
    <n v="0.3"/>
    <d v="2025-01-22T00:00:00"/>
    <m/>
  </r>
  <r>
    <s v="Quitzon-Ruecker"/>
    <s v="Switzerland"/>
    <n v="46.204391000000001"/>
    <n v="6.1431579999999997"/>
    <s v="Agriculture &amp; Mining"/>
    <s v="Small (11-200)"/>
    <x v="4"/>
    <d v="2024-02-07T00:00:00"/>
    <s v="Services"/>
    <s v="Opportunity"/>
    <n v="5"/>
    <s v="Proposal sent"/>
    <n v="4"/>
    <n v="801"/>
    <n v="0.5"/>
    <d v="2025-01-10T00:00:00"/>
    <m/>
  </r>
  <r>
    <s v="Turner-Leuschke"/>
    <s v="France"/>
    <n v="48.864716000000001"/>
    <n v="2.3490139999999999"/>
    <s v="Telecommunications"/>
    <s v="Small (11-200)"/>
    <x v="3"/>
    <d v="2024-05-09T00:00:00"/>
    <s v="SAAS"/>
    <s v="Opportunity"/>
    <n v="5"/>
    <s v="Proposal sent"/>
    <n v="4"/>
    <n v="287"/>
    <n v="0.6"/>
    <d v="2025-01-16T00:00:00"/>
    <m/>
  </r>
  <r>
    <s v="Jazzy"/>
    <s v="Italy"/>
    <n v="41.902782000000002"/>
    <n v="12.496366"/>
    <s v="Entertainment &amp; Media &amp; Hospitality"/>
    <s v="Micro (1-10)"/>
    <x v="3"/>
    <d v="2024-01-13T00:00:00"/>
    <s v="SAAS"/>
    <s v="Opportunity"/>
    <n v="5"/>
    <s v="Proposal sent"/>
    <n v="4"/>
    <n v="726"/>
    <n v="0.9"/>
    <d v="2024-12-13T00:00:00"/>
    <m/>
  </r>
  <r>
    <s v="Trudoo"/>
    <s v="Italy"/>
    <n v="41.902782000000002"/>
    <n v="12.496366"/>
    <s v="Professional Services &amp; Consulting"/>
    <s v="Micro (1-10)"/>
    <x v="5"/>
    <d v="2024-01-19T00:00:00"/>
    <s v="Services"/>
    <s v="Opportunity"/>
    <n v="5"/>
    <s v="Proposal sent"/>
    <n v="4"/>
    <n v="648"/>
    <n v="0.6"/>
    <d v="2024-09-15T00:00:00"/>
    <m/>
  </r>
  <r>
    <s v="Devify"/>
    <s v="Portugal"/>
    <n v="38.736946000000003"/>
    <n v="-9.1426850000000002"/>
    <s v="Retail &amp; Distribution"/>
    <s v="Micro (1-10)"/>
    <x v="2"/>
    <d v="2024-04-29T00:00:00"/>
    <s v="Custom solution"/>
    <s v="Opportunity"/>
    <n v="5"/>
    <s v="Proposal sent"/>
    <n v="4"/>
    <n v="379"/>
    <n v="0.2"/>
    <d v="2025-02-03T00:00:00"/>
    <m/>
  </r>
  <r>
    <s v="Zooveo"/>
    <s v="Germany"/>
    <n v="52.520007999999997"/>
    <n v="13.404954"/>
    <s v="Banking &amp; Finance"/>
    <s v="Micro (1-10)"/>
    <x v="3"/>
    <d v="2024-04-16T00:00:00"/>
    <s v="Services"/>
    <s v="Opportunity"/>
    <n v="5"/>
    <s v="Proposal sent"/>
    <n v="4"/>
    <n v="428"/>
    <n v="0.5"/>
    <d v="2024-11-20T00:00:00"/>
    <m/>
  </r>
  <r>
    <s v="Yamia"/>
    <s v="Netherlands"/>
    <n v="52.370215999999999"/>
    <n v="4.895168"/>
    <s v="IT &amp; IT Services"/>
    <s v="Micro (1-10)"/>
    <x v="2"/>
    <d v="2024-04-17T00:00:00"/>
    <s v="SAAS"/>
    <s v="Opportunity"/>
    <n v="5"/>
    <s v="Proposal sent"/>
    <n v="4"/>
    <n v="238"/>
    <n v="0.1"/>
    <d v="2025-01-29T00:00:00"/>
    <m/>
  </r>
  <r>
    <s v="Buzzdog"/>
    <s v="Belgium"/>
    <n v="51.260196999999998"/>
    <n v="4.4027710000000004"/>
    <s v="Energy &amp; Utilities"/>
    <s v="Micro (1-10)"/>
    <x v="4"/>
    <d v="2024-03-17T00:00:00"/>
    <s v="Services"/>
    <s v="Opportunity"/>
    <n v="5"/>
    <s v="Proposal sent"/>
    <n v="4"/>
    <n v="396"/>
    <n v="0.3"/>
    <d v="2024-10-03T00:00:00"/>
    <m/>
  </r>
  <r>
    <s v="Stamm, Weissnat and Collier"/>
    <s v="France"/>
    <n v="48.864716000000001"/>
    <n v="2.3490139999999999"/>
    <s v="Professional Services &amp; Consulting"/>
    <s v="Micro (1-10)"/>
    <x v="0"/>
    <d v="2024-04-21T00:00:00"/>
    <s v="SAAS"/>
    <s v="Opportunity"/>
    <n v="5"/>
    <s v="Proposal sent"/>
    <n v="4"/>
    <n v="559"/>
    <n v="0.9"/>
    <d v="2024-05-13T00:00:00"/>
    <m/>
  </r>
  <r>
    <s v="Barton, Hodkiewicz and Hickle"/>
    <s v="Italy"/>
    <n v="41.902782000000002"/>
    <n v="12.496366"/>
    <s v="Recreation &amp; Sports"/>
    <s v="Micro (1-10)"/>
    <x v="2"/>
    <d v="2024-04-13T00:00:00"/>
    <s v="SAAS"/>
    <s v="Opportunity"/>
    <n v="5"/>
    <s v="Proposal sent"/>
    <n v="4"/>
    <n v="845"/>
    <n v="0.4"/>
    <d v="2024-11-01T00:00:00"/>
    <m/>
  </r>
  <r>
    <s v="Jones, Stark and MacGyver"/>
    <s v="Portugal"/>
    <n v="38.736946000000003"/>
    <n v="-9.1426850000000002"/>
    <s v="Recreation &amp; Sports"/>
    <s v="Micro (1-10)"/>
    <x v="3"/>
    <d v="2024-02-29T00:00:00"/>
    <s v="Services"/>
    <s v="Opportunity"/>
    <n v="5"/>
    <s v="Proposal sent"/>
    <n v="4"/>
    <n v="776"/>
    <n v="0.4"/>
    <d v="2024-09-01T00:00:00"/>
    <m/>
  </r>
  <r>
    <s v="Walsh and Sons"/>
    <s v="France"/>
    <n v="48.864716000000001"/>
    <n v="2.3490139999999999"/>
    <s v="Transportation &amp; Logistics"/>
    <s v="Micro (1-10)"/>
    <x v="1"/>
    <d v="2024-04-27T00:00:00"/>
    <s v="SAAS"/>
    <s v="Opportunity"/>
    <n v="5"/>
    <s v="Proposal sent"/>
    <n v="4"/>
    <n v="1100"/>
    <n v="0.4"/>
    <d v="2024-10-11T00:00:00"/>
    <m/>
  </r>
  <r>
    <s v="Kulas, Cummings and Bechtelar"/>
    <s v="Netherlands"/>
    <n v="52.370215999999999"/>
    <n v="4.895168"/>
    <s v="Transportation &amp; Logistics"/>
    <s v="Micro (1-10)"/>
    <x v="2"/>
    <d v="2024-03-06T00:00:00"/>
    <s v="Services"/>
    <s v="Opportunity"/>
    <n v="5"/>
    <s v="Proposal sent"/>
    <n v="4"/>
    <n v="398"/>
    <n v="0.1"/>
    <d v="2024-05-19T00:00:00"/>
    <m/>
  </r>
  <r>
    <s v="Hessel-McClure"/>
    <s v="Germany"/>
    <n v="52.520007999999997"/>
    <n v="13.404954"/>
    <s v="Professional Services &amp; Consulting"/>
    <s v="Micro (1-10)"/>
    <x v="4"/>
    <d v="2024-01-15T00:00:00"/>
    <s v="Services"/>
    <s v="Opportunity"/>
    <n v="5"/>
    <s v="Proposal sent"/>
    <n v="4"/>
    <n v="779"/>
    <n v="0.4"/>
    <d v="2024-03-11T00:00:00"/>
    <m/>
  </r>
  <r>
    <s v="Pagac and Sons"/>
    <s v="Netherlands"/>
    <n v="52.370215999999999"/>
    <n v="4.895168"/>
    <s v="Government Administration &amp; Healthcare"/>
    <s v="Micro (1-10)"/>
    <x v="4"/>
    <d v="2024-03-13T00:00:00"/>
    <s v="Services"/>
    <s v="Opportunity"/>
    <n v="5"/>
    <s v="Proposal sent"/>
    <n v="4"/>
    <n v="742"/>
    <n v="0.6"/>
    <d v="2024-07-13T00:00:00"/>
    <m/>
  </r>
  <r>
    <s v="White, Murazik and Larkin"/>
    <s v="Italy"/>
    <n v="41.902782000000002"/>
    <n v="12.496366"/>
    <s v="IT &amp; IT Services"/>
    <s v="Micro (1-10)"/>
    <x v="3"/>
    <d v="2024-04-03T00:00:00"/>
    <s v="SAAS"/>
    <s v="Opportunity"/>
    <n v="5"/>
    <s v="Proposal sent"/>
    <n v="4"/>
    <n v="396"/>
    <n v="0.6"/>
    <d v="2024-11-25T00:00:00"/>
    <m/>
  </r>
  <r>
    <s v="Pfeffer-Prohaska"/>
    <s v="Italy"/>
    <n v="41.902782000000002"/>
    <n v="12.496366"/>
    <s v="Telecommunications"/>
    <s v="Micro (1-10)"/>
    <x v="5"/>
    <d v="2024-04-06T00:00:00"/>
    <s v="SAAS"/>
    <s v="Opportunity"/>
    <n v="5"/>
    <s v="Proposal sent"/>
    <n v="4"/>
    <n v="1128"/>
    <n v="0.6"/>
    <d v="2025-03-17T00:00:00"/>
    <m/>
  </r>
  <r>
    <s v="Hyatt, Hudson and Predovic"/>
    <s v="Germany"/>
    <n v="52.520007999999997"/>
    <n v="13.404954"/>
    <s v="Transportation &amp; Logistics"/>
    <s v="Micro (1-10)"/>
    <x v="5"/>
    <d v="2024-01-25T00:00:00"/>
    <s v="Services"/>
    <s v="Opportunity"/>
    <n v="5"/>
    <s v="Proposal sent"/>
    <n v="4"/>
    <n v="525"/>
    <n v="0.2"/>
    <d v="2024-05-13T00:00:00"/>
    <m/>
  </r>
  <r>
    <s v="Maggio, Bartoletti and Hoppe"/>
    <s v="France"/>
    <n v="48.864716000000001"/>
    <n v="2.3490139999999999"/>
    <s v="Professional Services &amp; Consulting"/>
    <s v="Micro (1-10)"/>
    <x v="3"/>
    <d v="2024-02-18T00:00:00"/>
    <s v="SAAS"/>
    <s v="Opportunity"/>
    <n v="5"/>
    <s v="Proposal sent"/>
    <n v="4"/>
    <n v="1157"/>
    <n v="1"/>
    <d v="2024-09-05T00:00:00"/>
    <m/>
  </r>
  <r>
    <s v="Schimmel, Denesik and Schmeler"/>
    <s v="Germany"/>
    <n v="52.520007999999997"/>
    <n v="13.404954"/>
    <s v="Agriculture &amp; Mining"/>
    <s v="Micro (1-10)"/>
    <x v="2"/>
    <d v="2024-05-06T00:00:00"/>
    <s v="Services"/>
    <s v="Opportunity"/>
    <n v="5"/>
    <s v="Proposal sent"/>
    <n v="4"/>
    <n v="1102"/>
    <n v="0.5"/>
    <d v="2024-07-05T00:00:00"/>
    <m/>
  </r>
  <r>
    <s v="Schmitt-Bradtke"/>
    <s v="Portugal"/>
    <n v="38.736946000000003"/>
    <n v="-9.1426850000000002"/>
    <s v="Transportation &amp; Logistics"/>
    <s v="Micro (1-10)"/>
    <x v="1"/>
    <d v="2024-05-05T00:00:00"/>
    <s v="SAAS"/>
    <s v="Opportunity"/>
    <n v="5"/>
    <s v="Proposal sent"/>
    <n v="4"/>
    <n v="1057"/>
    <n v="0.2"/>
    <d v="2024-08-08T00:00:00"/>
    <m/>
  </r>
  <r>
    <s v="Wilkinson, Balistreri and Beier"/>
    <s v="Italy"/>
    <n v="41.902782000000002"/>
    <n v="12.496366"/>
    <s v="Transportation &amp; Logistics"/>
    <s v="Micro (1-10)"/>
    <x v="6"/>
    <d v="2024-04-23T00:00:00"/>
    <s v="SAAS"/>
    <s v="Opportunity"/>
    <n v="5"/>
    <s v="Proposal sent"/>
    <n v="4"/>
    <n v="595"/>
    <n v="0.6"/>
    <d v="2025-03-17T00:00:00"/>
    <m/>
  </r>
  <r>
    <s v="Leannon-Romaguera"/>
    <s v="Portugal"/>
    <n v="38.736946000000003"/>
    <n v="-9.1426850000000002"/>
    <s v="Education &amp; Science"/>
    <s v="Micro (1-10)"/>
    <x v="2"/>
    <d v="2024-04-24T00:00:00"/>
    <s v="SAAS"/>
    <s v="Opportunity"/>
    <n v="5"/>
    <s v="Proposal sent"/>
    <n v="4"/>
    <n v="690"/>
    <n v="0.1"/>
    <d v="2024-09-14T00:00:00"/>
    <m/>
  </r>
  <r>
    <s v="Jakubowski, Effertz and Lemke"/>
    <s v="Italy"/>
    <n v="41.902782000000002"/>
    <n v="12.496366"/>
    <s v="IT &amp; IT Services"/>
    <s v="Micro (1-10)"/>
    <x v="0"/>
    <d v="2024-05-05T00:00:00"/>
    <s v="SAAS"/>
    <s v="Opportunity"/>
    <n v="5"/>
    <s v="Proposal sent"/>
    <n v="4"/>
    <n v="1133"/>
    <n v="0.2"/>
    <d v="2025-01-24T00:00:00"/>
    <m/>
  </r>
  <r>
    <s v="Hirthe, Fisher and Dooley"/>
    <s v="Germany"/>
    <n v="52.520007999999997"/>
    <n v="13.404954"/>
    <s v="Education &amp; Science"/>
    <s v="Micro (1-10)"/>
    <x v="3"/>
    <d v="2024-01-30T00:00:00"/>
    <s v="Custom solution"/>
    <s v="Opportunity"/>
    <n v="5"/>
    <s v="Proposal sent"/>
    <n v="4"/>
    <n v="507"/>
    <n v="0.4"/>
    <d v="2024-12-20T00:00:00"/>
    <m/>
  </r>
  <r>
    <s v="Tremblay Inc"/>
    <s v="Italy"/>
    <n v="41.902782000000002"/>
    <n v="12.496366"/>
    <s v="Energy &amp; Utilities"/>
    <s v="Micro (1-10)"/>
    <x v="3"/>
    <d v="2024-05-14T00:00:00"/>
    <s v="SAAS"/>
    <s v="Opportunity"/>
    <n v="5"/>
    <s v="Proposal sent"/>
    <n v="4"/>
    <n v="1059"/>
    <n v="1"/>
    <d v="2025-03-31T00:00:00"/>
    <m/>
  </r>
  <r>
    <s v="Mertz, Adams and Bradtke"/>
    <s v="Belgium"/>
    <n v="51.260196999999998"/>
    <n v="4.4027710000000004"/>
    <s v="IT &amp; IT Services"/>
    <s v="Micro (1-10)"/>
    <x v="2"/>
    <d v="2024-02-19T00:00:00"/>
    <s v="Services"/>
    <s v="Opportunity"/>
    <n v="5"/>
    <s v="Proposal sent"/>
    <n v="4"/>
    <n v="288"/>
    <n v="0.3"/>
    <d v="2024-12-12T00:00:00"/>
    <m/>
  </r>
  <r>
    <s v="Hermiston LLC"/>
    <s v="Netherlands"/>
    <n v="52.370215999999999"/>
    <n v="4.895168"/>
    <s v="Government Administration &amp; Healthcare"/>
    <s v="Micro (1-10)"/>
    <x v="3"/>
    <d v="2024-05-12T00:00:00"/>
    <s v="Services"/>
    <s v="Opportunity"/>
    <n v="5"/>
    <s v="Proposal sent"/>
    <n v="4"/>
    <n v="595"/>
    <n v="0.6"/>
    <d v="2024-09-08T00:00:00"/>
    <m/>
  </r>
  <r>
    <s v="Mayer Group"/>
    <s v="Netherlands"/>
    <n v="52.370215999999999"/>
    <n v="4.895168"/>
    <s v="Government Administration &amp; Healthcare"/>
    <s v="Micro (1-10)"/>
    <x v="6"/>
    <d v="2024-05-31T00:00:00"/>
    <s v="Custom solution"/>
    <s v="Opportunity"/>
    <n v="5"/>
    <s v="Proposal sent"/>
    <n v="4"/>
    <n v="335"/>
    <n v="0.4"/>
    <d v="2025-02-08T00:00:00"/>
    <m/>
  </r>
  <r>
    <s v="Wolf-Deckow"/>
    <s v="Italy"/>
    <n v="41.902782000000002"/>
    <n v="12.496366"/>
    <s v="Telecommunications"/>
    <s v="Micro (1-10)"/>
    <x v="6"/>
    <d v="2024-05-02T00:00:00"/>
    <s v="Services"/>
    <s v="Opportunity"/>
    <n v="5"/>
    <s v="Proposal sent"/>
    <n v="4"/>
    <n v="314"/>
    <n v="0.8"/>
    <d v="2024-08-19T00:00:00"/>
    <m/>
  </r>
  <r>
    <s v="Franecki, Grant and Prosacco"/>
    <s v="France"/>
    <n v="48.864716000000001"/>
    <n v="2.3490139999999999"/>
    <s v="Transportation &amp; Logistics"/>
    <s v="Micro (1-10)"/>
    <x v="3"/>
    <d v="2024-01-22T00:00:00"/>
    <s v="SAAS"/>
    <s v="Opportunity"/>
    <n v="5"/>
    <s v="Proposal sent"/>
    <n v="4"/>
    <n v="1031"/>
    <n v="0.3"/>
    <d v="2024-03-27T00:00:00"/>
    <m/>
  </r>
  <r>
    <s v="Batz-Russel"/>
    <s v="Netherlands"/>
    <n v="52.370215999999999"/>
    <n v="4.895168"/>
    <s v="IT &amp; IT Services"/>
    <s v="Micro (1-10)"/>
    <x v="3"/>
    <d v="2024-03-12T00:00:00"/>
    <s v="Services"/>
    <s v="Opportunity"/>
    <n v="5"/>
    <s v="Proposal sent"/>
    <n v="4"/>
    <n v="219"/>
    <n v="0.4"/>
    <d v="2024-08-05T00:00:00"/>
    <m/>
  </r>
  <r>
    <s v="Russel-Stiedemann"/>
    <s v="Austria"/>
    <n v="48.210033000000003"/>
    <n v="16.363448999999999"/>
    <s v="Transportation &amp; Logistics"/>
    <s v="Micro (1-10)"/>
    <x v="5"/>
    <d v="2024-02-24T00:00:00"/>
    <s v="Services"/>
    <s v="Opportunity"/>
    <n v="5"/>
    <s v="Proposal sent"/>
    <n v="4"/>
    <n v="878"/>
    <n v="0.4"/>
    <d v="2025-02-15T00:00:00"/>
    <m/>
  </r>
  <r>
    <s v="Zemlak, O'Reilly and Schowalter"/>
    <s v="Italy"/>
    <n v="41.902782000000002"/>
    <n v="12.496366"/>
    <s v="Banking &amp; Finance"/>
    <s v="Micro (1-10)"/>
    <x v="3"/>
    <d v="2024-04-10T00:00:00"/>
    <s v="SAAS"/>
    <s v="Opportunity"/>
    <n v="5"/>
    <s v="Proposal sent"/>
    <n v="4"/>
    <n v="646"/>
    <n v="0.4"/>
    <d v="2024-10-01T00:00:00"/>
    <m/>
  </r>
  <r>
    <s v="Douglas-Wiza"/>
    <s v="France"/>
    <n v="48.864716000000001"/>
    <n v="2.3490139999999999"/>
    <s v="Retail &amp; Distribution"/>
    <s v="Micro (1-10)"/>
    <x v="2"/>
    <d v="2024-04-05T00:00:00"/>
    <s v="SAAS"/>
    <s v="Opportunity"/>
    <n v="5"/>
    <s v="Proposal sent"/>
    <n v="4"/>
    <n v="1132"/>
    <n v="0.5"/>
    <d v="2024-12-10T00:00:00"/>
    <m/>
  </r>
  <r>
    <s v="Heidenreich, Murazik and Walsh"/>
    <s v="Netherlands"/>
    <n v="52.370215999999999"/>
    <n v="4.895168"/>
    <s v="Transportation &amp; Logistics"/>
    <s v="Micro (1-10)"/>
    <x v="6"/>
    <d v="2024-02-22T00:00:00"/>
    <s v="Services"/>
    <s v="Opportunity"/>
    <n v="5"/>
    <s v="Proposal sent"/>
    <n v="4"/>
    <n v="970"/>
    <n v="0.2"/>
    <d v="2024-08-22T00:00:00"/>
    <m/>
  </r>
  <r>
    <s v="Konopelski, McDermott and Wunsch"/>
    <s v="Portugal"/>
    <n v="38.736946000000003"/>
    <n v="-9.1426850000000002"/>
    <s v="Transportation &amp; Logistics"/>
    <s v="Micro (1-10)"/>
    <x v="2"/>
    <d v="2024-05-25T00:00:00"/>
    <s v="Services"/>
    <s v="Opportunity"/>
    <n v="5"/>
    <s v="Proposal sent"/>
    <n v="4"/>
    <n v="721"/>
    <n v="0.9"/>
    <d v="2024-08-16T00:00:00"/>
    <m/>
  </r>
  <r>
    <s v="Greenholt, Kirlin and Torphy"/>
    <s v="Portugal"/>
    <n v="38.736946000000003"/>
    <n v="-9.1426850000000002"/>
    <s v="IT &amp; IT Services"/>
    <s v="Micro (1-10)"/>
    <x v="3"/>
    <d v="2024-02-22T00:00:00"/>
    <s v="SAAS"/>
    <s v="Opportunity"/>
    <n v="5"/>
    <s v="Proposal sent"/>
    <n v="4"/>
    <n v="788"/>
    <n v="1"/>
    <d v="2024-06-13T00:00:00"/>
    <m/>
  </r>
  <r>
    <s v="Skipfire"/>
    <s v="Spain"/>
    <n v="40.416775000000001"/>
    <n v="-3.7037900000000001"/>
    <s v="Transportation &amp; Logistics"/>
    <s v="Medium (201-500)"/>
    <x v="5"/>
    <d v="2024-05-30T00:00:00"/>
    <s v="Services"/>
    <s v="Opportunity"/>
    <n v="5"/>
    <s v="Proposal sent"/>
    <n v="4"/>
    <n v="7039"/>
    <n v="0.5"/>
    <d v="2024-07-07T00:00:00"/>
    <m/>
  </r>
  <r>
    <s v="Buzzshare"/>
    <s v="Germany"/>
    <n v="52.520007999999997"/>
    <n v="13.404954"/>
    <s v="Telecommunications"/>
    <s v="Medium (201-500)"/>
    <x v="3"/>
    <d v="2024-05-08T00:00:00"/>
    <s v="Services"/>
    <s v="Opportunity"/>
    <n v="5"/>
    <s v="Proposal sent"/>
    <n v="4"/>
    <n v="771"/>
    <n v="0.3"/>
    <d v="2025-02-03T00:00:00"/>
    <m/>
  </r>
  <r>
    <s v="Photobean"/>
    <s v="Germany"/>
    <n v="52.520007999999997"/>
    <n v="13.404954"/>
    <s v="Agriculture &amp; Mining"/>
    <s v="Medium (201-500)"/>
    <x v="6"/>
    <d v="2024-04-04T00:00:00"/>
    <s v="Services"/>
    <s v="Opportunity"/>
    <n v="5"/>
    <s v="Proposal sent"/>
    <n v="4"/>
    <n v="5565"/>
    <n v="0.3"/>
    <d v="2024-10-12T00:00:00"/>
    <m/>
  </r>
  <r>
    <s v="Agimba"/>
    <s v="Austria"/>
    <n v="48.210033000000003"/>
    <n v="16.363448999999999"/>
    <s v="Manufacturing &amp; Production"/>
    <s v="Medium (201-500)"/>
    <x v="5"/>
    <d v="2024-01-09T00:00:00"/>
    <s v="Custom solution"/>
    <s v="Opportunity"/>
    <n v="5"/>
    <s v="Proposal sent"/>
    <n v="4"/>
    <n v="5451"/>
    <n v="0.9"/>
    <d v="2024-04-27T00:00:00"/>
    <m/>
  </r>
  <r>
    <s v="Twitterbridge"/>
    <s v="France"/>
    <n v="48.864716000000001"/>
    <n v="2.3490139999999999"/>
    <s v="Energy &amp; Utilities"/>
    <s v="Medium (201-500)"/>
    <x v="1"/>
    <d v="2024-02-03T00:00:00"/>
    <s v="Custom solution"/>
    <s v="Opportunity"/>
    <n v="5"/>
    <s v="Proposal sent"/>
    <n v="4"/>
    <n v="1667"/>
    <n v="0.3"/>
    <d v="2024-04-19T00:00:00"/>
    <m/>
  </r>
  <r>
    <s v="Quamba"/>
    <s v="Spain"/>
    <n v="40.416775000000001"/>
    <n v="-3.7037900000000001"/>
    <s v="Government Administration &amp; Healthcare"/>
    <s v="Medium (201-500)"/>
    <x v="7"/>
    <d v="2024-03-23T00:00:00"/>
    <s v="Custom solution"/>
    <s v="Opportunity"/>
    <n v="5"/>
    <s v="Proposal sent"/>
    <n v="4"/>
    <n v="2685"/>
    <n v="0.6"/>
    <d v="2024-08-07T00:00:00"/>
    <m/>
  </r>
  <r>
    <s v="Topiclounge"/>
    <s v="Italy"/>
    <n v="41.902782000000002"/>
    <n v="12.496366"/>
    <s v="Banking &amp; Finance"/>
    <s v="Medium (201-500)"/>
    <x v="2"/>
    <d v="2024-02-08T00:00:00"/>
    <s v="Services"/>
    <s v="Opportunity"/>
    <n v="5"/>
    <s v="Proposal sent"/>
    <n v="4"/>
    <n v="6080"/>
    <n v="1"/>
    <d v="2024-05-10T00:00:00"/>
    <m/>
  </r>
  <r>
    <s v="Meezzy"/>
    <s v="Spain"/>
    <n v="40.416775000000001"/>
    <n v="-3.7037900000000001"/>
    <s v="Manufacturing &amp; Production"/>
    <s v="Medium (201-500)"/>
    <x v="3"/>
    <d v="2024-04-12T00:00:00"/>
    <s v="SAAS"/>
    <s v="Opportunity"/>
    <n v="5"/>
    <s v="Proposal sent"/>
    <n v="4"/>
    <n v="1099"/>
    <n v="0.6"/>
    <d v="2024-11-28T00:00:00"/>
    <m/>
  </r>
  <r>
    <s v="Nicolas, Champlin and Dietrich"/>
    <s v="Switzerland"/>
    <n v="46.204391000000001"/>
    <n v="6.1431579999999997"/>
    <s v="Education &amp; Science"/>
    <s v="Medium (201-500)"/>
    <x v="4"/>
    <d v="2024-01-27T00:00:00"/>
    <s v="SAAS"/>
    <s v="Opportunity"/>
    <n v="5"/>
    <s v="Proposal sent"/>
    <n v="4"/>
    <n v="7919"/>
    <n v="0.3"/>
    <d v="2024-04-14T00:00:00"/>
    <m/>
  </r>
  <r>
    <s v="Shanahan, Gislason and Vandervort"/>
    <s v="Italy"/>
    <n v="41.902782000000002"/>
    <n v="12.496366"/>
    <s v="Professional Services &amp; Consulting"/>
    <s v="Medium (201-500)"/>
    <x v="3"/>
    <d v="2024-05-26T00:00:00"/>
    <s v="Services"/>
    <s v="Opportunity"/>
    <n v="5"/>
    <s v="Proposal sent"/>
    <n v="4"/>
    <n v="5268"/>
    <n v="0.9"/>
    <d v="2025-05-10T00:00:00"/>
    <m/>
  </r>
  <r>
    <s v="Bogan, Weimann and Rath"/>
    <s v="Italy"/>
    <n v="41.902782000000002"/>
    <n v="12.496366"/>
    <s v="IT &amp; IT Services"/>
    <s v="Medium (201-500)"/>
    <x v="3"/>
    <d v="2024-02-17T00:00:00"/>
    <s v="Custom solution"/>
    <s v="Opportunity"/>
    <n v="5"/>
    <s v="Proposal sent"/>
    <n v="4"/>
    <n v="5597"/>
    <n v="0.5"/>
    <d v="2024-05-05T00:00:00"/>
    <m/>
  </r>
  <r>
    <s v="Kemmer, O'Hara and DuBuque"/>
    <s v="Portugal"/>
    <n v="38.736946000000003"/>
    <n v="-9.1426850000000002"/>
    <s v="Entertainment &amp; Media &amp; Hospitality"/>
    <s v="Medium (201-500)"/>
    <x v="7"/>
    <d v="2024-03-15T00:00:00"/>
    <s v="SAAS"/>
    <s v="Opportunity"/>
    <n v="5"/>
    <s v="Proposal sent"/>
    <n v="4"/>
    <n v="6927"/>
    <n v="0.2"/>
    <d v="2024-11-28T00:00:00"/>
    <m/>
  </r>
  <r>
    <s v="Kerluke-McKenzie"/>
    <s v="Austria"/>
    <n v="48.210033000000003"/>
    <n v="16.363448999999999"/>
    <s v="Transportation &amp; Logistics"/>
    <s v="Medium (201-500)"/>
    <x v="3"/>
    <d v="2024-05-26T00:00:00"/>
    <s v="Services"/>
    <s v="Opportunity"/>
    <n v="5"/>
    <s v="Proposal sent"/>
    <n v="4"/>
    <n v="7711"/>
    <n v="0.2"/>
    <d v="2024-10-03T00:00:00"/>
    <m/>
  </r>
  <r>
    <s v="Green, Kuhn and O'Connell"/>
    <s v="Belgium"/>
    <n v="51.260196999999998"/>
    <n v="4.4027710000000004"/>
    <s v="Banking &amp; Finance"/>
    <s v="Medium (201-500)"/>
    <x v="4"/>
    <d v="2024-05-13T00:00:00"/>
    <s v="SAAS"/>
    <s v="Opportunity"/>
    <n v="5"/>
    <s v="Proposal sent"/>
    <n v="4"/>
    <n v="5878"/>
    <n v="0.3"/>
    <d v="2025-03-01T00:00:00"/>
    <m/>
  </r>
  <r>
    <s v="Conroy-Bartoletti"/>
    <s v="Italy"/>
    <n v="41.902782000000002"/>
    <n v="12.496366"/>
    <s v="Telecommunications"/>
    <s v="Medium (201-500)"/>
    <x v="5"/>
    <d v="2024-05-24T00:00:00"/>
    <s v="Services"/>
    <s v="Opportunity"/>
    <n v="5"/>
    <s v="Proposal sent"/>
    <n v="4"/>
    <n v="7387"/>
    <n v="0.6"/>
    <d v="2025-05-22T00:00:00"/>
    <m/>
  </r>
  <r>
    <s v="Schamberger LLC"/>
    <s v="Germany"/>
    <n v="52.520007999999997"/>
    <n v="13.404954"/>
    <s v="Entertainment &amp; Media &amp; Hospitality"/>
    <s v="Medium (201-500)"/>
    <x v="7"/>
    <d v="2024-05-26T00:00:00"/>
    <s v="SAAS"/>
    <s v="Opportunity"/>
    <n v="5"/>
    <s v="Proposal sent"/>
    <n v="4"/>
    <n v="3342"/>
    <n v="0.4"/>
    <d v="2024-06-27T00:00:00"/>
    <m/>
  </r>
  <r>
    <s v="Renner Inc"/>
    <s v="Portugal"/>
    <n v="38.736946000000003"/>
    <n v="-9.1426850000000002"/>
    <s v="Manufacturing &amp; Production"/>
    <s v="Medium (201-500)"/>
    <x v="6"/>
    <d v="2024-02-13T00:00:00"/>
    <s v="SAAS"/>
    <s v="Opportunity"/>
    <n v="5"/>
    <s v="Proposal sent"/>
    <n v="4"/>
    <n v="771"/>
    <n v="0.2"/>
    <d v="2024-10-11T00:00:00"/>
    <m/>
  </r>
  <r>
    <s v="McKenzie, Reynolds and Hane"/>
    <s v="Spain"/>
    <n v="40.416775000000001"/>
    <n v="-3.7037900000000001"/>
    <s v="IT &amp; IT Services"/>
    <s v="Medium (201-500)"/>
    <x v="6"/>
    <d v="2024-04-03T00:00:00"/>
    <s v="Services"/>
    <s v="Opportunity"/>
    <n v="5"/>
    <s v="Proposal sent"/>
    <n v="4"/>
    <n v="6323"/>
    <n v="0.4"/>
    <d v="2024-06-11T00:00:00"/>
    <m/>
  </r>
  <r>
    <s v="Schmidt, Hahn and Frami"/>
    <s v="France"/>
    <n v="48.864716000000001"/>
    <n v="2.3490139999999999"/>
    <s v="Manufacturing &amp; Production"/>
    <s v="Medium (201-500)"/>
    <x v="0"/>
    <d v="2024-02-19T00:00:00"/>
    <s v="SAAS"/>
    <s v="Opportunity"/>
    <n v="5"/>
    <s v="Proposal sent"/>
    <n v="4"/>
    <n v="2662"/>
    <n v="0.4"/>
    <d v="2024-10-06T00:00:00"/>
    <m/>
  </r>
  <r>
    <s v="Adams Group"/>
    <s v="France"/>
    <n v="48.864716000000001"/>
    <n v="2.3490139999999999"/>
    <s v="Retail &amp; Distribution"/>
    <s v="Medium (201-500)"/>
    <x v="3"/>
    <d v="2024-04-12T00:00:00"/>
    <s v="Services"/>
    <s v="Opportunity"/>
    <n v="5"/>
    <s v="Proposal sent"/>
    <n v="4"/>
    <n v="2879"/>
    <n v="0.3"/>
    <d v="2025-04-02T00:00:00"/>
    <m/>
  </r>
  <r>
    <s v="Beier, Wolf and Schuster"/>
    <s v="Italy"/>
    <n v="41.902782000000002"/>
    <n v="12.496366"/>
    <s v="Manufacturing &amp; Production"/>
    <s v="Medium (201-500)"/>
    <x v="4"/>
    <d v="2024-03-31T00:00:00"/>
    <s v="SAAS"/>
    <s v="Opportunity"/>
    <n v="5"/>
    <s v="Proposal sent"/>
    <n v="4"/>
    <n v="1235"/>
    <n v="1"/>
    <d v="2025-03-04T00:00:00"/>
    <m/>
  </r>
  <r>
    <s v="Flatley Group"/>
    <s v="France"/>
    <n v="48.864716000000001"/>
    <n v="2.3490139999999999"/>
    <s v="Entertainment &amp; Media &amp; Hospitality"/>
    <s v="Medium (201-500)"/>
    <x v="0"/>
    <d v="2024-04-10T00:00:00"/>
    <s v="Services"/>
    <s v="Opportunity"/>
    <n v="5"/>
    <s v="Proposal sent"/>
    <n v="4"/>
    <n v="7496"/>
    <n v="0.3"/>
    <d v="2025-01-29T00:00:00"/>
    <m/>
  </r>
  <r>
    <s v="Barton Inc"/>
    <s v="France"/>
    <n v="48.864716000000001"/>
    <n v="2.3490139999999999"/>
    <s v="Banking &amp; Finance"/>
    <s v="Medium (201-500)"/>
    <x v="2"/>
    <d v="2024-01-09T00:00:00"/>
    <s v="Services"/>
    <s v="Opportunity"/>
    <n v="5"/>
    <s v="Proposal sent"/>
    <n v="4"/>
    <n v="7008"/>
    <n v="0.3"/>
    <d v="2024-08-13T00:00:00"/>
    <m/>
  </r>
  <r>
    <s v="Skiles, Deckow and Hintz"/>
    <s v="Italy"/>
    <n v="41.902782000000002"/>
    <n v="12.496366"/>
    <s v="Transportation &amp; Logistics"/>
    <s v="Medium (201-500)"/>
    <x v="0"/>
    <d v="2024-02-27T00:00:00"/>
    <s v="Services"/>
    <s v="Opportunity"/>
    <n v="5"/>
    <s v="Proposal sent"/>
    <n v="4"/>
    <n v="613"/>
    <n v="0.3"/>
    <d v="2024-07-31T00:00:00"/>
    <m/>
  </r>
  <r>
    <s v="Upton-Parisian"/>
    <s v="Italy"/>
    <n v="41.902782000000002"/>
    <n v="12.496366"/>
    <s v="Retail &amp; Distribution"/>
    <s v="Medium (201-500)"/>
    <x v="1"/>
    <d v="2024-05-31T00:00:00"/>
    <s v="SAAS"/>
    <s v="Opportunity"/>
    <n v="5"/>
    <s v="Proposal sent"/>
    <n v="4"/>
    <n v="5859"/>
    <n v="0.3"/>
    <d v="2024-12-16T00:00:00"/>
    <m/>
  </r>
  <r>
    <s v="Quigley-Kling"/>
    <s v="France"/>
    <n v="48.864716000000001"/>
    <n v="2.3490139999999999"/>
    <s v="Retail &amp; Distribution"/>
    <s v="Medium (201-500)"/>
    <x v="4"/>
    <d v="2024-03-22T00:00:00"/>
    <s v="Services"/>
    <s v="Opportunity"/>
    <n v="5"/>
    <s v="Proposal sent"/>
    <n v="4"/>
    <n v="5386"/>
    <n v="0.4"/>
    <d v="2025-01-09T00:00:00"/>
    <m/>
  </r>
  <r>
    <s v="Reilly and Sons"/>
    <s v="Austria"/>
    <n v="48.210033000000003"/>
    <n v="16.363448999999999"/>
    <s v="Education &amp; Science"/>
    <s v="Medium (201-500)"/>
    <x v="3"/>
    <d v="2024-04-06T00:00:00"/>
    <s v="Services"/>
    <s v="Opportunity"/>
    <n v="5"/>
    <s v="Proposal sent"/>
    <n v="4"/>
    <n v="5955"/>
    <n v="0.2"/>
    <d v="2024-05-11T00:00:00"/>
    <m/>
  </r>
  <r>
    <s v="Kassulke-Keebler"/>
    <s v="Spain"/>
    <n v="40.416775000000001"/>
    <n v="-3.7037900000000001"/>
    <s v="Entertainment &amp; Media &amp; Hospitality"/>
    <s v="Medium (201-500)"/>
    <x v="4"/>
    <d v="2024-04-07T00:00:00"/>
    <s v="Services"/>
    <s v="Opportunity"/>
    <n v="5"/>
    <s v="Proposal sent"/>
    <n v="4"/>
    <n v="4031"/>
    <n v="0.2"/>
    <d v="2025-01-17T00:00:00"/>
    <m/>
  </r>
  <r>
    <s v="Morar-Berge"/>
    <s v="Italy"/>
    <n v="41.902782000000002"/>
    <n v="12.496366"/>
    <s v="Manufacturing &amp; Production"/>
    <s v="Medium (201-500)"/>
    <x v="4"/>
    <d v="2024-02-28T00:00:00"/>
    <s v="SAAS"/>
    <s v="Opportunity"/>
    <n v="5"/>
    <s v="Proposal sent"/>
    <n v="4"/>
    <n v="7020"/>
    <n v="0.4"/>
    <d v="2024-05-11T00:00:00"/>
    <m/>
  </r>
  <r>
    <s v="Emard Group"/>
    <s v="Italy"/>
    <n v="41.902782000000002"/>
    <n v="12.496366"/>
    <s v="Manufacturing &amp; Production"/>
    <s v="Medium (201-500)"/>
    <x v="4"/>
    <d v="2024-02-29T00:00:00"/>
    <s v="SAAS"/>
    <s v="Opportunity"/>
    <n v="5"/>
    <s v="Proposal sent"/>
    <n v="4"/>
    <n v="5759"/>
    <n v="0.4"/>
    <d v="2025-02-08T00:00:00"/>
    <m/>
  </r>
  <r>
    <s v="Nolan Group"/>
    <s v="Portugal"/>
    <n v="38.736946000000003"/>
    <n v="-9.1426850000000002"/>
    <s v="Manufacturing &amp; Production"/>
    <s v="Medium (201-500)"/>
    <x v="2"/>
    <d v="2024-02-15T00:00:00"/>
    <s v="SAAS"/>
    <s v="Opportunity"/>
    <n v="5"/>
    <s v="Proposal sent"/>
    <n v="4"/>
    <n v="5029"/>
    <n v="0.4"/>
    <d v="2024-08-09T00:00:00"/>
    <m/>
  </r>
  <r>
    <s v="Stroman, Wehner and Stamm"/>
    <s v="Italy"/>
    <n v="41.902782000000002"/>
    <n v="12.496366"/>
    <s v="Government Administration &amp; Healthcare"/>
    <s v="Medium (201-500)"/>
    <x v="3"/>
    <d v="2024-05-11T00:00:00"/>
    <s v="Custom solution"/>
    <s v="Opportunity"/>
    <n v="5"/>
    <s v="Proposal sent"/>
    <n v="4"/>
    <n v="1737"/>
    <n v="0.8"/>
    <d v="2024-06-22T00:00:00"/>
    <m/>
  </r>
  <r>
    <s v="Doyle, Osinski and Gleichner"/>
    <s v="France"/>
    <n v="48.864716000000001"/>
    <n v="2.3490139999999999"/>
    <s v="Transportation &amp; Logistics"/>
    <s v="Medium (201-500)"/>
    <x v="7"/>
    <d v="2024-05-29T00:00:00"/>
    <s v="Services"/>
    <s v="Opportunity"/>
    <n v="5"/>
    <s v="Proposal sent"/>
    <n v="4"/>
    <n v="5878"/>
    <n v="1"/>
    <d v="2025-05-04T00:00:00"/>
    <m/>
  </r>
  <r>
    <s v="Nader, Steuber and Kulas"/>
    <s v="Portugal"/>
    <n v="38.736946000000003"/>
    <n v="-9.1426850000000002"/>
    <s v="Transportation &amp; Logistics"/>
    <s v="Medium (201-500)"/>
    <x v="6"/>
    <d v="2024-03-12T00:00:00"/>
    <s v="SAAS"/>
    <s v="Opportunity"/>
    <n v="5"/>
    <s v="Proposal sent"/>
    <n v="4"/>
    <n v="467"/>
    <n v="0.4"/>
    <d v="2024-08-27T00:00:00"/>
    <m/>
  </r>
  <r>
    <s v="Schmidt-Kunze"/>
    <s v="Italy"/>
    <n v="41.902782000000002"/>
    <n v="12.496366"/>
    <s v="Manufacturing &amp; Production"/>
    <s v="Medium (201-500)"/>
    <x v="0"/>
    <d v="2024-04-25T00:00:00"/>
    <s v="Custom solution"/>
    <s v="Opportunity"/>
    <n v="5"/>
    <s v="Proposal sent"/>
    <n v="4"/>
    <n v="1148"/>
    <n v="0.6"/>
    <d v="2025-02-24T00:00:00"/>
    <m/>
  </r>
  <r>
    <s v="MacGyver, Moore and Smith"/>
    <s v="Switzerland"/>
    <n v="46.204391000000001"/>
    <n v="6.1431579999999997"/>
    <s v="Banking &amp; Finance"/>
    <s v="Medium (201-500)"/>
    <x v="4"/>
    <d v="2024-02-29T00:00:00"/>
    <s v="SAAS"/>
    <s v="Opportunity"/>
    <n v="5"/>
    <s v="Proposal sent"/>
    <n v="4"/>
    <n v="6322"/>
    <n v="0.5"/>
    <d v="2024-08-10T00:00:00"/>
    <m/>
  </r>
  <r>
    <s v="Quigley Group"/>
    <s v="Germany"/>
    <n v="52.520007999999997"/>
    <n v="13.404954"/>
    <s v="Government Administration &amp; Healthcare"/>
    <s v="Medium (201-500)"/>
    <x v="4"/>
    <d v="2024-04-08T00:00:00"/>
    <s v="SAAS"/>
    <s v="Opportunity"/>
    <n v="5"/>
    <s v="Proposal sent"/>
    <n v="4"/>
    <n v="7667"/>
    <n v="0.8"/>
    <d v="2024-06-01T00:00:00"/>
    <m/>
  </r>
  <r>
    <s v="Lockman Inc"/>
    <s v="Switzerland"/>
    <n v="46.204391000000001"/>
    <n v="6.1431579999999997"/>
    <s v="Professional Services &amp; Consulting"/>
    <s v="Medium (201-500)"/>
    <x v="4"/>
    <d v="2024-04-05T00:00:00"/>
    <s v="SAAS"/>
    <s v="Opportunity"/>
    <n v="5"/>
    <s v="Proposal sent"/>
    <n v="4"/>
    <n v="4290"/>
    <n v="0.3"/>
    <d v="2024-07-06T00:00:00"/>
    <m/>
  </r>
  <r>
    <s v="Schmidt, Skiles and Dare"/>
    <s v="France"/>
    <n v="48.864716000000001"/>
    <n v="2.3490139999999999"/>
    <s v="Banking &amp; Finance"/>
    <s v="Medium (201-500)"/>
    <x v="3"/>
    <d v="2024-04-04T00:00:00"/>
    <s v="Services"/>
    <s v="Opportunity"/>
    <n v="5"/>
    <s v="Proposal sent"/>
    <n v="4"/>
    <n v="4707"/>
    <n v="0.7"/>
    <d v="2024-12-02T00:00:00"/>
    <m/>
  </r>
  <r>
    <s v="Von LLC"/>
    <s v="Austria"/>
    <n v="48.210033000000003"/>
    <n v="16.363448999999999"/>
    <s v="Banking &amp; Finance"/>
    <s v="Medium (201-500)"/>
    <x v="7"/>
    <d v="2024-03-10T00:00:00"/>
    <s v="SAAS"/>
    <s v="Opportunity"/>
    <n v="5"/>
    <s v="Proposal sent"/>
    <n v="4"/>
    <n v="459"/>
    <n v="0.6"/>
    <d v="2024-07-29T00:00:00"/>
    <m/>
  </r>
  <r>
    <s v="Ruecker Inc"/>
    <s v="Germany"/>
    <n v="52.520007999999997"/>
    <n v="13.404954"/>
    <s v="Construction &amp; Engineering"/>
    <s v="Medium (201-500)"/>
    <x v="4"/>
    <d v="2024-02-21T00:00:00"/>
    <s v="SAAS"/>
    <s v="Opportunity"/>
    <n v="5"/>
    <s v="Proposal sent"/>
    <n v="4"/>
    <n v="220"/>
    <n v="0.4"/>
    <d v="2024-08-15T00:00:00"/>
    <m/>
  </r>
  <r>
    <s v="Heaney, Fadel and Wiegand"/>
    <s v="Italy"/>
    <n v="41.902782000000002"/>
    <n v="12.496366"/>
    <s v="IT &amp; IT Services"/>
    <s v="Medium (201-500)"/>
    <x v="4"/>
    <d v="2024-03-23T00:00:00"/>
    <s v="SAAS"/>
    <s v="Opportunity"/>
    <n v="5"/>
    <s v="Proposal sent"/>
    <n v="4"/>
    <n v="4663"/>
    <n v="0.2"/>
    <d v="2024-07-30T00:00:00"/>
    <m/>
  </r>
  <r>
    <s v="Kohler, Dietrich and Bosco"/>
    <s v="Italy"/>
    <n v="41.902782000000002"/>
    <n v="12.496366"/>
    <s v="IT &amp; IT Services"/>
    <s v="Medium (201-500)"/>
    <x v="2"/>
    <d v="2024-05-22T00:00:00"/>
    <s v="Custom solution"/>
    <s v="Opportunity"/>
    <n v="5"/>
    <s v="Proposal sent"/>
    <n v="4"/>
    <n v="7228"/>
    <n v="0.5"/>
    <d v="2024-06-23T00:00:00"/>
    <m/>
  </r>
  <r>
    <s v="Stoltenberg-Fahey"/>
    <s v="Italy"/>
    <n v="41.902782000000002"/>
    <n v="12.496366"/>
    <s v="Retail &amp; Distribution"/>
    <s v="Medium (201-500)"/>
    <x v="7"/>
    <d v="2024-04-26T00:00:00"/>
    <s v="SAAS"/>
    <s v="Opportunity"/>
    <n v="5"/>
    <s v="Proposal sent"/>
    <n v="4"/>
    <n v="1156"/>
    <n v="0.2"/>
    <d v="2024-07-05T00:00:00"/>
    <m/>
  </r>
  <r>
    <s v="Ledner-Lindgren"/>
    <s v="Italy"/>
    <n v="41.902782000000002"/>
    <n v="12.496366"/>
    <s v="Transportation &amp; Logistics"/>
    <s v="Medium (201-500)"/>
    <x v="6"/>
    <d v="2024-03-21T00:00:00"/>
    <s v="Services"/>
    <s v="Opportunity"/>
    <n v="5"/>
    <s v="Proposal sent"/>
    <n v="4"/>
    <n v="4305"/>
    <n v="0.9"/>
    <d v="2024-08-31T00:00:00"/>
    <m/>
  </r>
  <r>
    <s v="Olson LLC"/>
    <s v="Italy"/>
    <n v="41.902782000000002"/>
    <n v="12.496366"/>
    <s v="Entertainment &amp; Media &amp; Hospitality"/>
    <s v="Medium (201-500)"/>
    <x v="6"/>
    <d v="2024-03-06T00:00:00"/>
    <s v="SAAS"/>
    <s v="Opportunity"/>
    <n v="5"/>
    <s v="Proposal sent"/>
    <n v="4"/>
    <n v="3479"/>
    <n v="0.1"/>
    <d v="2025-02-02T00:00:00"/>
    <m/>
  </r>
  <r>
    <s v="Wunsch, Hegmann and Bradtke"/>
    <s v="Portugal"/>
    <n v="38.736946000000003"/>
    <n v="-9.1426850000000002"/>
    <s v="Government Administration &amp; Healthcare"/>
    <s v="Medium (201-500)"/>
    <x v="1"/>
    <d v="2024-03-05T00:00:00"/>
    <s v="Services"/>
    <s v="Opportunity"/>
    <n v="5"/>
    <s v="Proposal sent"/>
    <n v="4"/>
    <n v="3733"/>
    <n v="0.4"/>
    <d v="2024-07-27T00:00:00"/>
    <m/>
  </r>
  <r>
    <s v="Bernier, Stamm and Lemke"/>
    <s v="Belgium"/>
    <n v="51.260196999999998"/>
    <n v="4.4027710000000004"/>
    <s v="Transportation &amp; Logistics"/>
    <s v="Medium (201-500)"/>
    <x v="3"/>
    <d v="2024-02-18T00:00:00"/>
    <s v="Custom solution"/>
    <s v="Opportunity"/>
    <n v="5"/>
    <s v="Proposal sent"/>
    <n v="4"/>
    <n v="2926"/>
    <n v="0.2"/>
    <d v="2025-01-23T00:00:00"/>
    <m/>
  </r>
  <r>
    <s v="Mitchell-Veum"/>
    <s v="Germany"/>
    <n v="52.520007999999997"/>
    <n v="13.404954"/>
    <s v="Energy &amp; Utilities"/>
    <s v="Medium (201-500)"/>
    <x v="1"/>
    <d v="2024-04-10T00:00:00"/>
    <s v="Services"/>
    <s v="Opportunity"/>
    <n v="5"/>
    <s v="Proposal sent"/>
    <n v="4"/>
    <n v="6552"/>
    <n v="0.4"/>
    <d v="2024-08-06T00:00:00"/>
    <m/>
  </r>
  <r>
    <s v="Hayes, Christiansen and Bahringer"/>
    <s v="France"/>
    <n v="48.864716000000001"/>
    <n v="2.3490139999999999"/>
    <s v="Education &amp; Science"/>
    <s v="Medium (201-500)"/>
    <x v="3"/>
    <d v="2024-02-15T00:00:00"/>
    <s v="SAAS"/>
    <s v="Opportunity"/>
    <n v="5"/>
    <s v="Proposal sent"/>
    <n v="4"/>
    <n v="2036"/>
    <n v="0.8"/>
    <d v="2024-10-06T00:00:00"/>
    <m/>
  </r>
  <r>
    <s v="Lang and Sons"/>
    <s v="Portugal"/>
    <n v="38.736946000000003"/>
    <n v="-9.1426850000000002"/>
    <s v="Government Administration &amp; Healthcare"/>
    <s v="Medium (201-500)"/>
    <x v="4"/>
    <d v="2024-03-30T00:00:00"/>
    <s v="Services"/>
    <s v="Opportunity"/>
    <n v="5"/>
    <s v="Proposal sent"/>
    <n v="4"/>
    <n v="4525"/>
    <n v="0.3"/>
    <d v="2024-06-20T00:00:00"/>
    <m/>
  </r>
  <r>
    <s v="Mills-Ziemann"/>
    <s v="Austria"/>
    <n v="48.210033000000003"/>
    <n v="16.363448999999999"/>
    <s v="Construction &amp; Engineering"/>
    <s v="Medium (201-500)"/>
    <x v="2"/>
    <d v="2024-04-27T00:00:00"/>
    <s v="Services"/>
    <s v="Opportunity"/>
    <n v="5"/>
    <s v="Proposal sent"/>
    <n v="4"/>
    <n v="3490"/>
    <n v="0.4"/>
    <d v="2024-11-24T00:00:00"/>
    <m/>
  </r>
  <r>
    <s v="Hoppe, Becker and Jacobs"/>
    <s v="Italy"/>
    <n v="41.902782000000002"/>
    <n v="12.496366"/>
    <s v="Education &amp; Science"/>
    <s v="Medium (201-500)"/>
    <x v="5"/>
    <d v="2024-03-06T00:00:00"/>
    <s v="Custom solution"/>
    <s v="Opportunity"/>
    <n v="5"/>
    <s v="Proposal sent"/>
    <n v="4"/>
    <n v="2425"/>
    <n v="0.7"/>
    <d v="2024-08-01T00:00:00"/>
    <m/>
  </r>
  <r>
    <s v="Christiansen-Bechtelar"/>
    <s v="Germany"/>
    <n v="52.520007999999997"/>
    <n v="13.404954"/>
    <s v="Education &amp; Science"/>
    <s v="Medium (201-500)"/>
    <x v="3"/>
    <d v="2024-05-27T00:00:00"/>
    <s v="SAAS"/>
    <s v="Opportunity"/>
    <n v="5"/>
    <s v="Proposal sent"/>
    <n v="4"/>
    <n v="4625"/>
    <n v="0.4"/>
    <d v="2024-07-27T00:00:00"/>
    <m/>
  </r>
  <r>
    <s v="Bartoletti Group"/>
    <s v="Belgium"/>
    <n v="51.260196999999998"/>
    <n v="4.4027710000000004"/>
    <s v="Education &amp; Science"/>
    <s v="Medium (201-500)"/>
    <x v="2"/>
    <d v="2024-02-20T00:00:00"/>
    <s v="Services"/>
    <s v="Opportunity"/>
    <n v="5"/>
    <s v="Proposal sent"/>
    <n v="4"/>
    <n v="1138"/>
    <n v="0.2"/>
    <d v="2024-10-25T00:00:00"/>
    <m/>
  </r>
  <r>
    <s v="Rippin and Sons"/>
    <s v="Belgium"/>
    <n v="51.260196999999998"/>
    <n v="4.4027710000000004"/>
    <s v="Construction &amp; Engineering"/>
    <s v="Medium (201-500)"/>
    <x v="7"/>
    <d v="2024-04-02T00:00:00"/>
    <s v="Custom solution"/>
    <s v="Opportunity"/>
    <n v="5"/>
    <s v="Proposal sent"/>
    <n v="4"/>
    <n v="3276"/>
    <n v="1"/>
    <d v="2024-08-08T00:00:00"/>
    <m/>
  </r>
  <r>
    <s v="Sauer-Huels"/>
    <s v="Italy"/>
    <n v="41.902782000000002"/>
    <n v="12.496366"/>
    <s v="Transportation &amp; Logistics"/>
    <s v="Medium (201-500)"/>
    <x v="4"/>
    <d v="2024-03-25T00:00:00"/>
    <s v="SAAS"/>
    <s v="Opportunity"/>
    <n v="5"/>
    <s v="Proposal sent"/>
    <n v="4"/>
    <n v="7195"/>
    <n v="1"/>
    <d v="2024-06-09T00:00:00"/>
    <m/>
  </r>
  <r>
    <s v="Kerluke-Schuster"/>
    <s v="Switzerland"/>
    <n v="46.204391000000001"/>
    <n v="6.1431579999999997"/>
    <s v="Transportation &amp; Logistics"/>
    <s v="Medium (201-500)"/>
    <x v="3"/>
    <d v="2024-05-25T00:00:00"/>
    <s v="Services"/>
    <s v="Opportunity"/>
    <n v="5"/>
    <s v="Proposal sent"/>
    <n v="4"/>
    <n v="4718"/>
    <n v="0.5"/>
    <d v="2025-02-25T00:00:00"/>
    <m/>
  </r>
  <r>
    <s v="King-McKenzie"/>
    <s v="Italy"/>
    <n v="41.902782000000002"/>
    <n v="12.496366"/>
    <s v="Agriculture &amp; Mining"/>
    <s v="Medium (201-500)"/>
    <x v="3"/>
    <d v="2024-01-25T00:00:00"/>
    <s v="Services"/>
    <s v="Opportunity"/>
    <n v="5"/>
    <s v="Proposal sent"/>
    <n v="4"/>
    <n v="729"/>
    <n v="0.2"/>
    <d v="2024-09-29T00:00:00"/>
    <m/>
  </r>
  <r>
    <s v="Langosh-Stark"/>
    <s v="Germany"/>
    <n v="52.520007999999997"/>
    <n v="13.404954"/>
    <s v="IT &amp; IT Services"/>
    <s v="Medium (201-500)"/>
    <x v="3"/>
    <d v="2024-01-31T00:00:00"/>
    <s v="Services"/>
    <s v="Opportunity"/>
    <n v="5"/>
    <s v="Proposal sent"/>
    <n v="4"/>
    <n v="7735"/>
    <n v="0.8"/>
    <d v="2024-03-16T00:00:00"/>
    <m/>
  </r>
  <r>
    <s v="Kreiger Group"/>
    <s v="Switzerland"/>
    <n v="46.204391000000001"/>
    <n v="6.1431579999999997"/>
    <s v="IT &amp; IT Services"/>
    <s v="Medium (201-500)"/>
    <x v="4"/>
    <d v="2024-01-13T00:00:00"/>
    <s v="Custom solution"/>
    <s v="Opportunity"/>
    <n v="5"/>
    <s v="Proposal sent"/>
    <n v="4"/>
    <n v="3872"/>
    <n v="0.3"/>
    <d v="2024-10-03T00:00:00"/>
    <m/>
  </r>
  <r>
    <s v="Livetube"/>
    <s v="Italy"/>
    <n v="41.902782000000002"/>
    <n v="12.496366"/>
    <s v="IT &amp; IT Services"/>
    <s v="Large (501-1000)"/>
    <x v="0"/>
    <d v="2024-04-13T00:00:00"/>
    <s v="Custom solution"/>
    <s v="Opportunity"/>
    <n v="5"/>
    <s v="Proposal sent"/>
    <n v="4"/>
    <n v="9742"/>
    <n v="0.4"/>
    <d v="2024-10-25T00:00:00"/>
    <m/>
  </r>
  <r>
    <s v="Rowe-Jacobs"/>
    <s v="Portugal"/>
    <n v="38.736946000000003"/>
    <n v="-9.1426850000000002"/>
    <s v="Government Administration &amp; Healthcare"/>
    <s v="Large (501-1000)"/>
    <x v="3"/>
    <d v="2024-04-08T00:00:00"/>
    <s v="Custom solution"/>
    <s v="Opportunity"/>
    <n v="5"/>
    <s v="Proposal sent"/>
    <n v="4"/>
    <n v="3294"/>
    <n v="0.5"/>
    <d v="2024-11-30T00:00:00"/>
    <m/>
  </r>
  <r>
    <s v="Donnelly-Kunze"/>
    <s v="Spain"/>
    <n v="40.416775000000001"/>
    <n v="-3.7037900000000001"/>
    <s v="Professional Services &amp; Consulting"/>
    <s v="Large (501-1000)"/>
    <x v="3"/>
    <d v="2024-03-25T00:00:00"/>
    <s v="SAAS"/>
    <s v="Opportunity"/>
    <n v="5"/>
    <s v="Proposal sent"/>
    <n v="4"/>
    <n v="5135"/>
    <n v="0.4"/>
    <d v="2024-12-26T00:00:00"/>
    <m/>
  </r>
  <r>
    <s v="Batz-Gleichner"/>
    <s v="Switzerland"/>
    <n v="46.204391000000001"/>
    <n v="6.1431579999999997"/>
    <s v="Agriculture &amp; Mining"/>
    <s v="Large (501-1000)"/>
    <x v="5"/>
    <d v="2024-03-31T00:00:00"/>
    <s v="Services"/>
    <s v="Opportunity"/>
    <n v="5"/>
    <s v="Proposal sent"/>
    <n v="4"/>
    <n v="5645"/>
    <n v="0.2"/>
    <d v="2024-06-24T00:00:00"/>
    <m/>
  </r>
  <r>
    <s v="Borer-Aufderhar"/>
    <s v="Switzerland"/>
    <n v="46.204391000000001"/>
    <n v="6.1431579999999997"/>
    <s v="Energy &amp; Utilities"/>
    <s v="Enterprise (1001+)"/>
    <x v="2"/>
    <d v="2024-03-30T00:00:00"/>
    <s v="SAAS"/>
    <s v="Opportunity"/>
    <n v="5"/>
    <s v="Proposal sent"/>
    <n v="4"/>
    <n v="4228"/>
    <n v="0.6"/>
    <d v="2024-07-24T00:00:00"/>
    <m/>
  </r>
  <r>
    <s v="Hirthe, Parisian and Pouros"/>
    <s v="Belgium"/>
    <n v="51.260196999999998"/>
    <n v="4.4027710000000004"/>
    <s v="Transportation &amp; Logistics"/>
    <s v="Enterprise (1001+)"/>
    <x v="1"/>
    <d v="2024-02-21T00:00:00"/>
    <s v="Custom solution"/>
    <s v="Opportunity"/>
    <n v="5"/>
    <s v="Proposal sent"/>
    <n v="4"/>
    <n v="2633"/>
    <n v="0.4"/>
    <d v="2024-12-02T00:00:00"/>
    <m/>
  </r>
  <r>
    <s v="Murphy Inc"/>
    <s v="Spain"/>
    <n v="40.416775000000001"/>
    <n v="-3.7037900000000001"/>
    <s v="Government Administration &amp; Healthcare"/>
    <s v="Enterprise (1001+)"/>
    <x v="5"/>
    <d v="2024-04-02T00:00:00"/>
    <s v="Services"/>
    <s v="Opportunity"/>
    <n v="5"/>
    <s v="Proposal sent"/>
    <n v="4"/>
    <n v="19246"/>
    <n v="0.4"/>
    <d v="2024-10-12T00:00:00"/>
    <m/>
  </r>
  <r>
    <s v="Jabberstorm"/>
    <s v="France"/>
    <n v="48.864716000000001"/>
    <n v="2.3490139999999999"/>
    <s v="IT &amp; IT Services"/>
    <s v="Small (11-200)"/>
    <x v="3"/>
    <d v="2024-01-05T00:00:00"/>
    <s v="Services"/>
    <s v="Opportunity"/>
    <n v="5"/>
    <s v="Won"/>
    <n v="5"/>
    <n v="1226"/>
    <n v="0.2"/>
    <d v="2024-02-25T00:00:00"/>
    <m/>
  </r>
  <r>
    <s v="Thoughtsphere"/>
    <s v="Spain"/>
    <n v="40.416775000000001"/>
    <n v="-3.7037900000000001"/>
    <s v="Construction &amp; Engineering"/>
    <s v="Small (11-200)"/>
    <x v="5"/>
    <d v="2024-03-18T00:00:00"/>
    <s v="SAAS"/>
    <s v="Opportunity"/>
    <n v="5"/>
    <s v="Won"/>
    <n v="5"/>
    <n v="1744"/>
    <n v="0.2"/>
    <d v="2024-08-21T00:00:00"/>
    <m/>
  </r>
  <r>
    <s v="Fivebridge"/>
    <s v="Spain"/>
    <n v="40.416775000000001"/>
    <n v="-3.7037900000000001"/>
    <s v="IT &amp; IT Services"/>
    <s v="Small (11-200)"/>
    <x v="0"/>
    <d v="2024-01-08T00:00:00"/>
    <s v="Services"/>
    <s v="Opportunity"/>
    <n v="5"/>
    <s v="Won"/>
    <n v="5"/>
    <n v="287"/>
    <n v="0.2"/>
    <d v="2024-02-12T00:00:00"/>
    <m/>
  </r>
  <r>
    <s v="Dabtype"/>
    <s v="Portugal"/>
    <n v="38.736946000000003"/>
    <n v="-9.1426850000000002"/>
    <s v="Transportation &amp; Logistics"/>
    <s v="Small (11-200)"/>
    <x v="3"/>
    <d v="2024-05-14T00:00:00"/>
    <s v="Custom solution"/>
    <s v="Opportunity"/>
    <n v="5"/>
    <s v="Won"/>
    <n v="5"/>
    <n v="1501"/>
    <n v="0.4"/>
    <d v="2024-12-10T00:00:00"/>
    <m/>
  </r>
  <r>
    <s v="Corkery LLC"/>
    <s v="France"/>
    <n v="48.864716000000001"/>
    <n v="2.3490139999999999"/>
    <s v="Agriculture &amp; Mining"/>
    <s v="Small (11-200)"/>
    <x v="2"/>
    <d v="2024-02-19T00:00:00"/>
    <s v="SAAS"/>
    <s v="Opportunity"/>
    <n v="5"/>
    <s v="Won"/>
    <n v="5"/>
    <n v="1440"/>
    <n v="0.1"/>
    <d v="2024-12-17T00:00:00"/>
    <m/>
  </r>
  <r>
    <s v="Ledner, Koelpin and Rath"/>
    <s v="Switzerland"/>
    <n v="46.204391000000001"/>
    <n v="6.1431579999999997"/>
    <s v="IT &amp; IT Services"/>
    <s v="Small (11-200)"/>
    <x v="3"/>
    <d v="2024-04-25T00:00:00"/>
    <s v="Services"/>
    <s v="Opportunity"/>
    <n v="5"/>
    <s v="Won"/>
    <n v="5"/>
    <n v="1915"/>
    <n v="0.2"/>
    <d v="2024-07-23T00:00:00"/>
    <m/>
  </r>
  <r>
    <s v="Walter LLC"/>
    <s v="Germany"/>
    <n v="52.520007999999997"/>
    <n v="13.404954"/>
    <s v="Entertainment &amp; Media &amp; Hospitality"/>
    <s v="Small (11-200)"/>
    <x v="4"/>
    <d v="2024-04-15T00:00:00"/>
    <s v="Custom solution"/>
    <s v="Opportunity"/>
    <n v="5"/>
    <s v="Won"/>
    <n v="5"/>
    <n v="1029"/>
    <n v="0.2"/>
    <d v="2025-02-05T00:00:00"/>
    <m/>
  </r>
  <r>
    <s v="Runolfsdottir-Kulas"/>
    <s v="Italy"/>
    <n v="41.902782000000002"/>
    <n v="12.496366"/>
    <s v="Banking &amp; Finance"/>
    <s v="Small (11-200)"/>
    <x v="0"/>
    <d v="2024-05-23T00:00:00"/>
    <s v="Custom solution"/>
    <s v="Opportunity"/>
    <n v="5"/>
    <s v="Won"/>
    <n v="5"/>
    <n v="641"/>
    <n v="0.6"/>
    <d v="2025-03-11T00:00:00"/>
    <m/>
  </r>
  <r>
    <s v="Senger LLC"/>
    <s v="Netherlands"/>
    <n v="52.370215999999999"/>
    <n v="4.895168"/>
    <s v="Transportation &amp; Logistics"/>
    <s v="Small (11-200)"/>
    <x v="2"/>
    <d v="2024-05-27T00:00:00"/>
    <s v="Custom solution"/>
    <s v="Opportunity"/>
    <n v="5"/>
    <s v="Won"/>
    <n v="5"/>
    <n v="1776"/>
    <n v="0.6"/>
    <d v="2024-11-05T00:00:00"/>
    <m/>
  </r>
  <r>
    <s v="Legros-DuBuque"/>
    <s v="France"/>
    <n v="48.864716000000001"/>
    <n v="2.3490139999999999"/>
    <s v="IT &amp; IT Services"/>
    <s v="Small (11-200)"/>
    <x v="1"/>
    <d v="2024-03-20T00:00:00"/>
    <s v="SAAS"/>
    <s v="Opportunity"/>
    <n v="5"/>
    <s v="Won"/>
    <n v="5"/>
    <n v="1464"/>
    <n v="0.6"/>
    <d v="2024-09-09T00:00:00"/>
    <m/>
  </r>
  <r>
    <s v="Mertz Group"/>
    <s v="Italy"/>
    <n v="41.902782000000002"/>
    <n v="12.496366"/>
    <s v="Transportation &amp; Logistics"/>
    <s v="Small (11-200)"/>
    <x v="2"/>
    <d v="2024-05-22T00:00:00"/>
    <s v="SAAS"/>
    <s v="Opportunity"/>
    <n v="5"/>
    <s v="Won"/>
    <n v="5"/>
    <n v="1236"/>
    <n v="0.9"/>
    <d v="2024-07-30T00:00:00"/>
    <m/>
  </r>
  <r>
    <s v="Harber Inc"/>
    <s v="Germany"/>
    <n v="52.520007999999997"/>
    <n v="13.404954"/>
    <s v="Professional Services &amp; Consulting"/>
    <s v="Small (11-200)"/>
    <x v="6"/>
    <d v="2024-03-20T00:00:00"/>
    <s v="SAAS"/>
    <s v="Opportunity"/>
    <n v="5"/>
    <s v="Won"/>
    <n v="5"/>
    <n v="200"/>
    <n v="0.3"/>
    <d v="2025-02-14T00:00:00"/>
    <m/>
  </r>
  <r>
    <s v="Borer, Durgan and Weber"/>
    <s v="France"/>
    <n v="48.864716000000001"/>
    <n v="2.3490139999999999"/>
    <s v="Entertainment &amp; Media &amp; Hospitality"/>
    <s v="Small (11-200)"/>
    <x v="6"/>
    <d v="2024-04-11T00:00:00"/>
    <s v="Services"/>
    <s v="Opportunity"/>
    <n v="5"/>
    <s v="Won"/>
    <n v="5"/>
    <n v="698"/>
    <n v="0.4"/>
    <d v="2025-03-20T00:00:00"/>
    <m/>
  </r>
  <r>
    <s v="Davis-Waelchi"/>
    <s v="Italy"/>
    <n v="41.902782000000002"/>
    <n v="12.496366"/>
    <s v="Energy &amp; Utilities"/>
    <s v="Small (11-200)"/>
    <x v="2"/>
    <d v="2024-01-21T00:00:00"/>
    <s v="SAAS"/>
    <s v="Opportunity"/>
    <n v="5"/>
    <s v="Won"/>
    <n v="5"/>
    <n v="1712"/>
    <n v="0.6"/>
    <d v="2024-02-28T00:00:00"/>
    <m/>
  </r>
  <r>
    <s v="Hessel, Zboncak and Rath"/>
    <s v="Netherlands"/>
    <n v="52.370215999999999"/>
    <n v="4.895168"/>
    <s v="Entertainment &amp; Media &amp; Hospitality"/>
    <s v="Small (11-200)"/>
    <x v="0"/>
    <d v="2024-04-29T00:00:00"/>
    <s v="SAAS"/>
    <s v="Opportunity"/>
    <n v="5"/>
    <s v="Won"/>
    <n v="5"/>
    <n v="726"/>
    <n v="0.6"/>
    <d v="2025-03-29T00:00:00"/>
    <m/>
  </r>
  <r>
    <s v="Harvey Group"/>
    <s v="Switzerland"/>
    <n v="46.204391000000001"/>
    <n v="6.1431579999999997"/>
    <s v="Banking &amp; Finance"/>
    <s v="Small (11-200)"/>
    <x v="4"/>
    <d v="2024-05-07T00:00:00"/>
    <s v="Custom solution"/>
    <s v="Opportunity"/>
    <n v="5"/>
    <s v="Won"/>
    <n v="5"/>
    <n v="292"/>
    <n v="0.1"/>
    <d v="2024-06-07T00:00:00"/>
    <m/>
  </r>
  <r>
    <s v="Stoltenberg, Gulgowski and Murazik"/>
    <s v="Belgium"/>
    <n v="51.260196999999998"/>
    <n v="4.4027710000000004"/>
    <s v="Transportation &amp; Logistics"/>
    <s v="Small (11-200)"/>
    <x v="3"/>
    <d v="2024-05-05T00:00:00"/>
    <s v="SAAS"/>
    <s v="Opportunity"/>
    <n v="5"/>
    <s v="Won"/>
    <n v="5"/>
    <n v="265"/>
    <n v="0.2"/>
    <d v="2025-02-27T00:00:00"/>
    <m/>
  </r>
  <r>
    <s v="Hickle LLC"/>
    <s v="Portugal"/>
    <n v="38.736946000000003"/>
    <n v="-9.1426850000000002"/>
    <s v="Recreation &amp; Sports"/>
    <s v="Small (11-200)"/>
    <x v="2"/>
    <d v="2024-05-22T00:00:00"/>
    <s v="SAAS"/>
    <s v="Opportunity"/>
    <n v="5"/>
    <s v="Won"/>
    <n v="5"/>
    <n v="424"/>
    <n v="0.2"/>
    <d v="2024-11-21T00:00:00"/>
    <m/>
  </r>
  <r>
    <s v="Miller-Goyette"/>
    <s v="Netherlands"/>
    <n v="52.370215999999999"/>
    <n v="4.895168"/>
    <s v="Entertainment &amp; Media &amp; Hospitality"/>
    <s v="Small (11-200)"/>
    <x v="4"/>
    <d v="2024-05-26T00:00:00"/>
    <s v="SAAS"/>
    <s v="Opportunity"/>
    <n v="5"/>
    <s v="Won"/>
    <n v="5"/>
    <n v="865"/>
    <n v="0.2"/>
    <d v="2024-07-21T00:00:00"/>
    <m/>
  </r>
  <r>
    <s v="Ankunding, Mayer and Sanford"/>
    <s v="Belgium"/>
    <n v="51.260196999999998"/>
    <n v="4.4027710000000004"/>
    <s v="Transportation &amp; Logistics"/>
    <s v="Small (11-200)"/>
    <x v="0"/>
    <d v="2024-02-02T00:00:00"/>
    <s v="SAAS"/>
    <s v="Opportunity"/>
    <n v="5"/>
    <s v="Won"/>
    <n v="5"/>
    <n v="1284"/>
    <n v="0.3"/>
    <d v="2025-01-07T00:00:00"/>
    <m/>
  </r>
  <r>
    <s v="Anderson Inc"/>
    <s v="Belgium"/>
    <n v="51.260196999999998"/>
    <n v="4.4027710000000004"/>
    <s v="IT &amp; IT Services"/>
    <s v="Small (11-200)"/>
    <x v="4"/>
    <d v="2024-03-08T00:00:00"/>
    <s v="SAAS"/>
    <s v="Opportunity"/>
    <n v="5"/>
    <s v="Won"/>
    <n v="5"/>
    <n v="1573"/>
    <n v="0.5"/>
    <d v="2024-09-27T00:00:00"/>
    <m/>
  </r>
  <r>
    <s v="Sanford, Koch and Kulas"/>
    <s v="Netherlands"/>
    <n v="52.370215999999999"/>
    <n v="4.895168"/>
    <s v="Government Administration &amp; Healthcare"/>
    <s v="Small (11-200)"/>
    <x v="0"/>
    <d v="2024-01-12T00:00:00"/>
    <s v="SAAS"/>
    <s v="Opportunity"/>
    <n v="5"/>
    <s v="Won"/>
    <n v="5"/>
    <n v="799"/>
    <n v="0.1"/>
    <d v="2024-07-24T00:00:00"/>
    <m/>
  </r>
  <r>
    <s v="Champlin LLC"/>
    <s v="Belgium"/>
    <n v="51.260196999999998"/>
    <n v="4.4027710000000004"/>
    <s v="IT &amp; IT Services"/>
    <s v="Small (11-200)"/>
    <x v="2"/>
    <d v="2024-02-03T00:00:00"/>
    <s v="SAAS"/>
    <s v="Opportunity"/>
    <n v="5"/>
    <s v="Won"/>
    <n v="5"/>
    <n v="1108"/>
    <n v="0.6"/>
    <d v="2024-06-27T00:00:00"/>
    <m/>
  </r>
  <r>
    <s v="Beer, Toy and Reichert"/>
    <s v="Austria"/>
    <n v="48.210033000000003"/>
    <n v="16.363448999999999"/>
    <s v="Transportation &amp; Logistics"/>
    <s v="Small (11-200)"/>
    <x v="5"/>
    <d v="2024-05-18T00:00:00"/>
    <s v="SAAS"/>
    <s v="Opportunity"/>
    <n v="5"/>
    <s v="Won"/>
    <n v="5"/>
    <n v="1859"/>
    <n v="0.4"/>
    <d v="2025-02-12T00:00:00"/>
    <m/>
  </r>
  <r>
    <s v="Langworth-Conn"/>
    <s v="Portugal"/>
    <n v="38.736946000000003"/>
    <n v="-9.1426850000000002"/>
    <s v="Transportation &amp; Logistics"/>
    <s v="Small (11-200)"/>
    <x v="7"/>
    <d v="2024-05-09T00:00:00"/>
    <s v="SAAS"/>
    <s v="Opportunity"/>
    <n v="5"/>
    <s v="Won"/>
    <n v="5"/>
    <n v="1979"/>
    <n v="1"/>
    <d v="2024-12-22T00:00:00"/>
    <m/>
  </r>
  <r>
    <s v="Ankunding, Kozey and Hauck"/>
    <s v="Austria"/>
    <n v="48.210033000000003"/>
    <n v="16.363448999999999"/>
    <s v="Banking &amp; Finance"/>
    <s v="Small (11-200)"/>
    <x v="2"/>
    <d v="2024-01-16T00:00:00"/>
    <s v="Custom solution"/>
    <s v="Opportunity"/>
    <n v="5"/>
    <s v="Won"/>
    <n v="5"/>
    <n v="272"/>
    <n v="0.2"/>
    <d v="2024-03-20T00:00:00"/>
    <m/>
  </r>
  <r>
    <s v="Kuhic, Abernathy and Ward"/>
    <s v="Spain"/>
    <n v="40.416775000000001"/>
    <n v="-3.7037900000000001"/>
    <s v="Government Administration &amp; Healthcare"/>
    <s v="Small (11-200)"/>
    <x v="7"/>
    <d v="2024-03-21T00:00:00"/>
    <s v="SAAS"/>
    <s v="Opportunity"/>
    <n v="5"/>
    <s v="Won"/>
    <n v="5"/>
    <n v="320"/>
    <n v="0.4"/>
    <d v="2024-12-26T00:00:00"/>
    <m/>
  </r>
  <r>
    <s v="Monahan-Reinger"/>
    <s v="France"/>
    <n v="48.864716000000001"/>
    <n v="2.3490139999999999"/>
    <s v="IT &amp; IT Services"/>
    <s v="Small (11-200)"/>
    <x v="4"/>
    <d v="2024-03-02T00:00:00"/>
    <s v="SAAS"/>
    <s v="Opportunity"/>
    <n v="5"/>
    <s v="Won"/>
    <n v="5"/>
    <n v="1097"/>
    <n v="0.8"/>
    <d v="2024-09-15T00:00:00"/>
    <m/>
  </r>
  <r>
    <s v="Kilback, Klein and Lemke"/>
    <s v="Switzerland"/>
    <n v="46.204391000000001"/>
    <n v="6.1431579999999997"/>
    <s v="Retail &amp; Distribution"/>
    <s v="Small (11-200)"/>
    <x v="3"/>
    <d v="2024-05-05T00:00:00"/>
    <s v="Services"/>
    <s v="Opportunity"/>
    <n v="5"/>
    <s v="Won"/>
    <n v="5"/>
    <n v="1443"/>
    <n v="0.4"/>
    <d v="2024-10-31T00:00:00"/>
    <m/>
  </r>
  <r>
    <s v="Huel Inc"/>
    <s v="Italy"/>
    <n v="41.902782000000002"/>
    <n v="12.496366"/>
    <s v="Transportation &amp; Logistics"/>
    <s v="Small (11-200)"/>
    <x v="0"/>
    <d v="2024-04-22T00:00:00"/>
    <s v="SAAS"/>
    <s v="Opportunity"/>
    <n v="5"/>
    <s v="Won"/>
    <n v="5"/>
    <n v="254"/>
    <n v="0.5"/>
    <d v="2025-03-28T00:00:00"/>
    <m/>
  </r>
  <r>
    <s v="Reinger, Price and Zemlak"/>
    <s v="Belgium"/>
    <n v="51.260196999999998"/>
    <n v="4.4027710000000004"/>
    <s v="Professional Services &amp; Consulting"/>
    <s v="Small (11-200)"/>
    <x v="2"/>
    <d v="2024-04-01T00:00:00"/>
    <s v="Custom solution"/>
    <s v="Opportunity"/>
    <n v="5"/>
    <s v="Won"/>
    <n v="5"/>
    <n v="424"/>
    <n v="0.4"/>
    <d v="2025-01-16T00:00:00"/>
    <m/>
  </r>
  <r>
    <s v="Rogahn Group"/>
    <s v="Italy"/>
    <n v="41.902782000000002"/>
    <n v="12.496366"/>
    <s v="Telecommunications"/>
    <s v="Small (11-200)"/>
    <x v="1"/>
    <d v="2024-04-06T00:00:00"/>
    <s v="Custom solution"/>
    <s v="Opportunity"/>
    <n v="5"/>
    <s v="Won"/>
    <n v="5"/>
    <n v="847"/>
    <n v="0.6"/>
    <d v="2024-05-22T00:00:00"/>
    <m/>
  </r>
  <r>
    <s v="Jacobson-Bogan"/>
    <s v="Germany"/>
    <n v="52.520007999999997"/>
    <n v="13.404954"/>
    <s v="Transportation &amp; Logistics"/>
    <s v="Small (11-200)"/>
    <x v="7"/>
    <d v="2024-05-27T00:00:00"/>
    <s v="Custom solution"/>
    <s v="Opportunity"/>
    <n v="5"/>
    <s v="Won"/>
    <n v="5"/>
    <n v="1431"/>
    <n v="0.3"/>
    <d v="2025-01-25T00:00:00"/>
    <m/>
  </r>
  <r>
    <s v="Kreiger-Stroman"/>
    <s v="Belgium"/>
    <n v="51.260196999999998"/>
    <n v="4.4027710000000004"/>
    <s v="Banking &amp; Finance"/>
    <s v="Small (11-200)"/>
    <x v="6"/>
    <d v="2024-01-02T00:00:00"/>
    <s v="Services"/>
    <s v="Opportunity"/>
    <n v="5"/>
    <s v="Won"/>
    <n v="5"/>
    <n v="719"/>
    <n v="0.4"/>
    <d v="2024-02-14T00:00:00"/>
    <m/>
  </r>
  <r>
    <s v="Wilderman, Kulas and Emard"/>
    <s v="Germany"/>
    <n v="52.520007999999997"/>
    <n v="13.404954"/>
    <s v="IT &amp; IT Services"/>
    <s v="Micro (1-10)"/>
    <x v="2"/>
    <d v="2024-04-20T00:00:00"/>
    <s v="SAAS"/>
    <s v="Opportunity"/>
    <n v="5"/>
    <s v="Won"/>
    <n v="5"/>
    <n v="938"/>
    <n v="0.8"/>
    <d v="2025-03-20T00:00:00"/>
    <m/>
  </r>
  <r>
    <s v="Mohr, Feil and Fisher"/>
    <s v="Switzerland"/>
    <n v="46.204391000000001"/>
    <n v="6.1431579999999997"/>
    <s v="Retail &amp; Distribution"/>
    <s v="Micro (1-10)"/>
    <x v="6"/>
    <d v="2024-02-21T00:00:00"/>
    <s v="SAAS"/>
    <s v="Opportunity"/>
    <n v="5"/>
    <s v="Won"/>
    <n v="5"/>
    <n v="1159"/>
    <n v="0.3"/>
    <d v="2024-08-11T00:00:00"/>
    <m/>
  </r>
  <r>
    <s v="Hagenes, Schuppe and Homenick"/>
    <s v="Spain"/>
    <n v="40.416775000000001"/>
    <n v="-3.7037900000000001"/>
    <s v="Transportation &amp; Logistics"/>
    <s v="Micro (1-10)"/>
    <x v="0"/>
    <d v="2024-05-03T00:00:00"/>
    <s v="Services"/>
    <s v="Opportunity"/>
    <n v="5"/>
    <s v="Won"/>
    <n v="5"/>
    <n v="643"/>
    <n v="0.4"/>
    <d v="2024-11-19T00:00:00"/>
    <m/>
  </r>
  <r>
    <s v="Senger Inc"/>
    <s v="Portugal"/>
    <n v="38.736946000000003"/>
    <n v="-9.1426850000000002"/>
    <s v="IT &amp; IT Services"/>
    <s v="Micro (1-10)"/>
    <x v="0"/>
    <d v="2024-03-09T00:00:00"/>
    <s v="Services"/>
    <s v="Opportunity"/>
    <n v="5"/>
    <s v="Won"/>
    <n v="5"/>
    <n v="540"/>
    <n v="0.6"/>
    <d v="2024-07-30T00:00:00"/>
    <m/>
  </r>
  <r>
    <s v="Bernier-Denesik"/>
    <s v="France"/>
    <n v="48.864716000000001"/>
    <n v="2.3490139999999999"/>
    <s v="Professional Services &amp; Consulting"/>
    <s v="Micro (1-10)"/>
    <x v="3"/>
    <d v="2024-01-31T00:00:00"/>
    <s v="Custom solution"/>
    <s v="Opportunity"/>
    <n v="5"/>
    <s v="Won"/>
    <n v="5"/>
    <n v="523"/>
    <n v="0.1"/>
    <d v="2024-08-27T00:00:00"/>
    <m/>
  </r>
  <r>
    <s v="Bergnaum Group"/>
    <s v="Germany"/>
    <n v="52.520007999999997"/>
    <n v="13.404954"/>
    <s v="Banking &amp; Finance"/>
    <s v="Micro (1-10)"/>
    <x v="3"/>
    <d v="2024-05-28T00:00:00"/>
    <s v="Services"/>
    <s v="Opportunity"/>
    <n v="5"/>
    <s v="Won"/>
    <n v="5"/>
    <n v="391"/>
    <n v="0.9"/>
    <d v="2025-02-04T00:00:00"/>
    <m/>
  </r>
  <r>
    <s v="Johnson-Zieme"/>
    <s v="Spain"/>
    <n v="40.416775000000001"/>
    <n v="-3.7037900000000001"/>
    <s v="Banking &amp; Finance"/>
    <s v="Micro (1-10)"/>
    <x v="1"/>
    <d v="2024-05-05T00:00:00"/>
    <s v="SAAS"/>
    <s v="Opportunity"/>
    <n v="5"/>
    <s v="Won"/>
    <n v="5"/>
    <n v="448"/>
    <n v="0.3"/>
    <d v="2024-07-10T00:00:00"/>
    <m/>
  </r>
  <r>
    <s v="Lesch-Ryan"/>
    <s v="France"/>
    <n v="48.864716000000001"/>
    <n v="2.3490139999999999"/>
    <s v="Professional Services &amp; Consulting"/>
    <s v="Micro (1-10)"/>
    <x v="4"/>
    <d v="2024-02-02T00:00:00"/>
    <s v="SAAS"/>
    <s v="Opportunity"/>
    <n v="5"/>
    <s v="Won"/>
    <n v="5"/>
    <n v="1143"/>
    <n v="0.4"/>
    <d v="2024-10-12T00:00:00"/>
    <m/>
  </r>
  <r>
    <s v="Rutherford-Doyle"/>
    <s v="Belgium"/>
    <n v="51.260196999999998"/>
    <n v="4.4027710000000004"/>
    <s v="Telecommunications"/>
    <s v="Micro (1-10)"/>
    <x v="3"/>
    <d v="2024-01-05T00:00:00"/>
    <s v="SAAS"/>
    <s v="Opportunity"/>
    <n v="5"/>
    <s v="Won"/>
    <n v="5"/>
    <n v="235"/>
    <n v="0.6"/>
    <d v="2024-11-30T00:00:00"/>
    <m/>
  </r>
  <r>
    <s v="Swaniawski and Sons"/>
    <s v="France"/>
    <n v="48.864716000000001"/>
    <n v="2.3490139999999999"/>
    <s v="Transportation &amp; Logistics"/>
    <s v="Micro (1-10)"/>
    <x v="3"/>
    <d v="2024-04-04T00:00:00"/>
    <s v="Services"/>
    <s v="Opportunity"/>
    <n v="5"/>
    <s v="Won"/>
    <n v="5"/>
    <n v="626"/>
    <n v="0.2"/>
    <d v="2024-05-06T00:00:00"/>
    <m/>
  </r>
  <r>
    <s v="Auer-Donnelly"/>
    <s v="Switzerland"/>
    <n v="46.204391000000001"/>
    <n v="6.1431579999999997"/>
    <s v="Transportation &amp; Logistics"/>
    <s v="Micro (1-10)"/>
    <x v="3"/>
    <d v="2024-04-17T00:00:00"/>
    <s v="SAAS"/>
    <s v="Opportunity"/>
    <n v="5"/>
    <s v="Won"/>
    <n v="5"/>
    <n v="1171"/>
    <n v="0.5"/>
    <d v="2024-10-12T00:00:00"/>
    <m/>
  </r>
  <r>
    <s v="Lockman, Kris and Hansen"/>
    <s v="Italy"/>
    <n v="41.902782000000002"/>
    <n v="12.496366"/>
    <s v="Transportation &amp; Logistics"/>
    <s v="Micro (1-10)"/>
    <x v="3"/>
    <d v="2024-03-24T00:00:00"/>
    <s v="Services"/>
    <s v="Opportunity"/>
    <n v="5"/>
    <s v="Won"/>
    <n v="5"/>
    <n v="354"/>
    <n v="0.5"/>
    <d v="2024-08-07T00:00:00"/>
    <m/>
  </r>
  <r>
    <s v="Cronin-Dare"/>
    <s v="Switzerland"/>
    <n v="46.204391000000001"/>
    <n v="6.1431579999999997"/>
    <s v="Entertainment &amp; Media &amp; Hospitality"/>
    <s v="Micro (1-10)"/>
    <x v="4"/>
    <d v="2024-01-31T00:00:00"/>
    <s v="SAAS"/>
    <s v="Opportunity"/>
    <n v="5"/>
    <s v="Won"/>
    <n v="5"/>
    <n v="373"/>
    <n v="0.2"/>
    <d v="2024-11-30T00:00:00"/>
    <m/>
  </r>
  <r>
    <s v="Effertz, Kuhlman and Koch"/>
    <s v="Belgium"/>
    <n v="51.260196999999998"/>
    <n v="4.4027710000000004"/>
    <s v="Professional Services &amp; Consulting"/>
    <s v="Micro (1-10)"/>
    <x v="1"/>
    <d v="2024-03-04T00:00:00"/>
    <s v="SAAS"/>
    <s v="Opportunity"/>
    <n v="5"/>
    <s v="Won"/>
    <n v="5"/>
    <n v="396"/>
    <n v="0.7"/>
    <d v="2024-10-11T00:00:00"/>
    <m/>
  </r>
  <r>
    <s v="Simonis-Beahan"/>
    <s v="Italy"/>
    <n v="41.902782000000002"/>
    <n v="12.496366"/>
    <s v="Manufacturing &amp; Production"/>
    <s v="Micro (1-10)"/>
    <x v="3"/>
    <d v="2024-04-06T00:00:00"/>
    <s v="SAAS"/>
    <s v="Opportunity"/>
    <n v="5"/>
    <s v="Won"/>
    <n v="5"/>
    <n v="723"/>
    <n v="0.4"/>
    <d v="2024-11-01T00:00:00"/>
    <m/>
  </r>
  <r>
    <s v="Crona-Smitham"/>
    <s v="Italy"/>
    <n v="41.902782000000002"/>
    <n v="12.496366"/>
    <s v="IT &amp; IT Services"/>
    <s v="Micro (1-10)"/>
    <x v="5"/>
    <d v="2024-01-08T00:00:00"/>
    <s v="Services"/>
    <s v="Opportunity"/>
    <n v="5"/>
    <s v="Won"/>
    <n v="5"/>
    <n v="707"/>
    <n v="0.9"/>
    <d v="2024-06-06T00:00:00"/>
    <m/>
  </r>
  <r>
    <s v="Eimbee"/>
    <s v="Italy"/>
    <n v="41.902782000000002"/>
    <n v="12.496366"/>
    <s v="Telecommunications"/>
    <s v="Medium (201-500)"/>
    <x v="5"/>
    <d v="2024-01-14T00:00:00"/>
    <s v="SAAS"/>
    <s v="Opportunity"/>
    <n v="5"/>
    <s v="Won"/>
    <n v="5"/>
    <n v="1607"/>
    <n v="0.7"/>
    <d v="2025-01-10T00:00:00"/>
    <m/>
  </r>
  <r>
    <s v="Jaloo"/>
    <s v="Portugal"/>
    <n v="38.736946000000003"/>
    <n v="-9.1426850000000002"/>
    <s v="Banking &amp; Finance"/>
    <s v="Medium (201-500)"/>
    <x v="1"/>
    <d v="2024-03-26T00:00:00"/>
    <s v="Services"/>
    <s v="Opportunity"/>
    <n v="5"/>
    <s v="Won"/>
    <n v="5"/>
    <n v="2560"/>
    <n v="0.2"/>
    <d v="2024-10-09T00:00:00"/>
    <m/>
  </r>
  <r>
    <s v="Fivespan"/>
    <s v="Portugal"/>
    <n v="38.736946000000003"/>
    <n v="-9.1426850000000002"/>
    <s v="Government Administration &amp; Healthcare"/>
    <s v="Medium (201-500)"/>
    <x v="7"/>
    <d v="2024-02-27T00:00:00"/>
    <s v="Services"/>
    <s v="Opportunity"/>
    <n v="5"/>
    <s v="Won"/>
    <n v="5"/>
    <n v="2942"/>
    <n v="0.4"/>
    <d v="2025-01-15T00:00:00"/>
    <m/>
  </r>
  <r>
    <s v="Digitube"/>
    <s v="France"/>
    <n v="48.864716000000001"/>
    <n v="2.3490139999999999"/>
    <s v="Recreation &amp; Sports"/>
    <s v="Medium (201-500)"/>
    <x v="4"/>
    <d v="2024-03-19T00:00:00"/>
    <s v="Services"/>
    <s v="Opportunity"/>
    <n v="5"/>
    <s v="Won"/>
    <n v="5"/>
    <n v="7428"/>
    <n v="0.3"/>
    <d v="2024-11-24T00:00:00"/>
    <m/>
  </r>
  <r>
    <s v="Wisozk, Hickle and Olson"/>
    <s v="Italy"/>
    <n v="41.902782000000002"/>
    <n v="12.496366"/>
    <s v="Entertainment &amp; Media &amp; Hospitality"/>
    <s v="Medium (201-500)"/>
    <x v="4"/>
    <d v="2024-01-02T00:00:00"/>
    <s v="SAAS"/>
    <s v="Opportunity"/>
    <n v="5"/>
    <s v="Won"/>
    <n v="5"/>
    <n v="3161"/>
    <n v="0.5"/>
    <d v="2024-10-20T00:00:00"/>
    <m/>
  </r>
  <r>
    <s v="Donnelly-Bergnaum"/>
    <s v="Germany"/>
    <n v="52.520007999999997"/>
    <n v="13.404954"/>
    <s v="Professional Services &amp; Consulting"/>
    <s v="Medium (201-500)"/>
    <x v="3"/>
    <d v="2024-02-27T00:00:00"/>
    <s v="Services"/>
    <s v="Opportunity"/>
    <n v="5"/>
    <s v="Won"/>
    <n v="5"/>
    <n v="4558"/>
    <n v="0.4"/>
    <d v="2024-06-25T00:00:00"/>
    <m/>
  </r>
  <r>
    <s v="Jacobs-Cruickshank"/>
    <s v="Germany"/>
    <n v="52.520007999999997"/>
    <n v="13.404954"/>
    <s v="Professional Services &amp; Consulting"/>
    <s v="Medium (201-500)"/>
    <x v="5"/>
    <d v="2024-03-02T00:00:00"/>
    <s v="Services"/>
    <s v="Opportunity"/>
    <n v="5"/>
    <s v="Won"/>
    <n v="5"/>
    <n v="5279"/>
    <n v="0.3"/>
    <d v="2024-08-13T00:00:00"/>
    <m/>
  </r>
  <r>
    <s v="Walter-Altenwerth"/>
    <s v="Italy"/>
    <n v="41.902782000000002"/>
    <n v="12.496366"/>
    <s v="IT &amp; IT Services"/>
    <s v="Medium (201-500)"/>
    <x v="0"/>
    <d v="2024-03-24T00:00:00"/>
    <s v="Services"/>
    <s v="Opportunity"/>
    <n v="5"/>
    <s v="Won"/>
    <n v="5"/>
    <n v="6644"/>
    <n v="0.5"/>
    <d v="2025-01-27T00:00:00"/>
    <m/>
  </r>
  <r>
    <s v="Schinner-Leannon"/>
    <s v="Germany"/>
    <n v="52.520007999999997"/>
    <n v="13.404954"/>
    <s v="Banking &amp; Finance"/>
    <s v="Medium (201-500)"/>
    <x v="0"/>
    <d v="2024-03-01T00:00:00"/>
    <s v="SAAS"/>
    <s v="Opportunity"/>
    <n v="5"/>
    <s v="Won"/>
    <n v="5"/>
    <n v="1953"/>
    <n v="0.7"/>
    <d v="2024-11-21T00:00:00"/>
    <m/>
  </r>
  <r>
    <s v="Torp-Goldner"/>
    <s v="Switzerland"/>
    <n v="46.204391000000001"/>
    <n v="6.1431579999999997"/>
    <s v="IT &amp; IT Services"/>
    <s v="Medium (201-500)"/>
    <x v="1"/>
    <d v="2024-01-21T00:00:00"/>
    <s v="SAAS"/>
    <s v="Opportunity"/>
    <n v="5"/>
    <s v="Won"/>
    <n v="5"/>
    <n v="7787"/>
    <n v="0.6"/>
    <d v="2024-05-16T00:00:00"/>
    <m/>
  </r>
  <r>
    <s v="Dooley-Feest"/>
    <s v="Germany"/>
    <n v="52.520007999999997"/>
    <n v="13.404954"/>
    <s v="Agriculture &amp; Mining"/>
    <s v="Medium (201-500)"/>
    <x v="3"/>
    <d v="2024-01-31T00:00:00"/>
    <s v="SAAS"/>
    <s v="Opportunity"/>
    <n v="5"/>
    <s v="Won"/>
    <n v="5"/>
    <n v="4665"/>
    <n v="0.4"/>
    <d v="2024-07-05T00:00:00"/>
    <m/>
  </r>
  <r>
    <s v="Ondricka-Beer"/>
    <s v="France"/>
    <n v="48.864716000000001"/>
    <n v="2.3490139999999999"/>
    <s v="IT &amp; IT Services"/>
    <s v="Medium (201-500)"/>
    <x v="2"/>
    <d v="2024-05-27T00:00:00"/>
    <s v="SAAS"/>
    <s v="Opportunity"/>
    <n v="5"/>
    <s v="Won"/>
    <n v="5"/>
    <n v="2470"/>
    <n v="0.2"/>
    <d v="2024-10-15T00:00:00"/>
    <m/>
  </r>
  <r>
    <s v="Hansen Group"/>
    <s v="Portugal"/>
    <n v="38.736946000000003"/>
    <n v="-9.1426850000000002"/>
    <s v="Government Administration &amp; Healthcare"/>
    <s v="Medium (201-500)"/>
    <x v="6"/>
    <d v="2024-04-26T00:00:00"/>
    <s v="Services"/>
    <s v="Opportunity"/>
    <n v="5"/>
    <s v="Won"/>
    <n v="5"/>
    <n v="5258"/>
    <n v="0.6"/>
    <d v="2024-08-16T00:00:00"/>
    <m/>
  </r>
  <r>
    <s v="Kris, Hartmann and Mraz"/>
    <s v="Germany"/>
    <n v="52.520007999999997"/>
    <n v="13.404954"/>
    <s v="Banking &amp; Finance"/>
    <s v="Medium (201-500)"/>
    <x v="3"/>
    <d v="2024-05-04T00:00:00"/>
    <s v="SAAS"/>
    <s v="Opportunity"/>
    <n v="5"/>
    <s v="Won"/>
    <n v="5"/>
    <n v="1859"/>
    <n v="0.2"/>
    <d v="2025-03-15T00:00:00"/>
    <m/>
  </r>
  <r>
    <s v="Klein LLC"/>
    <s v="France"/>
    <n v="48.864716000000001"/>
    <n v="2.3490139999999999"/>
    <s v="Banking &amp; Finance"/>
    <s v="Medium (201-500)"/>
    <x v="2"/>
    <d v="2024-04-28T00:00:00"/>
    <s v="SAAS"/>
    <s v="Opportunity"/>
    <n v="5"/>
    <s v="Won"/>
    <n v="5"/>
    <n v="2792"/>
    <n v="0.3"/>
    <d v="2025-01-30T00:00:00"/>
    <m/>
  </r>
  <r>
    <s v="Simonis and Sons"/>
    <s v="Switzerland"/>
    <n v="46.204391000000001"/>
    <n v="6.1431579999999997"/>
    <s v="Banking &amp; Finance"/>
    <s v="Medium (201-500)"/>
    <x v="0"/>
    <d v="2024-01-11T00:00:00"/>
    <s v="Custom solution"/>
    <s v="Opportunity"/>
    <n v="5"/>
    <s v="Won"/>
    <n v="5"/>
    <n v="7714"/>
    <n v="0.6"/>
    <d v="2024-11-11T00:00:00"/>
    <m/>
  </r>
  <r>
    <s v="Schinner-Paucek"/>
    <s v="Germany"/>
    <n v="52.520007999999997"/>
    <n v="13.404954"/>
    <s v="Education &amp; Science"/>
    <s v="Medium (201-500)"/>
    <x v="0"/>
    <d v="2024-04-09T00:00:00"/>
    <s v="Services"/>
    <s v="Opportunity"/>
    <n v="5"/>
    <s v="Won"/>
    <n v="5"/>
    <n v="774"/>
    <n v="0.3"/>
    <d v="2024-09-09T00:00:00"/>
    <m/>
  </r>
  <r>
    <s v="Hirthe, Keebler and Beahan"/>
    <s v="Italy"/>
    <n v="41.902782000000002"/>
    <n v="12.496366"/>
    <s v="Government Administration &amp; Healthcare"/>
    <s v="Medium (201-500)"/>
    <x v="3"/>
    <d v="2024-05-08T00:00:00"/>
    <s v="SAAS"/>
    <s v="Opportunity"/>
    <n v="5"/>
    <s v="Won"/>
    <n v="5"/>
    <n v="4719"/>
    <n v="0.6"/>
    <d v="2025-04-27T00:00:00"/>
    <m/>
  </r>
  <r>
    <s v="Koch-Swaniawski"/>
    <s v="Belgium"/>
    <n v="51.260196999999998"/>
    <n v="4.4027710000000004"/>
    <s v="Banking &amp; Finance"/>
    <s v="Medium (201-500)"/>
    <x v="3"/>
    <d v="2024-05-23T00:00:00"/>
    <s v="SAAS"/>
    <s v="Opportunity"/>
    <n v="5"/>
    <s v="Won"/>
    <n v="5"/>
    <n v="984"/>
    <n v="0.3"/>
    <d v="2024-06-17T00:00:00"/>
    <m/>
  </r>
  <r>
    <s v="Abbott, Greenholt and Schimmel"/>
    <s v="Belgium"/>
    <n v="51.260196999999998"/>
    <n v="4.4027710000000004"/>
    <s v="Telecommunications"/>
    <s v="Medium (201-500)"/>
    <x v="0"/>
    <d v="2024-02-26T00:00:00"/>
    <s v="SAAS"/>
    <s v="Opportunity"/>
    <n v="5"/>
    <s v="Won"/>
    <n v="5"/>
    <n v="2665"/>
    <n v="0.4"/>
    <d v="2024-12-06T00:00:00"/>
    <m/>
  </r>
  <r>
    <s v="Shields-Corkery"/>
    <s v="Italy"/>
    <n v="41.902782000000002"/>
    <n v="12.496366"/>
    <s v="Transportation &amp; Logistics"/>
    <s v="Medium (201-500)"/>
    <x v="4"/>
    <d v="2024-03-12T00:00:00"/>
    <s v="Services"/>
    <s v="Opportunity"/>
    <n v="5"/>
    <s v="Won"/>
    <n v="5"/>
    <n v="225"/>
    <n v="0.4"/>
    <d v="2024-04-07T00:00:00"/>
    <m/>
  </r>
  <r>
    <s v="Terry, Miller and Daugherty"/>
    <s v="Italy"/>
    <n v="41.902782000000002"/>
    <n v="12.496366"/>
    <s v="Government Administration &amp; Healthcare"/>
    <s v="Medium (201-500)"/>
    <x v="4"/>
    <d v="2024-02-21T00:00:00"/>
    <s v="Custom solution"/>
    <s v="Opportunity"/>
    <n v="5"/>
    <s v="Won"/>
    <n v="5"/>
    <n v="412"/>
    <n v="0.3"/>
    <d v="2024-12-11T00:00:00"/>
    <m/>
  </r>
  <r>
    <s v="Kshlerin, Monahan and Jerde"/>
    <s v="Germany"/>
    <n v="52.520007999999997"/>
    <n v="13.404954"/>
    <s v="Banking &amp; Finance"/>
    <s v="Medium (201-500)"/>
    <x v="2"/>
    <d v="2024-03-23T00:00:00"/>
    <s v="SAAS"/>
    <s v="Opportunity"/>
    <n v="5"/>
    <s v="Won"/>
    <n v="5"/>
    <n v="5878"/>
    <n v="0.4"/>
    <d v="2024-09-27T00:00:00"/>
    <m/>
  </r>
  <r>
    <s v="Heaney, Mayer and Tromp"/>
    <s v="Italy"/>
    <n v="41.902782000000002"/>
    <n v="12.496366"/>
    <s v="Entertainment &amp; Media &amp; Hospitality"/>
    <s v="Medium (201-500)"/>
    <x v="3"/>
    <d v="2024-03-30T00:00:00"/>
    <s v="Custom solution"/>
    <s v="Opportunity"/>
    <n v="5"/>
    <s v="Won"/>
    <n v="5"/>
    <n v="5193"/>
    <n v="0.7"/>
    <d v="2024-11-17T00:00:00"/>
    <m/>
  </r>
  <r>
    <s v="Becker-Mann"/>
    <s v="Portugal"/>
    <n v="38.736946000000003"/>
    <n v="-9.1426850000000002"/>
    <s v="IT &amp; IT Services"/>
    <s v="Medium (201-500)"/>
    <x v="3"/>
    <d v="2024-03-05T00:00:00"/>
    <s v="SAAS"/>
    <s v="Opportunity"/>
    <n v="5"/>
    <s v="Won"/>
    <n v="5"/>
    <n v="3104"/>
    <n v="0.2"/>
    <d v="2025-02-18T00:00:00"/>
    <m/>
  </r>
  <r>
    <s v="Ziemann-Becker"/>
    <s v="France"/>
    <n v="48.864716000000001"/>
    <n v="2.3490139999999999"/>
    <s v="Transportation &amp; Logistics"/>
    <s v="Medium (201-500)"/>
    <x v="1"/>
    <d v="2024-04-28T00:00:00"/>
    <s v="SAAS"/>
    <s v="Opportunity"/>
    <n v="5"/>
    <s v="Won"/>
    <n v="5"/>
    <n v="369"/>
    <n v="0.6"/>
    <d v="2024-06-28T00:00:00"/>
    <m/>
  </r>
  <r>
    <s v="Klocko, Sanford and Mertz"/>
    <s v="Netherlands"/>
    <n v="52.370215999999999"/>
    <n v="4.895168"/>
    <s v="IT &amp; IT Services"/>
    <s v="Medium (201-500)"/>
    <x v="3"/>
    <d v="2024-04-18T00:00:00"/>
    <s v="Services"/>
    <s v="Opportunity"/>
    <n v="5"/>
    <s v="Won"/>
    <n v="5"/>
    <n v="7428"/>
    <n v="0.9"/>
    <d v="2024-05-24T00:00:00"/>
    <m/>
  </r>
  <r>
    <s v="Hand, Gutmann and Ruecker"/>
    <s v="Belgium"/>
    <n v="51.260196999999998"/>
    <n v="4.4027710000000004"/>
    <s v="Transportation &amp; Logistics"/>
    <s v="Medium (201-500)"/>
    <x v="3"/>
    <d v="2024-04-10T00:00:00"/>
    <s v="Services"/>
    <s v="Opportunity"/>
    <n v="5"/>
    <s v="Won"/>
    <n v="5"/>
    <n v="5810"/>
    <n v="0.5"/>
    <d v="2024-05-21T00:00:00"/>
    <m/>
  </r>
  <r>
    <s v="Balistreri Inc"/>
    <s v="Italy"/>
    <n v="41.902782000000002"/>
    <n v="12.496366"/>
    <s v="IT &amp; IT Services"/>
    <s v="Medium (201-500)"/>
    <x v="6"/>
    <d v="2024-03-20T00:00:00"/>
    <s v="SAAS"/>
    <s v="Opportunity"/>
    <n v="5"/>
    <s v="Won"/>
    <n v="5"/>
    <n v="3930"/>
    <n v="0.2"/>
    <d v="2024-06-20T00:00:00"/>
    <m/>
  </r>
  <r>
    <s v="Medhurst-Wintheiser"/>
    <s v="Italy"/>
    <n v="41.902782000000002"/>
    <n v="12.496366"/>
    <s v="IT &amp; IT Services"/>
    <s v="Medium (201-500)"/>
    <x v="1"/>
    <d v="2024-05-07T00:00:00"/>
    <s v="SAAS"/>
    <s v="Opportunity"/>
    <n v="5"/>
    <s v="Won"/>
    <n v="5"/>
    <n v="225"/>
    <n v="0.5"/>
    <d v="2024-06-27T00:00:00"/>
    <m/>
  </r>
  <r>
    <s v="Braun, Schamberger and McKenzie"/>
    <s v="Italy"/>
    <n v="41.902782000000002"/>
    <n v="12.496366"/>
    <s v="Energy &amp; Utilities"/>
    <s v="Large (501-1000)"/>
    <x v="6"/>
    <d v="2024-02-08T00:00:00"/>
    <s v="Services"/>
    <s v="Opportunity"/>
    <n v="5"/>
    <s v="Won"/>
    <n v="5"/>
    <n v="16393"/>
    <n v="0.5"/>
    <d v="2024-05-31T00:00:00"/>
    <m/>
  </r>
  <r>
    <s v="Gutkowski Inc"/>
    <s v="Switzerland"/>
    <n v="46.204391000000001"/>
    <n v="6.1431579999999997"/>
    <s v="Banking &amp; Finance"/>
    <s v="Enterprise (1001+)"/>
    <x v="6"/>
    <d v="2024-02-08T00:00:00"/>
    <s v="Custom solution"/>
    <s v="Opportunity"/>
    <n v="5"/>
    <s v="Won"/>
    <n v="5"/>
    <n v="6516"/>
    <n v="0.9"/>
    <d v="2024-12-01T00:00:00"/>
    <m/>
  </r>
  <r>
    <s v="Wunsch Group"/>
    <s v="Germany"/>
    <n v="52.520007999999997"/>
    <n v="13.404954"/>
    <s v="Banking &amp; Finance"/>
    <s v="Enterprise (1001+)"/>
    <x v="2"/>
    <d v="2024-02-10T00:00:00"/>
    <s v="Custom solution"/>
    <s v="Opportunity"/>
    <n v="5"/>
    <s v="Won"/>
    <n v="5"/>
    <n v="5433"/>
    <n v="0.3"/>
    <d v="2024-05-02T00:00:00"/>
    <m/>
  </r>
  <r>
    <s v="Twitterworks"/>
    <s v="Germany"/>
    <n v="52.520007999999997"/>
    <n v="13.404954"/>
    <s v="Transportation &amp; Logistics"/>
    <s v="Small (11-200)"/>
    <x v="5"/>
    <d v="2024-03-29T00:00:00"/>
    <s v="Services"/>
    <s v="Qualified"/>
    <n v="2"/>
    <m/>
    <m/>
    <n v="1044"/>
    <n v="0.4"/>
    <d v="2025-03-02T00:00:00"/>
    <m/>
  </r>
  <r>
    <s v="Demizz"/>
    <s v="Germany"/>
    <n v="52.520007999999997"/>
    <n v="13.404954"/>
    <s v="Government Administration &amp; Healthcare"/>
    <s v="Small (11-200)"/>
    <x v="2"/>
    <d v="2024-04-15T00:00:00"/>
    <s v="Custom solution"/>
    <s v="Qualified"/>
    <n v="2"/>
    <m/>
    <m/>
    <n v="1251"/>
    <n v="0.3"/>
    <d v="2024-07-21T00:00:00"/>
    <m/>
  </r>
  <r>
    <s v="Voomm"/>
    <s v="Spain"/>
    <n v="40.416775000000001"/>
    <n v="-3.7037900000000001"/>
    <s v="IT &amp; IT Services"/>
    <s v="Small (11-200)"/>
    <x v="3"/>
    <d v="2024-02-02T00:00:00"/>
    <s v="SAAS"/>
    <s v="Qualified"/>
    <n v="2"/>
    <m/>
    <m/>
    <n v="1825"/>
    <n v="0.6"/>
    <d v="2024-06-24T00:00:00"/>
    <m/>
  </r>
  <r>
    <s v="Zazio"/>
    <s v="Italy"/>
    <n v="41.902782000000002"/>
    <n v="12.496366"/>
    <s v="IT &amp; IT Services"/>
    <s v="Small (11-200)"/>
    <x v="2"/>
    <d v="2024-01-02T00:00:00"/>
    <s v="Services"/>
    <s v="Qualified"/>
    <n v="2"/>
    <m/>
    <m/>
    <n v="1812"/>
    <n v="0.8"/>
    <d v="2024-03-29T00:00:00"/>
    <m/>
  </r>
  <r>
    <s v="Bubblebox"/>
    <s v="France"/>
    <n v="48.864716000000001"/>
    <n v="2.3490139999999999"/>
    <s v="Government Administration &amp; Healthcare"/>
    <s v="Small (11-200)"/>
    <x v="4"/>
    <d v="2024-04-29T00:00:00"/>
    <s v="SAAS"/>
    <s v="Qualified"/>
    <n v="2"/>
    <m/>
    <m/>
    <n v="1948"/>
    <n v="0.7"/>
    <d v="2025-03-24T00:00:00"/>
    <m/>
  </r>
  <r>
    <s v="Chatterbridge"/>
    <s v="Portugal"/>
    <n v="38.736946000000003"/>
    <n v="-9.1426850000000002"/>
    <s v="IT &amp; IT Services"/>
    <s v="Small (11-200)"/>
    <x v="4"/>
    <d v="2024-01-22T00:00:00"/>
    <s v="SAAS"/>
    <s v="Qualified"/>
    <n v="2"/>
    <m/>
    <m/>
    <n v="978"/>
    <n v="0.2"/>
    <d v="2024-08-31T00:00:00"/>
    <m/>
  </r>
  <r>
    <s v="Linkbridge"/>
    <s v="Portugal"/>
    <n v="38.736946000000003"/>
    <n v="-9.1426850000000002"/>
    <s v="Telecommunications"/>
    <s v="Small (11-200)"/>
    <x v="4"/>
    <d v="2024-03-12T00:00:00"/>
    <s v="SAAS"/>
    <s v="Qualified"/>
    <n v="2"/>
    <m/>
    <m/>
    <n v="1815"/>
    <n v="0.7"/>
    <d v="2025-01-28T00:00:00"/>
    <m/>
  </r>
  <r>
    <s v="DabZ"/>
    <s v="Italy"/>
    <n v="41.902782000000002"/>
    <n v="12.496366"/>
    <s v="Telecommunications"/>
    <s v="Small (11-200)"/>
    <x v="4"/>
    <d v="2024-01-20T00:00:00"/>
    <s v="SAAS"/>
    <s v="Qualified"/>
    <n v="2"/>
    <m/>
    <m/>
    <n v="879"/>
    <n v="1"/>
    <d v="2024-06-27T00:00:00"/>
    <m/>
  </r>
  <r>
    <s v="Gabvine"/>
    <s v="France"/>
    <n v="48.864716000000001"/>
    <n v="2.3490139999999999"/>
    <s v="Telecommunications"/>
    <s v="Small (11-200)"/>
    <x v="0"/>
    <d v="2024-03-01T00:00:00"/>
    <s v="Services"/>
    <s v="Qualified"/>
    <n v="2"/>
    <m/>
    <m/>
    <n v="665"/>
    <n v="0.4"/>
    <d v="2024-07-01T00:00:00"/>
    <m/>
  </r>
  <r>
    <s v="Voolith"/>
    <s v="Italy"/>
    <n v="41.902782000000002"/>
    <n v="12.496366"/>
    <s v="Transportation &amp; Logistics"/>
    <s v="Small (11-200)"/>
    <x v="3"/>
    <d v="2024-05-31T00:00:00"/>
    <s v="SAAS"/>
    <s v="Qualified"/>
    <n v="2"/>
    <m/>
    <m/>
    <n v="268"/>
    <n v="0.4"/>
    <d v="2024-06-23T00:00:00"/>
    <m/>
  </r>
  <r>
    <s v="Eire"/>
    <s v="Italy"/>
    <n v="41.902782000000002"/>
    <n v="12.496366"/>
    <s v="Manufacturing &amp; Production"/>
    <s v="Small (11-200)"/>
    <x v="5"/>
    <d v="2024-04-24T00:00:00"/>
    <s v="Custom solution"/>
    <s v="Qualified"/>
    <n v="2"/>
    <m/>
    <m/>
    <n v="1387"/>
    <n v="0.5"/>
    <d v="2025-02-14T00:00:00"/>
    <m/>
  </r>
  <r>
    <s v="Devpoint"/>
    <s v="Belgium"/>
    <n v="51.260196999999998"/>
    <n v="4.4027710000000004"/>
    <s v="Education &amp; Science"/>
    <s v="Small (11-200)"/>
    <x v="7"/>
    <d v="2024-03-01T00:00:00"/>
    <s v="SAAS"/>
    <s v="Qualified"/>
    <n v="2"/>
    <m/>
    <m/>
    <n v="207"/>
    <n v="0.4"/>
    <d v="2024-09-04T00:00:00"/>
    <m/>
  </r>
  <r>
    <s v="Twimbo"/>
    <s v="Spain"/>
    <n v="40.416775000000001"/>
    <n v="-3.7037900000000001"/>
    <s v="Education &amp; Science"/>
    <s v="Small (11-200)"/>
    <x v="3"/>
    <d v="2024-02-10T00:00:00"/>
    <s v="Services"/>
    <s v="Qualified"/>
    <n v="2"/>
    <m/>
    <m/>
    <n v="1239"/>
    <n v="0.2"/>
    <d v="2024-07-27T00:00:00"/>
    <m/>
  </r>
  <r>
    <s v="Youfeed"/>
    <s v="Germany"/>
    <n v="52.520007999999997"/>
    <n v="13.404954"/>
    <s v="Transportation &amp; Logistics"/>
    <s v="Small (11-200)"/>
    <x v="3"/>
    <d v="2024-04-17T00:00:00"/>
    <s v="SAAS"/>
    <s v="Qualified"/>
    <n v="2"/>
    <m/>
    <m/>
    <n v="588"/>
    <n v="0.2"/>
    <d v="2024-12-29T00:00:00"/>
    <m/>
  </r>
  <r>
    <s v="Realcube"/>
    <s v="Germany"/>
    <n v="52.520007999999997"/>
    <n v="13.404954"/>
    <s v="Government Administration &amp; Healthcare"/>
    <s v="Small (11-200)"/>
    <x v="4"/>
    <d v="2024-01-15T00:00:00"/>
    <s v="SAAS"/>
    <s v="Qualified"/>
    <n v="2"/>
    <m/>
    <m/>
    <n v="900"/>
    <n v="0.5"/>
    <d v="2024-10-20T00:00:00"/>
    <m/>
  </r>
  <r>
    <s v="Mycat"/>
    <s v="Germany"/>
    <n v="52.520007999999997"/>
    <n v="13.404954"/>
    <s v="Transportation &amp; Logistics"/>
    <s v="Small (11-200)"/>
    <x v="7"/>
    <d v="2024-05-03T00:00:00"/>
    <s v="SAAS"/>
    <s v="Qualified"/>
    <n v="2"/>
    <m/>
    <m/>
    <n v="1326"/>
    <n v="0.6"/>
    <d v="2025-04-03T00:00:00"/>
    <m/>
  </r>
  <r>
    <s v="Innojam"/>
    <s v="Italy"/>
    <n v="41.902782000000002"/>
    <n v="12.496366"/>
    <s v="Transportation &amp; Logistics"/>
    <s v="Small (11-200)"/>
    <x v="1"/>
    <d v="2024-04-03T00:00:00"/>
    <s v="SAAS"/>
    <s v="Qualified"/>
    <n v="2"/>
    <m/>
    <m/>
    <n v="1553"/>
    <n v="0.4"/>
    <d v="2025-02-10T00:00:00"/>
    <m/>
  </r>
  <r>
    <s v="Twinder"/>
    <s v="Spain"/>
    <n v="40.416775000000001"/>
    <n v="-3.7037900000000001"/>
    <s v="Manufacturing &amp; Production"/>
    <s v="Small (11-200)"/>
    <x v="4"/>
    <d v="2024-01-31T00:00:00"/>
    <s v="Services"/>
    <s v="Qualified"/>
    <n v="2"/>
    <m/>
    <m/>
    <n v="1888"/>
    <n v="0.3"/>
    <d v="2024-08-17T00:00:00"/>
    <m/>
  </r>
  <r>
    <s v="Reallinks"/>
    <s v="Switzerland"/>
    <n v="46.204391000000001"/>
    <n v="6.1431579999999997"/>
    <s v="Transportation &amp; Logistics"/>
    <s v="Small (11-200)"/>
    <x v="2"/>
    <d v="2024-02-29T00:00:00"/>
    <s v="Custom solution"/>
    <s v="Qualified"/>
    <n v="2"/>
    <m/>
    <m/>
    <n v="382"/>
    <n v="1"/>
    <d v="2024-07-31T00:00:00"/>
    <m/>
  </r>
  <r>
    <s v="Einti"/>
    <s v="Spain"/>
    <n v="40.416775000000001"/>
    <n v="-3.7037900000000001"/>
    <s v="Construction &amp; Engineering"/>
    <s v="Small (11-200)"/>
    <x v="2"/>
    <d v="2024-03-17T00:00:00"/>
    <s v="SAAS"/>
    <s v="Qualified"/>
    <n v="2"/>
    <m/>
    <m/>
    <n v="931"/>
    <n v="0.4"/>
    <d v="2024-06-01T00:00:00"/>
    <m/>
  </r>
  <r>
    <s v="Meevee"/>
    <s v="Italy"/>
    <n v="41.902782000000002"/>
    <n v="12.496366"/>
    <s v="Energy &amp; Utilities"/>
    <s v="Small (11-200)"/>
    <x v="5"/>
    <d v="2024-02-01T00:00:00"/>
    <s v="Services"/>
    <s v="Qualified"/>
    <n v="2"/>
    <m/>
    <m/>
    <n v="382"/>
    <n v="0.6"/>
    <d v="2024-11-25T00:00:00"/>
    <m/>
  </r>
  <r>
    <s v="Zoomcast"/>
    <s v="Germany"/>
    <n v="52.520007999999997"/>
    <n v="13.404954"/>
    <s v="Banking &amp; Finance"/>
    <s v="Small (11-200)"/>
    <x v="6"/>
    <d v="2024-02-10T00:00:00"/>
    <s v="Services"/>
    <s v="Qualified"/>
    <n v="2"/>
    <m/>
    <m/>
    <n v="547"/>
    <n v="0.5"/>
    <d v="2024-08-06T00:00:00"/>
    <m/>
  </r>
  <r>
    <s v="Demimbu"/>
    <s v="Germany"/>
    <n v="52.520007999999997"/>
    <n v="13.404954"/>
    <s v="Energy &amp; Utilities"/>
    <s v="Small (11-200)"/>
    <x v="4"/>
    <d v="2024-04-01T00:00:00"/>
    <s v="Services"/>
    <s v="Qualified"/>
    <n v="2"/>
    <m/>
    <m/>
    <n v="1545"/>
    <n v="0.9"/>
    <d v="2024-08-19T00:00:00"/>
    <m/>
  </r>
  <r>
    <s v="Vipe"/>
    <s v="Italy"/>
    <n v="41.902782000000002"/>
    <n v="12.496366"/>
    <s v="IT &amp; IT Services"/>
    <s v="Small (11-200)"/>
    <x v="3"/>
    <d v="2024-01-13T00:00:00"/>
    <s v="SAAS"/>
    <s v="Qualified"/>
    <n v="2"/>
    <m/>
    <m/>
    <n v="1779"/>
    <n v="0.8"/>
    <d v="2024-09-05T00:00:00"/>
    <m/>
  </r>
  <r>
    <s v="Twitterbeat"/>
    <s v="Germany"/>
    <n v="52.520007999999997"/>
    <n v="13.404954"/>
    <s v="Professional Services &amp; Consulting"/>
    <s v="Small (11-200)"/>
    <x v="3"/>
    <d v="2024-03-30T00:00:00"/>
    <s v="SAAS"/>
    <s v="Qualified"/>
    <n v="2"/>
    <m/>
    <m/>
    <n v="332"/>
    <n v="0.3"/>
    <d v="2024-07-14T00:00:00"/>
    <m/>
  </r>
  <r>
    <s v="Topicshots"/>
    <s v="Switzerland"/>
    <n v="46.204391000000001"/>
    <n v="6.1431579999999997"/>
    <s v="Banking &amp; Finance"/>
    <s v="Small (11-200)"/>
    <x v="5"/>
    <d v="2024-01-29T00:00:00"/>
    <s v="Custom solution"/>
    <s v="Qualified"/>
    <n v="2"/>
    <m/>
    <m/>
    <n v="655"/>
    <n v="0.1"/>
    <d v="2025-01-11T00:00:00"/>
    <m/>
  </r>
  <r>
    <s v="Quire"/>
    <s v="Italy"/>
    <n v="41.902782000000002"/>
    <n v="12.496366"/>
    <s v="Transportation &amp; Logistics"/>
    <s v="Small (11-200)"/>
    <x v="2"/>
    <d v="2024-05-25T00:00:00"/>
    <s v="SAAS"/>
    <s v="Qualified"/>
    <n v="2"/>
    <m/>
    <m/>
    <n v="955"/>
    <n v="0.2"/>
    <d v="2024-09-09T00:00:00"/>
    <m/>
  </r>
  <r>
    <s v="Emmerich and Sons"/>
    <s v="Switzerland"/>
    <n v="46.204391000000001"/>
    <n v="6.1431579999999997"/>
    <s v="Manufacturing &amp; Production"/>
    <s v="Small (11-200)"/>
    <x v="6"/>
    <d v="2024-03-06T00:00:00"/>
    <s v="Services"/>
    <s v="Qualified"/>
    <n v="2"/>
    <m/>
    <m/>
    <n v="923"/>
    <n v="0.6"/>
    <d v="2024-07-03T00:00:00"/>
    <m/>
  </r>
  <r>
    <s v="McKenzie LLC"/>
    <s v="Italy"/>
    <n v="41.902782000000002"/>
    <n v="12.496366"/>
    <s v="Transportation &amp; Logistics"/>
    <s v="Small (11-200)"/>
    <x v="3"/>
    <d v="2024-05-01T00:00:00"/>
    <s v="SAAS"/>
    <s v="Qualified"/>
    <n v="2"/>
    <m/>
    <m/>
    <n v="581"/>
    <n v="0.4"/>
    <d v="2024-06-18T00:00:00"/>
    <m/>
  </r>
  <r>
    <s v="Lueilwitz-Cole"/>
    <s v="Germany"/>
    <n v="52.520007999999997"/>
    <n v="13.404954"/>
    <s v="IT &amp; IT Services"/>
    <s v="Small (11-200)"/>
    <x v="6"/>
    <d v="2024-01-19T00:00:00"/>
    <s v="SAAS"/>
    <s v="Qualified"/>
    <n v="2"/>
    <m/>
    <m/>
    <n v="1911"/>
    <n v="0.9"/>
    <d v="2024-05-27T00:00:00"/>
    <m/>
  </r>
  <r>
    <s v="Casper-Flatley"/>
    <s v="Germany"/>
    <n v="52.520007999999997"/>
    <n v="13.404954"/>
    <s v="Banking &amp; Finance"/>
    <s v="Small (11-200)"/>
    <x v="4"/>
    <d v="2024-04-21T00:00:00"/>
    <s v="SAAS"/>
    <s v="Qualified"/>
    <n v="2"/>
    <m/>
    <m/>
    <n v="1605"/>
    <n v="0.5"/>
    <d v="2024-12-07T00:00:00"/>
    <m/>
  </r>
  <r>
    <s v="Paucek, Pouros and Wunsch"/>
    <s v="Germany"/>
    <n v="52.520007999999997"/>
    <n v="13.404954"/>
    <s v="IT &amp; IT Services"/>
    <s v="Small (11-200)"/>
    <x v="0"/>
    <d v="2024-04-16T00:00:00"/>
    <s v="SAAS"/>
    <s v="Qualified"/>
    <n v="2"/>
    <m/>
    <m/>
    <n v="311"/>
    <n v="0.5"/>
    <d v="2025-01-26T00:00:00"/>
    <m/>
  </r>
  <r>
    <s v="Crona Inc"/>
    <s v="Portugal"/>
    <n v="38.736946000000003"/>
    <n v="-9.1426850000000002"/>
    <s v="Banking &amp; Finance"/>
    <s v="Small (11-200)"/>
    <x v="3"/>
    <d v="2024-01-14T00:00:00"/>
    <s v="SAAS"/>
    <s v="Qualified"/>
    <n v="2"/>
    <m/>
    <m/>
    <n v="589"/>
    <n v="0.2"/>
    <d v="2024-05-23T00:00:00"/>
    <m/>
  </r>
  <r>
    <s v="Waters LLC"/>
    <s v="Switzerland"/>
    <n v="46.204391000000001"/>
    <n v="6.1431579999999997"/>
    <s v="Government Administration &amp; Healthcare"/>
    <s v="Small (11-200)"/>
    <x v="3"/>
    <d v="2024-02-05T00:00:00"/>
    <s v="SAAS"/>
    <s v="Qualified"/>
    <n v="2"/>
    <m/>
    <m/>
    <n v="1416"/>
    <n v="0.2"/>
    <d v="2024-05-27T00:00:00"/>
    <m/>
  </r>
  <r>
    <s v="Wyman-Jast"/>
    <s v="Italy"/>
    <n v="41.902782000000002"/>
    <n v="12.496366"/>
    <s v="Entertainment &amp; Media &amp; Hospitality"/>
    <s v="Small (11-200)"/>
    <x v="0"/>
    <d v="2024-01-28T00:00:00"/>
    <s v="Services"/>
    <s v="Qualified"/>
    <n v="2"/>
    <m/>
    <m/>
    <n v="1873"/>
    <n v="0.4"/>
    <d v="2024-05-14T00:00:00"/>
    <m/>
  </r>
  <r>
    <s v="Kuhic-Parker"/>
    <s v="Austria"/>
    <n v="48.210033000000003"/>
    <n v="16.363448999999999"/>
    <s v="Banking &amp; Finance"/>
    <s v="Small (11-200)"/>
    <x v="3"/>
    <d v="2024-02-10T00:00:00"/>
    <s v="SAAS"/>
    <s v="Qualified"/>
    <n v="2"/>
    <m/>
    <m/>
    <n v="282"/>
    <n v="0.2"/>
    <d v="2024-04-02T00:00:00"/>
    <m/>
  </r>
  <r>
    <s v="Swaniawski-McCullough"/>
    <s v="France"/>
    <n v="48.864716000000001"/>
    <n v="2.3490139999999999"/>
    <s v="Transportation &amp; Logistics"/>
    <s v="Small (11-200)"/>
    <x v="4"/>
    <d v="2024-03-19T00:00:00"/>
    <s v="SAAS"/>
    <s v="Qualified"/>
    <n v="2"/>
    <m/>
    <m/>
    <n v="1434"/>
    <n v="0.4"/>
    <d v="2024-06-10T00:00:00"/>
    <m/>
  </r>
  <r>
    <s v="DuBuque-Hartmann"/>
    <s v="Switzerland"/>
    <n v="46.204391000000001"/>
    <n v="6.1431579999999997"/>
    <s v="Retail &amp; Distribution"/>
    <s v="Small (11-200)"/>
    <x v="2"/>
    <d v="2024-03-17T00:00:00"/>
    <s v="Services"/>
    <s v="Qualified"/>
    <n v="2"/>
    <m/>
    <m/>
    <n v="349"/>
    <n v="0.5"/>
    <d v="2024-10-07T00:00:00"/>
    <m/>
  </r>
  <r>
    <s v="Spencer-Bauch"/>
    <s v="France"/>
    <n v="48.864716000000001"/>
    <n v="2.3490139999999999"/>
    <s v="Recreation &amp; Sports"/>
    <s v="Small (11-200)"/>
    <x v="0"/>
    <d v="2024-03-28T00:00:00"/>
    <s v="Services"/>
    <s v="Qualified"/>
    <n v="2"/>
    <m/>
    <m/>
    <n v="994"/>
    <n v="0.2"/>
    <d v="2024-06-27T00:00:00"/>
    <m/>
  </r>
  <r>
    <s v="Hand-Bernhard"/>
    <s v="Italy"/>
    <n v="41.902782000000002"/>
    <n v="12.496366"/>
    <s v="IT &amp; IT Services"/>
    <s v="Small (11-200)"/>
    <x v="0"/>
    <d v="2024-01-02T00:00:00"/>
    <s v="Services"/>
    <s v="Qualified"/>
    <n v="2"/>
    <m/>
    <m/>
    <n v="1969"/>
    <n v="0.2"/>
    <d v="2024-09-26T00:00:00"/>
    <m/>
  </r>
  <r>
    <s v="McLaughlin Group"/>
    <s v="Italy"/>
    <n v="41.902782000000002"/>
    <n v="12.496366"/>
    <s v="Banking &amp; Finance"/>
    <s v="Small (11-200)"/>
    <x v="5"/>
    <d v="2024-05-12T00:00:00"/>
    <s v="SAAS"/>
    <s v="Qualified"/>
    <n v="2"/>
    <m/>
    <m/>
    <n v="406"/>
    <n v="0.4"/>
    <d v="2024-10-18T00:00:00"/>
    <m/>
  </r>
  <r>
    <s v="Mertz-Dare"/>
    <s v="France"/>
    <n v="48.864716000000001"/>
    <n v="2.3490139999999999"/>
    <s v="Professional Services &amp; Consulting"/>
    <s v="Small (11-200)"/>
    <x v="4"/>
    <d v="2024-05-18T00:00:00"/>
    <s v="Services"/>
    <s v="Qualified"/>
    <n v="2"/>
    <m/>
    <m/>
    <n v="1985"/>
    <n v="0.5"/>
    <d v="2025-01-11T00:00:00"/>
    <m/>
  </r>
  <r>
    <s v="Simonis, Wyman and Connelly"/>
    <s v="Austria"/>
    <n v="48.210033000000003"/>
    <n v="16.363448999999999"/>
    <s v="Professional Services &amp; Consulting"/>
    <s v="Small (11-200)"/>
    <x v="6"/>
    <d v="2024-05-22T00:00:00"/>
    <s v="SAAS"/>
    <s v="Qualified"/>
    <n v="2"/>
    <m/>
    <m/>
    <n v="668"/>
    <n v="0.4"/>
    <d v="2024-10-26T00:00:00"/>
    <m/>
  </r>
  <r>
    <s v="Turner LLC"/>
    <s v="France"/>
    <n v="48.864716000000001"/>
    <n v="2.3490139999999999"/>
    <s v="IT &amp; IT Services"/>
    <s v="Small (11-200)"/>
    <x v="5"/>
    <d v="2024-03-04T00:00:00"/>
    <s v="SAAS"/>
    <s v="Qualified"/>
    <n v="2"/>
    <m/>
    <m/>
    <n v="596"/>
    <n v="0.1"/>
    <d v="2024-06-24T00:00:00"/>
    <m/>
  </r>
  <r>
    <s v="Herzog-Kub"/>
    <s v="Belgium"/>
    <n v="51.260196999999998"/>
    <n v="4.4027710000000004"/>
    <s v="IT &amp; IT Services"/>
    <s v="Small (11-200)"/>
    <x v="1"/>
    <d v="2024-03-15T00:00:00"/>
    <s v="Services"/>
    <s v="Qualified"/>
    <n v="2"/>
    <m/>
    <m/>
    <n v="1691"/>
    <n v="0.4"/>
    <d v="2024-12-29T00:00:00"/>
    <m/>
  </r>
  <r>
    <s v="Kris Inc"/>
    <s v="Portugal"/>
    <n v="38.736946000000003"/>
    <n v="-9.1426850000000002"/>
    <s v="Transportation &amp; Logistics"/>
    <s v="Small (11-200)"/>
    <x v="2"/>
    <d v="2024-01-14T00:00:00"/>
    <s v="Services"/>
    <s v="Qualified"/>
    <n v="2"/>
    <m/>
    <m/>
    <n v="1303"/>
    <n v="0.4"/>
    <d v="2024-07-29T00:00:00"/>
    <m/>
  </r>
  <r>
    <s v="Thompson and Sons"/>
    <s v="Switzerland"/>
    <n v="46.204391000000001"/>
    <n v="6.1431579999999997"/>
    <s v="Transportation &amp; Logistics"/>
    <s v="Small (11-200)"/>
    <x v="4"/>
    <d v="2024-05-22T00:00:00"/>
    <s v="Custom solution"/>
    <s v="Qualified"/>
    <n v="2"/>
    <m/>
    <m/>
    <n v="1520"/>
    <n v="0.3"/>
    <d v="2024-08-22T00:00:00"/>
    <m/>
  </r>
  <r>
    <s v="Morar-Johns"/>
    <s v="Germany"/>
    <n v="52.520007999999997"/>
    <n v="13.404954"/>
    <s v="Recreation &amp; Sports"/>
    <s v="Small (11-200)"/>
    <x v="4"/>
    <d v="2024-04-15T00:00:00"/>
    <s v="Custom solution"/>
    <s v="Qualified"/>
    <n v="2"/>
    <m/>
    <m/>
    <n v="834"/>
    <n v="0.3"/>
    <d v="2024-10-11T00:00:00"/>
    <m/>
  </r>
  <r>
    <s v="Hessel Inc"/>
    <s v="Italy"/>
    <n v="41.902782000000002"/>
    <n v="12.496366"/>
    <s v="Construction &amp; Engineering"/>
    <s v="Small (11-200)"/>
    <x v="1"/>
    <d v="2024-01-20T00:00:00"/>
    <s v="SAAS"/>
    <s v="Qualified"/>
    <n v="2"/>
    <m/>
    <m/>
    <n v="444"/>
    <n v="0.2"/>
    <d v="2024-11-17T00:00:00"/>
    <m/>
  </r>
  <r>
    <s v="Wiegand-Braun"/>
    <s v="France"/>
    <n v="48.864716000000001"/>
    <n v="2.3490139999999999"/>
    <s v="IT &amp; IT Services"/>
    <s v="Small (11-200)"/>
    <x v="7"/>
    <d v="2024-03-02T00:00:00"/>
    <s v="SAAS"/>
    <s v="Qualified"/>
    <n v="2"/>
    <m/>
    <m/>
    <n v="1067"/>
    <n v="0.4"/>
    <d v="2024-07-23T00:00:00"/>
    <m/>
  </r>
  <r>
    <s v="VonRueden, Kreiger and McGlynn"/>
    <s v="Italy"/>
    <n v="41.902782000000002"/>
    <n v="12.496366"/>
    <s v="Professional Services &amp; Consulting"/>
    <s v="Small (11-200)"/>
    <x v="1"/>
    <d v="2024-05-31T00:00:00"/>
    <s v="SAAS"/>
    <s v="Qualified"/>
    <n v="2"/>
    <m/>
    <m/>
    <n v="958"/>
    <n v="0.4"/>
    <d v="2025-05-11T00:00:00"/>
    <m/>
  </r>
  <r>
    <s v="Schmitt-Vandervort"/>
    <s v="Austria"/>
    <n v="48.210033000000003"/>
    <n v="16.363448999999999"/>
    <s v="Agriculture &amp; Mining"/>
    <s v="Small (11-200)"/>
    <x v="0"/>
    <d v="2024-05-01T00:00:00"/>
    <s v="Services"/>
    <s v="Qualified"/>
    <n v="2"/>
    <m/>
    <m/>
    <n v="1017"/>
    <n v="0.3"/>
    <d v="2024-10-27T00:00:00"/>
    <m/>
  </r>
  <r>
    <s v="Nicolas and Sons"/>
    <s v="Italy"/>
    <n v="41.902782000000002"/>
    <n v="12.496366"/>
    <s v="IT &amp; IT Services"/>
    <s v="Small (11-200)"/>
    <x v="0"/>
    <d v="2024-01-15T00:00:00"/>
    <s v="SAAS"/>
    <s v="Qualified"/>
    <n v="2"/>
    <m/>
    <m/>
    <n v="1621"/>
    <n v="0.4"/>
    <d v="2024-08-23T00:00:00"/>
    <m/>
  </r>
  <r>
    <s v="Stanton, Stracke and Hegmann"/>
    <s v="France"/>
    <n v="48.864716000000001"/>
    <n v="2.3490139999999999"/>
    <s v="Transportation &amp; Logistics"/>
    <s v="Small (11-200)"/>
    <x v="3"/>
    <d v="2024-04-08T00:00:00"/>
    <s v="SAAS"/>
    <s v="Qualified"/>
    <n v="2"/>
    <m/>
    <m/>
    <n v="604"/>
    <n v="0.2"/>
    <d v="2024-09-14T00:00:00"/>
    <m/>
  </r>
  <r>
    <s v="Kuvalis, McClure and Leannon"/>
    <s v="Austria"/>
    <n v="48.210033000000003"/>
    <n v="16.363448999999999"/>
    <s v="Construction &amp; Engineering"/>
    <s v="Small (11-200)"/>
    <x v="3"/>
    <d v="2024-01-27T00:00:00"/>
    <s v="SAAS"/>
    <s v="Qualified"/>
    <n v="2"/>
    <m/>
    <m/>
    <n v="1943"/>
    <n v="0.9"/>
    <d v="2025-01-13T00:00:00"/>
    <m/>
  </r>
  <r>
    <s v="Berge, Tremblay and Langworth"/>
    <s v="Portugal"/>
    <n v="38.736946000000003"/>
    <n v="-9.1426850000000002"/>
    <s v="Professional Services &amp; Consulting"/>
    <s v="Small (11-200)"/>
    <x v="4"/>
    <d v="2024-01-13T00:00:00"/>
    <s v="SAAS"/>
    <s v="Qualified"/>
    <n v="2"/>
    <m/>
    <m/>
    <n v="1019"/>
    <n v="0.2"/>
    <d v="2024-09-21T00:00:00"/>
    <m/>
  </r>
  <r>
    <s v="Schiller Group"/>
    <s v="Austria"/>
    <n v="48.210033000000003"/>
    <n v="16.363448999999999"/>
    <s v="Banking &amp; Finance"/>
    <s v="Small (11-200)"/>
    <x v="2"/>
    <d v="2024-05-05T00:00:00"/>
    <s v="Custom solution"/>
    <s v="Qualified"/>
    <n v="2"/>
    <m/>
    <m/>
    <n v="1623"/>
    <n v="0.2"/>
    <d v="2024-08-31T00:00:00"/>
    <m/>
  </r>
  <r>
    <s v="Considine Group"/>
    <s v="Switzerland"/>
    <n v="46.204391000000001"/>
    <n v="6.1431579999999997"/>
    <s v="IT &amp; IT Services"/>
    <s v="Small (11-200)"/>
    <x v="1"/>
    <d v="2024-05-23T00:00:00"/>
    <s v="Services"/>
    <s v="Qualified"/>
    <n v="2"/>
    <m/>
    <m/>
    <n v="466"/>
    <n v="0.3"/>
    <d v="2024-12-31T00:00:00"/>
    <m/>
  </r>
  <r>
    <s v="Hammes Group"/>
    <s v="Germany"/>
    <n v="52.520007999999997"/>
    <n v="13.404954"/>
    <s v="Energy &amp; Utilities"/>
    <s v="Small (11-200)"/>
    <x v="3"/>
    <d v="2024-01-29T00:00:00"/>
    <s v="Services"/>
    <s v="Qualified"/>
    <n v="2"/>
    <m/>
    <m/>
    <n v="444"/>
    <n v="0.5"/>
    <d v="2024-10-06T00:00:00"/>
    <m/>
  </r>
  <r>
    <s v="O'Reilly-Ruecker"/>
    <s v="Portugal"/>
    <n v="38.736946000000003"/>
    <n v="-9.1426850000000002"/>
    <s v="Banking &amp; Finance"/>
    <s v="Small (11-200)"/>
    <x v="3"/>
    <d v="2024-02-23T00:00:00"/>
    <s v="Services"/>
    <s v="Qualified"/>
    <n v="2"/>
    <m/>
    <m/>
    <n v="1748"/>
    <n v="0.5"/>
    <d v="2024-11-29T00:00:00"/>
    <m/>
  </r>
  <r>
    <s v="Kreiger, Pfannerstill and Spencer"/>
    <s v="Italy"/>
    <n v="41.902782000000002"/>
    <n v="12.496366"/>
    <s v="Government Administration &amp; Healthcare"/>
    <s v="Small (11-200)"/>
    <x v="0"/>
    <d v="2024-02-10T00:00:00"/>
    <s v="SAAS"/>
    <s v="Qualified"/>
    <n v="2"/>
    <m/>
    <m/>
    <n v="1276"/>
    <n v="0.5"/>
    <d v="2024-07-09T00:00:00"/>
    <m/>
  </r>
  <r>
    <s v="Schoen, Langworth and Howe"/>
    <s v="Belgium"/>
    <n v="51.260196999999998"/>
    <n v="4.4027710000000004"/>
    <s v="Banking &amp; Finance"/>
    <s v="Small (11-200)"/>
    <x v="2"/>
    <d v="2024-05-01T00:00:00"/>
    <s v="SAAS"/>
    <s v="Qualified"/>
    <n v="2"/>
    <m/>
    <m/>
    <n v="1968"/>
    <n v="1"/>
    <d v="2024-07-26T00:00:00"/>
    <m/>
  </r>
  <r>
    <s v="Hartmann Group"/>
    <s v="Portugal"/>
    <n v="38.736946000000003"/>
    <n v="-9.1426850000000002"/>
    <s v="Banking &amp; Finance"/>
    <s v="Small (11-200)"/>
    <x v="3"/>
    <d v="2024-03-23T00:00:00"/>
    <s v="SAAS"/>
    <s v="Qualified"/>
    <n v="2"/>
    <m/>
    <m/>
    <n v="500"/>
    <n v="0.4"/>
    <d v="2025-01-06T00:00:00"/>
    <m/>
  </r>
  <r>
    <s v="Swaniawski, Stokes and Beatty"/>
    <s v="Germany"/>
    <n v="52.520007999999997"/>
    <n v="13.404954"/>
    <s v="Transportation &amp; Logistics"/>
    <s v="Small (11-200)"/>
    <x v="5"/>
    <d v="2024-01-08T00:00:00"/>
    <s v="Custom solution"/>
    <s v="Qualified"/>
    <n v="2"/>
    <m/>
    <m/>
    <n v="494"/>
    <n v="0.2"/>
    <d v="2024-04-11T00:00:00"/>
    <m/>
  </r>
  <r>
    <s v="Rohan, Bogisich and Herman"/>
    <s v="Belgium"/>
    <n v="51.260196999999998"/>
    <n v="4.4027710000000004"/>
    <s v="Recreation &amp; Sports"/>
    <s v="Small (11-200)"/>
    <x v="1"/>
    <d v="2024-05-12T00:00:00"/>
    <s v="Services"/>
    <s v="Qualified"/>
    <n v="2"/>
    <m/>
    <m/>
    <n v="1307"/>
    <n v="0.2"/>
    <d v="2024-12-16T00:00:00"/>
    <m/>
  </r>
  <r>
    <s v="Toy LLC"/>
    <s v="Italy"/>
    <n v="41.902782000000002"/>
    <n v="12.496366"/>
    <s v="IT &amp; IT Services"/>
    <s v="Small (11-200)"/>
    <x v="2"/>
    <d v="2024-04-18T00:00:00"/>
    <s v="SAAS"/>
    <s v="Qualified"/>
    <n v="2"/>
    <m/>
    <m/>
    <n v="1913"/>
    <n v="0.4"/>
    <d v="2024-05-27T00:00:00"/>
    <m/>
  </r>
  <r>
    <s v="Raynor, Hand and Grady"/>
    <s v="France"/>
    <n v="48.864716000000001"/>
    <n v="2.3490139999999999"/>
    <s v="Construction &amp; Engineering"/>
    <s v="Small (11-200)"/>
    <x v="6"/>
    <d v="2024-02-24T00:00:00"/>
    <s v="SAAS"/>
    <s v="Qualified"/>
    <n v="2"/>
    <m/>
    <m/>
    <n v="1519"/>
    <n v="0.9"/>
    <d v="2024-10-15T00:00:00"/>
    <m/>
  </r>
  <r>
    <s v="Corwin-Nolan"/>
    <s v="Germany"/>
    <n v="52.520007999999997"/>
    <n v="13.404954"/>
    <s v="Construction &amp; Engineering"/>
    <s v="Small (11-200)"/>
    <x v="3"/>
    <d v="2024-03-31T00:00:00"/>
    <s v="Services"/>
    <s v="Qualified"/>
    <n v="2"/>
    <m/>
    <m/>
    <n v="1323"/>
    <n v="0.4"/>
    <d v="2025-02-10T00:00:00"/>
    <m/>
  </r>
  <r>
    <s v="Green-Jenkins"/>
    <s v="Spain"/>
    <n v="40.416775000000001"/>
    <n v="-3.7037900000000001"/>
    <s v="Retail &amp; Distribution"/>
    <s v="Small (11-200)"/>
    <x v="7"/>
    <d v="2024-01-10T00:00:00"/>
    <s v="Custom solution"/>
    <s v="Qualified"/>
    <n v="2"/>
    <m/>
    <m/>
    <n v="304"/>
    <n v="0.3"/>
    <d v="2024-05-04T00:00:00"/>
    <m/>
  </r>
  <r>
    <s v="Bogan, Schmeler and Schimmel"/>
    <s v="Italy"/>
    <n v="41.902782000000002"/>
    <n v="12.496366"/>
    <s v="Energy &amp; Utilities"/>
    <s v="Small (11-200)"/>
    <x v="2"/>
    <d v="2024-02-14T00:00:00"/>
    <s v="SAAS"/>
    <s v="Qualified"/>
    <n v="2"/>
    <m/>
    <m/>
    <n v="762"/>
    <n v="0.2"/>
    <d v="2024-06-29T00:00:00"/>
    <m/>
  </r>
  <r>
    <s v="Mitchell Inc"/>
    <s v="Germany"/>
    <n v="52.520007999999997"/>
    <n v="13.404954"/>
    <s v="Professional Services &amp; Consulting"/>
    <s v="Small (11-200)"/>
    <x v="1"/>
    <d v="2024-04-04T00:00:00"/>
    <s v="SAAS"/>
    <s v="Qualified"/>
    <n v="2"/>
    <m/>
    <m/>
    <n v="834"/>
    <n v="0.3"/>
    <d v="2024-05-16T00:00:00"/>
    <m/>
  </r>
  <r>
    <s v="Reichel, Spencer and Rau"/>
    <s v="Switzerland"/>
    <n v="46.204391000000001"/>
    <n v="6.1431579999999997"/>
    <s v="IT &amp; IT Services"/>
    <s v="Small (11-200)"/>
    <x v="2"/>
    <d v="2024-02-26T00:00:00"/>
    <s v="Services"/>
    <s v="Qualified"/>
    <n v="2"/>
    <m/>
    <m/>
    <n v="1973"/>
    <n v="0.5"/>
    <d v="2024-12-21T00:00:00"/>
    <m/>
  </r>
  <r>
    <s v="Feeney, Schneider and Boyle"/>
    <s v="France"/>
    <n v="48.864716000000001"/>
    <n v="2.3490139999999999"/>
    <s v="IT &amp; IT Services"/>
    <s v="Small (11-200)"/>
    <x v="2"/>
    <d v="2024-02-29T00:00:00"/>
    <s v="Services"/>
    <s v="Qualified"/>
    <n v="2"/>
    <m/>
    <m/>
    <n v="1850"/>
    <n v="0.3"/>
    <d v="2024-10-02T00:00:00"/>
    <m/>
  </r>
  <r>
    <s v="Sipes Group"/>
    <s v="Italy"/>
    <n v="41.902782000000002"/>
    <n v="12.496366"/>
    <s v="Professional Services &amp; Consulting"/>
    <s v="Small (11-200)"/>
    <x v="3"/>
    <d v="2024-01-11T00:00:00"/>
    <s v="SAAS"/>
    <s v="Qualified"/>
    <n v="2"/>
    <m/>
    <m/>
    <n v="1222"/>
    <n v="0.4"/>
    <d v="2024-05-07T00:00:00"/>
    <m/>
  </r>
  <r>
    <s v="Kunze and Sons"/>
    <s v="Spain"/>
    <n v="40.416775000000001"/>
    <n v="-3.7037900000000001"/>
    <s v="Banking &amp; Finance"/>
    <s v="Small (11-200)"/>
    <x v="3"/>
    <d v="2024-02-03T00:00:00"/>
    <s v="SAAS"/>
    <s v="Qualified"/>
    <n v="2"/>
    <m/>
    <m/>
    <n v="992"/>
    <n v="0.3"/>
    <d v="2024-09-04T00:00:00"/>
    <m/>
  </r>
  <r>
    <s v="Schaden-Rau"/>
    <s v="Austria"/>
    <n v="48.210033000000003"/>
    <n v="16.363448999999999"/>
    <s v="Banking &amp; Finance"/>
    <s v="Small (11-200)"/>
    <x v="5"/>
    <d v="2024-05-24T00:00:00"/>
    <s v="Services"/>
    <s v="Qualified"/>
    <n v="2"/>
    <m/>
    <m/>
    <n v="1488"/>
    <n v="0.4"/>
    <d v="2024-08-02T00:00:00"/>
    <m/>
  </r>
  <r>
    <s v="Jenkins and Sons"/>
    <s v="Netherlands"/>
    <n v="52.370215999999999"/>
    <n v="4.895168"/>
    <s v="Professional Services &amp; Consulting"/>
    <s v="Small (11-200)"/>
    <x v="5"/>
    <d v="2024-01-27T00:00:00"/>
    <s v="SAAS"/>
    <s v="Qualified"/>
    <n v="2"/>
    <m/>
    <m/>
    <n v="1636"/>
    <n v="0.2"/>
    <d v="2024-04-17T00:00:00"/>
    <m/>
  </r>
  <r>
    <s v="Dibbert, Parisian and Stiedemann"/>
    <s v="Italy"/>
    <n v="41.902782000000002"/>
    <n v="12.496366"/>
    <s v="IT &amp; IT Services"/>
    <s v="Small (11-200)"/>
    <x v="6"/>
    <d v="2024-03-01T00:00:00"/>
    <s v="Custom solution"/>
    <s v="Qualified"/>
    <n v="2"/>
    <m/>
    <m/>
    <n v="296"/>
    <n v="0.4"/>
    <d v="2024-09-14T00:00:00"/>
    <m/>
  </r>
  <r>
    <s v="Daniel and Sons"/>
    <s v="Portugal"/>
    <n v="38.736946000000003"/>
    <n v="-9.1426850000000002"/>
    <s v="Government Administration &amp; Healthcare"/>
    <s v="Small (11-200)"/>
    <x v="3"/>
    <d v="2024-05-02T00:00:00"/>
    <s v="SAAS"/>
    <s v="Qualified"/>
    <n v="2"/>
    <m/>
    <m/>
    <n v="1927"/>
    <n v="0.1"/>
    <d v="2024-09-05T00:00:00"/>
    <m/>
  </r>
  <r>
    <s v="Ullrich-Runte"/>
    <s v="Italy"/>
    <n v="41.902782000000002"/>
    <n v="12.496366"/>
    <s v="Transportation &amp; Logistics"/>
    <s v="Small (11-200)"/>
    <x v="3"/>
    <d v="2024-04-23T00:00:00"/>
    <s v="Services"/>
    <s v="Qualified"/>
    <n v="2"/>
    <m/>
    <m/>
    <n v="1958"/>
    <n v="0.5"/>
    <d v="2025-04-07T00:00:00"/>
    <m/>
  </r>
  <r>
    <s v="Gorczany LLC"/>
    <s v="Germany"/>
    <n v="52.520007999999997"/>
    <n v="13.404954"/>
    <s v="Agriculture &amp; Mining"/>
    <s v="Small (11-200)"/>
    <x v="7"/>
    <d v="2024-03-12T00:00:00"/>
    <s v="SAAS"/>
    <s v="Qualified"/>
    <n v="2"/>
    <m/>
    <m/>
    <n v="1396"/>
    <n v="0.1"/>
    <d v="2024-09-09T00:00:00"/>
    <m/>
  </r>
  <r>
    <s v="Mayert-Heller"/>
    <s v="France"/>
    <n v="48.864716000000001"/>
    <n v="2.3490139999999999"/>
    <s v="Transportation &amp; Logistics"/>
    <s v="Small (11-200)"/>
    <x v="5"/>
    <d v="2024-05-21T00:00:00"/>
    <s v="SAAS"/>
    <s v="Qualified"/>
    <n v="2"/>
    <m/>
    <m/>
    <n v="205"/>
    <n v="0.2"/>
    <d v="2024-11-07T00:00:00"/>
    <m/>
  </r>
  <r>
    <s v="Schoen-Gutmann"/>
    <s v="Switzerland"/>
    <n v="46.204391000000001"/>
    <n v="6.1431579999999997"/>
    <s v="IT &amp; IT Services"/>
    <s v="Small (11-200)"/>
    <x v="1"/>
    <d v="2024-01-22T00:00:00"/>
    <s v="SAAS"/>
    <s v="Qualified"/>
    <n v="2"/>
    <m/>
    <m/>
    <n v="951"/>
    <n v="1"/>
    <d v="2024-03-02T00:00:00"/>
    <m/>
  </r>
  <r>
    <s v="Langosh-Kunde"/>
    <s v="Italy"/>
    <n v="41.902782000000002"/>
    <n v="12.496366"/>
    <s v="Government Administration &amp; Healthcare"/>
    <s v="Small (11-200)"/>
    <x v="0"/>
    <d v="2024-01-29T00:00:00"/>
    <s v="SAAS"/>
    <s v="Qualified"/>
    <n v="2"/>
    <m/>
    <m/>
    <n v="271"/>
    <n v="0.8"/>
    <d v="2024-10-04T00:00:00"/>
    <m/>
  </r>
  <r>
    <s v="Harvey and Sons"/>
    <s v="Italy"/>
    <n v="41.902782000000002"/>
    <n v="12.496366"/>
    <s v="Construction &amp; Engineering"/>
    <s v="Small (11-200)"/>
    <x v="3"/>
    <d v="2024-03-29T00:00:00"/>
    <s v="Services"/>
    <s v="Qualified"/>
    <n v="2"/>
    <m/>
    <m/>
    <n v="740"/>
    <n v="0.3"/>
    <d v="2024-12-06T00:00:00"/>
    <m/>
  </r>
  <r>
    <s v="Shanahan-Emard"/>
    <s v="Germany"/>
    <n v="52.520007999999997"/>
    <n v="13.404954"/>
    <s v="Telecommunications"/>
    <s v="Small (11-200)"/>
    <x v="1"/>
    <d v="2024-05-11T00:00:00"/>
    <s v="SAAS"/>
    <s v="Qualified"/>
    <n v="2"/>
    <m/>
    <m/>
    <n v="1520"/>
    <n v="0.4"/>
    <d v="2025-05-07T00:00:00"/>
    <m/>
  </r>
  <r>
    <s v="Goldner-Carter"/>
    <s v="Belgium"/>
    <n v="51.260196999999998"/>
    <n v="4.4027710000000004"/>
    <s v="Professional Services &amp; Consulting"/>
    <s v="Small (11-200)"/>
    <x v="3"/>
    <d v="2024-04-02T00:00:00"/>
    <s v="Services"/>
    <s v="Qualified"/>
    <n v="2"/>
    <m/>
    <m/>
    <n v="774"/>
    <n v="0.2"/>
    <d v="2024-05-22T00:00:00"/>
    <m/>
  </r>
  <r>
    <s v="McClure and Sons"/>
    <s v="Italy"/>
    <n v="41.902782000000002"/>
    <n v="12.496366"/>
    <s v="IT &amp; IT Services"/>
    <s v="Small (11-200)"/>
    <x v="2"/>
    <d v="2024-01-12T00:00:00"/>
    <s v="SAAS"/>
    <s v="Qualified"/>
    <n v="2"/>
    <m/>
    <m/>
    <n v="373"/>
    <n v="0.7"/>
    <d v="2024-12-10T00:00:00"/>
    <m/>
  </r>
  <r>
    <s v="Nicolas Group"/>
    <s v="Spain"/>
    <n v="40.416775000000001"/>
    <n v="-3.7037900000000001"/>
    <s v="Recreation &amp; Sports"/>
    <s v="Small (11-200)"/>
    <x v="4"/>
    <d v="2024-02-07T00:00:00"/>
    <s v="Services"/>
    <s v="Qualified"/>
    <n v="2"/>
    <m/>
    <m/>
    <n v="1382"/>
    <n v="0.4"/>
    <d v="2024-09-06T00:00:00"/>
    <m/>
  </r>
  <r>
    <s v="Stanton, Gislason and Mosciski"/>
    <s v="Italy"/>
    <n v="41.902782000000002"/>
    <n v="12.496366"/>
    <s v="Construction &amp; Engineering"/>
    <s v="Small (11-200)"/>
    <x v="0"/>
    <d v="2024-01-31T00:00:00"/>
    <s v="Custom solution"/>
    <s v="Qualified"/>
    <n v="2"/>
    <m/>
    <m/>
    <n v="1247"/>
    <n v="0.3"/>
    <d v="2025-01-13T00:00:00"/>
    <m/>
  </r>
  <r>
    <s v="Ward-DuBuque"/>
    <s v="France"/>
    <n v="48.864716000000001"/>
    <n v="2.3490139999999999"/>
    <s v="Professional Services &amp; Consulting"/>
    <s v="Small (11-200)"/>
    <x v="6"/>
    <d v="2024-01-22T00:00:00"/>
    <s v="Services"/>
    <s v="Qualified"/>
    <n v="2"/>
    <m/>
    <m/>
    <n v="1780"/>
    <n v="0.4"/>
    <d v="2025-01-02T00:00:00"/>
    <m/>
  </r>
  <r>
    <s v="Willms Group"/>
    <s v="Switzerland"/>
    <n v="46.204391000000001"/>
    <n v="6.1431579999999997"/>
    <s v="IT &amp; IT Services"/>
    <s v="Small (11-200)"/>
    <x v="0"/>
    <d v="2024-03-24T00:00:00"/>
    <s v="Services"/>
    <s v="Qualified"/>
    <n v="2"/>
    <m/>
    <m/>
    <n v="1589"/>
    <n v="0.1"/>
    <d v="2024-11-28T00:00:00"/>
    <m/>
  </r>
  <r>
    <s v="Towne, Koss and Romaguera"/>
    <s v="Italy"/>
    <n v="41.902782000000002"/>
    <n v="12.496366"/>
    <s v="Telecommunications"/>
    <s v="Small (11-200)"/>
    <x v="7"/>
    <d v="2024-02-29T00:00:00"/>
    <s v="SAAS"/>
    <s v="Qualified"/>
    <n v="2"/>
    <m/>
    <m/>
    <n v="303"/>
    <n v="0.2"/>
    <d v="2024-12-30T00:00:00"/>
    <m/>
  </r>
  <r>
    <s v="Treutel, Carter and Daniel"/>
    <s v="Netherlands"/>
    <n v="52.370215999999999"/>
    <n v="4.895168"/>
    <s v="Banking &amp; Finance"/>
    <s v="Small (11-200)"/>
    <x v="3"/>
    <d v="2024-02-23T00:00:00"/>
    <s v="SAAS"/>
    <s v="Qualified"/>
    <n v="2"/>
    <m/>
    <m/>
    <n v="348"/>
    <n v="0.2"/>
    <d v="2024-07-06T00:00:00"/>
    <m/>
  </r>
  <r>
    <s v="Brekke LLC"/>
    <s v="Portugal"/>
    <n v="38.736946000000003"/>
    <n v="-9.1426850000000002"/>
    <s v="IT &amp; IT Services"/>
    <s v="Small (11-200)"/>
    <x v="3"/>
    <d v="2024-02-08T00:00:00"/>
    <s v="SAAS"/>
    <s v="Qualified"/>
    <n v="2"/>
    <m/>
    <m/>
    <n v="1908"/>
    <n v="0.4"/>
    <d v="2024-04-17T00:00:00"/>
    <m/>
  </r>
  <r>
    <s v="Franecki and Sons"/>
    <s v="Germany"/>
    <n v="52.520007999999997"/>
    <n v="13.404954"/>
    <s v="Banking &amp; Finance"/>
    <s v="Small (11-200)"/>
    <x v="0"/>
    <d v="2024-01-06T00:00:00"/>
    <s v="Services"/>
    <s v="Qualified"/>
    <n v="2"/>
    <m/>
    <m/>
    <n v="433"/>
    <n v="0.5"/>
    <d v="2024-04-11T00:00:00"/>
    <m/>
  </r>
  <r>
    <s v="Ondricka-Heller"/>
    <s v="France"/>
    <n v="48.864716000000001"/>
    <n v="2.3490139999999999"/>
    <s v="Transportation &amp; Logistics"/>
    <s v="Small (11-200)"/>
    <x v="5"/>
    <d v="2024-03-26T00:00:00"/>
    <s v="Custom solution"/>
    <s v="Qualified"/>
    <n v="2"/>
    <m/>
    <m/>
    <n v="325"/>
    <n v="0.4"/>
    <d v="2024-06-18T00:00:00"/>
    <m/>
  </r>
  <r>
    <s v="Heidenreich, Hirthe and Kohler"/>
    <s v="Belgium"/>
    <n v="51.260196999999998"/>
    <n v="4.4027710000000004"/>
    <s v="Banking &amp; Finance"/>
    <s v="Small (11-200)"/>
    <x v="1"/>
    <d v="2024-01-29T00:00:00"/>
    <s v="SAAS"/>
    <s v="Qualified"/>
    <n v="2"/>
    <m/>
    <m/>
    <n v="970"/>
    <n v="0.2"/>
    <d v="2024-11-21T00:00:00"/>
    <m/>
  </r>
  <r>
    <s v="Donnelly-O'Keefe"/>
    <s v="Italy"/>
    <n v="41.902782000000002"/>
    <n v="12.496366"/>
    <s v="IT &amp; IT Services"/>
    <s v="Small (11-200)"/>
    <x v="2"/>
    <d v="2024-02-26T00:00:00"/>
    <s v="SAAS"/>
    <s v="Qualified"/>
    <n v="2"/>
    <m/>
    <m/>
    <n v="325"/>
    <n v="0.2"/>
    <d v="2024-06-08T00:00:00"/>
    <m/>
  </r>
  <r>
    <s v="Johnston LLC"/>
    <s v="Switzerland"/>
    <n v="46.204391000000001"/>
    <n v="6.1431579999999997"/>
    <s v="Banking &amp; Finance"/>
    <s v="Small (11-200)"/>
    <x v="3"/>
    <d v="2024-05-19T00:00:00"/>
    <s v="Services"/>
    <s v="Qualified"/>
    <n v="2"/>
    <m/>
    <m/>
    <n v="206"/>
    <n v="0.2"/>
    <d v="2025-01-15T00:00:00"/>
    <m/>
  </r>
  <r>
    <s v="Runolfsdottir Inc"/>
    <s v="Germany"/>
    <n v="52.520007999999997"/>
    <n v="13.404954"/>
    <s v="Manufacturing &amp; Production"/>
    <s v="Small (11-200)"/>
    <x v="4"/>
    <d v="2024-01-15T00:00:00"/>
    <s v="Services"/>
    <s v="Qualified"/>
    <n v="2"/>
    <m/>
    <m/>
    <n v="1001"/>
    <n v="0.5"/>
    <d v="2025-01-03T00:00:00"/>
    <m/>
  </r>
  <r>
    <s v="Glover Inc"/>
    <s v="Switzerland"/>
    <n v="46.204391000000001"/>
    <n v="6.1431579999999997"/>
    <s v="IT &amp; IT Services"/>
    <s v="Small (11-200)"/>
    <x v="3"/>
    <d v="2024-03-23T00:00:00"/>
    <s v="Services"/>
    <s v="Qualified"/>
    <n v="2"/>
    <m/>
    <m/>
    <n v="842"/>
    <n v="0.3"/>
    <d v="2024-05-08T00:00:00"/>
    <m/>
  </r>
  <r>
    <s v="Swaniawski-DuBuque"/>
    <s v="Germany"/>
    <n v="52.520007999999997"/>
    <n v="13.404954"/>
    <s v="Recreation &amp; Sports"/>
    <s v="Small (11-200)"/>
    <x v="3"/>
    <d v="2024-04-01T00:00:00"/>
    <s v="Services"/>
    <s v="Qualified"/>
    <n v="2"/>
    <m/>
    <m/>
    <n v="300"/>
    <n v="0.6"/>
    <d v="2025-03-18T00:00:00"/>
    <m/>
  </r>
  <r>
    <s v="Schneider, Lowe and O'Kon"/>
    <s v="Italy"/>
    <n v="41.902782000000002"/>
    <n v="12.496366"/>
    <s v="Energy &amp; Utilities"/>
    <s v="Small (11-200)"/>
    <x v="4"/>
    <d v="2024-01-04T00:00:00"/>
    <s v="Services"/>
    <s v="Qualified"/>
    <n v="2"/>
    <m/>
    <m/>
    <n v="1204"/>
    <n v="0.5"/>
    <d v="2024-06-10T00:00:00"/>
    <m/>
  </r>
  <r>
    <s v="Bergstrom and Sons"/>
    <s v="Austria"/>
    <n v="48.210033000000003"/>
    <n v="16.363448999999999"/>
    <s v="Transportation &amp; Logistics"/>
    <s v="Small (11-200)"/>
    <x v="5"/>
    <d v="2024-05-03T00:00:00"/>
    <s v="SAAS"/>
    <s v="Qualified"/>
    <n v="2"/>
    <m/>
    <m/>
    <n v="1834"/>
    <n v="0.4"/>
    <d v="2024-11-27T00:00:00"/>
    <m/>
  </r>
  <r>
    <s v="Lueilwitz, Rodriguez and Wiegand"/>
    <s v="Italy"/>
    <n v="41.902782000000002"/>
    <n v="12.496366"/>
    <s v="Professional Services &amp; Consulting"/>
    <s v="Small (11-200)"/>
    <x v="6"/>
    <d v="2024-05-17T00:00:00"/>
    <s v="Services"/>
    <s v="Qualified"/>
    <n v="2"/>
    <m/>
    <m/>
    <n v="444"/>
    <n v="0.3"/>
    <d v="2025-05-07T00:00:00"/>
    <m/>
  </r>
  <r>
    <s v="Nitzsche, Howe and Anderson"/>
    <s v="France"/>
    <n v="48.864716000000001"/>
    <n v="2.3490139999999999"/>
    <s v="IT &amp; IT Services"/>
    <s v="Small (11-200)"/>
    <x v="6"/>
    <d v="2024-02-13T00:00:00"/>
    <s v="Services"/>
    <s v="Qualified"/>
    <n v="2"/>
    <m/>
    <m/>
    <n v="1107"/>
    <n v="0.2"/>
    <d v="2024-10-19T00:00:00"/>
    <m/>
  </r>
  <r>
    <s v="Durgan, McLaughlin and Will"/>
    <s v="Italy"/>
    <n v="41.902782000000002"/>
    <n v="12.496366"/>
    <s v="Education &amp; Science"/>
    <s v="Small (11-200)"/>
    <x v="2"/>
    <d v="2024-03-07T00:00:00"/>
    <s v="Services"/>
    <s v="Qualified"/>
    <n v="2"/>
    <m/>
    <m/>
    <n v="322"/>
    <n v="0.5"/>
    <d v="2024-09-16T00:00:00"/>
    <m/>
  </r>
  <r>
    <s v="Terry, Mayer and Wehner"/>
    <s v="Portugal"/>
    <n v="38.736946000000003"/>
    <n v="-9.1426850000000002"/>
    <s v="Government Administration &amp; Healthcare"/>
    <s v="Small (11-200)"/>
    <x v="2"/>
    <d v="2024-02-11T00:00:00"/>
    <s v="Custom solution"/>
    <s v="Qualified"/>
    <n v="2"/>
    <m/>
    <m/>
    <n v="1872"/>
    <n v="1"/>
    <d v="2024-12-15T00:00:00"/>
    <m/>
  </r>
  <r>
    <s v="Metz, Heaney and Hand"/>
    <s v="Belgium"/>
    <n v="51.260196999999998"/>
    <n v="4.4027710000000004"/>
    <s v="Transportation &amp; Logistics"/>
    <s v="Small (11-200)"/>
    <x v="2"/>
    <d v="2024-05-04T00:00:00"/>
    <s v="SAAS"/>
    <s v="Qualified"/>
    <n v="2"/>
    <m/>
    <m/>
    <n v="1774"/>
    <n v="0.9"/>
    <d v="2024-12-26T00:00:00"/>
    <m/>
  </r>
  <r>
    <s v="Wilderman Group"/>
    <s v="France"/>
    <n v="48.864716000000001"/>
    <n v="2.3490139999999999"/>
    <s v="Recreation &amp; Sports"/>
    <s v="Small (11-200)"/>
    <x v="4"/>
    <d v="2024-03-26T00:00:00"/>
    <s v="SAAS"/>
    <s v="Qualified"/>
    <n v="2"/>
    <m/>
    <m/>
    <n v="1981"/>
    <n v="0.3"/>
    <d v="2025-03-01T00:00:00"/>
    <m/>
  </r>
  <r>
    <s v="MacGyver, McGlynn and Buckridge"/>
    <s v="Portugal"/>
    <n v="38.736946000000003"/>
    <n v="-9.1426850000000002"/>
    <s v="Manufacturing &amp; Production"/>
    <s v="Small (11-200)"/>
    <x v="3"/>
    <d v="2024-01-27T00:00:00"/>
    <s v="Custom solution"/>
    <s v="Qualified"/>
    <n v="2"/>
    <m/>
    <m/>
    <n v="1478"/>
    <n v="0.2"/>
    <d v="2024-05-30T00:00:00"/>
    <m/>
  </r>
  <r>
    <s v="Veum-Friesen"/>
    <s v="Germany"/>
    <n v="52.520007999999997"/>
    <n v="13.404954"/>
    <s v="Professional Services &amp; Consulting"/>
    <s v="Small (11-200)"/>
    <x v="7"/>
    <d v="2024-02-21T00:00:00"/>
    <s v="Custom solution"/>
    <s v="Qualified"/>
    <n v="2"/>
    <m/>
    <m/>
    <n v="1199"/>
    <n v="0.4"/>
    <d v="2024-11-08T00:00:00"/>
    <m/>
  </r>
  <r>
    <s v="Dibbert, Hayes and Doyle"/>
    <s v="Germany"/>
    <n v="52.520007999999997"/>
    <n v="13.404954"/>
    <s v="Banking &amp; Finance"/>
    <s v="Small (11-200)"/>
    <x v="1"/>
    <d v="2024-01-08T00:00:00"/>
    <s v="SAAS"/>
    <s v="Qualified"/>
    <n v="2"/>
    <m/>
    <m/>
    <n v="1042"/>
    <n v="0.2"/>
    <d v="2024-03-26T00:00:00"/>
    <m/>
  </r>
  <r>
    <s v="Bechtelar LLC"/>
    <s v="Germany"/>
    <n v="52.520007999999997"/>
    <n v="13.404954"/>
    <s v="IT &amp; IT Services"/>
    <s v="Small (11-200)"/>
    <x v="5"/>
    <d v="2024-05-14T00:00:00"/>
    <s v="SAAS"/>
    <s v="Qualified"/>
    <n v="2"/>
    <m/>
    <m/>
    <n v="299"/>
    <n v="0.4"/>
    <d v="2025-03-06T00:00:00"/>
    <m/>
  </r>
  <r>
    <s v="Crist, Cole and Hegmann"/>
    <s v="Switzerland"/>
    <n v="46.204391000000001"/>
    <n v="6.1431579999999997"/>
    <s v="Government Administration &amp; Healthcare"/>
    <s v="Small (11-200)"/>
    <x v="4"/>
    <d v="2024-01-21T00:00:00"/>
    <s v="SAAS"/>
    <s v="Qualified"/>
    <n v="2"/>
    <m/>
    <m/>
    <n v="1361"/>
    <n v="1"/>
    <d v="2024-07-05T00:00:00"/>
    <m/>
  </r>
  <r>
    <s v="Kihn, Gusikowski and Kris"/>
    <s v="Switzerland"/>
    <n v="46.204391000000001"/>
    <n v="6.1431579999999997"/>
    <s v="IT &amp; IT Services"/>
    <s v="Small (11-200)"/>
    <x v="2"/>
    <d v="2024-01-23T00:00:00"/>
    <s v="Services"/>
    <s v="Qualified"/>
    <n v="2"/>
    <m/>
    <m/>
    <n v="1946"/>
    <n v="0.9"/>
    <d v="2024-03-18T00:00:00"/>
    <m/>
  </r>
  <r>
    <s v="Farrell and Sons"/>
    <s v="Portugal"/>
    <n v="38.736946000000003"/>
    <n v="-9.1426850000000002"/>
    <s v="Telecommunications"/>
    <s v="Small (11-200)"/>
    <x v="3"/>
    <d v="2024-02-09T00:00:00"/>
    <s v="Custom solution"/>
    <s v="Qualified"/>
    <n v="2"/>
    <m/>
    <m/>
    <n v="1528"/>
    <n v="0.5"/>
    <d v="2024-09-20T00:00:00"/>
    <m/>
  </r>
  <r>
    <s v="Cummings-Williamson"/>
    <s v="Italy"/>
    <n v="41.902782000000002"/>
    <n v="12.496366"/>
    <s v="Transportation &amp; Logistics"/>
    <s v="Small (11-200)"/>
    <x v="3"/>
    <d v="2024-03-29T00:00:00"/>
    <s v="SAAS"/>
    <s v="Qualified"/>
    <n v="2"/>
    <m/>
    <m/>
    <n v="1513"/>
    <n v="0.5"/>
    <d v="2025-03-25T00:00:00"/>
    <m/>
  </r>
  <r>
    <s v="Ritchie LLC"/>
    <s v="Italy"/>
    <n v="41.902782000000002"/>
    <n v="12.496366"/>
    <s v="Telecommunications"/>
    <s v="Small (11-200)"/>
    <x v="3"/>
    <d v="2024-01-20T00:00:00"/>
    <s v="Services"/>
    <s v="Qualified"/>
    <n v="2"/>
    <m/>
    <m/>
    <n v="1901"/>
    <n v="0.1"/>
    <d v="2024-04-18T00:00:00"/>
    <m/>
  </r>
  <r>
    <s v="Ritchie-Luettgen"/>
    <s v="France"/>
    <n v="48.864716000000001"/>
    <n v="2.3490139999999999"/>
    <s v="Retail &amp; Distribution"/>
    <s v="Small (11-200)"/>
    <x v="3"/>
    <d v="2024-04-30T00:00:00"/>
    <s v="Custom solution"/>
    <s v="Qualified"/>
    <n v="2"/>
    <m/>
    <m/>
    <n v="1584"/>
    <n v="0.6"/>
    <d v="2024-11-25T00:00:00"/>
    <m/>
  </r>
  <r>
    <s v="Davis-Keebler"/>
    <s v="Italy"/>
    <n v="41.902782000000002"/>
    <n v="12.496366"/>
    <s v="Transportation &amp; Logistics"/>
    <s v="Small (11-200)"/>
    <x v="2"/>
    <d v="2024-03-29T00:00:00"/>
    <s v="Services"/>
    <s v="Qualified"/>
    <n v="2"/>
    <m/>
    <m/>
    <n v="226"/>
    <n v="0.2"/>
    <d v="2025-03-24T00:00:00"/>
    <m/>
  </r>
  <r>
    <s v="Tremblay-Will"/>
    <s v="Italy"/>
    <n v="41.902782000000002"/>
    <n v="12.496366"/>
    <s v="Professional Services &amp; Consulting"/>
    <s v="Small (11-200)"/>
    <x v="3"/>
    <d v="2024-03-26T00:00:00"/>
    <s v="Custom solution"/>
    <s v="Qualified"/>
    <n v="2"/>
    <m/>
    <m/>
    <n v="383"/>
    <n v="0.3"/>
    <d v="2024-07-30T00:00:00"/>
    <m/>
  </r>
  <r>
    <s v="Runte-O'Connell"/>
    <s v="Portugal"/>
    <n v="38.736946000000003"/>
    <n v="-9.1426850000000002"/>
    <s v="Professional Services &amp; Consulting"/>
    <s v="Small (11-200)"/>
    <x v="1"/>
    <d v="2024-02-13T00:00:00"/>
    <s v="SAAS"/>
    <s v="Qualified"/>
    <n v="2"/>
    <m/>
    <m/>
    <n v="728"/>
    <n v="0.6"/>
    <d v="2024-06-06T00:00:00"/>
    <m/>
  </r>
  <r>
    <s v="Ziemann Group"/>
    <s v="Spain"/>
    <n v="40.416775000000001"/>
    <n v="-3.7037900000000001"/>
    <s v="Transportation &amp; Logistics"/>
    <s v="Small (11-200)"/>
    <x v="1"/>
    <d v="2024-02-05T00:00:00"/>
    <s v="Services"/>
    <s v="Qualified"/>
    <n v="2"/>
    <m/>
    <m/>
    <n v="258"/>
    <n v="0.3"/>
    <d v="2025-01-30T00:00:00"/>
    <m/>
  </r>
  <r>
    <s v="Pacocha Group"/>
    <s v="Portugal"/>
    <n v="38.736946000000003"/>
    <n v="-9.1426850000000002"/>
    <s v="Education &amp; Science"/>
    <s v="Small (11-200)"/>
    <x v="3"/>
    <d v="2024-03-22T00:00:00"/>
    <s v="Services"/>
    <s v="Qualified"/>
    <n v="2"/>
    <m/>
    <m/>
    <n v="466"/>
    <n v="0.3"/>
    <d v="2024-11-15T00:00:00"/>
    <m/>
  </r>
  <r>
    <s v="Runte-Feeney"/>
    <s v="Portugal"/>
    <n v="38.736946000000003"/>
    <n v="-9.1426850000000002"/>
    <s v="Manufacturing &amp; Production"/>
    <s v="Small (11-200)"/>
    <x v="4"/>
    <d v="2024-05-06T00:00:00"/>
    <s v="SAAS"/>
    <s v="Qualified"/>
    <n v="2"/>
    <m/>
    <m/>
    <n v="1459"/>
    <n v="0.8"/>
    <d v="2024-08-22T00:00:00"/>
    <m/>
  </r>
  <r>
    <s v="Zemlak-Brekke"/>
    <s v="France"/>
    <n v="48.864716000000001"/>
    <n v="2.3490139999999999"/>
    <s v="IT &amp; IT Services"/>
    <s v="Small (11-200)"/>
    <x v="5"/>
    <d v="2024-02-20T00:00:00"/>
    <s v="SAAS"/>
    <s v="Qualified"/>
    <n v="2"/>
    <m/>
    <m/>
    <n v="568"/>
    <n v="1"/>
    <d v="2024-12-23T00:00:00"/>
    <m/>
  </r>
  <r>
    <s v="Conn LLC"/>
    <s v="Austria"/>
    <n v="48.210033000000003"/>
    <n v="16.363448999999999"/>
    <s v="Government Administration &amp; Healthcare"/>
    <s v="Small (11-200)"/>
    <x v="4"/>
    <d v="2024-01-27T00:00:00"/>
    <s v="SAAS"/>
    <s v="Qualified"/>
    <n v="2"/>
    <m/>
    <m/>
    <n v="1826"/>
    <n v="0.3"/>
    <d v="2024-06-01T00:00:00"/>
    <m/>
  </r>
  <r>
    <s v="Gibson-Ullrich"/>
    <s v="Germany"/>
    <n v="52.520007999999997"/>
    <n v="13.404954"/>
    <s v="Banking &amp; Finance"/>
    <s v="Small (11-200)"/>
    <x v="0"/>
    <d v="2024-02-03T00:00:00"/>
    <s v="SAAS"/>
    <s v="Qualified"/>
    <n v="2"/>
    <m/>
    <m/>
    <n v="1939"/>
    <n v="0.7"/>
    <d v="2024-08-11T00:00:00"/>
    <m/>
  </r>
  <r>
    <s v="Parker, Spencer and O'Conner"/>
    <s v="Italy"/>
    <n v="41.902782000000002"/>
    <n v="12.496366"/>
    <s v="IT &amp; IT Services"/>
    <s v="Small (11-200)"/>
    <x v="3"/>
    <d v="2024-05-24T00:00:00"/>
    <s v="Custom solution"/>
    <s v="Qualified"/>
    <n v="2"/>
    <m/>
    <m/>
    <n v="1039"/>
    <n v="0.4"/>
    <d v="2024-12-15T00:00:00"/>
    <m/>
  </r>
  <r>
    <s v="Maggio-Lehner"/>
    <s v="Italy"/>
    <n v="41.902782000000002"/>
    <n v="12.496366"/>
    <s v="Banking &amp; Finance"/>
    <s v="Small (11-200)"/>
    <x v="3"/>
    <d v="2024-02-29T00:00:00"/>
    <s v="SAAS"/>
    <s v="Qualified"/>
    <n v="2"/>
    <m/>
    <m/>
    <n v="247"/>
    <n v="0.3"/>
    <d v="2024-10-23T00:00:00"/>
    <m/>
  </r>
  <r>
    <s v="Yost-Ratke"/>
    <s v="France"/>
    <n v="48.864716000000001"/>
    <n v="2.3490139999999999"/>
    <s v="Transportation &amp; Logistics"/>
    <s v="Small (11-200)"/>
    <x v="3"/>
    <d v="2024-05-23T00:00:00"/>
    <s v="Custom solution"/>
    <s v="Qualified"/>
    <n v="2"/>
    <m/>
    <m/>
    <n v="274"/>
    <n v="0.2"/>
    <d v="2025-01-13T00:00:00"/>
    <m/>
  </r>
  <r>
    <s v="McGlynn-Nitzsche"/>
    <s v="Italy"/>
    <n v="41.902782000000002"/>
    <n v="12.496366"/>
    <s v="Construction &amp; Engineering"/>
    <s v="Small (11-200)"/>
    <x v="3"/>
    <d v="2024-03-27T00:00:00"/>
    <s v="Custom solution"/>
    <s v="Qualified"/>
    <n v="2"/>
    <m/>
    <m/>
    <n v="686"/>
    <n v="0.9"/>
    <d v="2024-08-15T00:00:00"/>
    <m/>
  </r>
  <r>
    <s v="Schuster-Pfeffer"/>
    <s v="Germany"/>
    <n v="52.520007999999997"/>
    <n v="13.404954"/>
    <s v="Recreation &amp; Sports"/>
    <s v="Small (11-200)"/>
    <x v="1"/>
    <d v="2024-01-28T00:00:00"/>
    <s v="Services"/>
    <s v="Qualified"/>
    <n v="2"/>
    <m/>
    <m/>
    <n v="1568"/>
    <n v="0.2"/>
    <d v="2024-04-21T00:00:00"/>
    <m/>
  </r>
  <r>
    <s v="Hagenes, Schinner and Leannon"/>
    <s v="Germany"/>
    <n v="52.520007999999997"/>
    <n v="13.404954"/>
    <s v="Transportation &amp; Logistics"/>
    <s v="Small (11-200)"/>
    <x v="3"/>
    <d v="2024-01-08T00:00:00"/>
    <s v="Services"/>
    <s v="Qualified"/>
    <n v="2"/>
    <m/>
    <m/>
    <n v="1191"/>
    <n v="0.8"/>
    <d v="2024-07-06T00:00:00"/>
    <m/>
  </r>
  <r>
    <s v="Fahey-Kozey"/>
    <s v="Austria"/>
    <n v="48.210033000000003"/>
    <n v="16.363448999999999"/>
    <s v="Transportation &amp; Logistics"/>
    <s v="Small (11-200)"/>
    <x v="1"/>
    <d v="2024-03-30T00:00:00"/>
    <s v="Services"/>
    <s v="Qualified"/>
    <n v="2"/>
    <m/>
    <m/>
    <n v="386"/>
    <n v="0.5"/>
    <d v="2025-01-21T00:00:00"/>
    <m/>
  </r>
  <r>
    <s v="Harber LLC"/>
    <s v="Germany"/>
    <n v="52.520007999999997"/>
    <n v="13.404954"/>
    <s v="IT &amp; IT Services"/>
    <s v="Small (11-200)"/>
    <x v="4"/>
    <d v="2024-01-02T00:00:00"/>
    <s v="Services"/>
    <s v="Qualified"/>
    <n v="2"/>
    <m/>
    <m/>
    <n v="535"/>
    <n v="0.2"/>
    <d v="2024-08-23T00:00:00"/>
    <m/>
  </r>
  <r>
    <s v="Wunsch, Spencer and Baumbach"/>
    <s v="Switzerland"/>
    <n v="46.204391000000001"/>
    <n v="6.1431579999999997"/>
    <s v="Manufacturing &amp; Production"/>
    <s v="Small (11-200)"/>
    <x v="3"/>
    <d v="2024-04-22T00:00:00"/>
    <s v="Custom solution"/>
    <s v="Qualified"/>
    <n v="2"/>
    <m/>
    <m/>
    <n v="1832"/>
    <n v="0.5"/>
    <d v="2025-03-11T00:00:00"/>
    <m/>
  </r>
  <r>
    <s v="Lindgren Group"/>
    <s v="Portugal"/>
    <n v="38.736946000000003"/>
    <n v="-9.1426850000000002"/>
    <s v="Construction &amp; Engineering"/>
    <s v="Small (11-200)"/>
    <x v="2"/>
    <d v="2024-03-20T00:00:00"/>
    <s v="Services"/>
    <s v="Qualified"/>
    <n v="2"/>
    <m/>
    <m/>
    <n v="1175"/>
    <n v="0.4"/>
    <d v="2024-04-26T00:00:00"/>
    <m/>
  </r>
  <r>
    <s v="Moore, Emard and Larkin"/>
    <s v="Germany"/>
    <n v="52.520007999999997"/>
    <n v="13.404954"/>
    <s v="Telecommunications"/>
    <s v="Small (11-200)"/>
    <x v="4"/>
    <d v="2024-05-13T00:00:00"/>
    <s v="Services"/>
    <s v="Qualified"/>
    <n v="2"/>
    <m/>
    <m/>
    <n v="894"/>
    <n v="0.5"/>
    <d v="2024-11-12T00:00:00"/>
    <m/>
  </r>
  <r>
    <s v="Bahringer LLC"/>
    <s v="Switzerland"/>
    <n v="46.204391000000001"/>
    <n v="6.1431579999999997"/>
    <s v="IT &amp; IT Services"/>
    <s v="Small (11-200)"/>
    <x v="1"/>
    <d v="2024-05-12T00:00:00"/>
    <s v="SAAS"/>
    <s v="Qualified"/>
    <n v="2"/>
    <m/>
    <m/>
    <n v="291"/>
    <n v="0.5"/>
    <d v="2024-08-27T00:00:00"/>
    <m/>
  </r>
  <r>
    <s v="Koepp, Zemlak and Ortiz"/>
    <s v="Netherlands"/>
    <n v="52.370215999999999"/>
    <n v="4.895168"/>
    <s v="Manufacturing &amp; Production"/>
    <s v="Small (11-200)"/>
    <x v="6"/>
    <d v="2024-03-03T00:00:00"/>
    <s v="Custom solution"/>
    <s v="Qualified"/>
    <n v="2"/>
    <m/>
    <m/>
    <n v="1118"/>
    <n v="0.2"/>
    <d v="2024-10-04T00:00:00"/>
    <m/>
  </r>
  <r>
    <s v="Jacobson Group"/>
    <s v="Italy"/>
    <n v="41.902782000000002"/>
    <n v="12.496366"/>
    <s v="Agriculture &amp; Mining"/>
    <s v="Small (11-200)"/>
    <x v="1"/>
    <d v="2024-05-19T00:00:00"/>
    <s v="Services"/>
    <s v="Qualified"/>
    <n v="2"/>
    <m/>
    <m/>
    <n v="427"/>
    <n v="0.3"/>
    <d v="2024-12-21T00:00:00"/>
    <m/>
  </r>
  <r>
    <s v="Fritsch-Greenfelder"/>
    <s v="Netherlands"/>
    <n v="52.370215999999999"/>
    <n v="4.895168"/>
    <s v="Banking &amp; Finance"/>
    <s v="Small (11-200)"/>
    <x v="1"/>
    <d v="2024-05-28T00:00:00"/>
    <s v="Custom solution"/>
    <s v="Qualified"/>
    <n v="2"/>
    <m/>
    <m/>
    <n v="1236"/>
    <n v="0.2"/>
    <d v="2025-03-20T00:00:00"/>
    <m/>
  </r>
  <r>
    <s v="Balistreri, Mosciski and Emmerich"/>
    <s v="Switzerland"/>
    <n v="46.204391000000001"/>
    <n v="6.1431579999999997"/>
    <s v="Banking &amp; Finance"/>
    <s v="Small (11-200)"/>
    <x v="7"/>
    <d v="2024-01-18T00:00:00"/>
    <s v="Services"/>
    <s v="Qualified"/>
    <n v="2"/>
    <m/>
    <m/>
    <n v="707"/>
    <n v="1"/>
    <d v="2024-08-03T00:00:00"/>
    <m/>
  </r>
  <r>
    <s v="Schumm and Sons"/>
    <s v="Switzerland"/>
    <n v="46.204391000000001"/>
    <n v="6.1431579999999997"/>
    <s v="Government Administration &amp; Healthcare"/>
    <s v="Small (11-200)"/>
    <x v="3"/>
    <d v="2024-01-28T00:00:00"/>
    <s v="Custom solution"/>
    <s v="Qualified"/>
    <n v="2"/>
    <m/>
    <m/>
    <n v="420"/>
    <n v="0.2"/>
    <d v="2024-05-21T00:00:00"/>
    <m/>
  </r>
  <r>
    <s v="O'Keefe LLC"/>
    <s v="Belgium"/>
    <n v="51.260196999999998"/>
    <n v="4.4027710000000004"/>
    <s v="IT &amp; IT Services"/>
    <s v="Small (11-200)"/>
    <x v="2"/>
    <d v="2024-05-26T00:00:00"/>
    <s v="SAAS"/>
    <s v="Qualified"/>
    <n v="2"/>
    <m/>
    <m/>
    <n v="1986"/>
    <n v="0.6"/>
    <d v="2025-01-30T00:00:00"/>
    <m/>
  </r>
  <r>
    <s v="Reinger, Wiegand and O'Reilly"/>
    <s v="Spain"/>
    <n v="40.416775000000001"/>
    <n v="-3.7037900000000001"/>
    <s v="IT &amp; IT Services"/>
    <s v="Small (11-200)"/>
    <x v="2"/>
    <d v="2024-04-27T00:00:00"/>
    <s v="SAAS"/>
    <s v="Qualified"/>
    <n v="2"/>
    <m/>
    <m/>
    <n v="901"/>
    <n v="0.5"/>
    <d v="2024-07-30T00:00:00"/>
    <m/>
  </r>
  <r>
    <s v="McDermott-Jenkins"/>
    <s v="Portugal"/>
    <n v="38.736946000000003"/>
    <n v="-9.1426850000000002"/>
    <s v="IT &amp; IT Services"/>
    <s v="Small (11-200)"/>
    <x v="6"/>
    <d v="2024-05-16T00:00:00"/>
    <s v="Services"/>
    <s v="Qualified"/>
    <n v="2"/>
    <m/>
    <m/>
    <n v="1164"/>
    <n v="0.6"/>
    <d v="2025-03-30T00:00:00"/>
    <m/>
  </r>
  <r>
    <s v="Trantow LLC"/>
    <s v="Italy"/>
    <n v="41.902782000000002"/>
    <n v="12.496366"/>
    <s v="Entertainment &amp; Media &amp; Hospitality"/>
    <s v="Small (11-200)"/>
    <x v="1"/>
    <d v="2024-05-21T00:00:00"/>
    <s v="SAAS"/>
    <s v="Qualified"/>
    <n v="2"/>
    <m/>
    <m/>
    <n v="1661"/>
    <n v="0.4"/>
    <d v="2025-04-06T00:00:00"/>
    <m/>
  </r>
  <r>
    <s v="Gutmann and Sons"/>
    <s v="Italy"/>
    <n v="41.902782000000002"/>
    <n v="12.496366"/>
    <s v="Banking &amp; Finance"/>
    <s v="Small (11-200)"/>
    <x v="2"/>
    <d v="2024-05-16T00:00:00"/>
    <s v="Services"/>
    <s v="Qualified"/>
    <n v="2"/>
    <m/>
    <m/>
    <n v="1096"/>
    <n v="0.2"/>
    <d v="2025-01-24T00:00:00"/>
    <m/>
  </r>
  <r>
    <s v="Goyette, D'Amore and Murphy"/>
    <s v="France"/>
    <n v="48.864716000000001"/>
    <n v="2.3490139999999999"/>
    <s v="IT &amp; IT Services"/>
    <s v="Small (11-200)"/>
    <x v="1"/>
    <d v="2024-02-10T00:00:00"/>
    <s v="Services"/>
    <s v="Qualified"/>
    <n v="2"/>
    <m/>
    <m/>
    <n v="379"/>
    <n v="0.4"/>
    <d v="2024-11-30T00:00:00"/>
    <m/>
  </r>
  <r>
    <s v="Beier Group"/>
    <s v="Italy"/>
    <n v="41.902782000000002"/>
    <n v="12.496366"/>
    <s v="Education &amp; Science"/>
    <s v="Small (11-200)"/>
    <x v="0"/>
    <d v="2024-04-28T00:00:00"/>
    <s v="SAAS"/>
    <s v="Qualified"/>
    <n v="2"/>
    <m/>
    <m/>
    <n v="1368"/>
    <n v="0.2"/>
    <d v="2024-10-30T00:00:00"/>
    <m/>
  </r>
  <r>
    <s v="McGlynn-Shanahan"/>
    <s v="Italy"/>
    <n v="41.902782000000002"/>
    <n v="12.496366"/>
    <s v="Energy &amp; Utilities"/>
    <s v="Small (11-200)"/>
    <x v="4"/>
    <d v="2024-03-26T00:00:00"/>
    <s v="SAAS"/>
    <s v="Qualified"/>
    <n v="2"/>
    <m/>
    <m/>
    <n v="1691"/>
    <n v="0.6"/>
    <d v="2025-02-23T00:00:00"/>
    <m/>
  </r>
  <r>
    <s v="Kuvalis-Casper"/>
    <s v="Spain"/>
    <n v="40.416775000000001"/>
    <n v="-3.7037900000000001"/>
    <s v="Transportation &amp; Logistics"/>
    <s v="Small (11-200)"/>
    <x v="1"/>
    <d v="2024-05-21T00:00:00"/>
    <s v="Services"/>
    <s v="Qualified"/>
    <n v="2"/>
    <m/>
    <m/>
    <n v="543"/>
    <n v="0.4"/>
    <d v="2024-12-07T00:00:00"/>
    <m/>
  </r>
  <r>
    <s v="Hintz LLC"/>
    <s v="Belgium"/>
    <n v="51.260196999999998"/>
    <n v="4.4027710000000004"/>
    <s v="IT &amp; IT Services"/>
    <s v="Small (11-200)"/>
    <x v="1"/>
    <d v="2024-01-06T00:00:00"/>
    <s v="SAAS"/>
    <s v="Qualified"/>
    <n v="2"/>
    <m/>
    <m/>
    <n v="231"/>
    <n v="0.4"/>
    <d v="2024-07-05T00:00:00"/>
    <m/>
  </r>
  <r>
    <s v="Boehm-Yundt"/>
    <s v="Italy"/>
    <n v="41.902782000000002"/>
    <n v="12.496366"/>
    <s v="Construction &amp; Engineering"/>
    <s v="Small (11-200)"/>
    <x v="1"/>
    <d v="2024-05-21T00:00:00"/>
    <s v="SAAS"/>
    <s v="Qualified"/>
    <n v="2"/>
    <m/>
    <m/>
    <n v="1295"/>
    <n v="0.2"/>
    <d v="2024-09-03T00:00:00"/>
    <m/>
  </r>
  <r>
    <s v="Borer, Cassin and Fahey"/>
    <s v="France"/>
    <n v="48.864716000000001"/>
    <n v="2.3490139999999999"/>
    <s v="IT &amp; IT Services"/>
    <s v="Small (11-200)"/>
    <x v="3"/>
    <d v="2024-01-10T00:00:00"/>
    <s v="Custom solution"/>
    <s v="Qualified"/>
    <n v="2"/>
    <m/>
    <m/>
    <n v="730"/>
    <n v="0.8"/>
    <d v="2024-09-12T00:00:00"/>
    <m/>
  </r>
  <r>
    <s v="Pfannerstill, Turcotte and Stokes"/>
    <s v="Portugal"/>
    <n v="38.736946000000003"/>
    <n v="-9.1426850000000002"/>
    <s v="Entertainment &amp; Media &amp; Hospitality"/>
    <s v="Small (11-200)"/>
    <x v="0"/>
    <d v="2024-01-09T00:00:00"/>
    <s v="Custom solution"/>
    <s v="Qualified"/>
    <n v="2"/>
    <m/>
    <m/>
    <n v="1201"/>
    <n v="0.2"/>
    <d v="2024-07-30T00:00:00"/>
    <m/>
  </r>
  <r>
    <s v="Rogahn-Ward"/>
    <s v="Italy"/>
    <n v="41.902782000000002"/>
    <n v="12.496366"/>
    <s v="Retail &amp; Distribution"/>
    <s v="Small (11-200)"/>
    <x v="4"/>
    <d v="2024-02-12T00:00:00"/>
    <s v="SAAS"/>
    <s v="Qualified"/>
    <n v="2"/>
    <m/>
    <m/>
    <n v="1687"/>
    <n v="0.9"/>
    <d v="2025-02-06T00:00:00"/>
    <m/>
  </r>
  <r>
    <s v="Gutmann LLC"/>
    <s v="Portugal"/>
    <n v="38.736946000000003"/>
    <n v="-9.1426850000000002"/>
    <s v="Agriculture &amp; Mining"/>
    <s v="Small (11-200)"/>
    <x v="4"/>
    <d v="2024-05-28T00:00:00"/>
    <s v="Services"/>
    <s v="Qualified"/>
    <n v="2"/>
    <m/>
    <m/>
    <n v="822"/>
    <n v="0.3"/>
    <d v="2025-04-30T00:00:00"/>
    <m/>
  </r>
  <r>
    <s v="Morar, Lueilwitz and Brekke"/>
    <s v="Spain"/>
    <n v="40.416775000000001"/>
    <n v="-3.7037900000000001"/>
    <s v="Energy &amp; Utilities"/>
    <s v="Small (11-200)"/>
    <x v="7"/>
    <d v="2024-03-05T00:00:00"/>
    <s v="SAAS"/>
    <s v="Qualified"/>
    <n v="2"/>
    <m/>
    <m/>
    <n v="1008"/>
    <n v="0.3"/>
    <d v="2025-01-04T00:00:00"/>
    <m/>
  </r>
  <r>
    <s v="Green Inc"/>
    <s v="Portugal"/>
    <n v="38.736946000000003"/>
    <n v="-9.1426850000000002"/>
    <s v="Manufacturing &amp; Production"/>
    <s v="Small (11-200)"/>
    <x v="3"/>
    <d v="2024-04-15T00:00:00"/>
    <s v="SAAS"/>
    <s v="Qualified"/>
    <n v="2"/>
    <m/>
    <m/>
    <n v="1973"/>
    <n v="0.3"/>
    <d v="2024-11-21T00:00:00"/>
    <m/>
  </r>
  <r>
    <s v="Beer-Schowalter"/>
    <s v="France"/>
    <n v="48.864716000000001"/>
    <n v="2.3490139999999999"/>
    <s v="Energy &amp; Utilities"/>
    <s v="Small (11-200)"/>
    <x v="1"/>
    <d v="2024-04-26T00:00:00"/>
    <s v="Services"/>
    <s v="Qualified"/>
    <n v="2"/>
    <m/>
    <m/>
    <n v="1811"/>
    <n v="0.5"/>
    <d v="2025-03-25T00:00:00"/>
    <m/>
  </r>
  <r>
    <s v="Swift LLC"/>
    <s v="Portugal"/>
    <n v="38.736946000000003"/>
    <n v="-9.1426850000000002"/>
    <s v="Professional Services &amp; Consulting"/>
    <s v="Small (11-200)"/>
    <x v="1"/>
    <d v="2024-01-10T00:00:00"/>
    <s v="Custom solution"/>
    <s v="Qualified"/>
    <n v="2"/>
    <m/>
    <m/>
    <n v="934"/>
    <n v="0.4"/>
    <d v="2024-04-04T00:00:00"/>
    <m/>
  </r>
  <r>
    <s v="Heathcote, Price and Morar"/>
    <s v="Germany"/>
    <n v="52.520007999999997"/>
    <n v="13.404954"/>
    <s v="Transportation &amp; Logistics"/>
    <s v="Small (11-200)"/>
    <x v="0"/>
    <d v="2024-05-24T00:00:00"/>
    <s v="Custom solution"/>
    <s v="Qualified"/>
    <n v="2"/>
    <m/>
    <m/>
    <n v="262"/>
    <n v="0.9"/>
    <d v="2024-09-24T00:00:00"/>
    <m/>
  </r>
  <r>
    <s v="Mayert, Dicki and Boehm"/>
    <s v="Germany"/>
    <n v="52.520007999999997"/>
    <n v="13.404954"/>
    <s v="IT &amp; IT Services"/>
    <s v="Small (11-200)"/>
    <x v="5"/>
    <d v="2024-01-15T00:00:00"/>
    <s v="Custom solution"/>
    <s v="Qualified"/>
    <n v="2"/>
    <m/>
    <m/>
    <n v="879"/>
    <n v="0.9"/>
    <d v="2025-01-02T00:00:00"/>
    <m/>
  </r>
  <r>
    <s v="Kassulke-Kunde"/>
    <s v="France"/>
    <n v="48.864716000000001"/>
    <n v="2.3490139999999999"/>
    <s v="Agriculture &amp; Mining"/>
    <s v="Small (11-200)"/>
    <x v="6"/>
    <d v="2024-04-20T00:00:00"/>
    <s v="SAAS"/>
    <s v="Qualified"/>
    <n v="2"/>
    <m/>
    <m/>
    <n v="1305"/>
    <n v="0.5"/>
    <d v="2025-02-01T00:00:00"/>
    <m/>
  </r>
  <r>
    <s v="Bauch and Sons"/>
    <s v="Portugal"/>
    <n v="38.736946000000003"/>
    <n v="-9.1426850000000002"/>
    <s v="Professional Services &amp; Consulting"/>
    <s v="Small (11-200)"/>
    <x v="6"/>
    <d v="2024-05-20T00:00:00"/>
    <s v="Services"/>
    <s v="Qualified"/>
    <n v="2"/>
    <m/>
    <m/>
    <n v="1704"/>
    <n v="1"/>
    <d v="2024-11-17T00:00:00"/>
    <m/>
  </r>
  <r>
    <s v="Mayert-Gleason"/>
    <s v="France"/>
    <n v="48.864716000000001"/>
    <n v="2.3490139999999999"/>
    <s v="Construction &amp; Engineering"/>
    <s v="Small (11-200)"/>
    <x v="1"/>
    <d v="2024-05-06T00:00:00"/>
    <s v="SAAS"/>
    <s v="Qualified"/>
    <n v="2"/>
    <m/>
    <m/>
    <n v="261"/>
    <n v="0.4"/>
    <d v="2024-07-04T00:00:00"/>
    <m/>
  </r>
  <r>
    <s v="Sporer-Hermann"/>
    <s v="Netherlands"/>
    <n v="52.370215999999999"/>
    <n v="4.895168"/>
    <s v="Government Administration &amp; Healthcare"/>
    <s v="Small (11-200)"/>
    <x v="3"/>
    <d v="2024-02-02T00:00:00"/>
    <s v="Custom solution"/>
    <s v="Qualified"/>
    <n v="2"/>
    <m/>
    <m/>
    <n v="1268"/>
    <n v="0.2"/>
    <d v="2024-09-12T00:00:00"/>
    <m/>
  </r>
  <r>
    <s v="Zoomzone"/>
    <s v="Belgium"/>
    <n v="51.260196999999998"/>
    <n v="4.4027710000000004"/>
    <s v="IT &amp; IT Services"/>
    <s v="Micro (1-10)"/>
    <x v="2"/>
    <d v="2024-04-19T00:00:00"/>
    <s v="SAAS"/>
    <s v="Qualified"/>
    <n v="2"/>
    <m/>
    <m/>
    <n v="327"/>
    <n v="0.4"/>
    <d v="2025-03-20T00:00:00"/>
    <m/>
  </r>
  <r>
    <s v="Talane"/>
    <s v="Portugal"/>
    <n v="38.736946000000003"/>
    <n v="-9.1426850000000002"/>
    <s v="Recreation &amp; Sports"/>
    <s v="Micro (1-10)"/>
    <x v="6"/>
    <d v="2024-03-10T00:00:00"/>
    <s v="Custom solution"/>
    <s v="Qualified"/>
    <n v="2"/>
    <m/>
    <m/>
    <n v="911"/>
    <n v="0.4"/>
    <d v="2025-01-30T00:00:00"/>
    <m/>
  </r>
  <r>
    <s v="Realmix"/>
    <s v="France"/>
    <n v="48.864716000000001"/>
    <n v="2.3490139999999999"/>
    <s v="Transportation &amp; Logistics"/>
    <s v="Micro (1-10)"/>
    <x v="3"/>
    <d v="2024-05-20T00:00:00"/>
    <s v="Services"/>
    <s v="Qualified"/>
    <n v="2"/>
    <m/>
    <m/>
    <n v="632"/>
    <n v="0.6"/>
    <d v="2025-01-20T00:00:00"/>
    <m/>
  </r>
  <r>
    <s v="Riffpedia"/>
    <s v="Switzerland"/>
    <n v="46.204391000000001"/>
    <n v="6.1431579999999997"/>
    <s v="Government Administration &amp; Healthcare"/>
    <s v="Micro (1-10)"/>
    <x v="3"/>
    <d v="2024-01-16T00:00:00"/>
    <s v="SAAS"/>
    <s v="Qualified"/>
    <n v="2"/>
    <m/>
    <m/>
    <n v="331"/>
    <n v="0.3"/>
    <d v="2024-04-17T00:00:00"/>
    <m/>
  </r>
  <r>
    <s v="Devshare"/>
    <s v="Switzerland"/>
    <n v="46.204391000000001"/>
    <n v="6.1431579999999997"/>
    <s v="Banking &amp; Finance"/>
    <s v="Micro (1-10)"/>
    <x v="1"/>
    <d v="2024-01-31T00:00:00"/>
    <s v="SAAS"/>
    <s v="Qualified"/>
    <n v="2"/>
    <m/>
    <m/>
    <n v="1012"/>
    <n v="0.5"/>
    <d v="2024-09-14T00:00:00"/>
    <m/>
  </r>
  <r>
    <s v="Livefish"/>
    <s v="Switzerland"/>
    <n v="46.204391000000001"/>
    <n v="6.1431579999999997"/>
    <s v="Retail &amp; Distribution"/>
    <s v="Micro (1-10)"/>
    <x v="4"/>
    <d v="2024-01-19T00:00:00"/>
    <s v="Custom solution"/>
    <s v="Qualified"/>
    <n v="2"/>
    <m/>
    <m/>
    <n v="600"/>
    <n v="0.3"/>
    <d v="2024-11-19T00:00:00"/>
    <m/>
  </r>
  <r>
    <s v="Jamia"/>
    <s v="Italy"/>
    <n v="41.902782000000002"/>
    <n v="12.496366"/>
    <s v="Education &amp; Science"/>
    <s v="Micro (1-10)"/>
    <x v="1"/>
    <d v="2024-04-22T00:00:00"/>
    <s v="SAAS"/>
    <s v="Qualified"/>
    <n v="2"/>
    <m/>
    <m/>
    <n v="338"/>
    <n v="0.3"/>
    <d v="2025-02-08T00:00:00"/>
    <m/>
  </r>
  <r>
    <s v="Gigabox"/>
    <s v="Italy"/>
    <n v="41.902782000000002"/>
    <n v="12.496366"/>
    <s v="Retail &amp; Distribution"/>
    <s v="Micro (1-10)"/>
    <x v="2"/>
    <d v="2024-01-28T00:00:00"/>
    <s v="Custom solution"/>
    <s v="Qualified"/>
    <n v="2"/>
    <m/>
    <m/>
    <n v="410"/>
    <n v="0.3"/>
    <d v="2024-05-29T00:00:00"/>
    <m/>
  </r>
  <r>
    <s v="Eare"/>
    <s v="Belgium"/>
    <n v="51.260196999999998"/>
    <n v="4.4027710000000004"/>
    <s v="Construction &amp; Engineering"/>
    <s v="Micro (1-10)"/>
    <x v="4"/>
    <d v="2024-04-24T00:00:00"/>
    <s v="Services"/>
    <s v="Qualified"/>
    <n v="2"/>
    <m/>
    <m/>
    <n v="830"/>
    <n v="0.2"/>
    <d v="2024-09-03T00:00:00"/>
    <m/>
  </r>
  <r>
    <s v="Linktype"/>
    <s v="France"/>
    <n v="48.864716000000001"/>
    <n v="2.3490139999999999"/>
    <s v="Government Administration &amp; Healthcare"/>
    <s v="Micro (1-10)"/>
    <x v="4"/>
    <d v="2024-03-22T00:00:00"/>
    <s v="Services"/>
    <s v="Qualified"/>
    <n v="2"/>
    <m/>
    <m/>
    <n v="417"/>
    <n v="0.4"/>
    <d v="2024-05-08T00:00:00"/>
    <m/>
  </r>
  <r>
    <s v="Thoughtmix"/>
    <s v="Germany"/>
    <n v="52.520007999999997"/>
    <n v="13.404954"/>
    <s v="Banking &amp; Finance"/>
    <s v="Micro (1-10)"/>
    <x v="3"/>
    <d v="2024-01-02T00:00:00"/>
    <s v="Services"/>
    <s v="Qualified"/>
    <n v="2"/>
    <m/>
    <m/>
    <n v="801"/>
    <n v="0.1"/>
    <d v="2024-11-26T00:00:00"/>
    <m/>
  </r>
  <r>
    <s v="Wolf-Dooley"/>
    <s v="Italy"/>
    <n v="41.902782000000002"/>
    <n v="12.496366"/>
    <s v="Transportation &amp; Logistics"/>
    <s v="Micro (1-10)"/>
    <x v="7"/>
    <d v="2024-03-13T00:00:00"/>
    <s v="SAAS"/>
    <s v="Qualified"/>
    <n v="2"/>
    <m/>
    <m/>
    <n v="632"/>
    <n v="0.6"/>
    <d v="2025-03-07T00:00:00"/>
    <m/>
  </r>
  <r>
    <s v="Jacobs, Abernathy and Bernier"/>
    <s v="Austria"/>
    <n v="48.210033000000003"/>
    <n v="16.363448999999999"/>
    <s v="Education &amp; Science"/>
    <s v="Micro (1-10)"/>
    <x v="3"/>
    <d v="2024-03-10T00:00:00"/>
    <s v="SAAS"/>
    <s v="Qualified"/>
    <n v="2"/>
    <m/>
    <m/>
    <n v="720"/>
    <n v="0.4"/>
    <d v="2024-04-17T00:00:00"/>
    <m/>
  </r>
  <r>
    <s v="Renner LLC"/>
    <s v="Austria"/>
    <n v="48.210033000000003"/>
    <n v="16.363448999999999"/>
    <s v="Entertainment &amp; Media &amp; Hospitality"/>
    <s v="Micro (1-10)"/>
    <x v="3"/>
    <d v="2024-04-21T00:00:00"/>
    <s v="Custom solution"/>
    <s v="Qualified"/>
    <n v="2"/>
    <m/>
    <m/>
    <n v="815"/>
    <n v="0.2"/>
    <d v="2024-08-05T00:00:00"/>
    <m/>
  </r>
  <r>
    <s v="Connelly-Jaskolski"/>
    <s v="Switzerland"/>
    <n v="46.204391000000001"/>
    <n v="6.1431579999999997"/>
    <s v="Education &amp; Science"/>
    <s v="Micro (1-10)"/>
    <x v="1"/>
    <d v="2024-01-18T00:00:00"/>
    <s v="Services"/>
    <s v="Qualified"/>
    <n v="2"/>
    <m/>
    <m/>
    <n v="1026"/>
    <n v="0.1"/>
    <d v="2024-12-11T00:00:00"/>
    <m/>
  </r>
  <r>
    <s v="Dooley LLC"/>
    <s v="France"/>
    <n v="48.864716000000001"/>
    <n v="2.3490139999999999"/>
    <s v="Government Administration &amp; Healthcare"/>
    <s v="Micro (1-10)"/>
    <x v="4"/>
    <d v="2024-03-01T00:00:00"/>
    <s v="Custom solution"/>
    <s v="Qualified"/>
    <n v="2"/>
    <m/>
    <m/>
    <n v="308"/>
    <n v="0.3"/>
    <d v="2024-07-17T00:00:00"/>
    <m/>
  </r>
  <r>
    <s v="Rempel Inc"/>
    <s v="Belgium"/>
    <n v="51.260196999999998"/>
    <n v="4.4027710000000004"/>
    <s v="IT &amp; IT Services"/>
    <s v="Micro (1-10)"/>
    <x v="5"/>
    <d v="2024-03-05T00:00:00"/>
    <s v="SAAS"/>
    <s v="Qualified"/>
    <n v="2"/>
    <m/>
    <m/>
    <n v="1199"/>
    <n v="0.3"/>
    <d v="2024-08-22T00:00:00"/>
    <m/>
  </r>
  <r>
    <s v="Schaden Group"/>
    <s v="France"/>
    <n v="48.864716000000001"/>
    <n v="2.3490139999999999"/>
    <s v="Government Administration &amp; Healthcare"/>
    <s v="Micro (1-10)"/>
    <x v="4"/>
    <d v="2024-05-13T00:00:00"/>
    <s v="SAAS"/>
    <s v="Qualified"/>
    <n v="2"/>
    <m/>
    <m/>
    <n v="984"/>
    <n v="0.9"/>
    <d v="2024-07-05T00:00:00"/>
    <m/>
  </r>
  <r>
    <s v="Dickens-Franecki"/>
    <s v="Belgium"/>
    <n v="51.260196999999998"/>
    <n v="4.4027710000000004"/>
    <s v="Telecommunications"/>
    <s v="Micro (1-10)"/>
    <x v="4"/>
    <d v="2024-01-27T00:00:00"/>
    <s v="SAAS"/>
    <s v="Qualified"/>
    <n v="2"/>
    <m/>
    <m/>
    <n v="991"/>
    <n v="0.2"/>
    <d v="2024-08-25T00:00:00"/>
    <m/>
  </r>
  <r>
    <s v="Champlin, Hamill and Olson"/>
    <s v="Italy"/>
    <n v="41.902782000000002"/>
    <n v="12.496366"/>
    <s v="Transportation &amp; Logistics"/>
    <s v="Micro (1-10)"/>
    <x v="2"/>
    <d v="2024-01-31T00:00:00"/>
    <s v="Services"/>
    <s v="Qualified"/>
    <n v="2"/>
    <m/>
    <m/>
    <n v="1141"/>
    <n v="0.2"/>
    <d v="2024-05-06T00:00:00"/>
    <m/>
  </r>
  <r>
    <s v="Kirlin-Volkman"/>
    <s v="Austria"/>
    <n v="48.210033000000003"/>
    <n v="16.363448999999999"/>
    <s v="Transportation &amp; Logistics"/>
    <s v="Micro (1-10)"/>
    <x v="5"/>
    <d v="2024-05-11T00:00:00"/>
    <s v="Services"/>
    <s v="Qualified"/>
    <n v="2"/>
    <m/>
    <m/>
    <n v="1186"/>
    <n v="0.9"/>
    <d v="2025-02-12T00:00:00"/>
    <m/>
  </r>
  <r>
    <s v="Grant LLC"/>
    <s v="Austria"/>
    <n v="48.210033000000003"/>
    <n v="16.363448999999999"/>
    <s v="IT &amp; IT Services"/>
    <s v="Micro (1-10)"/>
    <x v="2"/>
    <d v="2024-05-25T00:00:00"/>
    <s v="SAAS"/>
    <s v="Qualified"/>
    <n v="2"/>
    <m/>
    <m/>
    <n v="1054"/>
    <n v="0.8"/>
    <d v="2025-03-22T00:00:00"/>
    <m/>
  </r>
  <r>
    <s v="Hamill, Gleason and Padberg"/>
    <s v="Germany"/>
    <n v="52.520007999999997"/>
    <n v="13.404954"/>
    <s v="Agriculture &amp; Mining"/>
    <s v="Micro (1-10)"/>
    <x v="0"/>
    <d v="2024-02-19T00:00:00"/>
    <s v="SAAS"/>
    <s v="Qualified"/>
    <n v="2"/>
    <m/>
    <m/>
    <n v="816"/>
    <n v="0.4"/>
    <d v="2024-08-28T00:00:00"/>
    <m/>
  </r>
  <r>
    <s v="Bauch-Wintheiser"/>
    <s v="Germany"/>
    <n v="52.520007999999997"/>
    <n v="13.404954"/>
    <s v="Retail &amp; Distribution"/>
    <s v="Micro (1-10)"/>
    <x v="4"/>
    <d v="2024-02-17T00:00:00"/>
    <s v="Services"/>
    <s v="Qualified"/>
    <n v="2"/>
    <m/>
    <m/>
    <n v="415"/>
    <n v="0.1"/>
    <d v="2024-09-08T00:00:00"/>
    <m/>
  </r>
  <r>
    <s v="Torp-Rohan"/>
    <s v="Switzerland"/>
    <n v="46.204391000000001"/>
    <n v="6.1431579999999997"/>
    <s v="Banking &amp; Finance"/>
    <s v="Micro (1-10)"/>
    <x v="2"/>
    <d v="2024-03-28T00:00:00"/>
    <s v="Services"/>
    <s v="Qualified"/>
    <n v="2"/>
    <m/>
    <m/>
    <n v="349"/>
    <n v="0.6"/>
    <d v="2024-11-09T00:00:00"/>
    <m/>
  </r>
  <r>
    <s v="Vandervort-Barton"/>
    <s v="Portugal"/>
    <n v="38.736946000000003"/>
    <n v="-9.1426850000000002"/>
    <s v="Telecommunications"/>
    <s v="Micro (1-10)"/>
    <x v="3"/>
    <d v="2024-05-11T00:00:00"/>
    <s v="Custom solution"/>
    <s v="Qualified"/>
    <n v="2"/>
    <m/>
    <m/>
    <n v="284"/>
    <n v="1"/>
    <d v="2024-11-05T00:00:00"/>
    <m/>
  </r>
  <r>
    <s v="Corwin Group"/>
    <s v="France"/>
    <n v="48.864716000000001"/>
    <n v="2.3490139999999999"/>
    <s v="Professional Services &amp; Consulting"/>
    <s v="Micro (1-10)"/>
    <x v="0"/>
    <d v="2024-01-24T00:00:00"/>
    <s v="SAAS"/>
    <s v="Qualified"/>
    <n v="2"/>
    <m/>
    <m/>
    <n v="540"/>
    <n v="0.6"/>
    <d v="2024-10-27T00:00:00"/>
    <m/>
  </r>
  <r>
    <s v="Tillman-Herman"/>
    <s v="Switzerland"/>
    <n v="46.204391000000001"/>
    <n v="6.1431579999999997"/>
    <s v="IT &amp; IT Services"/>
    <s v="Micro (1-10)"/>
    <x v="2"/>
    <d v="2024-05-14T00:00:00"/>
    <s v="Services"/>
    <s v="Qualified"/>
    <n v="2"/>
    <m/>
    <m/>
    <n v="751"/>
    <n v="0.4"/>
    <d v="2025-01-02T00:00:00"/>
    <m/>
  </r>
  <r>
    <s v="Nader, Kozey and Sawayn"/>
    <s v="Germany"/>
    <n v="52.520007999999997"/>
    <n v="13.404954"/>
    <s v="Government Administration &amp; Healthcare"/>
    <s v="Micro (1-10)"/>
    <x v="6"/>
    <d v="2024-05-19T00:00:00"/>
    <s v="SAAS"/>
    <s v="Qualified"/>
    <n v="2"/>
    <m/>
    <m/>
    <n v="316"/>
    <n v="0.5"/>
    <d v="2025-03-16T00:00:00"/>
    <m/>
  </r>
  <r>
    <s v="Kohler-Rice"/>
    <s v="Netherlands"/>
    <n v="52.370215999999999"/>
    <n v="4.895168"/>
    <s v="Education &amp; Science"/>
    <s v="Micro (1-10)"/>
    <x v="3"/>
    <d v="2024-02-20T00:00:00"/>
    <s v="SAAS"/>
    <s v="Qualified"/>
    <n v="2"/>
    <m/>
    <m/>
    <n v="1185"/>
    <n v="0.2"/>
    <d v="2024-05-23T00:00:00"/>
    <m/>
  </r>
  <r>
    <s v="Oberbrunner Group"/>
    <s v="Italy"/>
    <n v="41.902782000000002"/>
    <n v="12.496366"/>
    <s v="IT &amp; IT Services"/>
    <s v="Micro (1-10)"/>
    <x v="0"/>
    <d v="2024-04-10T00:00:00"/>
    <s v="SAAS"/>
    <s v="Qualified"/>
    <n v="2"/>
    <m/>
    <m/>
    <n v="927"/>
    <n v="0.4"/>
    <d v="2024-09-25T00:00:00"/>
    <m/>
  </r>
  <r>
    <s v="Parisian-Schoen"/>
    <s v="Switzerland"/>
    <n v="46.204391000000001"/>
    <n v="6.1431579999999997"/>
    <s v="IT &amp; IT Services"/>
    <s v="Micro (1-10)"/>
    <x v="1"/>
    <d v="2024-05-16T00:00:00"/>
    <s v="SAAS"/>
    <s v="Qualified"/>
    <n v="2"/>
    <m/>
    <m/>
    <n v="1175"/>
    <n v="0.5"/>
    <d v="2025-03-10T00:00:00"/>
    <m/>
  </r>
  <r>
    <s v="Orn, Bogan and Schowalter"/>
    <s v="Switzerland"/>
    <n v="46.204391000000001"/>
    <n v="6.1431579999999997"/>
    <s v="Education &amp; Science"/>
    <s v="Micro (1-10)"/>
    <x v="4"/>
    <d v="2024-01-04T00:00:00"/>
    <s v="Services"/>
    <s v="Qualified"/>
    <n v="2"/>
    <m/>
    <m/>
    <n v="309"/>
    <n v="0.6"/>
    <d v="2024-12-03T00:00:00"/>
    <m/>
  </r>
  <r>
    <s v="Pfannerstill, Cummings and Cormier"/>
    <s v="Italy"/>
    <n v="41.902782000000002"/>
    <n v="12.496366"/>
    <s v="Banking &amp; Finance"/>
    <s v="Micro (1-10)"/>
    <x v="3"/>
    <d v="2024-04-24T00:00:00"/>
    <s v="SAAS"/>
    <s v="Qualified"/>
    <n v="2"/>
    <m/>
    <m/>
    <n v="684"/>
    <n v="0.3"/>
    <d v="2025-02-06T00:00:00"/>
    <m/>
  </r>
  <r>
    <s v="Yost-Larkin"/>
    <s v="Switzerland"/>
    <n v="46.204391000000001"/>
    <n v="6.1431579999999997"/>
    <s v="Manufacturing &amp; Production"/>
    <s v="Micro (1-10)"/>
    <x v="7"/>
    <d v="2024-01-20T00:00:00"/>
    <s v="SAAS"/>
    <s v="Qualified"/>
    <n v="2"/>
    <m/>
    <m/>
    <n v="221"/>
    <n v="0.2"/>
    <d v="2024-07-13T00:00:00"/>
    <m/>
  </r>
  <r>
    <s v="Von-O'Hara"/>
    <s v="France"/>
    <n v="48.864716000000001"/>
    <n v="2.3490139999999999"/>
    <s v="Education &amp; Science"/>
    <s v="Micro (1-10)"/>
    <x v="6"/>
    <d v="2024-04-20T00:00:00"/>
    <s v="Services"/>
    <s v="Qualified"/>
    <n v="2"/>
    <m/>
    <m/>
    <n v="856"/>
    <n v="0.5"/>
    <d v="2025-02-06T00:00:00"/>
    <m/>
  </r>
  <r>
    <s v="Pollich LLC"/>
    <s v="Germany"/>
    <n v="52.520007999999997"/>
    <n v="13.404954"/>
    <s v="Banking &amp; Finance"/>
    <s v="Micro (1-10)"/>
    <x v="1"/>
    <d v="2024-03-21T00:00:00"/>
    <s v="SAAS"/>
    <s v="Qualified"/>
    <n v="2"/>
    <m/>
    <m/>
    <n v="366"/>
    <n v="0.3"/>
    <d v="2025-03-18T00:00:00"/>
    <m/>
  </r>
  <r>
    <s v="Murazik Group"/>
    <s v="Portugal"/>
    <n v="38.736946000000003"/>
    <n v="-9.1426850000000002"/>
    <s v="Transportation &amp; Logistics"/>
    <s v="Micro (1-10)"/>
    <x v="0"/>
    <d v="2024-03-14T00:00:00"/>
    <s v="SAAS"/>
    <s v="Qualified"/>
    <n v="2"/>
    <m/>
    <m/>
    <n v="983"/>
    <n v="0.6"/>
    <d v="2025-03-12T00:00:00"/>
    <m/>
  </r>
  <r>
    <s v="Hettinger-Cummings"/>
    <s v="Portugal"/>
    <n v="38.736946000000003"/>
    <n v="-9.1426850000000002"/>
    <s v="Professional Services &amp; Consulting"/>
    <s v="Micro (1-10)"/>
    <x v="4"/>
    <d v="2024-03-08T00:00:00"/>
    <s v="Services"/>
    <s v="Qualified"/>
    <n v="2"/>
    <m/>
    <m/>
    <n v="1068"/>
    <n v="0.3"/>
    <d v="2024-05-04T00:00:00"/>
    <m/>
  </r>
  <r>
    <s v="Wilkinson, Dickens and Mills"/>
    <s v="Portugal"/>
    <n v="38.736946000000003"/>
    <n v="-9.1426850000000002"/>
    <s v="Telecommunications"/>
    <s v="Micro (1-10)"/>
    <x v="6"/>
    <d v="2024-01-26T00:00:00"/>
    <s v="SAAS"/>
    <s v="Qualified"/>
    <n v="2"/>
    <m/>
    <m/>
    <n v="322"/>
    <n v="0.4"/>
    <d v="2024-05-23T00:00:00"/>
    <m/>
  </r>
  <r>
    <s v="Schmitt Inc"/>
    <s v="Italy"/>
    <n v="41.902782000000002"/>
    <n v="12.496366"/>
    <s v="Education &amp; Science"/>
    <s v="Micro (1-10)"/>
    <x v="3"/>
    <d v="2024-02-06T00:00:00"/>
    <s v="Custom solution"/>
    <s v="Qualified"/>
    <n v="2"/>
    <m/>
    <m/>
    <n v="242"/>
    <n v="0.7"/>
    <d v="2024-07-02T00:00:00"/>
    <m/>
  </r>
  <r>
    <s v="Rogahn, Gusikowski and Lehner"/>
    <s v="Germany"/>
    <n v="52.520007999999997"/>
    <n v="13.404954"/>
    <s v="Construction &amp; Engineering"/>
    <s v="Micro (1-10)"/>
    <x v="3"/>
    <d v="2024-03-22T00:00:00"/>
    <s v="SAAS"/>
    <s v="Qualified"/>
    <n v="2"/>
    <m/>
    <m/>
    <n v="752"/>
    <n v="0.6"/>
    <d v="2024-08-20T00:00:00"/>
    <m/>
  </r>
  <r>
    <s v="Schaden-Davis"/>
    <s v="Netherlands"/>
    <n v="52.370215999999999"/>
    <n v="4.895168"/>
    <s v="Banking &amp; Finance"/>
    <s v="Micro (1-10)"/>
    <x v="3"/>
    <d v="2024-04-29T00:00:00"/>
    <s v="SAAS"/>
    <s v="Qualified"/>
    <n v="2"/>
    <m/>
    <m/>
    <n v="608"/>
    <n v="0.7"/>
    <d v="2024-12-25T00:00:00"/>
    <m/>
  </r>
  <r>
    <s v="Pagac, Crona and Dare"/>
    <s v="Italy"/>
    <n v="41.902782000000002"/>
    <n v="12.496366"/>
    <s v="IT &amp; IT Services"/>
    <s v="Micro (1-10)"/>
    <x v="3"/>
    <d v="2024-05-15T00:00:00"/>
    <s v="SAAS"/>
    <s v="Qualified"/>
    <n v="2"/>
    <m/>
    <m/>
    <n v="571"/>
    <n v="0.4"/>
    <d v="2024-06-28T00:00:00"/>
    <m/>
  </r>
  <r>
    <s v="Macejkovic, Kemmer and Sawayn"/>
    <s v="Austria"/>
    <n v="48.210033000000003"/>
    <n v="16.363448999999999"/>
    <s v="IT &amp; IT Services"/>
    <s v="Micro (1-10)"/>
    <x v="5"/>
    <d v="2024-02-27T00:00:00"/>
    <s v="Services"/>
    <s v="Qualified"/>
    <n v="2"/>
    <m/>
    <m/>
    <n v="970"/>
    <n v="0.3"/>
    <d v="2024-08-02T00:00:00"/>
    <m/>
  </r>
  <r>
    <s v="Luettgen Group"/>
    <s v="Spain"/>
    <n v="40.416775000000001"/>
    <n v="-3.7037900000000001"/>
    <s v="Transportation &amp; Logistics"/>
    <s v="Micro (1-10)"/>
    <x v="1"/>
    <d v="2024-05-29T00:00:00"/>
    <s v="Custom solution"/>
    <s v="Qualified"/>
    <n v="2"/>
    <m/>
    <m/>
    <n v="351"/>
    <n v="0.8"/>
    <d v="2024-11-07T00:00:00"/>
    <m/>
  </r>
  <r>
    <s v="Fisher Inc"/>
    <s v="Italy"/>
    <n v="41.902782000000002"/>
    <n v="12.496366"/>
    <s v="Professional Services &amp; Consulting"/>
    <s v="Micro (1-10)"/>
    <x v="3"/>
    <d v="2024-02-10T00:00:00"/>
    <s v="Custom solution"/>
    <s v="Qualified"/>
    <n v="2"/>
    <m/>
    <m/>
    <n v="1029"/>
    <n v="0.4"/>
    <d v="2024-06-03T00:00:00"/>
    <m/>
  </r>
  <r>
    <s v="Greenholt and Sons"/>
    <s v="France"/>
    <n v="48.864716000000001"/>
    <n v="2.3490139999999999"/>
    <s v="Agriculture &amp; Mining"/>
    <s v="Micro (1-10)"/>
    <x v="7"/>
    <d v="2024-03-31T00:00:00"/>
    <s v="Custom solution"/>
    <s v="Qualified"/>
    <n v="2"/>
    <m/>
    <m/>
    <n v="866"/>
    <n v="0.3"/>
    <d v="2024-12-17T00:00:00"/>
    <m/>
  </r>
  <r>
    <s v="McDermott Inc"/>
    <s v="Austria"/>
    <n v="48.210033000000003"/>
    <n v="16.363448999999999"/>
    <s v="Professional Services &amp; Consulting"/>
    <s v="Micro (1-10)"/>
    <x v="4"/>
    <d v="2024-03-23T00:00:00"/>
    <s v="Services"/>
    <s v="Qualified"/>
    <n v="2"/>
    <m/>
    <m/>
    <n v="478"/>
    <n v="0.3"/>
    <d v="2024-06-04T00:00:00"/>
    <m/>
  </r>
  <r>
    <s v="Collins, Bruen and Hahn"/>
    <s v="Switzerland"/>
    <n v="46.204391000000001"/>
    <n v="6.1431579999999997"/>
    <s v="IT &amp; IT Services"/>
    <s v="Micro (1-10)"/>
    <x v="3"/>
    <d v="2024-03-28T00:00:00"/>
    <s v="SAAS"/>
    <s v="Qualified"/>
    <n v="2"/>
    <m/>
    <m/>
    <n v="936"/>
    <n v="0.3"/>
    <d v="2024-07-14T00:00:00"/>
    <m/>
  </r>
  <r>
    <s v="Beier LLC"/>
    <s v="Germany"/>
    <n v="52.520007999999997"/>
    <n v="13.404954"/>
    <s v="Telecommunications"/>
    <s v="Micro (1-10)"/>
    <x v="3"/>
    <d v="2024-01-05T00:00:00"/>
    <s v="SAAS"/>
    <s v="Qualified"/>
    <n v="2"/>
    <m/>
    <m/>
    <n v="280"/>
    <n v="0.8"/>
    <d v="2024-04-12T00:00:00"/>
    <m/>
  </r>
  <r>
    <s v="Mraz-Smitham"/>
    <s v="Switzerland"/>
    <n v="46.204391000000001"/>
    <n v="6.1431579999999997"/>
    <s v="Government Administration &amp; Healthcare"/>
    <s v="Micro (1-10)"/>
    <x v="4"/>
    <d v="2024-01-27T00:00:00"/>
    <s v="SAAS"/>
    <s v="Qualified"/>
    <n v="2"/>
    <m/>
    <m/>
    <n v="398"/>
    <n v="0.5"/>
    <d v="2024-11-22T00:00:00"/>
    <m/>
  </r>
  <r>
    <s v="Jacobs and Sons"/>
    <s v="Germany"/>
    <n v="52.520007999999997"/>
    <n v="13.404954"/>
    <s v="Telecommunications"/>
    <s v="Micro (1-10)"/>
    <x v="0"/>
    <d v="2024-04-18T00:00:00"/>
    <s v="SAAS"/>
    <s v="Qualified"/>
    <n v="2"/>
    <m/>
    <m/>
    <n v="931"/>
    <n v="0.7"/>
    <d v="2024-10-06T00:00:00"/>
    <m/>
  </r>
  <r>
    <s v="Sanford and Sons"/>
    <s v="France"/>
    <n v="48.864716000000001"/>
    <n v="2.3490139999999999"/>
    <s v="Retail &amp; Distribution"/>
    <s v="Micro (1-10)"/>
    <x v="0"/>
    <d v="2024-02-22T00:00:00"/>
    <s v="SAAS"/>
    <s v="Qualified"/>
    <n v="2"/>
    <m/>
    <m/>
    <n v="807"/>
    <n v="0.4"/>
    <d v="2024-12-31T00:00:00"/>
    <m/>
  </r>
  <r>
    <s v="Gislason Group"/>
    <s v="Germany"/>
    <n v="52.520007999999997"/>
    <n v="13.404954"/>
    <s v="Entertainment &amp; Media &amp; Hospitality"/>
    <s v="Micro (1-10)"/>
    <x v="4"/>
    <d v="2024-03-25T00:00:00"/>
    <s v="SAAS"/>
    <s v="Qualified"/>
    <n v="2"/>
    <m/>
    <m/>
    <n v="262"/>
    <n v="0.2"/>
    <d v="2024-08-27T00:00:00"/>
    <m/>
  </r>
  <r>
    <s v="Littel, Leuschke and Bernier"/>
    <s v="Austria"/>
    <n v="48.210033000000003"/>
    <n v="16.363448999999999"/>
    <s v="Manufacturing &amp; Production"/>
    <s v="Micro (1-10)"/>
    <x v="4"/>
    <d v="2024-01-02T00:00:00"/>
    <s v="Services"/>
    <s v="Qualified"/>
    <n v="2"/>
    <m/>
    <m/>
    <n v="710"/>
    <n v="0.4"/>
    <d v="2024-10-30T00:00:00"/>
    <m/>
  </r>
  <r>
    <s v="Collier Inc"/>
    <s v="Portugal"/>
    <n v="38.736946000000003"/>
    <n v="-9.1426850000000002"/>
    <s v="Construction &amp; Engineering"/>
    <s v="Micro (1-10)"/>
    <x v="4"/>
    <d v="2024-05-04T00:00:00"/>
    <s v="SAAS"/>
    <s v="Qualified"/>
    <n v="2"/>
    <m/>
    <m/>
    <n v="853"/>
    <n v="0.6"/>
    <d v="2025-01-26T00:00:00"/>
    <m/>
  </r>
  <r>
    <s v="Towne Group"/>
    <s v="France"/>
    <n v="48.864716000000001"/>
    <n v="2.3490139999999999"/>
    <s v="Education &amp; Science"/>
    <s v="Micro (1-10)"/>
    <x v="3"/>
    <d v="2024-03-02T00:00:00"/>
    <s v="SAAS"/>
    <s v="Qualified"/>
    <n v="2"/>
    <m/>
    <m/>
    <n v="345"/>
    <n v="0.7"/>
    <d v="2024-04-21T00:00:00"/>
    <m/>
  </r>
  <r>
    <s v="Kris and Sons"/>
    <s v="Germany"/>
    <n v="52.520007999999997"/>
    <n v="13.404954"/>
    <s v="Energy &amp; Utilities"/>
    <s v="Micro (1-10)"/>
    <x v="6"/>
    <d v="2024-03-21T00:00:00"/>
    <s v="Custom solution"/>
    <s v="Qualified"/>
    <n v="2"/>
    <m/>
    <m/>
    <n v="263"/>
    <n v="0.2"/>
    <d v="2024-05-16T00:00:00"/>
    <m/>
  </r>
  <r>
    <s v="Wolf-Boyle"/>
    <s v="Portugal"/>
    <n v="38.736946000000003"/>
    <n v="-9.1426850000000002"/>
    <s v="Energy &amp; Utilities"/>
    <s v="Micro (1-10)"/>
    <x v="4"/>
    <d v="2024-04-08T00:00:00"/>
    <s v="SAAS"/>
    <s v="Qualified"/>
    <n v="2"/>
    <m/>
    <m/>
    <n v="461"/>
    <n v="0.6"/>
    <d v="2024-08-13T00:00:00"/>
    <m/>
  </r>
  <r>
    <s v="Schuppe-Roberts"/>
    <s v="Portugal"/>
    <n v="38.736946000000003"/>
    <n v="-9.1426850000000002"/>
    <s v="Entertainment &amp; Media &amp; Hospitality"/>
    <s v="Micro (1-10)"/>
    <x v="3"/>
    <d v="2024-02-13T00:00:00"/>
    <s v="SAAS"/>
    <s v="Qualified"/>
    <n v="2"/>
    <m/>
    <m/>
    <n v="1082"/>
    <n v="0.8"/>
    <d v="2025-01-02T00:00:00"/>
    <m/>
  </r>
  <r>
    <s v="Morar-Towne"/>
    <s v="Switzerland"/>
    <n v="46.204391000000001"/>
    <n v="6.1431579999999997"/>
    <s v="Government Administration &amp; Healthcare"/>
    <s v="Micro (1-10)"/>
    <x v="0"/>
    <d v="2024-01-26T00:00:00"/>
    <s v="SAAS"/>
    <s v="Qualified"/>
    <n v="2"/>
    <m/>
    <m/>
    <n v="1145"/>
    <n v="0.6"/>
    <d v="2024-12-05T00:00:00"/>
    <m/>
  </r>
  <r>
    <s v="Kris LLC"/>
    <s v="Austria"/>
    <n v="48.210033000000003"/>
    <n v="16.363448999999999"/>
    <s v="Education &amp; Science"/>
    <s v="Micro (1-10)"/>
    <x v="1"/>
    <d v="2024-03-22T00:00:00"/>
    <s v="SAAS"/>
    <s v="Qualified"/>
    <n v="2"/>
    <m/>
    <m/>
    <n v="300"/>
    <n v="0.2"/>
    <d v="2024-05-15T00:00:00"/>
    <m/>
  </r>
  <r>
    <s v="McGlynn, VonRueden and Stanton"/>
    <s v="Germany"/>
    <n v="52.520007999999997"/>
    <n v="13.404954"/>
    <s v="Transportation &amp; Logistics"/>
    <s v="Micro (1-10)"/>
    <x v="7"/>
    <d v="2024-04-10T00:00:00"/>
    <s v="Services"/>
    <s v="Qualified"/>
    <n v="2"/>
    <m/>
    <m/>
    <n v="497"/>
    <n v="0.8"/>
    <d v="2025-02-06T00:00:00"/>
    <m/>
  </r>
  <r>
    <s v="Witting LLC"/>
    <s v="Portugal"/>
    <n v="38.736946000000003"/>
    <n v="-9.1426850000000002"/>
    <s v="Transportation &amp; Logistics"/>
    <s v="Micro (1-10)"/>
    <x v="1"/>
    <d v="2024-02-26T00:00:00"/>
    <s v="Services"/>
    <s v="Qualified"/>
    <n v="2"/>
    <m/>
    <m/>
    <n v="423"/>
    <n v="0.1"/>
    <d v="2024-03-27T00:00:00"/>
    <m/>
  </r>
  <r>
    <s v="Stehr-Schultz"/>
    <s v="Austria"/>
    <n v="48.210033000000003"/>
    <n v="16.363448999999999"/>
    <s v="Retail &amp; Distribution"/>
    <s v="Micro (1-10)"/>
    <x v="3"/>
    <d v="2024-04-28T00:00:00"/>
    <s v="SAAS"/>
    <s v="Qualified"/>
    <n v="2"/>
    <m/>
    <m/>
    <n v="1077"/>
    <n v="0.2"/>
    <d v="2025-01-24T00:00:00"/>
    <m/>
  </r>
  <r>
    <s v="Hartmann-Upton"/>
    <s v="Belgium"/>
    <n v="51.260196999999998"/>
    <n v="4.4027710000000004"/>
    <s v="Banking &amp; Finance"/>
    <s v="Micro (1-10)"/>
    <x v="3"/>
    <d v="2024-05-21T00:00:00"/>
    <s v="Services"/>
    <s v="Qualified"/>
    <n v="2"/>
    <m/>
    <m/>
    <n v="1156"/>
    <n v="0.7"/>
    <d v="2024-06-19T00:00:00"/>
    <m/>
  </r>
  <r>
    <s v="Orn, Langosh and Adams"/>
    <s v="Germany"/>
    <n v="52.520007999999997"/>
    <n v="13.404954"/>
    <s v="Banking &amp; Finance"/>
    <s v="Micro (1-10)"/>
    <x v="3"/>
    <d v="2024-05-10T00:00:00"/>
    <s v="SAAS"/>
    <s v="Qualified"/>
    <n v="2"/>
    <m/>
    <m/>
    <n v="348"/>
    <n v="0.6"/>
    <d v="2025-04-04T00:00:00"/>
    <m/>
  </r>
  <r>
    <s v="Graham-Lueilwitz"/>
    <s v="France"/>
    <n v="48.864716000000001"/>
    <n v="2.3490139999999999"/>
    <s v="Construction &amp; Engineering"/>
    <s v="Micro (1-10)"/>
    <x v="2"/>
    <d v="2024-04-17T00:00:00"/>
    <s v="Custom solution"/>
    <s v="Qualified"/>
    <n v="2"/>
    <m/>
    <m/>
    <n v="933"/>
    <n v="0.7"/>
    <d v="2024-12-20T00:00:00"/>
    <m/>
  </r>
  <r>
    <s v="Morissette-Witting"/>
    <s v="Switzerland"/>
    <n v="46.204391000000001"/>
    <n v="6.1431579999999997"/>
    <s v="Professional Services &amp; Consulting"/>
    <s v="Micro (1-10)"/>
    <x v="4"/>
    <d v="2024-01-28T00:00:00"/>
    <s v="SAAS"/>
    <s v="Qualified"/>
    <n v="2"/>
    <m/>
    <m/>
    <n v="576"/>
    <n v="0.8"/>
    <d v="2024-12-17T00:00:00"/>
    <m/>
  </r>
  <r>
    <s v="Christiansen, Ondricka and Cummings"/>
    <s v="Portugal"/>
    <n v="38.736946000000003"/>
    <n v="-9.1426850000000002"/>
    <s v="Retail &amp; Distribution"/>
    <s v="Micro (1-10)"/>
    <x v="7"/>
    <d v="2024-02-12T00:00:00"/>
    <s v="Services"/>
    <s v="Qualified"/>
    <n v="2"/>
    <m/>
    <m/>
    <n v="617"/>
    <n v="0.4"/>
    <d v="2024-06-11T00:00:00"/>
    <m/>
  </r>
  <r>
    <s v="Dicki Group"/>
    <s v="Portugal"/>
    <n v="38.736946000000003"/>
    <n v="-9.1426850000000002"/>
    <s v="Professional Services &amp; Consulting"/>
    <s v="Micro (1-10)"/>
    <x v="0"/>
    <d v="2024-04-13T00:00:00"/>
    <s v="Services"/>
    <s v="Qualified"/>
    <n v="2"/>
    <m/>
    <m/>
    <n v="602"/>
    <n v="0.3"/>
    <d v="2025-03-04T00:00:00"/>
    <m/>
  </r>
  <r>
    <s v="Pouros-Ferry"/>
    <s v="France"/>
    <n v="48.864716000000001"/>
    <n v="2.3490139999999999"/>
    <s v="Transportation &amp; Logistics"/>
    <s v="Micro (1-10)"/>
    <x v="5"/>
    <d v="2024-04-05T00:00:00"/>
    <s v="Services"/>
    <s v="Qualified"/>
    <n v="2"/>
    <m/>
    <m/>
    <n v="708"/>
    <n v="0.5"/>
    <d v="2024-11-23T00:00:00"/>
    <m/>
  </r>
  <r>
    <s v="Gutkowski, Dibbert and Brekke"/>
    <s v="France"/>
    <n v="48.864716000000001"/>
    <n v="2.3490139999999999"/>
    <s v="Banking &amp; Finance"/>
    <s v="Micro (1-10)"/>
    <x v="1"/>
    <d v="2024-03-30T00:00:00"/>
    <s v="Custom solution"/>
    <s v="Qualified"/>
    <n v="2"/>
    <m/>
    <m/>
    <n v="418"/>
    <n v="0.3"/>
    <d v="2024-05-11T00:00:00"/>
    <m/>
  </r>
  <r>
    <s v="Ratke, Considine and Dicki"/>
    <s v="Portugal"/>
    <n v="38.736946000000003"/>
    <n v="-9.1426850000000002"/>
    <s v="Retail &amp; Distribution"/>
    <s v="Micro (1-10)"/>
    <x v="3"/>
    <d v="2024-02-05T00:00:00"/>
    <s v="SAAS"/>
    <s v="Qualified"/>
    <n v="2"/>
    <m/>
    <m/>
    <n v="269"/>
    <n v="0.7"/>
    <d v="2024-11-21T00:00:00"/>
    <m/>
  </r>
  <r>
    <s v="Schamberger, Wolff and Strosin"/>
    <s v="Netherlands"/>
    <n v="52.370215999999999"/>
    <n v="4.895168"/>
    <s v="Entertainment &amp; Media &amp; Hospitality"/>
    <s v="Micro (1-10)"/>
    <x v="1"/>
    <d v="2024-02-25T00:00:00"/>
    <s v="SAAS"/>
    <s v="Qualified"/>
    <n v="2"/>
    <m/>
    <m/>
    <n v="945"/>
    <n v="0.4"/>
    <d v="2024-07-17T00:00:00"/>
    <m/>
  </r>
  <r>
    <s v="Jacobson, White and Murray"/>
    <s v="Portugal"/>
    <n v="38.736946000000003"/>
    <n v="-9.1426850000000002"/>
    <s v="Transportation &amp; Logistics"/>
    <s v="Micro (1-10)"/>
    <x v="4"/>
    <d v="2024-04-22T00:00:00"/>
    <s v="Custom solution"/>
    <s v="Qualified"/>
    <n v="2"/>
    <m/>
    <m/>
    <n v="432"/>
    <n v="0.4"/>
    <d v="2024-08-22T00:00:00"/>
    <m/>
  </r>
  <r>
    <s v="Carroll-Kulas"/>
    <s v="Switzerland"/>
    <n v="46.204391000000001"/>
    <n v="6.1431579999999997"/>
    <s v="IT &amp; IT Services"/>
    <s v="Micro (1-10)"/>
    <x v="5"/>
    <d v="2024-03-14T00:00:00"/>
    <s v="SAAS"/>
    <s v="Qualified"/>
    <n v="2"/>
    <m/>
    <m/>
    <n v="1096"/>
    <n v="0.4"/>
    <d v="2024-11-11T00:00:00"/>
    <m/>
  </r>
  <r>
    <s v="Kuhic-Lebsack"/>
    <s v="Italy"/>
    <n v="41.902782000000002"/>
    <n v="12.496366"/>
    <s v="IT &amp; IT Services"/>
    <s v="Micro (1-10)"/>
    <x v="2"/>
    <d v="2024-01-19T00:00:00"/>
    <s v="SAAS"/>
    <s v="Qualified"/>
    <n v="2"/>
    <m/>
    <m/>
    <n v="566"/>
    <n v="0.2"/>
    <d v="2024-12-19T00:00:00"/>
    <m/>
  </r>
  <r>
    <s v="Hilpert, Robel and Conn"/>
    <s v="Switzerland"/>
    <n v="46.204391000000001"/>
    <n v="6.1431579999999997"/>
    <s v="Transportation &amp; Logistics"/>
    <s v="Micro (1-10)"/>
    <x v="2"/>
    <d v="2024-03-20T00:00:00"/>
    <s v="SAAS"/>
    <s v="Qualified"/>
    <n v="2"/>
    <m/>
    <m/>
    <n v="1146"/>
    <n v="0.2"/>
    <d v="2024-08-16T00:00:00"/>
    <m/>
  </r>
  <r>
    <s v="Windler-Vandervort"/>
    <s v="Italy"/>
    <n v="41.902782000000002"/>
    <n v="12.496366"/>
    <s v="Retail &amp; Distribution"/>
    <s v="Micro (1-10)"/>
    <x v="7"/>
    <d v="2024-01-22T00:00:00"/>
    <s v="SAAS"/>
    <s v="Qualified"/>
    <n v="2"/>
    <m/>
    <m/>
    <n v="1140"/>
    <n v="0.3"/>
    <d v="2024-06-01T00:00:00"/>
    <m/>
  </r>
  <r>
    <s v="Champlin, Mueller and Nader"/>
    <s v="Germany"/>
    <n v="52.520007999999997"/>
    <n v="13.404954"/>
    <s v="Transportation &amp; Logistics"/>
    <s v="Micro (1-10)"/>
    <x v="4"/>
    <d v="2024-05-08T00:00:00"/>
    <s v="SAAS"/>
    <s v="Qualified"/>
    <n v="2"/>
    <m/>
    <m/>
    <n v="632"/>
    <n v="0.4"/>
    <d v="2024-11-28T00:00:00"/>
    <m/>
  </r>
  <r>
    <s v="Feest-Flatley"/>
    <s v="Portugal"/>
    <n v="38.736946000000003"/>
    <n v="-9.1426850000000002"/>
    <s v="Government Administration &amp; Healthcare"/>
    <s v="Micro (1-10)"/>
    <x v="1"/>
    <d v="2024-01-23T00:00:00"/>
    <s v="Custom solution"/>
    <s v="Qualified"/>
    <n v="2"/>
    <m/>
    <m/>
    <n v="487"/>
    <n v="0.3"/>
    <d v="2024-06-05T00:00:00"/>
    <m/>
  </r>
  <r>
    <s v="Kozey, Wiegand and Balistreri"/>
    <s v="Spain"/>
    <n v="40.416775000000001"/>
    <n v="-3.7037900000000001"/>
    <s v="Energy &amp; Utilities"/>
    <s v="Micro (1-10)"/>
    <x v="5"/>
    <d v="2024-05-15T00:00:00"/>
    <s v="SAAS"/>
    <s v="Qualified"/>
    <n v="2"/>
    <m/>
    <m/>
    <n v="469"/>
    <n v="0.7"/>
    <d v="2025-04-08T00:00:00"/>
    <m/>
  </r>
  <r>
    <s v="Cartwright, Deckow and Hettinger"/>
    <s v="Switzerland"/>
    <n v="46.204391000000001"/>
    <n v="6.1431579999999997"/>
    <s v="Transportation &amp; Logistics"/>
    <s v="Micro (1-10)"/>
    <x v="2"/>
    <d v="2024-02-01T00:00:00"/>
    <s v="SAAS"/>
    <s v="Qualified"/>
    <n v="2"/>
    <m/>
    <m/>
    <n v="316"/>
    <n v="0.6"/>
    <d v="2024-11-29T00:00:00"/>
    <m/>
  </r>
  <r>
    <s v="Funk, Orn and Ziemann"/>
    <s v="Italy"/>
    <n v="41.902782000000002"/>
    <n v="12.496366"/>
    <s v="IT &amp; IT Services"/>
    <s v="Micro (1-10)"/>
    <x v="2"/>
    <d v="2024-01-02T00:00:00"/>
    <s v="SAAS"/>
    <s v="Qualified"/>
    <n v="2"/>
    <m/>
    <m/>
    <n v="1134"/>
    <n v="0.7"/>
    <d v="2024-11-07T00:00:00"/>
    <m/>
  </r>
  <r>
    <s v="Lind, Kris and Dach"/>
    <s v="Netherlands"/>
    <n v="52.370215999999999"/>
    <n v="4.895168"/>
    <s v="Telecommunications"/>
    <s v="Micro (1-10)"/>
    <x v="4"/>
    <d v="2024-01-23T00:00:00"/>
    <s v="SAAS"/>
    <s v="Qualified"/>
    <n v="2"/>
    <m/>
    <m/>
    <n v="1183"/>
    <n v="0.4"/>
    <d v="2024-06-19T00:00:00"/>
    <m/>
  </r>
  <r>
    <s v="Von Inc"/>
    <s v="Italy"/>
    <n v="41.902782000000002"/>
    <n v="12.496366"/>
    <s v="Entertainment &amp; Media &amp; Hospitality"/>
    <s v="Micro (1-10)"/>
    <x v="1"/>
    <d v="2024-01-04T00:00:00"/>
    <s v="SAAS"/>
    <s v="Qualified"/>
    <n v="2"/>
    <m/>
    <m/>
    <n v="521"/>
    <n v="0.8"/>
    <d v="2024-04-30T00:00:00"/>
    <m/>
  </r>
  <r>
    <s v="Kuhic, Kiehn and Satterfield"/>
    <s v="Germany"/>
    <n v="52.520007999999997"/>
    <n v="13.404954"/>
    <s v="Retail &amp; Distribution"/>
    <s v="Micro (1-10)"/>
    <x v="5"/>
    <d v="2024-01-26T00:00:00"/>
    <s v="Custom solution"/>
    <s v="Qualified"/>
    <n v="2"/>
    <m/>
    <m/>
    <n v="510"/>
    <n v="0.4"/>
    <d v="2024-06-17T00:00:00"/>
    <m/>
  </r>
  <r>
    <s v="Ratke, Schowalter and Hilpert"/>
    <s v="Italy"/>
    <n v="41.902782000000002"/>
    <n v="12.496366"/>
    <s v="Transportation &amp; Logistics"/>
    <s v="Micro (1-10)"/>
    <x v="6"/>
    <d v="2024-03-14T00:00:00"/>
    <s v="Services"/>
    <s v="Qualified"/>
    <n v="2"/>
    <m/>
    <m/>
    <n v="219"/>
    <n v="0.7"/>
    <d v="2024-09-01T00:00:00"/>
    <m/>
  </r>
  <r>
    <s v="Lakin, Langworth and Kozey"/>
    <s v="Switzerland"/>
    <n v="46.204391000000001"/>
    <n v="6.1431579999999997"/>
    <s v="Manufacturing &amp; Production"/>
    <s v="Micro (1-10)"/>
    <x v="1"/>
    <d v="2024-05-06T00:00:00"/>
    <s v="SAAS"/>
    <s v="Qualified"/>
    <n v="2"/>
    <m/>
    <m/>
    <n v="1163"/>
    <n v="0.1"/>
    <d v="2025-01-18T00:00:00"/>
    <m/>
  </r>
  <r>
    <s v="Ankunding, Nienow and Larson"/>
    <s v="Belgium"/>
    <n v="51.260196999999998"/>
    <n v="4.4027710000000004"/>
    <s v="Manufacturing &amp; Production"/>
    <s v="Micro (1-10)"/>
    <x v="3"/>
    <d v="2024-04-19T00:00:00"/>
    <s v="SAAS"/>
    <s v="Qualified"/>
    <n v="2"/>
    <m/>
    <m/>
    <n v="578"/>
    <n v="0.8"/>
    <d v="2024-11-30T00:00:00"/>
    <m/>
  </r>
  <r>
    <s v="Parisian, Breitenberg and Prohaska"/>
    <s v="Germany"/>
    <n v="52.520007999999997"/>
    <n v="13.404954"/>
    <s v="Energy &amp; Utilities"/>
    <s v="Micro (1-10)"/>
    <x v="4"/>
    <d v="2024-04-22T00:00:00"/>
    <s v="SAAS"/>
    <s v="Qualified"/>
    <n v="2"/>
    <m/>
    <m/>
    <n v="701"/>
    <n v="0.3"/>
    <d v="2025-02-04T00:00:00"/>
    <m/>
  </r>
  <r>
    <s v="Stoltenberg and Sons"/>
    <s v="Switzerland"/>
    <n v="46.204391000000001"/>
    <n v="6.1431579999999997"/>
    <s v="Professional Services &amp; Consulting"/>
    <s v="Micro (1-10)"/>
    <x v="2"/>
    <d v="2024-04-21T00:00:00"/>
    <s v="SAAS"/>
    <s v="Qualified"/>
    <n v="2"/>
    <m/>
    <m/>
    <n v="779"/>
    <n v="1"/>
    <d v="2024-07-27T00:00:00"/>
    <m/>
  </r>
  <r>
    <s v="Haag-Fisher"/>
    <s v="Italy"/>
    <n v="41.902782000000002"/>
    <n v="12.496366"/>
    <s v="Transportation &amp; Logistics"/>
    <s v="Micro (1-10)"/>
    <x v="2"/>
    <d v="2024-05-02T00:00:00"/>
    <s v="SAAS"/>
    <s v="Qualified"/>
    <n v="2"/>
    <m/>
    <m/>
    <n v="1083"/>
    <n v="0.4"/>
    <d v="2024-07-28T00:00:00"/>
    <m/>
  </r>
  <r>
    <s v="Ledner-Kessler"/>
    <s v="Switzerland"/>
    <n v="46.204391000000001"/>
    <n v="6.1431579999999997"/>
    <s v="Transportation &amp; Logistics"/>
    <s v="Micro (1-10)"/>
    <x v="3"/>
    <d v="2024-05-06T00:00:00"/>
    <s v="Custom solution"/>
    <s v="Qualified"/>
    <n v="2"/>
    <m/>
    <m/>
    <n v="414"/>
    <n v="0.6"/>
    <d v="2025-04-07T00:00:00"/>
    <m/>
  </r>
  <r>
    <s v="Hodkiewicz-Greenfelder"/>
    <s v="France"/>
    <n v="48.864716000000001"/>
    <n v="2.3490139999999999"/>
    <s v="Transportation &amp; Logistics"/>
    <s v="Micro (1-10)"/>
    <x v="1"/>
    <d v="2024-02-01T00:00:00"/>
    <s v="SAAS"/>
    <s v="Qualified"/>
    <n v="2"/>
    <m/>
    <m/>
    <n v="472"/>
    <n v="0.2"/>
    <d v="2024-06-21T00:00:00"/>
    <m/>
  </r>
  <r>
    <s v="Bode, Ritchie and Koss"/>
    <s v="Germany"/>
    <n v="52.520007999999997"/>
    <n v="13.404954"/>
    <s v="Professional Services &amp; Consulting"/>
    <s v="Micro (1-10)"/>
    <x v="3"/>
    <d v="2024-05-14T00:00:00"/>
    <s v="SAAS"/>
    <s v="Qualified"/>
    <n v="2"/>
    <m/>
    <m/>
    <n v="212"/>
    <n v="1"/>
    <d v="2025-03-22T00:00:00"/>
    <m/>
  </r>
  <r>
    <s v="Yundt, Stokes and Effertz"/>
    <s v="Germany"/>
    <n v="52.520007999999997"/>
    <n v="13.404954"/>
    <s v="Professional Services &amp; Consulting"/>
    <s v="Micro (1-10)"/>
    <x v="3"/>
    <d v="2024-01-25T00:00:00"/>
    <s v="Services"/>
    <s v="Qualified"/>
    <n v="2"/>
    <m/>
    <m/>
    <n v="911"/>
    <n v="0.5"/>
    <d v="2024-09-22T00:00:00"/>
    <m/>
  </r>
  <r>
    <s v="Mills, Hilll and Strosin"/>
    <s v="Belgium"/>
    <n v="51.260196999999998"/>
    <n v="4.4027710000000004"/>
    <s v="Banking &amp; Finance"/>
    <s v="Micro (1-10)"/>
    <x v="4"/>
    <d v="2024-05-01T00:00:00"/>
    <s v="Custom solution"/>
    <s v="Qualified"/>
    <n v="2"/>
    <m/>
    <m/>
    <n v="907"/>
    <n v="0.6"/>
    <d v="2024-12-25T00:00:00"/>
    <m/>
  </r>
  <r>
    <s v="Rodriguez-Cummings"/>
    <s v="Germany"/>
    <n v="52.520007999999997"/>
    <n v="13.404954"/>
    <s v="Professional Services &amp; Consulting"/>
    <s v="Micro (1-10)"/>
    <x v="3"/>
    <d v="2024-03-25T00:00:00"/>
    <s v="Services"/>
    <s v="Qualified"/>
    <n v="2"/>
    <m/>
    <m/>
    <n v="588"/>
    <n v="0.2"/>
    <d v="2024-05-03T00:00:00"/>
    <m/>
  </r>
  <r>
    <s v="Spencer LLC"/>
    <s v="France"/>
    <n v="48.864716000000001"/>
    <n v="2.3490139999999999"/>
    <s v="IT &amp; IT Services"/>
    <s v="Micro (1-10)"/>
    <x v="5"/>
    <d v="2024-05-26T00:00:00"/>
    <s v="SAAS"/>
    <s v="Qualified"/>
    <n v="2"/>
    <m/>
    <m/>
    <n v="593"/>
    <n v="0.6"/>
    <d v="2025-01-19T00:00:00"/>
    <m/>
  </r>
  <r>
    <s v="Mayert-Reinger"/>
    <s v="Italy"/>
    <n v="41.902782000000002"/>
    <n v="12.496366"/>
    <s v="Transportation &amp; Logistics"/>
    <s v="Micro (1-10)"/>
    <x v="7"/>
    <d v="2024-03-07T00:00:00"/>
    <s v="Services"/>
    <s v="Qualified"/>
    <n v="2"/>
    <m/>
    <m/>
    <n v="615"/>
    <n v="0.3"/>
    <d v="2025-01-11T00:00:00"/>
    <m/>
  </r>
  <r>
    <s v="Hand, Strosin and Toy"/>
    <s v="France"/>
    <n v="48.864716000000001"/>
    <n v="2.3490139999999999"/>
    <s v="Telecommunications"/>
    <s v="Micro (1-10)"/>
    <x v="4"/>
    <d v="2024-04-12T00:00:00"/>
    <s v="Custom solution"/>
    <s v="Qualified"/>
    <n v="2"/>
    <m/>
    <m/>
    <n v="1138"/>
    <n v="0.2"/>
    <d v="2025-01-30T00:00:00"/>
    <m/>
  </r>
  <r>
    <s v="Hegmann, Bergnaum and White"/>
    <s v="Spain"/>
    <n v="40.416775000000001"/>
    <n v="-3.7037900000000001"/>
    <s v="IT &amp; IT Services"/>
    <s v="Micro (1-10)"/>
    <x v="3"/>
    <d v="2024-04-06T00:00:00"/>
    <s v="SAAS"/>
    <s v="Qualified"/>
    <n v="2"/>
    <m/>
    <m/>
    <n v="273"/>
    <n v="0.2"/>
    <d v="2024-12-22T00:00:00"/>
    <m/>
  </r>
  <r>
    <s v="Heathcote, Thiel and Aufderhar"/>
    <s v="Belgium"/>
    <n v="51.260196999999998"/>
    <n v="4.4027710000000004"/>
    <s v="Government Administration &amp; Healthcare"/>
    <s v="Micro (1-10)"/>
    <x v="2"/>
    <d v="2024-04-10T00:00:00"/>
    <s v="SAAS"/>
    <s v="Qualified"/>
    <n v="2"/>
    <m/>
    <m/>
    <n v="585"/>
    <n v="0.9"/>
    <d v="2024-06-10T00:00:00"/>
    <m/>
  </r>
  <r>
    <s v="White-Davis"/>
    <s v="Italy"/>
    <n v="41.902782000000002"/>
    <n v="12.496366"/>
    <s v="Transportation &amp; Logistics"/>
    <s v="Micro (1-10)"/>
    <x v="4"/>
    <d v="2024-02-04T00:00:00"/>
    <s v="Services"/>
    <s v="Qualified"/>
    <n v="2"/>
    <m/>
    <m/>
    <n v="414"/>
    <n v="0.3"/>
    <d v="2024-05-18T00:00:00"/>
    <m/>
  </r>
  <r>
    <s v="Nader-Stroman"/>
    <s v="France"/>
    <n v="48.864716000000001"/>
    <n v="2.3490139999999999"/>
    <s v="IT &amp; IT Services"/>
    <s v="Micro (1-10)"/>
    <x v="3"/>
    <d v="2024-05-17T00:00:00"/>
    <s v="SAAS"/>
    <s v="Qualified"/>
    <n v="2"/>
    <m/>
    <m/>
    <n v="944"/>
    <n v="0.3"/>
    <d v="2025-03-27T00:00:00"/>
    <m/>
  </r>
  <r>
    <s v="Crooks-Schimmel"/>
    <s v="France"/>
    <n v="48.864716000000001"/>
    <n v="2.3490139999999999"/>
    <s v="IT &amp; IT Services"/>
    <s v="Micro (1-10)"/>
    <x v="0"/>
    <d v="2024-03-04T00:00:00"/>
    <s v="SAAS"/>
    <s v="Qualified"/>
    <n v="2"/>
    <m/>
    <m/>
    <n v="922"/>
    <n v="1"/>
    <d v="2024-07-27T00:00:00"/>
    <m/>
  </r>
  <r>
    <s v="Stroman-Yundt"/>
    <s v="Spain"/>
    <n v="40.416775000000001"/>
    <n v="-3.7037900000000001"/>
    <s v="Construction &amp; Engineering"/>
    <s v="Micro (1-10)"/>
    <x v="6"/>
    <d v="2024-02-10T00:00:00"/>
    <s v="SAAS"/>
    <s v="Qualified"/>
    <n v="2"/>
    <m/>
    <m/>
    <n v="499"/>
    <n v="0.3"/>
    <d v="2024-11-14T00:00:00"/>
    <m/>
  </r>
  <r>
    <s v="Reinger, Marquardt and Durgan"/>
    <s v="Switzerland"/>
    <n v="46.204391000000001"/>
    <n v="6.1431579999999997"/>
    <s v="Education &amp; Science"/>
    <s v="Micro (1-10)"/>
    <x v="4"/>
    <d v="2024-04-21T00:00:00"/>
    <s v="Services"/>
    <s v="Qualified"/>
    <n v="2"/>
    <m/>
    <m/>
    <n v="971"/>
    <n v="0.1"/>
    <d v="2025-04-21T00:00:00"/>
    <m/>
  </r>
  <r>
    <s v="Hermann and Sons"/>
    <s v="Switzerland"/>
    <n v="46.204391000000001"/>
    <n v="6.1431579999999997"/>
    <s v="Transportation &amp; Logistics"/>
    <s v="Micro (1-10)"/>
    <x v="1"/>
    <d v="2024-05-05T00:00:00"/>
    <s v="Services"/>
    <s v="Qualified"/>
    <n v="2"/>
    <m/>
    <m/>
    <n v="334"/>
    <n v="0.3"/>
    <d v="2024-05-27T00:00:00"/>
    <m/>
  </r>
  <r>
    <s v="Robel Inc"/>
    <s v="Switzerland"/>
    <n v="46.204391000000001"/>
    <n v="6.1431579999999997"/>
    <s v="IT &amp; IT Services"/>
    <s v="Micro (1-10)"/>
    <x v="2"/>
    <d v="2024-02-09T00:00:00"/>
    <s v="SAAS"/>
    <s v="Qualified"/>
    <n v="2"/>
    <m/>
    <m/>
    <n v="662"/>
    <n v="0.3"/>
    <d v="2025-02-07T00:00:00"/>
    <m/>
  </r>
  <r>
    <s v="Hilll-Skiles"/>
    <s v="Switzerland"/>
    <n v="46.204391000000001"/>
    <n v="6.1431579999999997"/>
    <s v="Transportation &amp; Logistics"/>
    <s v="Micro (1-10)"/>
    <x v="3"/>
    <d v="2024-03-05T00:00:00"/>
    <s v="SAAS"/>
    <s v="Qualified"/>
    <n v="2"/>
    <m/>
    <m/>
    <n v="618"/>
    <n v="0.4"/>
    <d v="2024-04-09T00:00:00"/>
    <m/>
  </r>
  <r>
    <s v="Pagac, Huel and Emmerich"/>
    <s v="Switzerland"/>
    <n v="46.204391000000001"/>
    <n v="6.1431579999999997"/>
    <s v="Transportation &amp; Logistics"/>
    <s v="Micro (1-10)"/>
    <x v="2"/>
    <d v="2024-04-28T00:00:00"/>
    <s v="SAAS"/>
    <s v="Qualified"/>
    <n v="2"/>
    <m/>
    <m/>
    <n v="567"/>
    <n v="0.3"/>
    <d v="2025-03-30T00:00:00"/>
    <m/>
  </r>
  <r>
    <s v="Klein, Wintheiser and Macejkovic"/>
    <s v="Italy"/>
    <n v="41.902782000000002"/>
    <n v="12.496366"/>
    <s v="IT &amp; IT Services"/>
    <s v="Micro (1-10)"/>
    <x v="5"/>
    <d v="2024-03-18T00:00:00"/>
    <s v="Services"/>
    <s v="Qualified"/>
    <n v="2"/>
    <m/>
    <m/>
    <n v="604"/>
    <n v="0.4"/>
    <d v="2025-02-18T00:00:00"/>
    <m/>
  </r>
  <r>
    <s v="Swift, Kunze and Schumm"/>
    <s v="Netherlands"/>
    <n v="52.370215999999999"/>
    <n v="4.895168"/>
    <s v="Professional Services &amp; Consulting"/>
    <s v="Micro (1-10)"/>
    <x v="4"/>
    <d v="2024-03-12T00:00:00"/>
    <s v="Services"/>
    <s v="Qualified"/>
    <n v="2"/>
    <m/>
    <m/>
    <n v="473"/>
    <n v="0.7"/>
    <d v="2024-05-12T00:00:00"/>
    <m/>
  </r>
  <r>
    <s v="Lubowitz, Padberg and Romaguera"/>
    <s v="Italy"/>
    <n v="41.902782000000002"/>
    <n v="12.496366"/>
    <s v="IT &amp; IT Services"/>
    <s v="Micro (1-10)"/>
    <x v="0"/>
    <d v="2024-05-21T00:00:00"/>
    <s v="Services"/>
    <s v="Qualified"/>
    <n v="2"/>
    <m/>
    <m/>
    <n v="633"/>
    <n v="0.5"/>
    <d v="2025-02-08T00:00:00"/>
    <m/>
  </r>
  <r>
    <s v="Flatley-Huels"/>
    <s v="Portugal"/>
    <n v="38.736946000000003"/>
    <n v="-9.1426850000000002"/>
    <s v="Banking &amp; Finance"/>
    <s v="Micro (1-10)"/>
    <x v="3"/>
    <d v="2024-01-27T00:00:00"/>
    <s v="SAAS"/>
    <s v="Qualified"/>
    <n v="2"/>
    <m/>
    <m/>
    <n v="536"/>
    <n v="0.4"/>
    <d v="2024-02-16T00:00:00"/>
    <m/>
  </r>
  <r>
    <s v="McDermott, Balistreri and Effertz"/>
    <s v="Germany"/>
    <n v="52.520007999999997"/>
    <n v="13.404954"/>
    <s v="Recreation &amp; Sports"/>
    <s v="Micro (1-10)"/>
    <x v="2"/>
    <d v="2024-05-26T00:00:00"/>
    <s v="SAAS"/>
    <s v="Qualified"/>
    <n v="2"/>
    <m/>
    <m/>
    <n v="854"/>
    <n v="0.6"/>
    <d v="2024-07-02T00:00:00"/>
    <m/>
  </r>
  <r>
    <s v="Wordify"/>
    <s v="Portugal"/>
    <n v="38.736946000000003"/>
    <n v="-9.1426850000000002"/>
    <s v="Entertainment &amp; Media &amp; Hospitality"/>
    <s v="Medium (201-500)"/>
    <x v="2"/>
    <d v="2024-05-20T00:00:00"/>
    <s v="Services"/>
    <s v="Qualified"/>
    <n v="2"/>
    <m/>
    <m/>
    <n v="1839"/>
    <n v="0.8"/>
    <d v="2024-06-09T00:00:00"/>
    <m/>
  </r>
  <r>
    <s v="Fivechat"/>
    <s v="Germany"/>
    <n v="52.520007999999997"/>
    <n v="13.404954"/>
    <s v="Banking &amp; Finance"/>
    <s v="Medium (201-500)"/>
    <x v="3"/>
    <d v="2024-02-05T00:00:00"/>
    <s v="SAAS"/>
    <s v="Qualified"/>
    <n v="2"/>
    <m/>
    <m/>
    <n v="1689"/>
    <n v="0.4"/>
    <d v="2024-04-29T00:00:00"/>
    <m/>
  </r>
  <r>
    <s v="Dazzlesphere"/>
    <s v="France"/>
    <n v="48.864716000000001"/>
    <n v="2.3490139999999999"/>
    <s v="Education &amp; Science"/>
    <s v="Medium (201-500)"/>
    <x v="4"/>
    <d v="2024-04-23T00:00:00"/>
    <s v="Custom solution"/>
    <s v="Qualified"/>
    <n v="2"/>
    <m/>
    <m/>
    <n v="984"/>
    <n v="0.3"/>
    <d v="2025-02-09T00:00:00"/>
    <m/>
  </r>
  <r>
    <s v="Meejo"/>
    <s v="France"/>
    <n v="48.864716000000001"/>
    <n v="2.3490139999999999"/>
    <s v="Government Administration &amp; Healthcare"/>
    <s v="Medium (201-500)"/>
    <x v="3"/>
    <d v="2024-03-11T00:00:00"/>
    <s v="SAAS"/>
    <s v="Qualified"/>
    <n v="2"/>
    <m/>
    <m/>
    <n v="5945"/>
    <n v="0.2"/>
    <d v="2024-04-22T00:00:00"/>
    <m/>
  </r>
  <r>
    <s v="Ozu"/>
    <s v="Portugal"/>
    <n v="38.736946000000003"/>
    <n v="-9.1426850000000002"/>
    <s v="Transportation &amp; Logistics"/>
    <s v="Medium (201-500)"/>
    <x v="5"/>
    <d v="2024-03-15T00:00:00"/>
    <s v="Services"/>
    <s v="Qualified"/>
    <n v="2"/>
    <m/>
    <m/>
    <n v="992"/>
    <n v="0.2"/>
    <d v="2024-05-18T00:00:00"/>
    <m/>
  </r>
  <r>
    <s v="Voonte"/>
    <s v="Netherlands"/>
    <n v="52.370215999999999"/>
    <n v="4.895168"/>
    <s v="Transportation &amp; Logistics"/>
    <s v="Medium (201-500)"/>
    <x v="4"/>
    <d v="2024-03-15T00:00:00"/>
    <s v="SAAS"/>
    <s v="Qualified"/>
    <n v="2"/>
    <m/>
    <m/>
    <n v="1516"/>
    <n v="0.4"/>
    <d v="2024-07-05T00:00:00"/>
    <m/>
  </r>
  <r>
    <s v="Jabbersphere"/>
    <s v="Spain"/>
    <n v="40.416775000000001"/>
    <n v="-3.7037900000000001"/>
    <s v="Transportation &amp; Logistics"/>
    <s v="Medium (201-500)"/>
    <x v="7"/>
    <d v="2024-02-01T00:00:00"/>
    <s v="Services"/>
    <s v="Qualified"/>
    <n v="2"/>
    <m/>
    <m/>
    <n v="1937"/>
    <n v="0.6"/>
    <d v="2024-05-11T00:00:00"/>
    <m/>
  </r>
  <r>
    <s v="Gabcube"/>
    <s v="Italy"/>
    <n v="41.902782000000002"/>
    <n v="12.496366"/>
    <s v="Banking &amp; Finance"/>
    <s v="Medium (201-500)"/>
    <x v="6"/>
    <d v="2024-02-19T00:00:00"/>
    <s v="SAAS"/>
    <s v="Qualified"/>
    <n v="2"/>
    <m/>
    <m/>
    <n v="377"/>
    <n v="0.4"/>
    <d v="2024-04-08T00:00:00"/>
    <m/>
  </r>
  <r>
    <s v="Zoombox"/>
    <s v="Spain"/>
    <n v="40.416775000000001"/>
    <n v="-3.7037900000000001"/>
    <s v="Banking &amp; Finance"/>
    <s v="Medium (201-500)"/>
    <x v="3"/>
    <d v="2024-01-10T00:00:00"/>
    <s v="SAAS"/>
    <s v="Qualified"/>
    <n v="2"/>
    <m/>
    <m/>
    <n v="7200"/>
    <n v="0.4"/>
    <d v="2024-07-28T00:00:00"/>
    <m/>
  </r>
  <r>
    <s v="Oyope"/>
    <s v="Netherlands"/>
    <n v="52.370215999999999"/>
    <n v="4.895168"/>
    <s v="Entertainment &amp; Media &amp; Hospitality"/>
    <s v="Medium (201-500)"/>
    <x v="1"/>
    <d v="2024-04-05T00:00:00"/>
    <s v="SAAS"/>
    <s v="Qualified"/>
    <n v="2"/>
    <m/>
    <m/>
    <n v="6884"/>
    <n v="1"/>
    <d v="2024-11-09T00:00:00"/>
    <m/>
  </r>
  <r>
    <s v="Topicstorm"/>
    <s v="Spain"/>
    <n v="40.416775000000001"/>
    <n v="-3.7037900000000001"/>
    <s v="Telecommunications"/>
    <s v="Medium (201-500)"/>
    <x v="3"/>
    <d v="2024-03-01T00:00:00"/>
    <s v="Services"/>
    <s v="Qualified"/>
    <n v="2"/>
    <m/>
    <m/>
    <n v="3935"/>
    <n v="0.7"/>
    <d v="2024-07-19T00:00:00"/>
    <m/>
  </r>
  <r>
    <s v="Vidoo"/>
    <s v="Switzerland"/>
    <n v="46.204391000000001"/>
    <n v="6.1431579999999997"/>
    <s v="Banking &amp; Finance"/>
    <s v="Medium (201-500)"/>
    <x v="6"/>
    <d v="2024-02-14T00:00:00"/>
    <s v="SAAS"/>
    <s v="Qualified"/>
    <n v="2"/>
    <m/>
    <m/>
    <n v="5401"/>
    <n v="0.3"/>
    <d v="2025-01-07T00:00:00"/>
    <m/>
  </r>
  <r>
    <s v="Gabtype"/>
    <s v="Germany"/>
    <n v="52.520007999999997"/>
    <n v="13.404954"/>
    <s v="Manufacturing &amp; Production"/>
    <s v="Medium (201-500)"/>
    <x v="1"/>
    <d v="2024-02-14T00:00:00"/>
    <s v="SAAS"/>
    <s v="Qualified"/>
    <n v="2"/>
    <m/>
    <m/>
    <n v="3336"/>
    <n v="0.4"/>
    <d v="2025-02-10T00:00:00"/>
    <m/>
  </r>
  <r>
    <s v="Skyba"/>
    <s v="Germany"/>
    <n v="52.520007999999997"/>
    <n v="13.404954"/>
    <s v="Banking &amp; Finance"/>
    <s v="Medium (201-500)"/>
    <x v="3"/>
    <d v="2024-01-21T00:00:00"/>
    <s v="SAAS"/>
    <s v="Qualified"/>
    <n v="2"/>
    <m/>
    <m/>
    <n v="2944"/>
    <n v="0.3"/>
    <d v="2024-04-24T00:00:00"/>
    <m/>
  </r>
  <r>
    <s v="Dynava"/>
    <s v="France"/>
    <n v="48.864716000000001"/>
    <n v="2.3490139999999999"/>
    <s v="Recreation &amp; Sports"/>
    <s v="Medium (201-500)"/>
    <x v="2"/>
    <d v="2024-01-05T00:00:00"/>
    <s v="Services"/>
    <s v="Qualified"/>
    <n v="2"/>
    <m/>
    <m/>
    <n v="2186"/>
    <n v="0.3"/>
    <d v="2024-06-14T00:00:00"/>
    <m/>
  </r>
  <r>
    <s v="Oyoyo"/>
    <s v="Italy"/>
    <n v="41.902782000000002"/>
    <n v="12.496366"/>
    <s v="Education &amp; Science"/>
    <s v="Medium (201-500)"/>
    <x v="1"/>
    <d v="2024-03-24T00:00:00"/>
    <s v="Custom solution"/>
    <s v="Qualified"/>
    <n v="2"/>
    <m/>
    <m/>
    <n v="6479"/>
    <n v="1"/>
    <d v="2024-11-25T00:00:00"/>
    <m/>
  </r>
  <r>
    <s v="Roombo"/>
    <s v="France"/>
    <n v="48.864716000000001"/>
    <n v="2.3490139999999999"/>
    <s v="Transportation &amp; Logistics"/>
    <s v="Medium (201-500)"/>
    <x v="4"/>
    <d v="2024-01-19T00:00:00"/>
    <s v="SAAS"/>
    <s v="Qualified"/>
    <n v="2"/>
    <m/>
    <m/>
    <n v="6526"/>
    <n v="0.1"/>
    <d v="2024-11-24T00:00:00"/>
    <m/>
  </r>
  <r>
    <s v="Jabberbean"/>
    <s v="Switzerland"/>
    <n v="46.204391000000001"/>
    <n v="6.1431579999999997"/>
    <s v="Energy &amp; Utilities"/>
    <s v="Medium (201-500)"/>
    <x v="3"/>
    <d v="2024-04-22T00:00:00"/>
    <s v="SAAS"/>
    <s v="Qualified"/>
    <n v="2"/>
    <m/>
    <m/>
    <n v="4638"/>
    <n v="0.4"/>
    <d v="2024-10-12T00:00:00"/>
    <m/>
  </r>
  <r>
    <s v="Yakijo"/>
    <s v="Italy"/>
    <n v="41.902782000000002"/>
    <n v="12.496366"/>
    <s v="Banking &amp; Finance"/>
    <s v="Medium (201-500)"/>
    <x v="4"/>
    <d v="2024-01-05T00:00:00"/>
    <s v="SAAS"/>
    <s v="Qualified"/>
    <n v="2"/>
    <m/>
    <m/>
    <n v="4652"/>
    <n v="0.6"/>
    <d v="2024-02-04T00:00:00"/>
    <m/>
  </r>
  <r>
    <s v="Mudo"/>
    <s v="Italy"/>
    <n v="41.902782000000002"/>
    <n v="12.496366"/>
    <s v="Telecommunications"/>
    <s v="Medium (201-500)"/>
    <x v="5"/>
    <d v="2024-01-06T00:00:00"/>
    <s v="Services"/>
    <s v="Qualified"/>
    <n v="2"/>
    <m/>
    <m/>
    <n v="5941"/>
    <n v="0.5"/>
    <d v="2024-07-08T00:00:00"/>
    <m/>
  </r>
  <r>
    <s v="Avavee"/>
    <s v="Portugal"/>
    <n v="38.736946000000003"/>
    <n v="-9.1426850000000002"/>
    <s v="Retail &amp; Distribution"/>
    <s v="Medium (201-500)"/>
    <x v="3"/>
    <d v="2024-04-14T00:00:00"/>
    <s v="SAAS"/>
    <s v="Qualified"/>
    <n v="2"/>
    <m/>
    <m/>
    <n v="3370"/>
    <n v="0.5"/>
    <d v="2024-07-17T00:00:00"/>
    <m/>
  </r>
  <r>
    <s v="Zoomdog"/>
    <s v="Germany"/>
    <n v="52.520007999999997"/>
    <n v="13.404954"/>
    <s v="Recreation &amp; Sports"/>
    <s v="Medium (201-500)"/>
    <x v="3"/>
    <d v="2024-04-01T00:00:00"/>
    <s v="Services"/>
    <s v="Qualified"/>
    <n v="2"/>
    <m/>
    <m/>
    <n v="7093"/>
    <n v="0.4"/>
    <d v="2025-03-31T00:00:00"/>
    <m/>
  </r>
  <r>
    <s v="Latz"/>
    <s v="France"/>
    <n v="48.864716000000001"/>
    <n v="2.3490139999999999"/>
    <s v="Energy &amp; Utilities"/>
    <s v="Medium (201-500)"/>
    <x v="2"/>
    <d v="2024-05-30T00:00:00"/>
    <s v="Services"/>
    <s v="Qualified"/>
    <n v="2"/>
    <m/>
    <m/>
    <n v="4407"/>
    <n v="0.4"/>
    <d v="2025-04-10T00:00:00"/>
    <m/>
  </r>
  <r>
    <s v="Voonder"/>
    <s v="Spain"/>
    <n v="40.416775000000001"/>
    <n v="-3.7037900000000001"/>
    <s v="Construction &amp; Engineering"/>
    <s v="Medium (201-500)"/>
    <x v="4"/>
    <d v="2024-04-22T00:00:00"/>
    <s v="Services"/>
    <s v="Qualified"/>
    <n v="2"/>
    <m/>
    <m/>
    <n v="2950"/>
    <n v="0.3"/>
    <d v="2025-03-03T00:00:00"/>
    <m/>
  </r>
  <r>
    <s v="Heller-Sanford"/>
    <s v="Portugal"/>
    <n v="38.736946000000003"/>
    <n v="-9.1426850000000002"/>
    <s v="Government Administration &amp; Healthcare"/>
    <s v="Medium (201-500)"/>
    <x v="7"/>
    <d v="2024-05-26T00:00:00"/>
    <s v="Services"/>
    <s v="Qualified"/>
    <n v="2"/>
    <m/>
    <m/>
    <n v="2431"/>
    <n v="0.2"/>
    <d v="2024-11-09T00:00:00"/>
    <m/>
  </r>
  <r>
    <s v="Aufderhar, Crona and Wilkinson"/>
    <s v="France"/>
    <n v="48.864716000000001"/>
    <n v="2.3490139999999999"/>
    <s v="Telecommunications"/>
    <s v="Medium (201-500)"/>
    <x v="4"/>
    <d v="2024-05-11T00:00:00"/>
    <s v="SAAS"/>
    <s v="Qualified"/>
    <n v="2"/>
    <m/>
    <m/>
    <n v="2924"/>
    <n v="0.3"/>
    <d v="2025-03-09T00:00:00"/>
    <m/>
  </r>
  <r>
    <s v="Smitham, Russel and O'Connell"/>
    <s v="Austria"/>
    <n v="48.210033000000003"/>
    <n v="16.363448999999999"/>
    <s v="Banking &amp; Finance"/>
    <s v="Medium (201-500)"/>
    <x v="2"/>
    <d v="2024-01-26T00:00:00"/>
    <s v="Services"/>
    <s v="Qualified"/>
    <n v="2"/>
    <m/>
    <m/>
    <n v="7400"/>
    <n v="0.3"/>
    <d v="2024-06-10T00:00:00"/>
    <m/>
  </r>
  <r>
    <s v="Boehm, Rosenbaum and Beahan"/>
    <s v="Spain"/>
    <n v="40.416775000000001"/>
    <n v="-3.7037900000000001"/>
    <s v="Government Administration &amp; Healthcare"/>
    <s v="Medium (201-500)"/>
    <x v="3"/>
    <d v="2024-02-23T00:00:00"/>
    <s v="SAAS"/>
    <s v="Qualified"/>
    <n v="2"/>
    <m/>
    <m/>
    <n v="3191"/>
    <n v="0.4"/>
    <d v="2024-11-21T00:00:00"/>
    <m/>
  </r>
  <r>
    <s v="Parisian, MacGyver and Moen"/>
    <s v="Spain"/>
    <n v="40.416775000000001"/>
    <n v="-3.7037900000000001"/>
    <s v="Education &amp; Science"/>
    <s v="Medium (201-500)"/>
    <x v="3"/>
    <d v="2024-02-10T00:00:00"/>
    <s v="Services"/>
    <s v="Qualified"/>
    <n v="2"/>
    <m/>
    <m/>
    <n v="7968"/>
    <n v="0.2"/>
    <d v="2024-08-31T00:00:00"/>
    <m/>
  </r>
  <r>
    <s v="Reichert-Howe"/>
    <s v="France"/>
    <n v="48.864716000000001"/>
    <n v="2.3490139999999999"/>
    <s v="Banking &amp; Finance"/>
    <s v="Medium (201-500)"/>
    <x v="2"/>
    <d v="2024-05-12T00:00:00"/>
    <s v="Services"/>
    <s v="Qualified"/>
    <n v="2"/>
    <m/>
    <m/>
    <n v="5251"/>
    <n v="0.2"/>
    <d v="2024-08-23T00:00:00"/>
    <m/>
  </r>
  <r>
    <s v="Beahan Group"/>
    <s v="Switzerland"/>
    <n v="46.204391000000001"/>
    <n v="6.1431579999999997"/>
    <s v="Transportation &amp; Logistics"/>
    <s v="Medium (201-500)"/>
    <x v="3"/>
    <d v="2024-02-24T00:00:00"/>
    <s v="Services"/>
    <s v="Qualified"/>
    <n v="2"/>
    <m/>
    <m/>
    <n v="7458"/>
    <n v="0.4"/>
    <d v="2024-12-07T00:00:00"/>
    <m/>
  </r>
  <r>
    <s v="Fahey-Pouros"/>
    <s v="Belgium"/>
    <n v="51.260196999999998"/>
    <n v="4.4027710000000004"/>
    <s v="IT &amp; IT Services"/>
    <s v="Medium (201-500)"/>
    <x v="1"/>
    <d v="2024-01-16T00:00:00"/>
    <s v="SAAS"/>
    <s v="Qualified"/>
    <n v="2"/>
    <m/>
    <m/>
    <n v="2346"/>
    <n v="0.1"/>
    <d v="2024-07-25T00:00:00"/>
    <m/>
  </r>
  <r>
    <s v="Zemlak, O'Hara and Wilderman"/>
    <s v="Italy"/>
    <n v="41.902782000000002"/>
    <n v="12.496366"/>
    <s v="Professional Services &amp; Consulting"/>
    <s v="Medium (201-500)"/>
    <x v="2"/>
    <d v="2024-04-23T00:00:00"/>
    <s v="Services"/>
    <s v="Qualified"/>
    <n v="2"/>
    <m/>
    <m/>
    <n v="354"/>
    <n v="0.3"/>
    <d v="2025-04-13T00:00:00"/>
    <m/>
  </r>
  <r>
    <s v="Rempel, King and Wehner"/>
    <s v="Portugal"/>
    <n v="38.736946000000003"/>
    <n v="-9.1426850000000002"/>
    <s v="Recreation &amp; Sports"/>
    <s v="Medium (201-500)"/>
    <x v="2"/>
    <d v="2024-03-15T00:00:00"/>
    <s v="Custom solution"/>
    <s v="Qualified"/>
    <n v="2"/>
    <m/>
    <m/>
    <n v="3855"/>
    <n v="0.6"/>
    <d v="2024-06-17T00:00:00"/>
    <m/>
  </r>
  <r>
    <s v="Schmidt Group"/>
    <s v="Italy"/>
    <n v="41.902782000000002"/>
    <n v="12.496366"/>
    <s v="Transportation &amp; Logistics"/>
    <s v="Medium (201-500)"/>
    <x v="5"/>
    <d v="2024-03-29T00:00:00"/>
    <s v="SAAS"/>
    <s v="Qualified"/>
    <n v="2"/>
    <m/>
    <m/>
    <n v="4368"/>
    <n v="0.2"/>
    <d v="2024-10-18T00:00:00"/>
    <m/>
  </r>
  <r>
    <s v="Gottlieb, Jakubowski and Rowe"/>
    <s v="Italy"/>
    <n v="41.902782000000002"/>
    <n v="12.496366"/>
    <s v="Banking &amp; Finance"/>
    <s v="Medium (201-500)"/>
    <x v="0"/>
    <d v="2024-02-25T00:00:00"/>
    <s v="Services"/>
    <s v="Qualified"/>
    <n v="2"/>
    <m/>
    <m/>
    <n v="449"/>
    <n v="0.2"/>
    <d v="2025-02-15T00:00:00"/>
    <m/>
  </r>
  <r>
    <s v="Wilkinson and Sons"/>
    <s v="Italy"/>
    <n v="41.902782000000002"/>
    <n v="12.496366"/>
    <s v="Construction &amp; Engineering"/>
    <s v="Medium (201-500)"/>
    <x v="1"/>
    <d v="2024-04-30T00:00:00"/>
    <s v="SAAS"/>
    <s v="Qualified"/>
    <n v="2"/>
    <m/>
    <m/>
    <n v="5205"/>
    <n v="0.3"/>
    <d v="2024-06-16T00:00:00"/>
    <m/>
  </r>
  <r>
    <s v="Ankunding, Casper and Leuschke"/>
    <s v="Italy"/>
    <n v="41.902782000000002"/>
    <n v="12.496366"/>
    <s v="IT &amp; IT Services"/>
    <s v="Medium (201-500)"/>
    <x v="2"/>
    <d v="2024-01-20T00:00:00"/>
    <s v="Services"/>
    <s v="Qualified"/>
    <n v="2"/>
    <m/>
    <m/>
    <n v="5539"/>
    <n v="1"/>
    <d v="2024-07-20T00:00:00"/>
    <m/>
  </r>
  <r>
    <s v="Kulas Inc"/>
    <s v="France"/>
    <n v="48.864716000000001"/>
    <n v="2.3490139999999999"/>
    <s v="Banking &amp; Finance"/>
    <s v="Medium (201-500)"/>
    <x v="7"/>
    <d v="2024-03-07T00:00:00"/>
    <s v="Custom solution"/>
    <s v="Qualified"/>
    <n v="2"/>
    <m/>
    <m/>
    <n v="4855"/>
    <n v="0.5"/>
    <d v="2024-11-27T00:00:00"/>
    <m/>
  </r>
  <r>
    <s v="Olson-Lakin"/>
    <s v="Italy"/>
    <n v="41.902782000000002"/>
    <n v="12.496366"/>
    <s v="IT &amp; IT Services"/>
    <s v="Medium (201-500)"/>
    <x v="5"/>
    <d v="2024-05-21T00:00:00"/>
    <s v="SAAS"/>
    <s v="Qualified"/>
    <n v="2"/>
    <m/>
    <m/>
    <n v="7008"/>
    <n v="0.7"/>
    <d v="2024-12-16T00:00:00"/>
    <m/>
  </r>
  <r>
    <s v="Cartwright, Bosco and Schuppe"/>
    <s v="France"/>
    <n v="48.864716000000001"/>
    <n v="2.3490139999999999"/>
    <s v="Recreation &amp; Sports"/>
    <s v="Medium (201-500)"/>
    <x v="4"/>
    <d v="2024-05-22T00:00:00"/>
    <s v="Services"/>
    <s v="Qualified"/>
    <n v="2"/>
    <m/>
    <m/>
    <n v="5121"/>
    <n v="0.2"/>
    <d v="2024-08-08T00:00:00"/>
    <m/>
  </r>
  <r>
    <s v="VonRueden, Murray and Mosciski"/>
    <s v="Portugal"/>
    <n v="38.736946000000003"/>
    <n v="-9.1426850000000002"/>
    <s v="Banking &amp; Finance"/>
    <s v="Medium (201-500)"/>
    <x v="5"/>
    <d v="2024-03-17T00:00:00"/>
    <s v="Services"/>
    <s v="Qualified"/>
    <n v="2"/>
    <m/>
    <m/>
    <n v="6482"/>
    <n v="0.3"/>
    <d v="2024-05-06T00:00:00"/>
    <m/>
  </r>
  <r>
    <s v="Kiehn Inc"/>
    <s v="Switzerland"/>
    <n v="46.204391000000001"/>
    <n v="6.1431579999999997"/>
    <s v="Retail &amp; Distribution"/>
    <s v="Medium (201-500)"/>
    <x v="3"/>
    <d v="2024-05-23T00:00:00"/>
    <s v="Custom solution"/>
    <s v="Qualified"/>
    <n v="2"/>
    <m/>
    <m/>
    <n v="2686"/>
    <n v="0.7"/>
    <d v="2025-02-16T00:00:00"/>
    <m/>
  </r>
  <r>
    <s v="Daugherty, Keeling and Leannon"/>
    <s v="Germany"/>
    <n v="52.520007999999997"/>
    <n v="13.404954"/>
    <s v="Professional Services &amp; Consulting"/>
    <s v="Medium (201-500)"/>
    <x v="1"/>
    <d v="2024-04-12T00:00:00"/>
    <s v="Services"/>
    <s v="Qualified"/>
    <n v="2"/>
    <m/>
    <m/>
    <n v="7610"/>
    <n v="0.4"/>
    <d v="2024-12-07T00:00:00"/>
    <m/>
  </r>
  <r>
    <s v="Brakus, Huel and Hamill"/>
    <s v="Portugal"/>
    <n v="38.736946000000003"/>
    <n v="-9.1426850000000002"/>
    <s v="Banking &amp; Finance"/>
    <s v="Medium (201-500)"/>
    <x v="1"/>
    <d v="2024-02-06T00:00:00"/>
    <s v="SAAS"/>
    <s v="Qualified"/>
    <n v="2"/>
    <m/>
    <m/>
    <n v="5020"/>
    <n v="0.3"/>
    <d v="2024-11-02T00:00:00"/>
    <m/>
  </r>
  <r>
    <s v="Legros-Effertz"/>
    <s v="Germany"/>
    <n v="52.520007999999997"/>
    <n v="13.404954"/>
    <s v="Government Administration &amp; Healthcare"/>
    <s v="Medium (201-500)"/>
    <x v="4"/>
    <d v="2024-05-22T00:00:00"/>
    <s v="SAAS"/>
    <s v="Qualified"/>
    <n v="2"/>
    <m/>
    <m/>
    <n v="5132"/>
    <n v="0.3"/>
    <d v="2025-05-09T00:00:00"/>
    <m/>
  </r>
  <r>
    <s v="Lueilwitz-Spencer"/>
    <s v="Switzerland"/>
    <n v="46.204391000000001"/>
    <n v="6.1431579999999997"/>
    <s v="Telecommunications"/>
    <s v="Medium (201-500)"/>
    <x v="2"/>
    <d v="2024-04-29T00:00:00"/>
    <s v="SAAS"/>
    <s v="Qualified"/>
    <n v="2"/>
    <m/>
    <m/>
    <n v="4531"/>
    <n v="0.3"/>
    <d v="2024-06-20T00:00:00"/>
    <m/>
  </r>
  <r>
    <s v="Waters, Gislason and Auer"/>
    <s v="France"/>
    <n v="48.864716000000001"/>
    <n v="2.3490139999999999"/>
    <s v="Transportation &amp; Logistics"/>
    <s v="Medium (201-500)"/>
    <x v="2"/>
    <d v="2024-01-06T00:00:00"/>
    <s v="SAAS"/>
    <s v="Qualified"/>
    <n v="2"/>
    <m/>
    <m/>
    <n v="5617"/>
    <n v="0.4"/>
    <d v="2024-09-06T00:00:00"/>
    <m/>
  </r>
  <r>
    <s v="Schamberger, Runte and Lehner"/>
    <s v="Portugal"/>
    <n v="38.736946000000003"/>
    <n v="-9.1426850000000002"/>
    <s v="IT &amp; IT Services"/>
    <s v="Medium (201-500)"/>
    <x v="3"/>
    <d v="2024-01-31T00:00:00"/>
    <s v="Services"/>
    <s v="Qualified"/>
    <n v="2"/>
    <m/>
    <m/>
    <n v="1250"/>
    <n v="0.5"/>
    <d v="2024-05-07T00:00:00"/>
    <m/>
  </r>
  <r>
    <s v="Carter-Sanford"/>
    <s v="France"/>
    <n v="48.864716000000001"/>
    <n v="2.3490139999999999"/>
    <s v="Construction &amp; Engineering"/>
    <s v="Medium (201-500)"/>
    <x v="6"/>
    <d v="2024-04-12T00:00:00"/>
    <s v="Services"/>
    <s v="Qualified"/>
    <n v="2"/>
    <m/>
    <m/>
    <n v="3831"/>
    <n v="0.6"/>
    <d v="2024-10-03T00:00:00"/>
    <m/>
  </r>
  <r>
    <s v="Mann-Braun"/>
    <s v="France"/>
    <n v="48.864716000000001"/>
    <n v="2.3490139999999999"/>
    <s v="Agriculture &amp; Mining"/>
    <s v="Medium (201-500)"/>
    <x v="3"/>
    <d v="2024-03-02T00:00:00"/>
    <s v="Custom solution"/>
    <s v="Qualified"/>
    <n v="2"/>
    <m/>
    <m/>
    <n v="3962"/>
    <n v="0.5"/>
    <d v="2024-07-23T00:00:00"/>
    <m/>
  </r>
  <r>
    <s v="Terry, Cole and Zemlak"/>
    <s v="Italy"/>
    <n v="41.902782000000002"/>
    <n v="12.496366"/>
    <s v="Transportation &amp; Logistics"/>
    <s v="Medium (201-500)"/>
    <x v="3"/>
    <d v="2024-01-24T00:00:00"/>
    <s v="Services"/>
    <s v="Qualified"/>
    <n v="2"/>
    <m/>
    <m/>
    <n v="3657"/>
    <n v="0.4"/>
    <d v="2024-04-14T00:00:00"/>
    <m/>
  </r>
  <r>
    <s v="Christiansen-Hartmann"/>
    <s v="Germany"/>
    <n v="52.520007999999997"/>
    <n v="13.404954"/>
    <s v="Energy &amp; Utilities"/>
    <s v="Medium (201-500)"/>
    <x v="4"/>
    <d v="2024-02-23T00:00:00"/>
    <s v="Custom solution"/>
    <s v="Qualified"/>
    <n v="2"/>
    <m/>
    <m/>
    <n v="3597"/>
    <n v="0.5"/>
    <d v="2024-05-04T00:00:00"/>
    <m/>
  </r>
  <r>
    <s v="Mraz, Bernier and Satterfield"/>
    <s v="Spain"/>
    <n v="40.416775000000001"/>
    <n v="-3.7037900000000001"/>
    <s v="Recreation &amp; Sports"/>
    <s v="Medium (201-500)"/>
    <x v="6"/>
    <d v="2024-01-13T00:00:00"/>
    <s v="SAAS"/>
    <s v="Qualified"/>
    <n v="2"/>
    <m/>
    <m/>
    <n v="5065"/>
    <n v="1"/>
    <d v="2024-11-10T00:00:00"/>
    <m/>
  </r>
  <r>
    <s v="Nader, Bednar and Macejkovic"/>
    <s v="Switzerland"/>
    <n v="46.204391000000001"/>
    <n v="6.1431579999999997"/>
    <s v="Professional Services &amp; Consulting"/>
    <s v="Medium (201-500)"/>
    <x v="2"/>
    <d v="2024-04-19T00:00:00"/>
    <s v="Services"/>
    <s v="Qualified"/>
    <n v="2"/>
    <m/>
    <m/>
    <n v="6487"/>
    <n v="0.2"/>
    <d v="2024-09-21T00:00:00"/>
    <m/>
  </r>
  <r>
    <s v="Schimmel-Denesik"/>
    <s v="Italy"/>
    <n v="41.902782000000002"/>
    <n v="12.496366"/>
    <s v="IT &amp; IT Services"/>
    <s v="Medium (201-500)"/>
    <x v="1"/>
    <d v="2024-04-12T00:00:00"/>
    <s v="Custom solution"/>
    <s v="Qualified"/>
    <n v="2"/>
    <m/>
    <m/>
    <n v="4611"/>
    <n v="0.9"/>
    <d v="2024-06-04T00:00:00"/>
    <m/>
  </r>
  <r>
    <s v="Cummings, Weimann and Zulauf"/>
    <s v="Italy"/>
    <n v="41.902782000000002"/>
    <n v="12.496366"/>
    <s v="Professional Services &amp; Consulting"/>
    <s v="Medium (201-500)"/>
    <x v="6"/>
    <d v="2024-04-19T00:00:00"/>
    <s v="Custom solution"/>
    <s v="Qualified"/>
    <n v="2"/>
    <m/>
    <m/>
    <n v="2657"/>
    <n v="0.3"/>
    <d v="2024-10-06T00:00:00"/>
    <m/>
  </r>
  <r>
    <s v="Aufderhar Inc"/>
    <s v="Belgium"/>
    <n v="51.260196999999998"/>
    <n v="4.4027710000000004"/>
    <s v="Telecommunications"/>
    <s v="Medium (201-500)"/>
    <x v="0"/>
    <d v="2024-02-06T00:00:00"/>
    <s v="SAAS"/>
    <s v="Qualified"/>
    <n v="2"/>
    <m/>
    <m/>
    <n v="5314"/>
    <n v="0.1"/>
    <d v="2024-07-29T00:00:00"/>
    <m/>
  </r>
  <r>
    <s v="Watsica-Pollich"/>
    <s v="Germany"/>
    <n v="52.520007999999997"/>
    <n v="13.404954"/>
    <s v="Telecommunications"/>
    <s v="Medium (201-500)"/>
    <x v="6"/>
    <d v="2024-02-25T00:00:00"/>
    <s v="Services"/>
    <s v="Qualified"/>
    <n v="2"/>
    <m/>
    <m/>
    <n v="7450"/>
    <n v="0.7"/>
    <d v="2024-05-01T00:00:00"/>
    <m/>
  </r>
  <r>
    <s v="Hilll-Stehr"/>
    <s v="Portugal"/>
    <n v="38.736946000000003"/>
    <n v="-9.1426850000000002"/>
    <s v="Energy &amp; Utilities"/>
    <s v="Medium (201-500)"/>
    <x v="5"/>
    <d v="2024-03-27T00:00:00"/>
    <s v="SAAS"/>
    <s v="Qualified"/>
    <n v="2"/>
    <m/>
    <m/>
    <n v="5717"/>
    <n v="0.6"/>
    <d v="2024-09-29T00:00:00"/>
    <m/>
  </r>
  <r>
    <s v="Dooley Group"/>
    <s v="Germany"/>
    <n v="52.520007999999997"/>
    <n v="13.404954"/>
    <s v="Telecommunications"/>
    <s v="Medium (201-500)"/>
    <x v="2"/>
    <d v="2024-03-06T00:00:00"/>
    <s v="SAAS"/>
    <s v="Qualified"/>
    <n v="2"/>
    <m/>
    <m/>
    <n v="1475"/>
    <n v="0.2"/>
    <d v="2024-05-06T00:00:00"/>
    <m/>
  </r>
  <r>
    <s v="Lebsack-Carroll"/>
    <s v="Switzerland"/>
    <n v="46.204391000000001"/>
    <n v="6.1431579999999997"/>
    <s v="Transportation &amp; Logistics"/>
    <s v="Medium (201-500)"/>
    <x v="3"/>
    <d v="2024-01-28T00:00:00"/>
    <s v="Services"/>
    <s v="Qualified"/>
    <n v="2"/>
    <m/>
    <m/>
    <n v="623"/>
    <n v="0.2"/>
    <d v="2024-04-30T00:00:00"/>
    <m/>
  </r>
  <r>
    <s v="Tremblay and Sons"/>
    <s v="France"/>
    <n v="48.864716000000001"/>
    <n v="2.3490139999999999"/>
    <s v="IT &amp; IT Services"/>
    <s v="Medium (201-500)"/>
    <x v="7"/>
    <d v="2024-05-17T00:00:00"/>
    <s v="Custom solution"/>
    <s v="Qualified"/>
    <n v="2"/>
    <m/>
    <m/>
    <n v="4917"/>
    <n v="0.2"/>
    <d v="2025-01-13T00:00:00"/>
    <m/>
  </r>
  <r>
    <s v="Wiegand-Schroeder"/>
    <s v="Switzerland"/>
    <n v="46.204391000000001"/>
    <n v="6.1431579999999997"/>
    <s v="Telecommunications"/>
    <s v="Medium (201-500)"/>
    <x v="2"/>
    <d v="2024-02-24T00:00:00"/>
    <s v="Services"/>
    <s v="Qualified"/>
    <n v="2"/>
    <m/>
    <m/>
    <n v="7208"/>
    <n v="0.5"/>
    <d v="2024-10-18T00:00:00"/>
    <m/>
  </r>
  <r>
    <s v="Reynolds Inc"/>
    <s v="Switzerland"/>
    <n v="46.204391000000001"/>
    <n v="6.1431579999999997"/>
    <s v="Agriculture &amp; Mining"/>
    <s v="Medium (201-500)"/>
    <x v="2"/>
    <d v="2024-01-09T00:00:00"/>
    <s v="SAAS"/>
    <s v="Qualified"/>
    <n v="2"/>
    <m/>
    <m/>
    <n v="4534"/>
    <n v="0.1"/>
    <d v="2024-02-10T00:00:00"/>
    <m/>
  </r>
  <r>
    <s v="Huel-Smitham"/>
    <s v="Italy"/>
    <n v="41.902782000000002"/>
    <n v="12.496366"/>
    <s v="Education &amp; Science"/>
    <s v="Medium (201-500)"/>
    <x v="3"/>
    <d v="2024-04-06T00:00:00"/>
    <s v="SAAS"/>
    <s v="Qualified"/>
    <n v="2"/>
    <m/>
    <m/>
    <n v="7112"/>
    <n v="0.4"/>
    <d v="2024-08-25T00:00:00"/>
    <m/>
  </r>
  <r>
    <s v="Cassin Group"/>
    <s v="Italy"/>
    <n v="41.902782000000002"/>
    <n v="12.496366"/>
    <s v="Banking &amp; Finance"/>
    <s v="Medium (201-500)"/>
    <x v="1"/>
    <d v="2024-01-09T00:00:00"/>
    <s v="Services"/>
    <s v="Qualified"/>
    <n v="2"/>
    <m/>
    <m/>
    <n v="2505"/>
    <n v="0.6"/>
    <d v="2024-09-10T00:00:00"/>
    <m/>
  </r>
  <r>
    <s v="Effertz, Stark and DuBuque"/>
    <s v="Italy"/>
    <n v="41.902782000000002"/>
    <n v="12.496366"/>
    <s v="Banking &amp; Finance"/>
    <s v="Medium (201-500)"/>
    <x v="4"/>
    <d v="2024-03-19T00:00:00"/>
    <s v="Services"/>
    <s v="Qualified"/>
    <n v="2"/>
    <m/>
    <m/>
    <n v="2181"/>
    <n v="1"/>
    <d v="2024-11-20T00:00:00"/>
    <m/>
  </r>
  <r>
    <s v="Harris-Lockman"/>
    <s v="Switzerland"/>
    <n v="46.204391000000001"/>
    <n v="6.1431579999999997"/>
    <s v="Agriculture &amp; Mining"/>
    <s v="Medium (201-500)"/>
    <x v="3"/>
    <d v="2024-01-11T00:00:00"/>
    <s v="Services"/>
    <s v="Qualified"/>
    <n v="2"/>
    <m/>
    <m/>
    <n v="5144"/>
    <n v="0.4"/>
    <d v="2024-07-21T00:00:00"/>
    <m/>
  </r>
  <r>
    <s v="Klocko, Herzog and Ruecker"/>
    <s v="Spain"/>
    <n v="40.416775000000001"/>
    <n v="-3.7037900000000001"/>
    <s v="IT &amp; IT Services"/>
    <s v="Medium (201-500)"/>
    <x v="3"/>
    <d v="2024-01-20T00:00:00"/>
    <s v="SAAS"/>
    <s v="Qualified"/>
    <n v="2"/>
    <m/>
    <m/>
    <n v="2097"/>
    <n v="0.2"/>
    <d v="2024-12-12T00:00:00"/>
    <m/>
  </r>
  <r>
    <s v="Gibson Inc"/>
    <s v="France"/>
    <n v="48.864716000000001"/>
    <n v="2.3490139999999999"/>
    <s v="Manufacturing &amp; Production"/>
    <s v="Medium (201-500)"/>
    <x v="3"/>
    <d v="2024-05-17T00:00:00"/>
    <s v="Custom solution"/>
    <s v="Qualified"/>
    <n v="2"/>
    <m/>
    <m/>
    <n v="4640"/>
    <n v="0.2"/>
    <d v="2025-02-22T00:00:00"/>
    <m/>
  </r>
  <r>
    <s v="Dickinson-Murphy"/>
    <s v="France"/>
    <n v="48.864716000000001"/>
    <n v="2.3490139999999999"/>
    <s v="Entertainment &amp; Media &amp; Hospitality"/>
    <s v="Medium (201-500)"/>
    <x v="3"/>
    <d v="2024-02-09T00:00:00"/>
    <s v="SAAS"/>
    <s v="Qualified"/>
    <n v="2"/>
    <m/>
    <m/>
    <n v="3447"/>
    <n v="0.4"/>
    <d v="2025-01-12T00:00:00"/>
    <m/>
  </r>
  <r>
    <s v="Bernier-Beatty"/>
    <s v="France"/>
    <n v="48.864716000000001"/>
    <n v="2.3490139999999999"/>
    <s v="Government Administration &amp; Healthcare"/>
    <s v="Medium (201-500)"/>
    <x v="3"/>
    <d v="2024-03-17T00:00:00"/>
    <s v="SAAS"/>
    <s v="Qualified"/>
    <n v="2"/>
    <m/>
    <m/>
    <n v="7072"/>
    <n v="0.8"/>
    <d v="2024-04-06T00:00:00"/>
    <m/>
  </r>
  <r>
    <s v="Daugherty LLC"/>
    <s v="Belgium"/>
    <n v="51.260196999999998"/>
    <n v="4.4027710000000004"/>
    <s v="Transportation &amp; Logistics"/>
    <s v="Medium (201-500)"/>
    <x v="2"/>
    <d v="2024-02-27T00:00:00"/>
    <s v="Services"/>
    <s v="Qualified"/>
    <n v="2"/>
    <m/>
    <m/>
    <n v="4044"/>
    <n v="0.4"/>
    <d v="2024-08-18T00:00:00"/>
    <m/>
  </r>
  <r>
    <s v="Ziemann-Kessler"/>
    <s v="Germany"/>
    <n v="52.520007999999997"/>
    <n v="13.404954"/>
    <s v="Construction &amp; Engineering"/>
    <s v="Medium (201-500)"/>
    <x v="2"/>
    <d v="2024-01-31T00:00:00"/>
    <s v="SAAS"/>
    <s v="Qualified"/>
    <n v="2"/>
    <m/>
    <m/>
    <n v="6569"/>
    <n v="0.9"/>
    <d v="2024-04-05T00:00:00"/>
    <m/>
  </r>
  <r>
    <s v="Schumm, Crona and Auer"/>
    <s v="Italy"/>
    <n v="41.902782000000002"/>
    <n v="12.496366"/>
    <s v="Banking &amp; Finance"/>
    <s v="Medium (201-500)"/>
    <x v="6"/>
    <d v="2024-03-17T00:00:00"/>
    <s v="Services"/>
    <s v="Qualified"/>
    <n v="2"/>
    <m/>
    <m/>
    <n v="2969"/>
    <n v="0.3"/>
    <d v="2024-06-23T00:00:00"/>
    <m/>
  </r>
  <r>
    <s v="Crooks-Green"/>
    <s v="France"/>
    <n v="48.864716000000001"/>
    <n v="2.3490139999999999"/>
    <s v="IT &amp; IT Services"/>
    <s v="Medium (201-500)"/>
    <x v="6"/>
    <d v="2024-02-06T00:00:00"/>
    <s v="Custom solution"/>
    <s v="Qualified"/>
    <n v="2"/>
    <m/>
    <m/>
    <n v="4957"/>
    <n v="0.9"/>
    <d v="2024-12-14T00:00:00"/>
    <m/>
  </r>
  <r>
    <s v="Pacocha-Bartell"/>
    <s v="Italy"/>
    <n v="41.902782000000002"/>
    <n v="12.496366"/>
    <s v="IT &amp; IT Services"/>
    <s v="Medium (201-500)"/>
    <x v="4"/>
    <d v="2024-05-12T00:00:00"/>
    <s v="Services"/>
    <s v="Qualified"/>
    <n v="2"/>
    <m/>
    <m/>
    <n v="6457"/>
    <n v="0.3"/>
    <d v="2025-03-06T00:00:00"/>
    <m/>
  </r>
  <r>
    <s v="Thompson-Osinski"/>
    <s v="Portugal"/>
    <n v="38.736946000000003"/>
    <n v="-9.1426850000000002"/>
    <s v="IT &amp; IT Services"/>
    <s v="Medium (201-500)"/>
    <x v="1"/>
    <d v="2024-03-13T00:00:00"/>
    <s v="SAAS"/>
    <s v="Qualified"/>
    <n v="2"/>
    <m/>
    <m/>
    <n v="2032"/>
    <n v="0.2"/>
    <d v="2025-03-12T00:00:00"/>
    <m/>
  </r>
  <r>
    <s v="Little-Runte"/>
    <s v="Portugal"/>
    <n v="38.736946000000003"/>
    <n v="-9.1426850000000002"/>
    <s v="Transportation &amp; Logistics"/>
    <s v="Medium (201-500)"/>
    <x v="1"/>
    <d v="2024-02-03T00:00:00"/>
    <s v="SAAS"/>
    <s v="Qualified"/>
    <n v="2"/>
    <m/>
    <m/>
    <n v="1523"/>
    <n v="0.6"/>
    <d v="2025-01-12T00:00:00"/>
    <m/>
  </r>
  <r>
    <s v="Weissnat, Stamm and Marquardt"/>
    <s v="Netherlands"/>
    <n v="52.370215999999999"/>
    <n v="4.895168"/>
    <s v="Banking &amp; Finance"/>
    <s v="Medium (201-500)"/>
    <x v="3"/>
    <d v="2024-02-16T00:00:00"/>
    <s v="Custom solution"/>
    <s v="Qualified"/>
    <n v="2"/>
    <m/>
    <m/>
    <n v="4986"/>
    <n v="0.6"/>
    <d v="2024-12-29T00:00:00"/>
    <m/>
  </r>
  <r>
    <s v="Kuphal Inc"/>
    <s v="Spain"/>
    <n v="40.416775000000001"/>
    <n v="-3.7037900000000001"/>
    <s v="Banking &amp; Finance"/>
    <s v="Medium (201-500)"/>
    <x v="3"/>
    <d v="2024-05-03T00:00:00"/>
    <s v="Services"/>
    <s v="Qualified"/>
    <n v="2"/>
    <m/>
    <m/>
    <n v="3346"/>
    <n v="0.5"/>
    <d v="2025-03-25T00:00:00"/>
    <m/>
  </r>
  <r>
    <s v="Jaskolski-Welch"/>
    <s v="Austria"/>
    <n v="48.210033000000003"/>
    <n v="16.363448999999999"/>
    <s v="Retail &amp; Distribution"/>
    <s v="Medium (201-500)"/>
    <x v="4"/>
    <d v="2024-03-17T00:00:00"/>
    <s v="Services"/>
    <s v="Qualified"/>
    <n v="2"/>
    <m/>
    <m/>
    <n v="6674"/>
    <n v="0.3"/>
    <d v="2024-09-10T00:00:00"/>
    <m/>
  </r>
  <r>
    <s v="Shanahan, O'Keefe and Lemke"/>
    <s v="Germany"/>
    <n v="52.520007999999997"/>
    <n v="13.404954"/>
    <s v="Banking &amp; Finance"/>
    <s v="Medium (201-500)"/>
    <x v="3"/>
    <d v="2024-03-07T00:00:00"/>
    <s v="SAAS"/>
    <s v="Qualified"/>
    <n v="2"/>
    <m/>
    <m/>
    <n v="7677"/>
    <n v="0.4"/>
    <d v="2024-09-29T00:00:00"/>
    <m/>
  </r>
  <r>
    <s v="Heller-Morissette"/>
    <s v="Italy"/>
    <n v="41.902782000000002"/>
    <n v="12.496366"/>
    <s v="Government Administration &amp; Healthcare"/>
    <s v="Medium (201-500)"/>
    <x v="4"/>
    <d v="2024-01-07T00:00:00"/>
    <s v="SAAS"/>
    <s v="Qualified"/>
    <n v="2"/>
    <m/>
    <m/>
    <n v="1132"/>
    <n v="0.3"/>
    <d v="2024-06-09T00:00:00"/>
    <m/>
  </r>
  <r>
    <s v="Goldner Inc"/>
    <s v="Switzerland"/>
    <n v="46.204391000000001"/>
    <n v="6.1431579999999997"/>
    <s v="Telecommunications"/>
    <s v="Medium (201-500)"/>
    <x v="3"/>
    <d v="2024-03-21T00:00:00"/>
    <s v="Custom solution"/>
    <s v="Qualified"/>
    <n v="2"/>
    <m/>
    <m/>
    <n v="639"/>
    <n v="0.5"/>
    <d v="2024-05-30T00:00:00"/>
    <m/>
  </r>
  <r>
    <s v="Hyatt-Pouros"/>
    <s v="Switzerland"/>
    <n v="46.204391000000001"/>
    <n v="6.1431579999999997"/>
    <s v="Education &amp; Science"/>
    <s v="Medium (201-500)"/>
    <x v="5"/>
    <d v="2024-04-13T00:00:00"/>
    <s v="Custom solution"/>
    <s v="Qualified"/>
    <n v="2"/>
    <m/>
    <m/>
    <n v="257"/>
    <n v="0.2"/>
    <d v="2024-06-04T00:00:00"/>
    <m/>
  </r>
  <r>
    <s v="Kshlerin, Jacobson and Funk"/>
    <s v="Germany"/>
    <n v="52.520007999999997"/>
    <n v="13.404954"/>
    <s v="Banking &amp; Finance"/>
    <s v="Medium (201-500)"/>
    <x v="0"/>
    <d v="2024-02-08T00:00:00"/>
    <s v="SAAS"/>
    <s v="Qualified"/>
    <n v="2"/>
    <m/>
    <m/>
    <n v="5783"/>
    <n v="0.4"/>
    <d v="2024-04-06T00:00:00"/>
    <m/>
  </r>
  <r>
    <s v="Heidenreich, MacGyver and Greenholt"/>
    <s v="Portugal"/>
    <n v="38.736946000000003"/>
    <n v="-9.1426850000000002"/>
    <s v="Retail &amp; Distribution"/>
    <s v="Medium (201-500)"/>
    <x v="3"/>
    <d v="2024-04-26T00:00:00"/>
    <s v="Custom solution"/>
    <s v="Qualified"/>
    <n v="2"/>
    <m/>
    <m/>
    <n v="1490"/>
    <n v="0.4"/>
    <d v="2024-12-11T00:00:00"/>
    <m/>
  </r>
  <r>
    <s v="Blanda, Champlin and Rempel"/>
    <s v="Italy"/>
    <n v="41.902782000000002"/>
    <n v="12.496366"/>
    <s v="Education &amp; Science"/>
    <s v="Medium (201-500)"/>
    <x v="3"/>
    <d v="2024-01-29T00:00:00"/>
    <s v="Custom solution"/>
    <s v="Qualified"/>
    <n v="2"/>
    <m/>
    <m/>
    <n v="3366"/>
    <n v="0.1"/>
    <d v="2024-11-27T00:00:00"/>
    <m/>
  </r>
  <r>
    <s v="Funk Inc"/>
    <s v="Portugal"/>
    <n v="38.736946000000003"/>
    <n v="-9.1426850000000002"/>
    <s v="Banking &amp; Finance"/>
    <s v="Medium (201-500)"/>
    <x v="4"/>
    <d v="2024-04-02T00:00:00"/>
    <s v="Services"/>
    <s v="Qualified"/>
    <n v="2"/>
    <m/>
    <m/>
    <n v="1686"/>
    <n v="0.6"/>
    <d v="2024-12-28T00:00:00"/>
    <m/>
  </r>
  <r>
    <s v="Wehner-Dach"/>
    <s v="Germany"/>
    <n v="52.520007999999997"/>
    <n v="13.404954"/>
    <s v="Education &amp; Science"/>
    <s v="Medium (201-500)"/>
    <x v="2"/>
    <d v="2024-02-11T00:00:00"/>
    <s v="Services"/>
    <s v="Qualified"/>
    <n v="2"/>
    <m/>
    <m/>
    <n v="2609"/>
    <n v="0.1"/>
    <d v="2024-09-23T00:00:00"/>
    <m/>
  </r>
  <r>
    <s v="VonRueden LLC"/>
    <s v="Switzerland"/>
    <n v="46.204391000000001"/>
    <n v="6.1431579999999997"/>
    <s v="Manufacturing &amp; Production"/>
    <s v="Medium (201-500)"/>
    <x v="3"/>
    <d v="2024-02-26T00:00:00"/>
    <s v="SAAS"/>
    <s v="Qualified"/>
    <n v="2"/>
    <m/>
    <m/>
    <n v="1564"/>
    <n v="0.8"/>
    <d v="2024-11-10T00:00:00"/>
    <m/>
  </r>
  <r>
    <s v="Connelly and Sons"/>
    <s v="Italy"/>
    <n v="41.902782000000002"/>
    <n v="12.496366"/>
    <s v="Transportation &amp; Logistics"/>
    <s v="Medium (201-500)"/>
    <x v="3"/>
    <d v="2024-03-29T00:00:00"/>
    <s v="SAAS"/>
    <s v="Qualified"/>
    <n v="2"/>
    <m/>
    <m/>
    <n v="4067"/>
    <n v="0.1"/>
    <d v="2024-10-15T00:00:00"/>
    <m/>
  </r>
  <r>
    <s v="McKenzie-Spinka"/>
    <s v="Germany"/>
    <n v="52.520007999999997"/>
    <n v="13.404954"/>
    <s v="Transportation &amp; Logistics"/>
    <s v="Medium (201-500)"/>
    <x v="7"/>
    <d v="2024-05-26T00:00:00"/>
    <s v="SAAS"/>
    <s v="Qualified"/>
    <n v="2"/>
    <m/>
    <m/>
    <n v="1309"/>
    <n v="0.3"/>
    <d v="2024-09-06T00:00:00"/>
    <m/>
  </r>
  <r>
    <s v="Tillman, Hand and Lesch"/>
    <s v="France"/>
    <n v="48.864716000000001"/>
    <n v="2.3490139999999999"/>
    <s v="Government Administration &amp; Healthcare"/>
    <s v="Medium (201-500)"/>
    <x v="4"/>
    <d v="2024-03-12T00:00:00"/>
    <s v="Services"/>
    <s v="Qualified"/>
    <n v="2"/>
    <m/>
    <m/>
    <n v="7137"/>
    <n v="0.1"/>
    <d v="2024-10-01T00:00:00"/>
    <m/>
  </r>
  <r>
    <s v="Von-Ritchie"/>
    <s v="Austria"/>
    <n v="48.210033000000003"/>
    <n v="16.363448999999999"/>
    <s v="Telecommunications"/>
    <s v="Medium (201-500)"/>
    <x v="4"/>
    <d v="2024-04-22T00:00:00"/>
    <s v="Services"/>
    <s v="Qualified"/>
    <n v="2"/>
    <m/>
    <m/>
    <n v="4458"/>
    <n v="0.5"/>
    <d v="2024-09-15T00:00:00"/>
    <m/>
  </r>
  <r>
    <s v="Batz LLC"/>
    <s v="Austria"/>
    <n v="48.210033000000003"/>
    <n v="16.363448999999999"/>
    <s v="Transportation &amp; Logistics"/>
    <s v="Medium (201-500)"/>
    <x v="2"/>
    <d v="2024-01-31T00:00:00"/>
    <s v="Services"/>
    <s v="Qualified"/>
    <n v="2"/>
    <m/>
    <m/>
    <n v="5419"/>
    <n v="0.5"/>
    <d v="2024-11-20T00:00:00"/>
    <m/>
  </r>
  <r>
    <s v="Reilly LLC"/>
    <s v="Austria"/>
    <n v="48.210033000000003"/>
    <n v="16.363448999999999"/>
    <s v="Transportation &amp; Logistics"/>
    <s v="Medium (201-500)"/>
    <x v="1"/>
    <d v="2024-01-03T00:00:00"/>
    <s v="Services"/>
    <s v="Qualified"/>
    <n v="2"/>
    <m/>
    <m/>
    <n v="1938"/>
    <n v="0.4"/>
    <d v="2024-12-10T00:00:00"/>
    <m/>
  </r>
  <r>
    <s v="Kirlin-Bartell"/>
    <s v="Italy"/>
    <n v="41.902782000000002"/>
    <n v="12.496366"/>
    <s v="Retail &amp; Distribution"/>
    <s v="Medium (201-500)"/>
    <x v="3"/>
    <d v="2024-01-31T00:00:00"/>
    <s v="Services"/>
    <s v="Qualified"/>
    <n v="2"/>
    <m/>
    <m/>
    <n v="3660"/>
    <n v="0.9"/>
    <d v="2024-12-13T00:00:00"/>
    <m/>
  </r>
  <r>
    <s v="Buckridge-Hickle"/>
    <s v="Germany"/>
    <n v="52.520007999999997"/>
    <n v="13.404954"/>
    <s v="IT &amp; IT Services"/>
    <s v="Medium (201-500)"/>
    <x v="2"/>
    <d v="2024-04-22T00:00:00"/>
    <s v="Custom solution"/>
    <s v="Qualified"/>
    <n v="2"/>
    <m/>
    <m/>
    <n v="5705"/>
    <n v="0.6"/>
    <d v="2024-06-07T00:00:00"/>
    <m/>
  </r>
  <r>
    <s v="Daugherty Inc"/>
    <s v="Germany"/>
    <n v="52.520007999999997"/>
    <n v="13.404954"/>
    <s v="Recreation &amp; Sports"/>
    <s v="Medium (201-500)"/>
    <x v="2"/>
    <d v="2024-01-13T00:00:00"/>
    <s v="Services"/>
    <s v="Qualified"/>
    <n v="2"/>
    <m/>
    <m/>
    <n v="353"/>
    <n v="0.1"/>
    <d v="2024-02-19T00:00:00"/>
    <m/>
  </r>
  <r>
    <s v="Gusikowski, Lakin and Rice"/>
    <s v="Switzerland"/>
    <n v="46.204391000000001"/>
    <n v="6.1431579999999997"/>
    <s v="Transportation &amp; Logistics"/>
    <s v="Medium (201-500)"/>
    <x v="7"/>
    <d v="2024-02-19T00:00:00"/>
    <s v="Custom solution"/>
    <s v="Qualified"/>
    <n v="2"/>
    <m/>
    <m/>
    <n v="332"/>
    <n v="0.8"/>
    <d v="2024-12-13T00:00:00"/>
    <m/>
  </r>
  <r>
    <s v="Orn-Crist"/>
    <s v="Italy"/>
    <n v="41.902782000000002"/>
    <n v="12.496366"/>
    <s v="Banking &amp; Finance"/>
    <s v="Medium (201-500)"/>
    <x v="4"/>
    <d v="2024-02-14T00:00:00"/>
    <s v="Services"/>
    <s v="Qualified"/>
    <n v="2"/>
    <m/>
    <m/>
    <n v="6283"/>
    <n v="0.4"/>
    <d v="2024-11-11T00:00:00"/>
    <m/>
  </r>
  <r>
    <s v="Metz Inc"/>
    <s v="Portugal"/>
    <n v="38.736946000000003"/>
    <n v="-9.1426850000000002"/>
    <s v="Recreation &amp; Sports"/>
    <s v="Medium (201-500)"/>
    <x v="2"/>
    <d v="2024-04-10T00:00:00"/>
    <s v="Custom solution"/>
    <s v="Qualified"/>
    <n v="2"/>
    <m/>
    <m/>
    <n v="6709"/>
    <n v="0.2"/>
    <d v="2025-01-18T00:00:00"/>
    <m/>
  </r>
  <r>
    <s v="Hermann Group"/>
    <s v="Switzerland"/>
    <n v="46.204391000000001"/>
    <n v="6.1431579999999997"/>
    <s v="Banking &amp; Finance"/>
    <s v="Medium (201-500)"/>
    <x v="6"/>
    <d v="2024-04-03T00:00:00"/>
    <s v="Custom solution"/>
    <s v="Qualified"/>
    <n v="2"/>
    <m/>
    <m/>
    <n v="982"/>
    <n v="0.4"/>
    <d v="2025-01-23T00:00:00"/>
    <m/>
  </r>
  <r>
    <s v="Flatley, Lemke and Grady"/>
    <s v="Portugal"/>
    <n v="38.736946000000003"/>
    <n v="-9.1426850000000002"/>
    <s v="IT &amp; IT Services"/>
    <s v="Medium (201-500)"/>
    <x v="6"/>
    <d v="2024-02-22T00:00:00"/>
    <s v="Services"/>
    <s v="Qualified"/>
    <n v="2"/>
    <m/>
    <m/>
    <n v="6298"/>
    <n v="0.9"/>
    <d v="2024-12-31T00:00:00"/>
    <m/>
  </r>
  <r>
    <s v="Terry, Gleichner and Stehr"/>
    <s v="Austria"/>
    <n v="48.210033000000003"/>
    <n v="16.363448999999999"/>
    <s v="Professional Services &amp; Consulting"/>
    <s v="Medium (201-500)"/>
    <x v="3"/>
    <d v="2024-03-07T00:00:00"/>
    <s v="SAAS"/>
    <s v="Qualified"/>
    <n v="2"/>
    <m/>
    <m/>
    <n v="4983"/>
    <n v="0.1"/>
    <d v="2025-02-13T00:00:00"/>
    <m/>
  </r>
  <r>
    <s v="Barton, Altenwerth and Bailey"/>
    <s v="Portugal"/>
    <n v="38.736946000000003"/>
    <n v="-9.1426850000000002"/>
    <s v="Government Administration &amp; Healthcare"/>
    <s v="Medium (201-500)"/>
    <x v="5"/>
    <d v="2024-01-09T00:00:00"/>
    <s v="Custom solution"/>
    <s v="Qualified"/>
    <n v="2"/>
    <m/>
    <m/>
    <n v="4937"/>
    <n v="0.5"/>
    <d v="2024-08-26T00:00:00"/>
    <m/>
  </r>
  <r>
    <s v="Kautzer Group"/>
    <s v="Germany"/>
    <n v="52.520007999999997"/>
    <n v="13.404954"/>
    <s v="Energy &amp; Utilities"/>
    <s v="Medium (201-500)"/>
    <x v="2"/>
    <d v="2024-02-17T00:00:00"/>
    <s v="SAAS"/>
    <s v="Qualified"/>
    <n v="2"/>
    <m/>
    <m/>
    <n v="5953"/>
    <n v="0.2"/>
    <d v="2024-03-30T00:00:00"/>
    <m/>
  </r>
  <r>
    <s v="Turcotte, Anderson and Cormier"/>
    <s v="Italy"/>
    <n v="41.902782000000002"/>
    <n v="12.496366"/>
    <s v="Energy &amp; Utilities"/>
    <s v="Medium (201-500)"/>
    <x v="3"/>
    <d v="2024-03-01T00:00:00"/>
    <s v="Services"/>
    <s v="Qualified"/>
    <n v="2"/>
    <m/>
    <m/>
    <n v="6065"/>
    <n v="0.3"/>
    <d v="2024-10-04T00:00:00"/>
    <m/>
  </r>
  <r>
    <s v="Kuphal, Schmeler and Christiansen"/>
    <s v="France"/>
    <n v="48.864716000000001"/>
    <n v="2.3490139999999999"/>
    <s v="Transportation &amp; Logistics"/>
    <s v="Medium (201-500)"/>
    <x v="0"/>
    <d v="2024-05-21T00:00:00"/>
    <s v="SAAS"/>
    <s v="Qualified"/>
    <n v="2"/>
    <m/>
    <m/>
    <n v="1341"/>
    <n v="0.6"/>
    <d v="2024-09-08T00:00:00"/>
    <m/>
  </r>
  <r>
    <s v="Kuvalis Group"/>
    <s v="Austria"/>
    <n v="48.210033000000003"/>
    <n v="16.363448999999999"/>
    <s v="Entertainment &amp; Media &amp; Hospitality"/>
    <s v="Medium (201-500)"/>
    <x v="3"/>
    <d v="2024-02-26T00:00:00"/>
    <s v="Custom solution"/>
    <s v="Qualified"/>
    <n v="2"/>
    <m/>
    <m/>
    <n v="4659"/>
    <n v="1"/>
    <d v="2024-06-24T00:00:00"/>
    <m/>
  </r>
  <r>
    <s v="Hilpert-Auer"/>
    <s v="Italy"/>
    <n v="41.902782000000002"/>
    <n v="12.496366"/>
    <s v="Education &amp; Science"/>
    <s v="Medium (201-500)"/>
    <x v="6"/>
    <d v="2024-02-24T00:00:00"/>
    <s v="Services"/>
    <s v="Qualified"/>
    <n v="2"/>
    <m/>
    <m/>
    <n v="6927"/>
    <n v="0.4"/>
    <d v="2024-11-12T00:00:00"/>
    <m/>
  </r>
  <r>
    <s v="Smitham Group"/>
    <s v="Italy"/>
    <n v="41.902782000000002"/>
    <n v="12.496366"/>
    <s v="IT &amp; IT Services"/>
    <s v="Medium (201-500)"/>
    <x v="6"/>
    <d v="2024-05-24T00:00:00"/>
    <s v="Custom solution"/>
    <s v="Qualified"/>
    <n v="2"/>
    <m/>
    <m/>
    <n v="4714"/>
    <n v="0.4"/>
    <d v="2024-10-26T00:00:00"/>
    <m/>
  </r>
  <r>
    <s v="Stokes and Sons"/>
    <s v="Spain"/>
    <n v="40.416775000000001"/>
    <n v="-3.7037900000000001"/>
    <s v="Transportation &amp; Logistics"/>
    <s v="Medium (201-500)"/>
    <x v="0"/>
    <d v="2024-01-18T00:00:00"/>
    <s v="SAAS"/>
    <s v="Qualified"/>
    <n v="2"/>
    <m/>
    <m/>
    <n v="3326"/>
    <n v="0.4"/>
    <d v="2024-09-05T00:00:00"/>
    <m/>
  </r>
  <r>
    <s v="Mills Group"/>
    <s v="Germany"/>
    <n v="52.520007999999997"/>
    <n v="13.404954"/>
    <s v="Transportation &amp; Logistics"/>
    <s v="Medium (201-500)"/>
    <x v="0"/>
    <d v="2024-03-13T00:00:00"/>
    <s v="Services"/>
    <s v="Qualified"/>
    <n v="2"/>
    <m/>
    <m/>
    <n v="7823"/>
    <n v="0.3"/>
    <d v="2024-05-25T00:00:00"/>
    <m/>
  </r>
  <r>
    <s v="Considine, Treutel and Koss"/>
    <s v="Portugal"/>
    <n v="38.736946000000003"/>
    <n v="-9.1426850000000002"/>
    <s v="Professional Services &amp; Consulting"/>
    <s v="Medium (201-500)"/>
    <x v="3"/>
    <d v="2024-01-24T00:00:00"/>
    <s v="Services"/>
    <s v="Qualified"/>
    <n v="2"/>
    <m/>
    <m/>
    <n v="5707"/>
    <n v="0.5"/>
    <d v="2024-04-03T00:00:00"/>
    <m/>
  </r>
  <r>
    <s v="Senger, Goldner and Simonis"/>
    <s v="Italy"/>
    <n v="41.902782000000002"/>
    <n v="12.496366"/>
    <s v="Agriculture &amp; Mining"/>
    <s v="Medium (201-500)"/>
    <x v="6"/>
    <d v="2024-04-17T00:00:00"/>
    <s v="SAAS"/>
    <s v="Qualified"/>
    <n v="2"/>
    <m/>
    <m/>
    <n v="6509"/>
    <n v="0.7"/>
    <d v="2025-02-12T00:00:00"/>
    <m/>
  </r>
  <r>
    <s v="Grant, Blanda and Block"/>
    <s v="Germany"/>
    <n v="52.520007999999997"/>
    <n v="13.404954"/>
    <s v="Banking &amp; Finance"/>
    <s v="Medium (201-500)"/>
    <x v="5"/>
    <d v="2024-03-01T00:00:00"/>
    <s v="Custom solution"/>
    <s v="Qualified"/>
    <n v="2"/>
    <m/>
    <m/>
    <n v="2420"/>
    <n v="0.5"/>
    <d v="2024-09-28T00:00:00"/>
    <m/>
  </r>
  <r>
    <s v="Herzog LLC"/>
    <s v="Germany"/>
    <n v="52.520007999999997"/>
    <n v="13.404954"/>
    <s v="Transportation &amp; Logistics"/>
    <s v="Medium (201-500)"/>
    <x v="3"/>
    <d v="2024-02-16T00:00:00"/>
    <s v="SAAS"/>
    <s v="Qualified"/>
    <n v="2"/>
    <m/>
    <m/>
    <n v="7198"/>
    <n v="0.3"/>
    <d v="2024-10-09T00:00:00"/>
    <m/>
  </r>
  <r>
    <s v="Spinka, Kozey and Shanahan"/>
    <s v="Spain"/>
    <n v="40.416775000000001"/>
    <n v="-3.7037900000000001"/>
    <s v="Banking &amp; Finance"/>
    <s v="Medium (201-500)"/>
    <x v="2"/>
    <d v="2024-03-14T00:00:00"/>
    <s v="Services"/>
    <s v="Qualified"/>
    <n v="2"/>
    <m/>
    <m/>
    <n v="1418"/>
    <n v="0.1"/>
    <d v="2024-11-09T00:00:00"/>
    <m/>
  </r>
  <r>
    <s v="Osinski-Dicki"/>
    <s v="France"/>
    <n v="48.864716000000001"/>
    <n v="2.3490139999999999"/>
    <s v="Banking &amp; Finance"/>
    <s v="Medium (201-500)"/>
    <x v="7"/>
    <d v="2024-01-28T00:00:00"/>
    <s v="Services"/>
    <s v="Qualified"/>
    <n v="2"/>
    <m/>
    <m/>
    <n v="3488"/>
    <n v="0.4"/>
    <d v="2024-10-14T00:00:00"/>
    <m/>
  </r>
  <r>
    <s v="Crona, Aufderhar and Satterfield"/>
    <s v="Italy"/>
    <n v="41.902782000000002"/>
    <n v="12.496366"/>
    <s v="Banking &amp; Finance"/>
    <s v="Medium (201-500)"/>
    <x v="4"/>
    <d v="2024-04-11T00:00:00"/>
    <s v="SAAS"/>
    <s v="Qualified"/>
    <n v="2"/>
    <m/>
    <m/>
    <n v="6456"/>
    <n v="0.3"/>
    <d v="2024-08-09T00:00:00"/>
    <m/>
  </r>
  <r>
    <s v="Monahan-Cummings"/>
    <s v="Netherlands"/>
    <n v="52.370215999999999"/>
    <n v="4.895168"/>
    <s v="Manufacturing &amp; Production"/>
    <s v="Medium (201-500)"/>
    <x v="6"/>
    <d v="2024-01-23T00:00:00"/>
    <s v="Services"/>
    <s v="Qualified"/>
    <n v="2"/>
    <m/>
    <m/>
    <n v="7122"/>
    <n v="0.3"/>
    <d v="2024-04-30T00:00:00"/>
    <m/>
  </r>
  <r>
    <s v="Corkery-Steuber"/>
    <s v="Netherlands"/>
    <n v="52.370215999999999"/>
    <n v="4.895168"/>
    <s v="IT &amp; IT Services"/>
    <s v="Medium (201-500)"/>
    <x v="4"/>
    <d v="2024-05-05T00:00:00"/>
    <s v="Services"/>
    <s v="Qualified"/>
    <n v="2"/>
    <m/>
    <m/>
    <n v="782"/>
    <n v="0.6"/>
    <d v="2024-10-16T00:00:00"/>
    <m/>
  </r>
  <r>
    <s v="Bergnaum, Koch and Rutherford"/>
    <s v="Germany"/>
    <n v="52.520007999999997"/>
    <n v="13.404954"/>
    <s v="Professional Services &amp; Consulting"/>
    <s v="Medium (201-500)"/>
    <x v="3"/>
    <d v="2024-03-15T00:00:00"/>
    <s v="Services"/>
    <s v="Qualified"/>
    <n v="2"/>
    <m/>
    <m/>
    <n v="7885"/>
    <n v="0.1"/>
    <d v="2024-06-07T00:00:00"/>
    <m/>
  </r>
  <r>
    <s v="Herman, Doyle and Hilpert"/>
    <s v="Portugal"/>
    <n v="38.736946000000003"/>
    <n v="-9.1426850000000002"/>
    <s v="Government Administration &amp; Healthcare"/>
    <s v="Medium (201-500)"/>
    <x v="4"/>
    <d v="2024-03-27T00:00:00"/>
    <s v="Services"/>
    <s v="Qualified"/>
    <n v="2"/>
    <m/>
    <m/>
    <n v="2409"/>
    <n v="0.3"/>
    <d v="2025-02-27T00:00:00"/>
    <m/>
  </r>
  <r>
    <s v="D'Amore, Marvin and Jacobs"/>
    <s v="Italy"/>
    <n v="41.902782000000002"/>
    <n v="12.496366"/>
    <s v="Government Administration &amp; Healthcare"/>
    <s v="Medium (201-500)"/>
    <x v="3"/>
    <d v="2024-03-23T00:00:00"/>
    <s v="Services"/>
    <s v="Qualified"/>
    <n v="2"/>
    <m/>
    <m/>
    <n v="1661"/>
    <n v="0.3"/>
    <d v="2025-01-29T00:00:00"/>
    <m/>
  </r>
  <r>
    <s v="Upton-Abshire"/>
    <s v="Italy"/>
    <n v="41.902782000000002"/>
    <n v="12.496366"/>
    <s v="Banking &amp; Finance"/>
    <s v="Medium (201-500)"/>
    <x v="2"/>
    <d v="2024-03-15T00:00:00"/>
    <s v="SAAS"/>
    <s v="Qualified"/>
    <n v="2"/>
    <m/>
    <m/>
    <n v="6285"/>
    <n v="0.5"/>
    <d v="2024-09-19T00:00:00"/>
    <m/>
  </r>
  <r>
    <s v="Cormier-Schulist"/>
    <s v="Spain"/>
    <n v="40.416775000000001"/>
    <n v="-3.7037900000000001"/>
    <s v="IT &amp; IT Services"/>
    <s v="Medium (201-500)"/>
    <x v="3"/>
    <d v="2024-01-15T00:00:00"/>
    <s v="Services"/>
    <s v="Qualified"/>
    <n v="2"/>
    <m/>
    <m/>
    <n v="7964"/>
    <n v="0.4"/>
    <d v="2024-03-02T00:00:00"/>
    <m/>
  </r>
  <r>
    <s v="Schowalter LLC"/>
    <s v="Switzerland"/>
    <n v="46.204391000000001"/>
    <n v="6.1431579999999997"/>
    <s v="Telecommunications"/>
    <s v="Medium (201-500)"/>
    <x v="1"/>
    <d v="2024-02-03T00:00:00"/>
    <s v="Services"/>
    <s v="Qualified"/>
    <n v="2"/>
    <m/>
    <m/>
    <n v="5051"/>
    <n v="0.2"/>
    <d v="2024-09-11T00:00:00"/>
    <m/>
  </r>
  <r>
    <s v="Runolfsson-Hudson"/>
    <s v="France"/>
    <n v="48.864716000000001"/>
    <n v="2.3490139999999999"/>
    <s v="Government Administration &amp; Healthcare"/>
    <s v="Medium (201-500)"/>
    <x v="0"/>
    <d v="2024-03-15T00:00:00"/>
    <s v="SAAS"/>
    <s v="Qualified"/>
    <n v="2"/>
    <m/>
    <m/>
    <n v="632"/>
    <n v="0.5"/>
    <d v="2024-12-11T00:00:00"/>
    <m/>
  </r>
  <r>
    <s v="Hudson-Hahn"/>
    <s v="Netherlands"/>
    <n v="52.370215999999999"/>
    <n v="4.895168"/>
    <s v="Professional Services &amp; Consulting"/>
    <s v="Medium (201-500)"/>
    <x v="4"/>
    <d v="2024-03-20T00:00:00"/>
    <s v="Services"/>
    <s v="Qualified"/>
    <n v="2"/>
    <m/>
    <m/>
    <n v="1725"/>
    <n v="0.3"/>
    <d v="2024-08-21T00:00:00"/>
    <m/>
  </r>
  <r>
    <s v="Leannon, Yost and Nitzsche"/>
    <s v="Portugal"/>
    <n v="38.736946000000003"/>
    <n v="-9.1426850000000002"/>
    <s v="Transportation &amp; Logistics"/>
    <s v="Medium (201-500)"/>
    <x v="3"/>
    <d v="2024-05-13T00:00:00"/>
    <s v="Services"/>
    <s v="Qualified"/>
    <n v="2"/>
    <m/>
    <m/>
    <n v="5678"/>
    <n v="0.6"/>
    <d v="2025-04-16T00:00:00"/>
    <m/>
  </r>
  <r>
    <s v="Denesik, Swaniawski and Schulist"/>
    <s v="France"/>
    <n v="48.864716000000001"/>
    <n v="2.3490139999999999"/>
    <s v="Manufacturing &amp; Production"/>
    <s v="Medium (201-500)"/>
    <x v="6"/>
    <d v="2024-04-10T00:00:00"/>
    <s v="Services"/>
    <s v="Qualified"/>
    <n v="2"/>
    <m/>
    <m/>
    <n v="4954"/>
    <n v="0.3"/>
    <d v="2024-11-07T00:00:00"/>
    <m/>
  </r>
  <r>
    <s v="Price, Haley and Satterfield"/>
    <s v="Germany"/>
    <n v="52.520007999999997"/>
    <n v="13.404954"/>
    <s v="Transportation &amp; Logistics"/>
    <s v="Medium (201-500)"/>
    <x v="5"/>
    <d v="2024-01-12T00:00:00"/>
    <s v="Services"/>
    <s v="Qualified"/>
    <n v="2"/>
    <m/>
    <m/>
    <n v="4879"/>
    <n v="0.2"/>
    <d v="2024-07-17T00:00:00"/>
    <m/>
  </r>
  <r>
    <s v="Witting Group"/>
    <s v="Portugal"/>
    <n v="38.736946000000003"/>
    <n v="-9.1426850000000002"/>
    <s v="Government Administration &amp; Healthcare"/>
    <s v="Medium (201-500)"/>
    <x v="2"/>
    <d v="2024-03-31T00:00:00"/>
    <s v="Services"/>
    <s v="Qualified"/>
    <n v="2"/>
    <m/>
    <m/>
    <n v="1183"/>
    <n v="0.3"/>
    <d v="2024-11-24T00:00:00"/>
    <m/>
  </r>
  <r>
    <s v="Funk-Kuphal"/>
    <s v="France"/>
    <n v="48.864716000000001"/>
    <n v="2.3490139999999999"/>
    <s v="IT &amp; IT Services"/>
    <s v="Medium (201-500)"/>
    <x v="3"/>
    <d v="2024-03-27T00:00:00"/>
    <s v="SAAS"/>
    <s v="Qualified"/>
    <n v="2"/>
    <m/>
    <m/>
    <n v="5257"/>
    <n v="1"/>
    <d v="2024-12-15T00:00:00"/>
    <m/>
  </r>
  <r>
    <s v="Collier, Rempel and Kertzmann"/>
    <s v="Italy"/>
    <n v="41.902782000000002"/>
    <n v="12.496366"/>
    <s v="IT &amp; IT Services"/>
    <s v="Medium (201-500)"/>
    <x v="3"/>
    <d v="2024-05-19T00:00:00"/>
    <s v="SAAS"/>
    <s v="Qualified"/>
    <n v="2"/>
    <m/>
    <m/>
    <n v="830"/>
    <n v="0.4"/>
    <d v="2024-06-30T00:00:00"/>
    <m/>
  </r>
  <r>
    <s v="Lang-Halvorson"/>
    <s v="Spain"/>
    <n v="40.416775000000001"/>
    <n v="-3.7037900000000001"/>
    <s v="Government Administration &amp; Healthcare"/>
    <s v="Medium (201-500)"/>
    <x v="6"/>
    <d v="2024-05-13T00:00:00"/>
    <s v="Services"/>
    <s v="Qualified"/>
    <n v="2"/>
    <m/>
    <m/>
    <n v="2420"/>
    <n v="0.6"/>
    <d v="2025-03-20T00:00:00"/>
    <m/>
  </r>
  <r>
    <s v="Kovacek-Quigley"/>
    <s v="Italy"/>
    <n v="41.902782000000002"/>
    <n v="12.496366"/>
    <s v="Energy &amp; Utilities"/>
    <s v="Medium (201-500)"/>
    <x v="2"/>
    <d v="2024-02-25T00:00:00"/>
    <s v="SAAS"/>
    <s v="Qualified"/>
    <n v="2"/>
    <m/>
    <m/>
    <n v="2956"/>
    <n v="0.4"/>
    <d v="2025-02-24T00:00:00"/>
    <m/>
  </r>
  <r>
    <s v="Howell-Weimann"/>
    <s v="Spain"/>
    <n v="40.416775000000001"/>
    <n v="-3.7037900000000001"/>
    <s v="Government Administration &amp; Healthcare"/>
    <s v="Medium (201-500)"/>
    <x v="4"/>
    <d v="2024-01-13T00:00:00"/>
    <s v="Services"/>
    <s v="Qualified"/>
    <n v="2"/>
    <m/>
    <m/>
    <n v="6011"/>
    <n v="0.5"/>
    <d v="2024-05-29T00:00:00"/>
    <m/>
  </r>
  <r>
    <s v="Beatty-Marvin"/>
    <s v="Germany"/>
    <n v="52.520007999999997"/>
    <n v="13.404954"/>
    <s v="Transportation &amp; Logistics"/>
    <s v="Medium (201-500)"/>
    <x v="5"/>
    <d v="2024-03-16T00:00:00"/>
    <s v="SAAS"/>
    <s v="Qualified"/>
    <n v="2"/>
    <m/>
    <m/>
    <n v="2199"/>
    <n v="0.2"/>
    <d v="2024-09-21T00:00:00"/>
    <m/>
  </r>
  <r>
    <s v="Miller LLC"/>
    <s v="France"/>
    <n v="48.864716000000001"/>
    <n v="2.3490139999999999"/>
    <s v="Banking &amp; Finance"/>
    <s v="Medium (201-500)"/>
    <x v="7"/>
    <d v="2024-04-15T00:00:00"/>
    <s v="Services"/>
    <s v="Qualified"/>
    <n v="2"/>
    <m/>
    <m/>
    <n v="3395"/>
    <n v="0.5"/>
    <d v="2024-05-29T00:00:00"/>
    <m/>
  </r>
  <r>
    <s v="Mosciski-Buckridge"/>
    <s v="France"/>
    <n v="48.864716000000001"/>
    <n v="2.3490139999999999"/>
    <s v="Education &amp; Science"/>
    <s v="Medium (201-500)"/>
    <x v="6"/>
    <d v="2024-01-03T00:00:00"/>
    <s v="Custom solution"/>
    <s v="Qualified"/>
    <n v="2"/>
    <m/>
    <m/>
    <n v="6029"/>
    <n v="0.4"/>
    <d v="2024-12-24T00:00:00"/>
    <m/>
  </r>
  <r>
    <s v="Harber-Ebert"/>
    <s v="Italy"/>
    <n v="41.902782000000002"/>
    <n v="12.496366"/>
    <s v="Banking &amp; Finance"/>
    <s v="Medium (201-500)"/>
    <x v="1"/>
    <d v="2024-03-14T00:00:00"/>
    <s v="Services"/>
    <s v="Qualified"/>
    <n v="2"/>
    <m/>
    <m/>
    <n v="1413"/>
    <n v="0.7"/>
    <d v="2024-12-13T00:00:00"/>
    <m/>
  </r>
  <r>
    <s v="Mann, Bogan and Reilly"/>
    <s v="Portugal"/>
    <n v="38.736946000000003"/>
    <n v="-9.1426850000000002"/>
    <s v="Transportation &amp; Logistics"/>
    <s v="Medium (201-500)"/>
    <x v="0"/>
    <d v="2024-03-25T00:00:00"/>
    <s v="Services"/>
    <s v="Qualified"/>
    <n v="2"/>
    <m/>
    <m/>
    <n v="6922"/>
    <n v="0.9"/>
    <d v="2025-01-03T00:00:00"/>
    <m/>
  </r>
  <r>
    <s v="Aufderhar, Metz and Casper"/>
    <s v="Switzerland"/>
    <n v="46.204391000000001"/>
    <n v="6.1431579999999997"/>
    <s v="Transportation &amp; Logistics"/>
    <s v="Medium (201-500)"/>
    <x v="4"/>
    <d v="2024-03-02T00:00:00"/>
    <s v="SAAS"/>
    <s v="Qualified"/>
    <n v="2"/>
    <m/>
    <m/>
    <n v="6394"/>
    <n v="0.3"/>
    <d v="2024-06-19T00:00:00"/>
    <m/>
  </r>
  <r>
    <s v="Reichert, Gislason and Koepp"/>
    <s v="Italy"/>
    <n v="41.902782000000002"/>
    <n v="12.496366"/>
    <s v="Education &amp; Science"/>
    <s v="Medium (201-500)"/>
    <x v="4"/>
    <d v="2024-03-05T00:00:00"/>
    <s v="Services"/>
    <s v="Qualified"/>
    <n v="2"/>
    <m/>
    <m/>
    <n v="7411"/>
    <n v="0.2"/>
    <d v="2024-05-18T00:00:00"/>
    <m/>
  </r>
  <r>
    <s v="Carroll-Bogisich"/>
    <s v="Germany"/>
    <n v="52.520007999999997"/>
    <n v="13.404954"/>
    <s v="Retail &amp; Distribution"/>
    <s v="Medium (201-500)"/>
    <x v="2"/>
    <d v="2024-01-30T00:00:00"/>
    <s v="Services"/>
    <s v="Qualified"/>
    <n v="2"/>
    <m/>
    <m/>
    <n v="1343"/>
    <n v="1"/>
    <d v="2024-11-13T00:00:00"/>
    <m/>
  </r>
  <r>
    <s v="Batz, Wisozk and Hamill"/>
    <s v="Germany"/>
    <n v="52.520007999999997"/>
    <n v="13.404954"/>
    <s v="Transportation &amp; Logistics"/>
    <s v="Medium (201-500)"/>
    <x v="1"/>
    <d v="2024-04-12T00:00:00"/>
    <s v="SAAS"/>
    <s v="Qualified"/>
    <n v="2"/>
    <m/>
    <m/>
    <n v="667"/>
    <n v="0.4"/>
    <d v="2024-10-10T00:00:00"/>
    <m/>
  </r>
  <r>
    <s v="Leuschke, Beer and White"/>
    <s v="France"/>
    <n v="48.864716000000001"/>
    <n v="2.3490139999999999"/>
    <s v="Energy &amp; Utilities"/>
    <s v="Medium (201-500)"/>
    <x v="0"/>
    <d v="2024-03-01T00:00:00"/>
    <s v="Custom solution"/>
    <s v="Qualified"/>
    <n v="2"/>
    <m/>
    <m/>
    <n v="4704"/>
    <n v="0.9"/>
    <d v="2024-08-24T00:00:00"/>
    <m/>
  </r>
  <r>
    <s v="Kutch-Cronin"/>
    <s v="Germany"/>
    <n v="52.520007999999997"/>
    <n v="13.404954"/>
    <s v="Agriculture &amp; Mining"/>
    <s v="Medium (201-500)"/>
    <x v="1"/>
    <d v="2024-02-28T00:00:00"/>
    <s v="Services"/>
    <s v="Qualified"/>
    <n v="2"/>
    <m/>
    <m/>
    <n v="1937"/>
    <n v="0.7"/>
    <d v="2024-12-09T00:00:00"/>
    <m/>
  </r>
  <r>
    <s v="Parisian, Volkman and Gerhold"/>
    <s v="Belgium"/>
    <n v="51.260196999999998"/>
    <n v="4.4027710000000004"/>
    <s v="Professional Services &amp; Consulting"/>
    <s v="Medium (201-500)"/>
    <x v="1"/>
    <d v="2024-05-24T00:00:00"/>
    <s v="Services"/>
    <s v="Qualified"/>
    <n v="2"/>
    <m/>
    <m/>
    <n v="3060"/>
    <n v="0.2"/>
    <d v="2024-07-12T00:00:00"/>
    <m/>
  </r>
  <r>
    <s v="Stanton, Smith and Bernhard"/>
    <s v="Germany"/>
    <n v="52.520007999999997"/>
    <n v="13.404954"/>
    <s v="Transportation &amp; Logistics"/>
    <s v="Medium (201-500)"/>
    <x v="3"/>
    <d v="2024-02-04T00:00:00"/>
    <s v="Services"/>
    <s v="Qualified"/>
    <n v="2"/>
    <m/>
    <m/>
    <n v="656"/>
    <n v="0.6"/>
    <d v="2024-08-09T00:00:00"/>
    <m/>
  </r>
  <r>
    <s v="Ryan-Schimmel"/>
    <s v="Germany"/>
    <n v="52.520007999999997"/>
    <n v="13.404954"/>
    <s v="Professional Services &amp; Consulting"/>
    <s v="Medium (201-500)"/>
    <x v="1"/>
    <d v="2024-01-17T00:00:00"/>
    <s v="Services"/>
    <s v="Qualified"/>
    <n v="2"/>
    <m/>
    <m/>
    <n v="6655"/>
    <n v="0.6"/>
    <d v="2024-06-25T00:00:00"/>
    <m/>
  </r>
  <r>
    <s v="Cronin Group"/>
    <s v="Germany"/>
    <n v="52.520007999999997"/>
    <n v="13.404954"/>
    <s v="Professional Services &amp; Consulting"/>
    <s v="Medium (201-500)"/>
    <x v="5"/>
    <d v="2024-05-05T00:00:00"/>
    <s v="Services"/>
    <s v="Qualified"/>
    <n v="2"/>
    <m/>
    <m/>
    <n v="7229"/>
    <n v="0.7"/>
    <d v="2024-10-24T00:00:00"/>
    <m/>
  </r>
  <r>
    <s v="Kautzer, Hodkiewicz and Bode"/>
    <s v="Germany"/>
    <n v="52.520007999999997"/>
    <n v="13.404954"/>
    <s v="Professional Services &amp; Consulting"/>
    <s v="Medium (201-500)"/>
    <x v="4"/>
    <d v="2024-04-11T00:00:00"/>
    <s v="Custom solution"/>
    <s v="Qualified"/>
    <n v="2"/>
    <m/>
    <m/>
    <n v="549"/>
    <n v="0.6"/>
    <d v="2025-01-20T00:00:00"/>
    <m/>
  </r>
  <r>
    <s v="Labadie Inc"/>
    <s v="Switzerland"/>
    <n v="46.204391000000001"/>
    <n v="6.1431579999999997"/>
    <s v="Professional Services &amp; Consulting"/>
    <s v="Medium (201-500)"/>
    <x v="3"/>
    <d v="2024-04-27T00:00:00"/>
    <s v="Services"/>
    <s v="Qualified"/>
    <n v="2"/>
    <m/>
    <m/>
    <n v="5561"/>
    <n v="0.4"/>
    <d v="2025-04-08T00:00:00"/>
    <m/>
  </r>
  <r>
    <s v="Mertz-Koelpin"/>
    <s v="Spain"/>
    <n v="40.416775000000001"/>
    <n v="-3.7037900000000001"/>
    <s v="IT &amp; IT Services"/>
    <s v="Medium (201-500)"/>
    <x v="7"/>
    <d v="2024-03-29T00:00:00"/>
    <s v="Custom solution"/>
    <s v="Qualified"/>
    <n v="2"/>
    <m/>
    <m/>
    <n v="4742"/>
    <n v="0.1"/>
    <d v="2024-07-09T00:00:00"/>
    <m/>
  </r>
  <r>
    <s v="Dietrich, Stehr and Herman"/>
    <s v="Germany"/>
    <n v="52.520007999999997"/>
    <n v="13.404954"/>
    <s v="Education &amp; Science"/>
    <s v="Medium (201-500)"/>
    <x v="6"/>
    <d v="2024-05-16T00:00:00"/>
    <s v="Custom solution"/>
    <s v="Qualified"/>
    <n v="2"/>
    <m/>
    <m/>
    <n v="2684"/>
    <n v="0.5"/>
    <d v="2024-06-24T00:00:00"/>
    <m/>
  </r>
  <r>
    <s v="Prohaska, Christiansen and Yost"/>
    <s v="Spain"/>
    <n v="40.416775000000001"/>
    <n v="-3.7037900000000001"/>
    <s v="Professional Services &amp; Consulting"/>
    <s v="Medium (201-500)"/>
    <x v="4"/>
    <d v="2024-01-22T00:00:00"/>
    <s v="SAAS"/>
    <s v="Qualified"/>
    <n v="2"/>
    <m/>
    <m/>
    <n v="3052"/>
    <n v="0.3"/>
    <d v="2024-04-18T00:00:00"/>
    <m/>
  </r>
  <r>
    <s v="Walker Group"/>
    <s v="Italy"/>
    <n v="41.902782000000002"/>
    <n v="12.496366"/>
    <s v="Manufacturing &amp; Production"/>
    <s v="Medium (201-500)"/>
    <x v="3"/>
    <d v="2024-04-10T00:00:00"/>
    <s v="Services"/>
    <s v="Qualified"/>
    <n v="2"/>
    <m/>
    <m/>
    <n v="2877"/>
    <n v="1"/>
    <d v="2025-02-01T00:00:00"/>
    <m/>
  </r>
  <r>
    <s v="Monahan, Pfannerstill and Lindgren"/>
    <s v="Austria"/>
    <n v="48.210033000000003"/>
    <n v="16.363448999999999"/>
    <s v="Recreation &amp; Sports"/>
    <s v="Medium (201-500)"/>
    <x v="6"/>
    <d v="2024-01-11T00:00:00"/>
    <s v="Services"/>
    <s v="Qualified"/>
    <n v="2"/>
    <m/>
    <m/>
    <n v="2716"/>
    <n v="0.3"/>
    <d v="2024-12-31T00:00:00"/>
    <m/>
  </r>
  <r>
    <s v="Boehm Inc"/>
    <s v="Germany"/>
    <n v="52.520007999999997"/>
    <n v="13.404954"/>
    <s v="Education &amp; Science"/>
    <s v="Medium (201-500)"/>
    <x v="4"/>
    <d v="2024-02-23T00:00:00"/>
    <s v="SAAS"/>
    <s v="Qualified"/>
    <n v="2"/>
    <m/>
    <m/>
    <n v="4548"/>
    <n v="0.2"/>
    <d v="2024-08-03T00:00:00"/>
    <m/>
  </r>
  <r>
    <s v="Bins-Hodkiewicz"/>
    <s v="Italy"/>
    <n v="41.902782000000002"/>
    <n v="12.496366"/>
    <s v="IT &amp; IT Services"/>
    <s v="Medium (201-500)"/>
    <x v="3"/>
    <d v="2024-04-18T00:00:00"/>
    <s v="Services"/>
    <s v="Qualified"/>
    <n v="2"/>
    <m/>
    <m/>
    <n v="7713"/>
    <n v="0.6"/>
    <d v="2024-10-16T00:00:00"/>
    <m/>
  </r>
  <r>
    <s v="O'Reilly-Heller"/>
    <s v="Netherlands"/>
    <n v="52.370215999999999"/>
    <n v="4.895168"/>
    <s v="Transportation &amp; Logistics"/>
    <s v="Medium (201-500)"/>
    <x v="5"/>
    <d v="2024-04-06T00:00:00"/>
    <s v="SAAS"/>
    <s v="Qualified"/>
    <n v="2"/>
    <m/>
    <m/>
    <n v="3681"/>
    <n v="0.4"/>
    <d v="2024-06-29T00:00:00"/>
    <m/>
  </r>
  <r>
    <s v="Baumbach and Sons"/>
    <s v="Netherlands"/>
    <n v="52.370215999999999"/>
    <n v="4.895168"/>
    <s v="Construction &amp; Engineering"/>
    <s v="Medium (201-500)"/>
    <x v="0"/>
    <d v="2024-04-21T00:00:00"/>
    <s v="SAAS"/>
    <s v="Qualified"/>
    <n v="2"/>
    <m/>
    <m/>
    <n v="4976"/>
    <n v="0.2"/>
    <d v="2024-11-02T00:00:00"/>
    <m/>
  </r>
  <r>
    <s v="Brekke Inc"/>
    <s v="France"/>
    <n v="48.864716000000001"/>
    <n v="2.3490139999999999"/>
    <s v="Transportation &amp; Logistics"/>
    <s v="Medium (201-500)"/>
    <x v="4"/>
    <d v="2024-01-16T00:00:00"/>
    <s v="Services"/>
    <s v="Qualified"/>
    <n v="2"/>
    <m/>
    <m/>
    <n v="4089"/>
    <n v="0.4"/>
    <d v="2024-09-10T00:00:00"/>
    <m/>
  </r>
  <r>
    <s v="Bauch, Fadel and Reichert"/>
    <s v="Belgium"/>
    <n v="51.260196999999998"/>
    <n v="4.4027710000000004"/>
    <s v="Agriculture &amp; Mining"/>
    <s v="Medium (201-500)"/>
    <x v="5"/>
    <d v="2024-02-16T00:00:00"/>
    <s v="SAAS"/>
    <s v="Qualified"/>
    <n v="2"/>
    <m/>
    <m/>
    <n v="2882"/>
    <n v="0.2"/>
    <d v="2024-03-12T00:00:00"/>
    <m/>
  </r>
  <r>
    <s v="Wolf, Halvorson and Koepp"/>
    <s v="Italy"/>
    <n v="41.902782000000002"/>
    <n v="12.496366"/>
    <s v="Manufacturing &amp; Production"/>
    <s v="Medium (201-500)"/>
    <x v="5"/>
    <d v="2024-01-03T00:00:00"/>
    <s v="Custom solution"/>
    <s v="Qualified"/>
    <n v="2"/>
    <m/>
    <m/>
    <n v="6936"/>
    <n v="0.4"/>
    <d v="2024-03-09T00:00:00"/>
    <m/>
  </r>
  <r>
    <s v="Boehm, Satterfield and Quigley"/>
    <s v="France"/>
    <n v="48.864716000000001"/>
    <n v="2.3490139999999999"/>
    <s v="Transportation &amp; Logistics"/>
    <s v="Medium (201-500)"/>
    <x v="2"/>
    <d v="2024-01-29T00:00:00"/>
    <s v="SAAS"/>
    <s v="Qualified"/>
    <n v="2"/>
    <m/>
    <m/>
    <n v="7679"/>
    <n v="0.2"/>
    <d v="2024-04-03T00:00:00"/>
    <m/>
  </r>
  <r>
    <s v="Marquardt-Bergnaum"/>
    <s v="Italy"/>
    <n v="41.902782000000002"/>
    <n v="12.496366"/>
    <s v="IT &amp; IT Services"/>
    <s v="Medium (201-500)"/>
    <x v="4"/>
    <d v="2024-01-09T00:00:00"/>
    <s v="Services"/>
    <s v="Qualified"/>
    <n v="2"/>
    <m/>
    <m/>
    <n v="3169"/>
    <n v="0.5"/>
    <d v="2024-11-21T00:00:00"/>
    <m/>
  </r>
  <r>
    <s v="Bashirian, Wiegand and Jerde"/>
    <s v="Germany"/>
    <n v="52.520007999999997"/>
    <n v="13.404954"/>
    <s v="Professional Services &amp; Consulting"/>
    <s v="Medium (201-500)"/>
    <x v="1"/>
    <d v="2024-02-06T00:00:00"/>
    <s v="Custom solution"/>
    <s v="Qualified"/>
    <n v="2"/>
    <m/>
    <m/>
    <n v="1182"/>
    <n v="0.1"/>
    <d v="2024-05-17T00:00:00"/>
    <m/>
  </r>
  <r>
    <s v="Beatty, Baumbach and Lubowitz"/>
    <s v="Switzerland"/>
    <n v="46.204391000000001"/>
    <n v="6.1431579999999997"/>
    <s v="IT &amp; IT Services"/>
    <s v="Medium (201-500)"/>
    <x v="6"/>
    <d v="2024-02-06T00:00:00"/>
    <s v="Services"/>
    <s v="Qualified"/>
    <n v="2"/>
    <m/>
    <m/>
    <n v="3183"/>
    <n v="0.5"/>
    <d v="2024-07-06T00:00:00"/>
    <m/>
  </r>
  <r>
    <s v="Pouros, Boyle and Ullrich"/>
    <s v="Belgium"/>
    <n v="51.260196999999998"/>
    <n v="4.4027710000000004"/>
    <s v="IT &amp; IT Services"/>
    <s v="Medium (201-500)"/>
    <x v="6"/>
    <d v="2024-05-01T00:00:00"/>
    <s v="Services"/>
    <s v="Qualified"/>
    <n v="2"/>
    <m/>
    <m/>
    <n v="4996"/>
    <n v="0.4"/>
    <d v="2025-01-03T00:00:00"/>
    <m/>
  </r>
  <r>
    <s v="Brakus-Metz"/>
    <s v="France"/>
    <n v="48.864716000000001"/>
    <n v="2.3490139999999999"/>
    <s v="Professional Services &amp; Consulting"/>
    <s v="Medium (201-500)"/>
    <x v="2"/>
    <d v="2024-02-27T00:00:00"/>
    <s v="Custom solution"/>
    <s v="Qualified"/>
    <n v="2"/>
    <m/>
    <m/>
    <n v="7982"/>
    <n v="0.2"/>
    <d v="2024-07-14T00:00:00"/>
    <m/>
  </r>
  <r>
    <s v="Dibbert Group"/>
    <s v="Netherlands"/>
    <n v="52.370215999999999"/>
    <n v="4.895168"/>
    <s v="Transportation &amp; Logistics"/>
    <s v="Medium (201-500)"/>
    <x v="3"/>
    <d v="2024-02-05T00:00:00"/>
    <s v="Custom solution"/>
    <s v="Qualified"/>
    <n v="2"/>
    <m/>
    <m/>
    <n v="2860"/>
    <n v="0.4"/>
    <d v="2024-10-18T00:00:00"/>
    <m/>
  </r>
  <r>
    <s v="Weimann-Will"/>
    <s v="Italy"/>
    <n v="41.902782000000002"/>
    <n v="12.496366"/>
    <s v="Telecommunications"/>
    <s v="Medium (201-500)"/>
    <x v="3"/>
    <d v="2024-04-01T00:00:00"/>
    <s v="SAAS"/>
    <s v="Qualified"/>
    <n v="2"/>
    <m/>
    <m/>
    <n v="2517"/>
    <n v="0.2"/>
    <d v="2024-12-02T00:00:00"/>
    <m/>
  </r>
  <r>
    <s v="Weimann-Dibbert"/>
    <s v="Italy"/>
    <n v="41.902782000000002"/>
    <n v="12.496366"/>
    <s v="Professional Services &amp; Consulting"/>
    <s v="Medium (201-500)"/>
    <x v="7"/>
    <d v="2024-02-25T00:00:00"/>
    <s v="SAAS"/>
    <s v="Qualified"/>
    <n v="2"/>
    <m/>
    <m/>
    <n v="7513"/>
    <n v="0.4"/>
    <d v="2024-12-05T00:00:00"/>
    <m/>
  </r>
  <r>
    <s v="Hettinger-Gleason"/>
    <s v="Italy"/>
    <n v="41.902782000000002"/>
    <n v="12.496366"/>
    <s v="Education &amp; Science"/>
    <s v="Medium (201-500)"/>
    <x v="4"/>
    <d v="2024-04-15T00:00:00"/>
    <s v="SAAS"/>
    <s v="Qualified"/>
    <n v="2"/>
    <m/>
    <m/>
    <n v="1920"/>
    <n v="0.4"/>
    <d v="2024-10-14T00:00:00"/>
    <m/>
  </r>
  <r>
    <s v="Ritchie and Sons"/>
    <s v="Spain"/>
    <n v="40.416775000000001"/>
    <n v="-3.7037900000000001"/>
    <s v="Banking &amp; Finance"/>
    <s v="Medium (201-500)"/>
    <x v="3"/>
    <d v="2024-01-02T00:00:00"/>
    <s v="Custom solution"/>
    <s v="Qualified"/>
    <n v="2"/>
    <m/>
    <m/>
    <n v="7974"/>
    <n v="0.6"/>
    <d v="2024-10-09T00:00:00"/>
    <m/>
  </r>
  <r>
    <s v="Mann, Erdman and O'Keefe"/>
    <s v="France"/>
    <n v="48.864716000000001"/>
    <n v="2.3490139999999999"/>
    <s v="Banking &amp; Finance"/>
    <s v="Medium (201-500)"/>
    <x v="3"/>
    <d v="2024-05-01T00:00:00"/>
    <s v="SAAS"/>
    <s v="Qualified"/>
    <n v="2"/>
    <m/>
    <m/>
    <n v="7600"/>
    <n v="0.4"/>
    <d v="2024-07-06T00:00:00"/>
    <m/>
  </r>
  <r>
    <s v="Herzog, Legros and Wuckert"/>
    <s v="Spain"/>
    <n v="40.416775000000001"/>
    <n v="-3.7037900000000001"/>
    <s v="Professional Services &amp; Consulting"/>
    <s v="Medium (201-500)"/>
    <x v="3"/>
    <d v="2024-02-06T00:00:00"/>
    <s v="SAAS"/>
    <s v="Qualified"/>
    <n v="2"/>
    <m/>
    <m/>
    <n v="294"/>
    <n v="0.4"/>
    <d v="2024-12-21T00:00:00"/>
    <m/>
  </r>
  <r>
    <s v="Schuster, Spencer and Gerhold"/>
    <s v="Belgium"/>
    <n v="51.260196999999998"/>
    <n v="4.4027710000000004"/>
    <s v="Retail &amp; Distribution"/>
    <s v="Medium (201-500)"/>
    <x v="2"/>
    <d v="2024-02-26T00:00:00"/>
    <s v="Services"/>
    <s v="Qualified"/>
    <n v="2"/>
    <m/>
    <m/>
    <n v="6756"/>
    <n v="0.6"/>
    <d v="2024-03-21T00:00:00"/>
    <m/>
  </r>
  <r>
    <s v="Hodkiewicz, Toy and Konopelski"/>
    <s v="Italy"/>
    <n v="41.902782000000002"/>
    <n v="12.496366"/>
    <s v="Transportation &amp; Logistics"/>
    <s v="Medium (201-500)"/>
    <x v="4"/>
    <d v="2024-04-19T00:00:00"/>
    <s v="Custom solution"/>
    <s v="Qualified"/>
    <n v="2"/>
    <m/>
    <m/>
    <n v="6193"/>
    <n v="0.4"/>
    <d v="2024-06-22T00:00:00"/>
    <m/>
  </r>
  <r>
    <s v="Larkin-Little"/>
    <s v="Switzerland"/>
    <n v="46.204391000000001"/>
    <n v="6.1431579999999997"/>
    <s v="Manufacturing &amp; Production"/>
    <s v="Medium (201-500)"/>
    <x v="5"/>
    <d v="2024-02-05T00:00:00"/>
    <s v="Custom solution"/>
    <s v="Qualified"/>
    <n v="2"/>
    <m/>
    <m/>
    <n v="497"/>
    <n v="1"/>
    <d v="2024-04-29T00:00:00"/>
    <m/>
  </r>
  <r>
    <s v="Schmidt LLC"/>
    <s v="France"/>
    <n v="48.864716000000001"/>
    <n v="2.3490139999999999"/>
    <s v="Retail &amp; Distribution"/>
    <s v="Medium (201-500)"/>
    <x v="7"/>
    <d v="2024-02-28T00:00:00"/>
    <s v="SAAS"/>
    <s v="Qualified"/>
    <n v="2"/>
    <m/>
    <m/>
    <n v="1304"/>
    <n v="0.2"/>
    <d v="2024-10-08T00:00:00"/>
    <m/>
  </r>
  <r>
    <s v="Murray-Watsica"/>
    <s v="Italy"/>
    <n v="41.902782000000002"/>
    <n v="12.496366"/>
    <s v="Construction &amp; Engineering"/>
    <s v="Medium (201-500)"/>
    <x v="5"/>
    <d v="2024-03-08T00:00:00"/>
    <s v="Services"/>
    <s v="Qualified"/>
    <n v="2"/>
    <m/>
    <m/>
    <n v="3809"/>
    <n v="0.9"/>
    <d v="2024-04-26T00:00:00"/>
    <m/>
  </r>
  <r>
    <s v="Boyer Group"/>
    <s v="Austria"/>
    <n v="48.210033000000003"/>
    <n v="16.363448999999999"/>
    <s v="Banking &amp; Finance"/>
    <s v="Medium (201-500)"/>
    <x v="2"/>
    <d v="2024-01-30T00:00:00"/>
    <s v="Services"/>
    <s v="Qualified"/>
    <n v="2"/>
    <m/>
    <m/>
    <n v="310"/>
    <n v="0.4"/>
    <d v="2024-03-18T00:00:00"/>
    <m/>
  </r>
  <r>
    <s v="Stroman, Block and Koepp"/>
    <s v="Italy"/>
    <n v="41.902782000000002"/>
    <n v="12.496366"/>
    <s v="Transportation &amp; Logistics"/>
    <s v="Medium (201-500)"/>
    <x v="2"/>
    <d v="2024-02-14T00:00:00"/>
    <s v="Services"/>
    <s v="Qualified"/>
    <n v="2"/>
    <m/>
    <m/>
    <n v="1032"/>
    <n v="0.6"/>
    <d v="2024-08-28T00:00:00"/>
    <m/>
  </r>
  <r>
    <s v="Johnson and Sons"/>
    <s v="Italy"/>
    <n v="41.902782000000002"/>
    <n v="12.496366"/>
    <s v="Transportation &amp; Logistics"/>
    <s v="Medium (201-500)"/>
    <x v="7"/>
    <d v="2024-05-24T00:00:00"/>
    <s v="SAAS"/>
    <s v="Qualified"/>
    <n v="2"/>
    <m/>
    <m/>
    <n v="6064"/>
    <n v="0.6"/>
    <d v="2025-03-07T00:00:00"/>
    <m/>
  </r>
  <r>
    <s v="Mueller-Conn"/>
    <s v="Italy"/>
    <n v="41.902782000000002"/>
    <n v="12.496366"/>
    <s v="Energy &amp; Utilities"/>
    <s v="Medium (201-500)"/>
    <x v="4"/>
    <d v="2024-03-23T00:00:00"/>
    <s v="Services"/>
    <s v="Qualified"/>
    <n v="2"/>
    <m/>
    <m/>
    <n v="6973"/>
    <n v="0.3"/>
    <d v="2024-07-11T00:00:00"/>
    <m/>
  </r>
  <r>
    <s v="Balistreri-Schultz"/>
    <s v="Austria"/>
    <n v="48.210033000000003"/>
    <n v="16.363448999999999"/>
    <s v="Banking &amp; Finance"/>
    <s v="Medium (201-500)"/>
    <x v="2"/>
    <d v="2024-01-28T00:00:00"/>
    <s v="SAAS"/>
    <s v="Qualified"/>
    <n v="2"/>
    <m/>
    <m/>
    <n v="2036"/>
    <n v="0.6"/>
    <d v="2024-08-22T00:00:00"/>
    <m/>
  </r>
  <r>
    <s v="Cruickshank Group"/>
    <s v="Spain"/>
    <n v="40.416775000000001"/>
    <n v="-3.7037900000000001"/>
    <s v="IT &amp; IT Services"/>
    <s v="Medium (201-500)"/>
    <x v="3"/>
    <d v="2024-01-21T00:00:00"/>
    <s v="Services"/>
    <s v="Qualified"/>
    <n v="2"/>
    <m/>
    <m/>
    <n v="6005"/>
    <n v="1"/>
    <d v="2024-09-29T00:00:00"/>
    <m/>
  </r>
  <r>
    <s v="Homenick Group"/>
    <s v="Germany"/>
    <n v="52.520007999999997"/>
    <n v="13.404954"/>
    <s v="Transportation &amp; Logistics"/>
    <s v="Medium (201-500)"/>
    <x v="7"/>
    <d v="2024-01-15T00:00:00"/>
    <s v="SAAS"/>
    <s v="Qualified"/>
    <n v="2"/>
    <m/>
    <m/>
    <n v="5627"/>
    <n v="0.2"/>
    <d v="2024-03-15T00:00:00"/>
    <m/>
  </r>
  <r>
    <s v="Muller LLC"/>
    <s v="Italy"/>
    <n v="41.902782000000002"/>
    <n v="12.496366"/>
    <s v="Telecommunications"/>
    <s v="Medium (201-500)"/>
    <x v="2"/>
    <d v="2024-01-09T00:00:00"/>
    <s v="Custom solution"/>
    <s v="Qualified"/>
    <n v="2"/>
    <m/>
    <m/>
    <n v="6932"/>
    <n v="1"/>
    <d v="2024-06-03T00:00:00"/>
    <m/>
  </r>
  <r>
    <s v="Schuster LLC"/>
    <s v="Italy"/>
    <n v="41.902782000000002"/>
    <n v="12.496366"/>
    <s v="Banking &amp; Finance"/>
    <s v="Medium (201-500)"/>
    <x v="7"/>
    <d v="2024-01-21T00:00:00"/>
    <s v="Services"/>
    <s v="Qualified"/>
    <n v="2"/>
    <m/>
    <m/>
    <n v="6150"/>
    <n v="0.5"/>
    <d v="2024-11-09T00:00:00"/>
    <m/>
  </r>
  <r>
    <s v="Dare, Tillman and Becker"/>
    <s v="France"/>
    <n v="48.864716000000001"/>
    <n v="2.3490139999999999"/>
    <s v="IT &amp; IT Services"/>
    <s v="Medium (201-500)"/>
    <x v="3"/>
    <d v="2024-03-16T00:00:00"/>
    <s v="SAAS"/>
    <s v="Qualified"/>
    <n v="2"/>
    <m/>
    <m/>
    <n v="1581"/>
    <n v="0.3"/>
    <d v="2024-11-07T00:00:00"/>
    <m/>
  </r>
  <r>
    <s v="Nolan, Maggio and Hoeger"/>
    <s v="France"/>
    <n v="48.864716000000001"/>
    <n v="2.3490139999999999"/>
    <s v="Professional Services &amp; Consulting"/>
    <s v="Medium (201-500)"/>
    <x v="6"/>
    <d v="2024-03-24T00:00:00"/>
    <s v="Services"/>
    <s v="Qualified"/>
    <n v="2"/>
    <m/>
    <m/>
    <n v="471"/>
    <n v="0.5"/>
    <d v="2024-06-02T00:00:00"/>
    <m/>
  </r>
  <r>
    <s v="Hermiston-Bergstrom"/>
    <s v="Germany"/>
    <n v="52.520007999999997"/>
    <n v="13.404954"/>
    <s v="Telecommunications"/>
    <s v="Medium (201-500)"/>
    <x v="3"/>
    <d v="2024-01-22T00:00:00"/>
    <s v="SAAS"/>
    <s v="Qualified"/>
    <n v="2"/>
    <m/>
    <m/>
    <n v="1243"/>
    <n v="0.4"/>
    <d v="2024-09-24T00:00:00"/>
    <m/>
  </r>
  <r>
    <s v="Bradtke and Sons"/>
    <s v="Portugal"/>
    <n v="38.736946000000003"/>
    <n v="-9.1426850000000002"/>
    <s v="Government Administration &amp; Healthcare"/>
    <s v="Medium (201-500)"/>
    <x v="2"/>
    <d v="2024-03-10T00:00:00"/>
    <s v="Services"/>
    <s v="Qualified"/>
    <n v="2"/>
    <m/>
    <m/>
    <n v="580"/>
    <n v="0.4"/>
    <d v="2024-10-14T00:00:00"/>
    <m/>
  </r>
  <r>
    <s v="Cruickshank and Sons"/>
    <s v="Germany"/>
    <n v="52.520007999999997"/>
    <n v="13.404954"/>
    <s v="Government Administration &amp; Healthcare"/>
    <s v="Medium (201-500)"/>
    <x v="3"/>
    <d v="2024-02-04T00:00:00"/>
    <s v="Services"/>
    <s v="Qualified"/>
    <n v="2"/>
    <m/>
    <m/>
    <n v="4648"/>
    <n v="0.7"/>
    <d v="2024-09-02T00:00:00"/>
    <m/>
  </r>
  <r>
    <s v="Wolff Inc"/>
    <s v="Italy"/>
    <n v="41.902782000000002"/>
    <n v="12.496366"/>
    <s v="IT &amp; IT Services"/>
    <s v="Medium (201-500)"/>
    <x v="3"/>
    <d v="2024-05-02T00:00:00"/>
    <s v="SAAS"/>
    <s v="Qualified"/>
    <n v="2"/>
    <m/>
    <m/>
    <n v="1296"/>
    <n v="0.6"/>
    <d v="2025-02-24T00:00:00"/>
    <m/>
  </r>
  <r>
    <s v="Lockman-O'Connell"/>
    <s v="Germany"/>
    <n v="52.520007999999997"/>
    <n v="13.404954"/>
    <s v="Transportation &amp; Logistics"/>
    <s v="Medium (201-500)"/>
    <x v="3"/>
    <d v="2024-03-08T00:00:00"/>
    <s v="Services"/>
    <s v="Qualified"/>
    <n v="2"/>
    <m/>
    <m/>
    <n v="4501"/>
    <n v="0.3"/>
    <d v="2024-05-27T00:00:00"/>
    <m/>
  </r>
  <r>
    <s v="Stehr-Maggio"/>
    <s v="France"/>
    <n v="48.864716000000001"/>
    <n v="2.3490139999999999"/>
    <s v="Banking &amp; Finance"/>
    <s v="Medium (201-500)"/>
    <x v="5"/>
    <d v="2024-02-15T00:00:00"/>
    <s v="Services"/>
    <s v="Qualified"/>
    <n v="2"/>
    <m/>
    <m/>
    <n v="374"/>
    <n v="0.2"/>
    <d v="2024-08-27T00:00:00"/>
    <m/>
  </r>
  <r>
    <s v="Schaefer-O'Keefe"/>
    <s v="Italy"/>
    <n v="41.902782000000002"/>
    <n v="12.496366"/>
    <s v="Telecommunications"/>
    <s v="Medium (201-500)"/>
    <x v="2"/>
    <d v="2024-03-10T00:00:00"/>
    <s v="Services"/>
    <s v="Qualified"/>
    <n v="2"/>
    <m/>
    <m/>
    <n v="1614"/>
    <n v="0.5"/>
    <d v="2024-10-23T00:00:00"/>
    <m/>
  </r>
  <r>
    <s v="Rempel-Greenfelder"/>
    <s v="Germany"/>
    <n v="52.520007999999997"/>
    <n v="13.404954"/>
    <s v="Transportation &amp; Logistics"/>
    <s v="Medium (201-500)"/>
    <x v="2"/>
    <d v="2024-02-14T00:00:00"/>
    <s v="SAAS"/>
    <s v="Qualified"/>
    <n v="2"/>
    <m/>
    <m/>
    <n v="5847"/>
    <n v="0.6"/>
    <d v="2024-12-22T00:00:00"/>
    <m/>
  </r>
  <r>
    <s v="Berge Inc"/>
    <s v="Italy"/>
    <n v="41.902782000000002"/>
    <n v="12.496366"/>
    <s v="IT &amp; IT Services"/>
    <s v="Medium (201-500)"/>
    <x v="2"/>
    <d v="2024-04-07T00:00:00"/>
    <s v="Services"/>
    <s v="Qualified"/>
    <n v="2"/>
    <m/>
    <m/>
    <n v="1232"/>
    <n v="0.2"/>
    <d v="2024-11-29T00:00:00"/>
    <m/>
  </r>
  <r>
    <s v="Powlowski-Simonis"/>
    <s v="France"/>
    <n v="48.864716000000001"/>
    <n v="2.3490139999999999"/>
    <s v="Transportation &amp; Logistics"/>
    <s v="Medium (201-500)"/>
    <x v="2"/>
    <d v="2024-03-20T00:00:00"/>
    <s v="Services"/>
    <s v="Qualified"/>
    <n v="2"/>
    <m/>
    <m/>
    <n v="6728"/>
    <n v="0.4"/>
    <d v="2024-04-14T00:00:00"/>
    <m/>
  </r>
  <r>
    <s v="Prohaska-Kuvalis"/>
    <s v="France"/>
    <n v="48.864716000000001"/>
    <n v="2.3490139999999999"/>
    <s v="IT &amp; IT Services"/>
    <s v="Medium (201-500)"/>
    <x v="2"/>
    <d v="2024-03-09T00:00:00"/>
    <s v="Services"/>
    <s v="Qualified"/>
    <n v="2"/>
    <m/>
    <m/>
    <n v="5807"/>
    <n v="0.4"/>
    <d v="2025-02-26T00:00:00"/>
    <m/>
  </r>
  <r>
    <s v="Brakus-Simonis"/>
    <s v="Austria"/>
    <n v="48.210033000000003"/>
    <n v="16.363448999999999"/>
    <s v="Banking &amp; Finance"/>
    <s v="Medium (201-500)"/>
    <x v="4"/>
    <d v="2024-03-25T00:00:00"/>
    <s v="SAAS"/>
    <s v="Qualified"/>
    <n v="2"/>
    <m/>
    <m/>
    <n v="5401"/>
    <n v="0.4"/>
    <d v="2024-04-25T00:00:00"/>
    <m/>
  </r>
  <r>
    <s v="Tillman, VonRueden and Ondricka"/>
    <s v="Spain"/>
    <n v="40.416775000000001"/>
    <n v="-3.7037900000000001"/>
    <s v="Construction &amp; Engineering"/>
    <s v="Medium (201-500)"/>
    <x v="2"/>
    <d v="2024-01-15T00:00:00"/>
    <s v="Services"/>
    <s v="Qualified"/>
    <n v="2"/>
    <m/>
    <m/>
    <n v="1613"/>
    <n v="0.3"/>
    <d v="2024-06-21T00:00:00"/>
    <m/>
  </r>
  <r>
    <s v="Batz Inc"/>
    <s v="Austria"/>
    <n v="48.210033000000003"/>
    <n v="16.363448999999999"/>
    <s v="IT &amp; IT Services"/>
    <s v="Medium (201-500)"/>
    <x v="5"/>
    <d v="2024-05-09T00:00:00"/>
    <s v="Services"/>
    <s v="Qualified"/>
    <n v="2"/>
    <m/>
    <m/>
    <n v="7169"/>
    <n v="0.5"/>
    <d v="2025-03-08T00:00:00"/>
    <m/>
  </r>
  <r>
    <s v="Medhurst and Sons"/>
    <s v="Germany"/>
    <n v="52.520007999999997"/>
    <n v="13.404954"/>
    <s v="Government Administration &amp; Healthcare"/>
    <s v="Medium (201-500)"/>
    <x v="3"/>
    <d v="2024-01-27T00:00:00"/>
    <s v="Custom solution"/>
    <s v="Qualified"/>
    <n v="2"/>
    <m/>
    <m/>
    <n v="1803"/>
    <n v="0.2"/>
    <d v="2024-12-24T00:00:00"/>
    <m/>
  </r>
  <r>
    <s v="Schoen Inc"/>
    <s v="Germany"/>
    <n v="52.520007999999997"/>
    <n v="13.404954"/>
    <s v="Professional Services &amp; Consulting"/>
    <s v="Medium (201-500)"/>
    <x v="2"/>
    <d v="2024-02-09T00:00:00"/>
    <s v="SAAS"/>
    <s v="Qualified"/>
    <n v="2"/>
    <m/>
    <m/>
    <n v="663"/>
    <n v="0.1"/>
    <d v="2024-05-28T00:00:00"/>
    <m/>
  </r>
  <r>
    <s v="Toy-Grady"/>
    <s v="Switzerland"/>
    <n v="46.204391000000001"/>
    <n v="6.1431579999999997"/>
    <s v="Banking &amp; Finance"/>
    <s v="Medium (201-500)"/>
    <x v="3"/>
    <d v="2024-05-19T00:00:00"/>
    <s v="Services"/>
    <s v="Qualified"/>
    <n v="2"/>
    <m/>
    <m/>
    <n v="885"/>
    <n v="0.7"/>
    <d v="2025-01-29T00:00:00"/>
    <m/>
  </r>
  <r>
    <s v="Keeling and Sons"/>
    <s v="Portugal"/>
    <n v="38.736946000000003"/>
    <n v="-9.1426850000000002"/>
    <s v="Professional Services &amp; Consulting"/>
    <s v="Medium (201-500)"/>
    <x v="3"/>
    <d v="2024-01-27T00:00:00"/>
    <s v="Services"/>
    <s v="Qualified"/>
    <n v="2"/>
    <m/>
    <m/>
    <n v="7571"/>
    <n v="0.4"/>
    <d v="2024-05-25T00:00:00"/>
    <m/>
  </r>
  <r>
    <s v="Gusikowski and Sons"/>
    <s v="Italy"/>
    <n v="41.902782000000002"/>
    <n v="12.496366"/>
    <s v="Agriculture &amp; Mining"/>
    <s v="Medium (201-500)"/>
    <x v="0"/>
    <d v="2024-04-27T00:00:00"/>
    <s v="Services"/>
    <s v="Qualified"/>
    <n v="2"/>
    <m/>
    <m/>
    <n v="5058"/>
    <n v="0.3"/>
    <d v="2025-04-22T00:00:00"/>
    <m/>
  </r>
  <r>
    <s v="Bahringer, Jerde and Dibbert"/>
    <s v="Italy"/>
    <n v="41.902782000000002"/>
    <n v="12.496366"/>
    <s v="Banking &amp; Finance"/>
    <s v="Medium (201-500)"/>
    <x v="3"/>
    <d v="2024-01-15T00:00:00"/>
    <s v="SAAS"/>
    <s v="Qualified"/>
    <n v="2"/>
    <m/>
    <m/>
    <n v="4828"/>
    <n v="0.6"/>
    <d v="2024-07-16T00:00:00"/>
    <m/>
  </r>
  <r>
    <s v="Murray-Koepp"/>
    <s v="Switzerland"/>
    <n v="46.204391000000001"/>
    <n v="6.1431579999999997"/>
    <s v="Banking &amp; Finance"/>
    <s v="Medium (201-500)"/>
    <x v="4"/>
    <d v="2024-05-16T00:00:00"/>
    <s v="Services"/>
    <s v="Qualified"/>
    <n v="2"/>
    <m/>
    <m/>
    <n v="5923"/>
    <n v="0.8"/>
    <d v="2025-03-30T00:00:00"/>
    <m/>
  </r>
  <r>
    <s v="Erdman-Beahan"/>
    <s v="France"/>
    <n v="48.864716000000001"/>
    <n v="2.3490139999999999"/>
    <s v="Telecommunications"/>
    <s v="Medium (201-500)"/>
    <x v="1"/>
    <d v="2024-05-14T00:00:00"/>
    <s v="Services"/>
    <s v="Qualified"/>
    <n v="2"/>
    <m/>
    <m/>
    <n v="2433"/>
    <n v="0.3"/>
    <d v="2024-08-27T00:00:00"/>
    <m/>
  </r>
  <r>
    <s v="Hayes LLC"/>
    <s v="Netherlands"/>
    <n v="52.370215999999999"/>
    <n v="4.895168"/>
    <s v="Energy &amp; Utilities"/>
    <s v="Medium (201-500)"/>
    <x v="3"/>
    <d v="2024-01-13T00:00:00"/>
    <s v="SAAS"/>
    <s v="Qualified"/>
    <n v="2"/>
    <m/>
    <m/>
    <n v="7461"/>
    <n v="0.4"/>
    <d v="2025-01-01T00:00:00"/>
    <m/>
  </r>
  <r>
    <s v="Kutch, Bauch and Heathcote"/>
    <s v="France"/>
    <n v="48.864716000000001"/>
    <n v="2.3490139999999999"/>
    <s v="Government Administration &amp; Healthcare"/>
    <s v="Medium (201-500)"/>
    <x v="3"/>
    <d v="2024-03-26T00:00:00"/>
    <s v="SAAS"/>
    <s v="Qualified"/>
    <n v="2"/>
    <m/>
    <m/>
    <n v="3504"/>
    <n v="0.7"/>
    <d v="2025-03-08T00:00:00"/>
    <m/>
  </r>
  <r>
    <s v="Heathcote-Hettinger"/>
    <s v="Switzerland"/>
    <n v="46.204391000000001"/>
    <n v="6.1431579999999997"/>
    <s v="IT &amp; IT Services"/>
    <s v="Medium (201-500)"/>
    <x v="3"/>
    <d v="2024-03-25T00:00:00"/>
    <s v="SAAS"/>
    <s v="Qualified"/>
    <n v="2"/>
    <m/>
    <m/>
    <n v="7764"/>
    <n v="0.4"/>
    <d v="2024-09-16T00:00:00"/>
    <m/>
  </r>
  <r>
    <s v="Powlowski-Kuhlman"/>
    <s v="Spain"/>
    <n v="40.416775000000001"/>
    <n v="-3.7037900000000001"/>
    <s v="Telecommunications"/>
    <s v="Medium (201-500)"/>
    <x v="2"/>
    <d v="2024-01-23T00:00:00"/>
    <s v="Services"/>
    <s v="Qualified"/>
    <n v="2"/>
    <m/>
    <m/>
    <n v="2029"/>
    <n v="0.4"/>
    <d v="2024-12-16T00:00:00"/>
    <m/>
  </r>
  <r>
    <s v="Wyman, Becker and Mueller"/>
    <s v="France"/>
    <n v="48.864716000000001"/>
    <n v="2.3490139999999999"/>
    <s v="Recreation &amp; Sports"/>
    <s v="Medium (201-500)"/>
    <x v="1"/>
    <d v="2024-01-28T00:00:00"/>
    <s v="Custom solution"/>
    <s v="Qualified"/>
    <n v="2"/>
    <m/>
    <m/>
    <n v="3810"/>
    <n v="0.4"/>
    <d v="2024-12-28T00:00:00"/>
    <m/>
  </r>
  <r>
    <s v="Rosenbaum-Conn"/>
    <s v="Spain"/>
    <n v="40.416775000000001"/>
    <n v="-3.7037900000000001"/>
    <s v="Professional Services &amp; Consulting"/>
    <s v="Medium (201-500)"/>
    <x v="4"/>
    <d v="2024-03-08T00:00:00"/>
    <s v="Services"/>
    <s v="Qualified"/>
    <n v="2"/>
    <m/>
    <m/>
    <n v="6263"/>
    <n v="0.4"/>
    <d v="2025-02-03T00:00:00"/>
    <m/>
  </r>
  <r>
    <s v="Rolfson-Kub"/>
    <s v="Spain"/>
    <n v="40.416775000000001"/>
    <n v="-3.7037900000000001"/>
    <s v="Transportation &amp; Logistics"/>
    <s v="Medium (201-500)"/>
    <x v="2"/>
    <d v="2024-03-25T00:00:00"/>
    <s v="SAAS"/>
    <s v="Qualified"/>
    <n v="2"/>
    <m/>
    <m/>
    <n v="5414"/>
    <n v="0.5"/>
    <d v="2024-10-03T00:00:00"/>
    <m/>
  </r>
  <r>
    <s v="Fahey-Zulauf"/>
    <s v="Germany"/>
    <n v="52.520007999999997"/>
    <n v="13.404954"/>
    <s v="Banking &amp; Finance"/>
    <s v="Medium (201-500)"/>
    <x v="0"/>
    <d v="2024-04-15T00:00:00"/>
    <s v="Services"/>
    <s v="Qualified"/>
    <n v="2"/>
    <m/>
    <m/>
    <n v="2200"/>
    <n v="0.5"/>
    <d v="2025-03-30T00:00:00"/>
    <m/>
  </r>
  <r>
    <s v="Brakus Group"/>
    <s v="France"/>
    <n v="48.864716000000001"/>
    <n v="2.3490139999999999"/>
    <s v="Manufacturing &amp; Production"/>
    <s v="Medium (201-500)"/>
    <x v="2"/>
    <d v="2024-02-14T00:00:00"/>
    <s v="SAAS"/>
    <s v="Qualified"/>
    <n v="2"/>
    <m/>
    <m/>
    <n v="3651"/>
    <n v="0.7"/>
    <d v="2024-09-30T00:00:00"/>
    <m/>
  </r>
  <r>
    <s v="Fay, Barrows and Walter"/>
    <s v="Italy"/>
    <n v="41.902782000000002"/>
    <n v="12.496366"/>
    <s v="Banking &amp; Finance"/>
    <s v="Medium (201-500)"/>
    <x v="7"/>
    <d v="2024-01-19T00:00:00"/>
    <s v="Services"/>
    <s v="Qualified"/>
    <n v="2"/>
    <m/>
    <m/>
    <n v="7926"/>
    <n v="0.7"/>
    <d v="2024-05-12T00:00:00"/>
    <m/>
  </r>
  <r>
    <s v="Jerde Group"/>
    <s v="Italy"/>
    <n v="41.902782000000002"/>
    <n v="12.496366"/>
    <s v="Telecommunications"/>
    <s v="Medium (201-500)"/>
    <x v="3"/>
    <d v="2024-05-19T00:00:00"/>
    <s v="SAAS"/>
    <s v="Qualified"/>
    <n v="2"/>
    <m/>
    <m/>
    <n v="4444"/>
    <n v="1"/>
    <d v="2024-07-24T00:00:00"/>
    <m/>
  </r>
  <r>
    <s v="Quigley LLC"/>
    <s v="Belgium"/>
    <n v="51.260196999999998"/>
    <n v="4.4027710000000004"/>
    <s v="Banking &amp; Finance"/>
    <s v="Medium (201-500)"/>
    <x v="4"/>
    <d v="2024-04-06T00:00:00"/>
    <s v="Custom solution"/>
    <s v="Qualified"/>
    <n v="2"/>
    <m/>
    <m/>
    <n v="7369"/>
    <n v="0.5"/>
    <d v="2025-04-02T00:00:00"/>
    <m/>
  </r>
  <r>
    <s v="Daugherty, Bednar and Ebert"/>
    <s v="Germany"/>
    <n v="52.520007999999997"/>
    <n v="13.404954"/>
    <s v="Transportation &amp; Logistics"/>
    <s v="Medium (201-500)"/>
    <x v="4"/>
    <d v="2024-01-29T00:00:00"/>
    <s v="Services"/>
    <s v="Qualified"/>
    <n v="2"/>
    <m/>
    <m/>
    <n v="3710"/>
    <n v="0.5"/>
    <d v="2025-01-17T00:00:00"/>
    <m/>
  </r>
  <r>
    <s v="Ondricka and Sons"/>
    <s v="Austria"/>
    <n v="48.210033000000003"/>
    <n v="16.363448999999999"/>
    <s v="IT &amp; IT Services"/>
    <s v="Medium (201-500)"/>
    <x v="4"/>
    <d v="2024-01-22T00:00:00"/>
    <s v="SAAS"/>
    <s v="Qualified"/>
    <n v="2"/>
    <m/>
    <m/>
    <n v="7763"/>
    <n v="0.3"/>
    <d v="2024-11-15T00:00:00"/>
    <m/>
  </r>
  <r>
    <s v="Towne-Kuhlman"/>
    <s v="Italy"/>
    <n v="41.902782000000002"/>
    <n v="12.496366"/>
    <s v="Transportation &amp; Logistics"/>
    <s v="Medium (201-500)"/>
    <x v="2"/>
    <d v="2024-04-23T00:00:00"/>
    <s v="Services"/>
    <s v="Qualified"/>
    <n v="2"/>
    <m/>
    <m/>
    <n v="6622"/>
    <n v="0.5"/>
    <d v="2024-12-17T00:00:00"/>
    <m/>
  </r>
  <r>
    <s v="Feest-Beahan"/>
    <s v="France"/>
    <n v="48.864716000000001"/>
    <n v="2.3490139999999999"/>
    <s v="Transportation &amp; Logistics"/>
    <s v="Medium (201-500)"/>
    <x v="3"/>
    <d v="2024-04-18T00:00:00"/>
    <s v="Custom solution"/>
    <s v="Qualified"/>
    <n v="2"/>
    <m/>
    <m/>
    <n v="2546"/>
    <n v="0.2"/>
    <d v="2024-08-10T00:00:00"/>
    <m/>
  </r>
  <r>
    <s v="Roob and Sons"/>
    <s v="Italy"/>
    <n v="41.902782000000002"/>
    <n v="12.496366"/>
    <s v="Professional Services &amp; Consulting"/>
    <s v="Medium (201-500)"/>
    <x v="1"/>
    <d v="2024-01-06T00:00:00"/>
    <s v="SAAS"/>
    <s v="Qualified"/>
    <n v="2"/>
    <m/>
    <m/>
    <n v="2304"/>
    <n v="0.2"/>
    <d v="2024-01-26T00:00:00"/>
    <m/>
  </r>
  <r>
    <s v="Monahan Group"/>
    <s v="Portugal"/>
    <n v="38.736946000000003"/>
    <n v="-9.1426850000000002"/>
    <s v="Transportation &amp; Logistics"/>
    <s v="Medium (201-500)"/>
    <x v="1"/>
    <d v="2024-02-27T00:00:00"/>
    <s v="SAAS"/>
    <s v="Qualified"/>
    <n v="2"/>
    <m/>
    <m/>
    <n v="7126"/>
    <n v="0.8"/>
    <d v="2025-02-04T00:00:00"/>
    <m/>
  </r>
  <r>
    <s v="Will Inc"/>
    <s v="Italy"/>
    <n v="41.902782000000002"/>
    <n v="12.496366"/>
    <s v="Government Administration &amp; Healthcare"/>
    <s v="Medium (201-500)"/>
    <x v="3"/>
    <d v="2024-04-05T00:00:00"/>
    <s v="SAAS"/>
    <s v="Qualified"/>
    <n v="2"/>
    <m/>
    <m/>
    <n v="1460"/>
    <n v="0.2"/>
    <d v="2024-10-13T00:00:00"/>
    <m/>
  </r>
  <r>
    <s v="Balistreri, Keeling and Prohaska"/>
    <s v="Switzerland"/>
    <n v="46.204391000000001"/>
    <n v="6.1431579999999997"/>
    <s v="Professional Services &amp; Consulting"/>
    <s v="Medium (201-500)"/>
    <x v="1"/>
    <d v="2024-05-06T00:00:00"/>
    <s v="SAAS"/>
    <s v="Qualified"/>
    <n v="2"/>
    <m/>
    <m/>
    <n v="4046"/>
    <n v="0.2"/>
    <d v="2025-02-03T00:00:00"/>
    <m/>
  </r>
  <r>
    <s v="Thiel-Wilderman"/>
    <s v="France"/>
    <n v="48.864716000000001"/>
    <n v="2.3490139999999999"/>
    <s v="Transportation &amp; Logistics"/>
    <s v="Medium (201-500)"/>
    <x v="5"/>
    <d v="2024-04-23T00:00:00"/>
    <s v="SAAS"/>
    <s v="Qualified"/>
    <n v="2"/>
    <m/>
    <m/>
    <n v="4782"/>
    <n v="0.5"/>
    <d v="2025-01-06T00:00:00"/>
    <m/>
  </r>
  <r>
    <s v="Gleason Inc"/>
    <s v="Belgium"/>
    <n v="51.260196999999998"/>
    <n v="4.4027710000000004"/>
    <s v="Transportation &amp; Logistics"/>
    <s v="Medium (201-500)"/>
    <x v="5"/>
    <d v="2024-05-29T00:00:00"/>
    <s v="Custom solution"/>
    <s v="Qualified"/>
    <n v="2"/>
    <m/>
    <m/>
    <n v="3974"/>
    <n v="0.5"/>
    <d v="2025-03-02T00:00:00"/>
    <m/>
  </r>
  <r>
    <s v="Bailey, Wehner and Schimmel"/>
    <s v="Italy"/>
    <n v="41.902782000000002"/>
    <n v="12.496366"/>
    <s v="IT &amp; IT Services"/>
    <s v="Medium (201-500)"/>
    <x v="2"/>
    <d v="2024-05-04T00:00:00"/>
    <s v="SAAS"/>
    <s v="Qualified"/>
    <n v="2"/>
    <m/>
    <m/>
    <n v="6936"/>
    <n v="0.3"/>
    <d v="2024-09-17T00:00:00"/>
    <m/>
  </r>
  <r>
    <s v="Zulauf-Kemmer"/>
    <s v="France"/>
    <n v="48.864716000000001"/>
    <n v="2.3490139999999999"/>
    <s v="IT &amp; IT Services"/>
    <s v="Medium (201-500)"/>
    <x v="3"/>
    <d v="2024-05-02T00:00:00"/>
    <s v="Custom solution"/>
    <s v="Qualified"/>
    <n v="2"/>
    <m/>
    <m/>
    <n v="7662"/>
    <n v="0.5"/>
    <d v="2024-08-04T00:00:00"/>
    <m/>
  </r>
  <r>
    <s v="Torphy-Weissnat"/>
    <s v="Portugal"/>
    <n v="38.736946000000003"/>
    <n v="-9.1426850000000002"/>
    <s v="IT &amp; IT Services"/>
    <s v="Medium (201-500)"/>
    <x v="2"/>
    <d v="2024-02-24T00:00:00"/>
    <s v="SAAS"/>
    <s v="Qualified"/>
    <n v="2"/>
    <m/>
    <m/>
    <n v="7867"/>
    <n v="0.1"/>
    <d v="2025-01-19T00:00:00"/>
    <m/>
  </r>
  <r>
    <s v="Wyman-Luettgen"/>
    <s v="Germany"/>
    <n v="52.520007999999997"/>
    <n v="13.404954"/>
    <s v="Manufacturing &amp; Production"/>
    <s v="Medium (201-500)"/>
    <x v="2"/>
    <d v="2024-03-11T00:00:00"/>
    <s v="SAAS"/>
    <s v="Qualified"/>
    <n v="2"/>
    <m/>
    <m/>
    <n v="7425"/>
    <n v="0.3"/>
    <d v="2024-10-13T00:00:00"/>
    <m/>
  </r>
  <r>
    <s v="Kihn, Corkery and Dach"/>
    <s v="France"/>
    <n v="48.864716000000001"/>
    <n v="2.3490139999999999"/>
    <s v="Transportation &amp; Logistics"/>
    <s v="Medium (201-500)"/>
    <x v="4"/>
    <d v="2024-02-13T00:00:00"/>
    <s v="Custom solution"/>
    <s v="Qualified"/>
    <n v="2"/>
    <m/>
    <m/>
    <n v="6734"/>
    <n v="0.3"/>
    <d v="2024-12-11T00:00:00"/>
    <m/>
  </r>
  <r>
    <s v="Braun LLC"/>
    <s v="Germany"/>
    <n v="52.520007999999997"/>
    <n v="13.404954"/>
    <s v="IT &amp; IT Services"/>
    <s v="Medium (201-500)"/>
    <x v="4"/>
    <d v="2024-01-23T00:00:00"/>
    <s v="Custom solution"/>
    <s v="Qualified"/>
    <n v="2"/>
    <m/>
    <m/>
    <n v="1252"/>
    <n v="0.9"/>
    <d v="2025-01-19T00:00:00"/>
    <m/>
  </r>
  <r>
    <s v="Bailey, Ratke and Miller"/>
    <s v="Italy"/>
    <n v="41.902782000000002"/>
    <n v="12.496366"/>
    <s v="Telecommunications"/>
    <s v="Medium (201-500)"/>
    <x v="2"/>
    <d v="2024-04-20T00:00:00"/>
    <s v="Custom solution"/>
    <s v="Qualified"/>
    <n v="2"/>
    <m/>
    <m/>
    <n v="3722"/>
    <n v="0.2"/>
    <d v="2024-05-24T00:00:00"/>
    <m/>
  </r>
  <r>
    <s v="Becker-Heaney"/>
    <s v="Italy"/>
    <n v="41.902782000000002"/>
    <n v="12.496366"/>
    <s v="IT &amp; IT Services"/>
    <s v="Medium (201-500)"/>
    <x v="7"/>
    <d v="2024-03-06T00:00:00"/>
    <s v="Services"/>
    <s v="Qualified"/>
    <n v="2"/>
    <m/>
    <m/>
    <n v="4195"/>
    <n v="1"/>
    <d v="2024-06-20T00:00:00"/>
    <m/>
  </r>
  <r>
    <s v="O'Hara, Stark and Kunde"/>
    <s v="Italy"/>
    <n v="41.902782000000002"/>
    <n v="12.496366"/>
    <s v="IT &amp; IT Services"/>
    <s v="Medium (201-500)"/>
    <x v="3"/>
    <d v="2024-03-18T00:00:00"/>
    <s v="Services"/>
    <s v="Qualified"/>
    <n v="2"/>
    <m/>
    <m/>
    <n v="471"/>
    <n v="0.1"/>
    <d v="2024-12-28T00:00:00"/>
    <m/>
  </r>
  <r>
    <s v="Twimm"/>
    <s v="Belgium"/>
    <n v="51.260196999999998"/>
    <n v="4.4027710000000004"/>
    <s v="Recreation &amp; Sports"/>
    <s v="Large (501-1000)"/>
    <x v="4"/>
    <d v="2024-04-23T00:00:00"/>
    <s v="Custom solution"/>
    <s v="Qualified"/>
    <n v="2"/>
    <m/>
    <m/>
    <n v="6401"/>
    <n v="0.3"/>
    <d v="2024-11-14T00:00:00"/>
    <m/>
  </r>
  <r>
    <s v="Bubbletube"/>
    <s v="France"/>
    <n v="48.864716000000001"/>
    <n v="2.3490139999999999"/>
    <s v="Retail &amp; Distribution"/>
    <s v="Large (501-1000)"/>
    <x v="3"/>
    <d v="2024-02-15T00:00:00"/>
    <s v="Custom solution"/>
    <s v="Qualified"/>
    <n v="2"/>
    <m/>
    <m/>
    <n v="3509"/>
    <n v="0.5"/>
    <d v="2025-01-03T00:00:00"/>
    <m/>
  </r>
  <r>
    <s v="O'Conner, Bradtke and Hilll"/>
    <s v="Netherlands"/>
    <n v="52.370215999999999"/>
    <n v="4.895168"/>
    <s v="Recreation &amp; Sports"/>
    <s v="Large (501-1000)"/>
    <x v="0"/>
    <d v="2024-04-16T00:00:00"/>
    <s v="Services"/>
    <s v="Qualified"/>
    <n v="2"/>
    <m/>
    <m/>
    <n v="15613"/>
    <n v="0.2"/>
    <d v="2025-03-17T00:00:00"/>
    <m/>
  </r>
  <r>
    <s v="Dietrich-Murphy"/>
    <s v="Portugal"/>
    <n v="38.736946000000003"/>
    <n v="-9.1426850000000002"/>
    <s v="Professional Services &amp; Consulting"/>
    <s v="Large (501-1000)"/>
    <x v="1"/>
    <d v="2024-03-09T00:00:00"/>
    <s v="SAAS"/>
    <s v="Qualified"/>
    <n v="2"/>
    <m/>
    <m/>
    <n v="17391"/>
    <n v="0.5"/>
    <d v="2024-04-26T00:00:00"/>
    <m/>
  </r>
  <r>
    <s v="Price, Huels and Olson"/>
    <s v="France"/>
    <n v="48.864716000000001"/>
    <n v="2.3490139999999999"/>
    <s v="IT &amp; IT Services"/>
    <s v="Large (501-1000)"/>
    <x v="2"/>
    <d v="2024-03-31T00:00:00"/>
    <s v="Custom solution"/>
    <s v="Qualified"/>
    <n v="2"/>
    <m/>
    <m/>
    <n v="8728"/>
    <n v="0.5"/>
    <d v="2024-12-06T00:00:00"/>
    <m/>
  </r>
  <r>
    <s v="Rolfson Inc"/>
    <s v="Spain"/>
    <n v="40.416775000000001"/>
    <n v="-3.7037900000000001"/>
    <s v="Transportation &amp; Logistics"/>
    <s v="Large (501-1000)"/>
    <x v="3"/>
    <d v="2024-03-10T00:00:00"/>
    <s v="SAAS"/>
    <s v="Qualified"/>
    <n v="2"/>
    <m/>
    <m/>
    <n v="19944"/>
    <n v="0.3"/>
    <d v="2024-10-29T00:00:00"/>
    <m/>
  </r>
  <r>
    <s v="Sipes, Pollich and Hilll"/>
    <s v="Germany"/>
    <n v="52.520007999999997"/>
    <n v="13.404954"/>
    <s v="Transportation &amp; Logistics"/>
    <s v="Large (501-1000)"/>
    <x v="0"/>
    <d v="2024-01-05T00:00:00"/>
    <s v="Services"/>
    <s v="Qualified"/>
    <n v="2"/>
    <m/>
    <m/>
    <n v="16407"/>
    <n v="0.2"/>
    <d v="2024-08-07T00:00:00"/>
    <m/>
  </r>
  <r>
    <s v="Rempel-Brekke"/>
    <s v="Italy"/>
    <n v="41.902782000000002"/>
    <n v="12.496366"/>
    <s v="Banking &amp; Finance"/>
    <s v="Large (501-1000)"/>
    <x v="3"/>
    <d v="2024-04-14T00:00:00"/>
    <s v="Custom solution"/>
    <s v="Qualified"/>
    <n v="2"/>
    <m/>
    <m/>
    <n v="9178"/>
    <n v="0.3"/>
    <d v="2024-10-16T00:00:00"/>
    <m/>
  </r>
  <r>
    <s v="Osinski-Wilderman"/>
    <s v="Germany"/>
    <n v="52.520007999999997"/>
    <n v="13.404954"/>
    <s v="Transportation &amp; Logistics"/>
    <s v="Large (501-1000)"/>
    <x v="2"/>
    <d v="2024-05-12T00:00:00"/>
    <s v="Custom solution"/>
    <s v="Qualified"/>
    <n v="2"/>
    <m/>
    <m/>
    <n v="18690"/>
    <n v="0.2"/>
    <d v="2024-11-21T00:00:00"/>
    <m/>
  </r>
  <r>
    <s v="McDermott-Mayer"/>
    <s v="France"/>
    <n v="48.864716000000001"/>
    <n v="2.3490139999999999"/>
    <s v="Entertainment &amp; Media &amp; Hospitality"/>
    <s v="Large (501-1000)"/>
    <x v="4"/>
    <d v="2024-05-26T00:00:00"/>
    <s v="SAAS"/>
    <s v="Qualified"/>
    <n v="2"/>
    <m/>
    <m/>
    <n v="11651"/>
    <n v="0.1"/>
    <d v="2025-03-24T00:00:00"/>
    <m/>
  </r>
  <r>
    <s v="Ailane"/>
    <s v="Germany"/>
    <n v="52.520007999999997"/>
    <n v="13.404954"/>
    <s v="Banking &amp; Finance"/>
    <s v="Enterprise (1001+)"/>
    <x v="5"/>
    <d v="2024-03-04T00:00:00"/>
    <s v="SAAS"/>
    <s v="Qualified"/>
    <n v="2"/>
    <m/>
    <m/>
    <n v="18590"/>
    <n v="1"/>
    <d v="2024-06-05T00:00:00"/>
    <m/>
  </r>
  <r>
    <s v="Gabspot"/>
    <s v="Germany"/>
    <n v="52.520007999999997"/>
    <n v="13.404954"/>
    <s v="Manufacturing &amp; Production"/>
    <s v="Enterprise (1001+)"/>
    <x v="0"/>
    <d v="2024-01-20T00:00:00"/>
    <s v="SAAS"/>
    <s v="Qualified"/>
    <n v="2"/>
    <m/>
    <m/>
    <n v="3572"/>
    <n v="0.2"/>
    <d v="2024-10-08T00:00:00"/>
    <m/>
  </r>
  <r>
    <s v="Abernathy-Collins"/>
    <s v="Belgium"/>
    <n v="51.260196999999998"/>
    <n v="4.4027710000000004"/>
    <s v="Transportation &amp; Logistics"/>
    <s v="Enterprise (1001+)"/>
    <x v="1"/>
    <d v="2024-05-24T00:00:00"/>
    <s v="Services"/>
    <s v="Qualified"/>
    <n v="2"/>
    <m/>
    <m/>
    <n v="18831"/>
    <n v="0.3"/>
    <d v="2024-10-22T00:00:00"/>
    <m/>
  </r>
  <r>
    <s v="Reynolds and Sons"/>
    <s v="Belgium"/>
    <n v="51.260196999999998"/>
    <n v="4.4027710000000004"/>
    <s v="Telecommunications"/>
    <s v="Enterprise (1001+)"/>
    <x v="4"/>
    <d v="2024-01-18T00:00:00"/>
    <s v="Services"/>
    <s v="Qualified"/>
    <n v="2"/>
    <m/>
    <m/>
    <n v="11323"/>
    <n v="0.6"/>
    <d v="2024-05-18T00:00:00"/>
    <m/>
  </r>
  <r>
    <s v="Klein Inc"/>
    <s v="Spain"/>
    <n v="40.416775000000001"/>
    <n v="-3.7037900000000001"/>
    <s v="Transportation &amp; Logistics"/>
    <s v="Enterprise (1001+)"/>
    <x v="4"/>
    <d v="2024-05-23T00:00:00"/>
    <s v="Services"/>
    <s v="Qualified"/>
    <n v="2"/>
    <m/>
    <m/>
    <n v="6239"/>
    <n v="1"/>
    <d v="2025-04-27T00:00:00"/>
    <m/>
  </r>
  <r>
    <s v="Pollich, Dietrich and Becker"/>
    <s v="Portugal"/>
    <n v="38.736946000000003"/>
    <n v="-9.1426850000000002"/>
    <s v="Education &amp; Science"/>
    <s v="Enterprise (1001+)"/>
    <x v="1"/>
    <d v="2024-03-23T00:00:00"/>
    <s v="Custom solution"/>
    <s v="Qualified"/>
    <n v="2"/>
    <m/>
    <m/>
    <n v="4196"/>
    <n v="0.1"/>
    <d v="2025-01-22T00:00:00"/>
    <m/>
  </r>
  <r>
    <s v="Farrell-Rippin"/>
    <s v="Netherlands"/>
    <n v="52.370215999999999"/>
    <n v="4.895168"/>
    <s v="Telecommunications"/>
    <s v="Enterprise (1001+)"/>
    <x v="4"/>
    <d v="2024-05-06T00:00:00"/>
    <s v="Custom solution"/>
    <s v="Qualified"/>
    <n v="2"/>
    <m/>
    <m/>
    <n v="4265"/>
    <n v="0.4"/>
    <d v="2025-03-24T00:00:00"/>
    <m/>
  </r>
  <r>
    <s v="Funk, Conroy and Hudson"/>
    <s v="Netherlands"/>
    <n v="52.370215999999999"/>
    <n v="4.895168"/>
    <s v="Telecommunications"/>
    <s v="Enterprise (1001+)"/>
    <x v="1"/>
    <d v="2024-02-08T00:00:00"/>
    <s v="Custom solution"/>
    <s v="Qualified"/>
    <n v="2"/>
    <m/>
    <m/>
    <n v="19873"/>
    <n v="0.3"/>
    <d v="2024-12-31T00:00:00"/>
    <m/>
  </r>
  <r>
    <s v="Tillman and Sons"/>
    <s v="Italy"/>
    <n v="41.902782000000002"/>
    <n v="12.496366"/>
    <s v="Telecommunications"/>
    <s v="Enterprise (1001+)"/>
    <x v="4"/>
    <d v="2024-03-09T00:00:00"/>
    <s v="Services"/>
    <s v="Qualified"/>
    <n v="2"/>
    <m/>
    <m/>
    <n v="13179"/>
    <n v="0.9"/>
    <d v="2024-07-05T00:00:00"/>
    <m/>
  </r>
  <r>
    <s v="Mills-Graham"/>
    <s v="Switzerland"/>
    <n v="46.204391000000001"/>
    <n v="6.1431579999999997"/>
    <s v="Professional Services &amp; Consulting"/>
    <s v="Enterprise (1001+)"/>
    <x v="2"/>
    <d v="2024-03-18T00:00:00"/>
    <s v="Custom solution"/>
    <s v="Qualified"/>
    <n v="2"/>
    <m/>
    <m/>
    <n v="19826"/>
    <n v="0.3"/>
    <d v="2025-01-02T00:00:00"/>
    <m/>
  </r>
  <r>
    <s v="D'Amore, Kihn and Pfeffer"/>
    <s v="Italy"/>
    <n v="41.902782000000002"/>
    <n v="12.496366"/>
    <s v="Government Administration &amp; Healthcare"/>
    <s v="Enterprise (1001+)"/>
    <x v="0"/>
    <d v="2024-01-07T00:00:00"/>
    <s v="Custom solution"/>
    <s v="Qualified"/>
    <n v="2"/>
    <m/>
    <m/>
    <n v="13457"/>
    <n v="0.2"/>
    <d v="2024-06-25T00:00:00"/>
    <m/>
  </r>
  <r>
    <s v="Twitterlist"/>
    <s v="Belgium"/>
    <n v="51.260196999999998"/>
    <n v="4.4027710000000004"/>
    <s v="Recreation &amp; Sports"/>
    <s v="Small (11-200)"/>
    <x v="4"/>
    <d v="2024-05-21T00:00:00"/>
    <s v="SAAS"/>
    <s v="Sales Accepted"/>
    <n v="4"/>
    <m/>
    <m/>
    <n v="388"/>
    <n v="0.2"/>
    <d v="2025-04-17T00:00:00"/>
    <m/>
  </r>
  <r>
    <s v="Rhynyx"/>
    <s v="France"/>
    <n v="48.864716000000001"/>
    <n v="2.3490139999999999"/>
    <s v="Transportation &amp; Logistics"/>
    <s v="Small (11-200)"/>
    <x v="3"/>
    <d v="2024-03-12T00:00:00"/>
    <s v="SAAS"/>
    <s v="Sales Accepted"/>
    <n v="4"/>
    <m/>
    <m/>
    <n v="826"/>
    <n v="0.5"/>
    <d v="2024-09-12T00:00:00"/>
    <m/>
  </r>
  <r>
    <s v="Gevee"/>
    <s v="Germany"/>
    <n v="52.520007999999997"/>
    <n v="13.404954"/>
    <s v="Banking &amp; Finance"/>
    <s v="Small (11-200)"/>
    <x v="2"/>
    <d v="2024-05-15T00:00:00"/>
    <s v="SAAS"/>
    <s v="Sales Accepted"/>
    <n v="4"/>
    <m/>
    <m/>
    <n v="465"/>
    <n v="1"/>
    <d v="2024-11-07T00:00:00"/>
    <m/>
  </r>
  <r>
    <s v="Jaxbean"/>
    <s v="Switzerland"/>
    <n v="46.204391000000001"/>
    <n v="6.1431579999999997"/>
    <s v="Transportation &amp; Logistics"/>
    <s v="Small (11-200)"/>
    <x v="7"/>
    <d v="2024-02-19T00:00:00"/>
    <s v="SAAS"/>
    <s v="Sales Accepted"/>
    <n v="4"/>
    <m/>
    <m/>
    <n v="1869"/>
    <n v="0.3"/>
    <d v="2024-11-21T00:00:00"/>
    <m/>
  </r>
  <r>
    <s v="Fanoodle"/>
    <s v="Austria"/>
    <n v="48.210033000000003"/>
    <n v="16.363448999999999"/>
    <s v="Agriculture &amp; Mining"/>
    <s v="Small (11-200)"/>
    <x v="3"/>
    <d v="2024-01-08T00:00:00"/>
    <s v="Services"/>
    <s v="Sales Accepted"/>
    <n v="4"/>
    <m/>
    <m/>
    <n v="1673"/>
    <n v="0.4"/>
    <d v="2024-06-20T00:00:00"/>
    <m/>
  </r>
  <r>
    <s v="Browseblab"/>
    <s v="Italy"/>
    <n v="41.902782000000002"/>
    <n v="12.496366"/>
    <s v="Government Administration &amp; Healthcare"/>
    <s v="Small (11-200)"/>
    <x v="2"/>
    <d v="2024-01-30T00:00:00"/>
    <s v="Services"/>
    <s v="Sales Accepted"/>
    <n v="4"/>
    <m/>
    <m/>
    <n v="1064"/>
    <n v="0.9"/>
    <d v="2024-02-20T00:00:00"/>
    <m/>
  </r>
  <r>
    <s v="Browsedrive"/>
    <s v="Switzerland"/>
    <n v="46.204391000000001"/>
    <n v="6.1431579999999997"/>
    <s v="Energy &amp; Utilities"/>
    <s v="Small (11-200)"/>
    <x v="3"/>
    <d v="2024-05-02T00:00:00"/>
    <s v="SAAS"/>
    <s v="Sales Accepted"/>
    <n v="4"/>
    <m/>
    <m/>
    <n v="697"/>
    <n v="0.3"/>
    <d v="2024-10-15T00:00:00"/>
    <m/>
  </r>
  <r>
    <s v="Shufflester"/>
    <s v="Spain"/>
    <n v="40.416775000000001"/>
    <n v="-3.7037900000000001"/>
    <s v="Banking &amp; Finance"/>
    <s v="Small (11-200)"/>
    <x v="4"/>
    <d v="2024-01-09T00:00:00"/>
    <s v="SAAS"/>
    <s v="Sales Accepted"/>
    <n v="4"/>
    <m/>
    <m/>
    <n v="1099"/>
    <n v="0.5"/>
    <d v="2024-01-30T00:00:00"/>
    <m/>
  </r>
  <r>
    <s v="Katz"/>
    <s v="Switzerland"/>
    <n v="46.204391000000001"/>
    <n v="6.1431579999999997"/>
    <s v="Telecommunications"/>
    <s v="Small (11-200)"/>
    <x v="7"/>
    <d v="2024-02-12T00:00:00"/>
    <s v="Custom solution"/>
    <s v="Sales Accepted"/>
    <n v="4"/>
    <m/>
    <m/>
    <n v="1422"/>
    <n v="0.3"/>
    <d v="2025-01-16T00:00:00"/>
    <m/>
  </r>
  <r>
    <s v="Flipstorm"/>
    <s v="Spain"/>
    <n v="40.416775000000001"/>
    <n v="-3.7037900000000001"/>
    <s v="Education &amp; Science"/>
    <s v="Small (11-200)"/>
    <x v="0"/>
    <d v="2024-05-09T00:00:00"/>
    <s v="Custom solution"/>
    <s v="Sales Accepted"/>
    <n v="4"/>
    <m/>
    <m/>
    <n v="840"/>
    <n v="0.5"/>
    <d v="2024-08-16T00:00:00"/>
    <m/>
  </r>
  <r>
    <s v="Zoonoodle"/>
    <s v="Italy"/>
    <n v="41.902782000000002"/>
    <n v="12.496366"/>
    <s v="Education &amp; Science"/>
    <s v="Small (11-200)"/>
    <x v="3"/>
    <d v="2024-03-21T00:00:00"/>
    <s v="Services"/>
    <s v="Sales Accepted"/>
    <n v="4"/>
    <m/>
    <m/>
    <n v="1058"/>
    <n v="0.4"/>
    <d v="2024-06-27T00:00:00"/>
    <m/>
  </r>
  <r>
    <s v="JumpXS"/>
    <s v="Belgium"/>
    <n v="51.260196999999998"/>
    <n v="4.4027710000000004"/>
    <s v="Agriculture &amp; Mining"/>
    <s v="Small (11-200)"/>
    <x v="5"/>
    <d v="2024-01-06T00:00:00"/>
    <s v="Services"/>
    <s v="Sales Accepted"/>
    <n v="4"/>
    <m/>
    <m/>
    <n v="1598"/>
    <n v="0.3"/>
    <d v="2024-03-17T00:00:00"/>
    <m/>
  </r>
  <r>
    <s v="Edgeify"/>
    <s v="Portugal"/>
    <n v="38.736946000000003"/>
    <n v="-9.1426850000000002"/>
    <s v="Government Administration &amp; Healthcare"/>
    <s v="Small (11-200)"/>
    <x v="4"/>
    <d v="2024-02-16T00:00:00"/>
    <s v="SAAS"/>
    <s v="Sales Accepted"/>
    <n v="4"/>
    <m/>
    <m/>
    <n v="669"/>
    <n v="0.2"/>
    <d v="2024-07-18T00:00:00"/>
    <m/>
  </r>
  <r>
    <s v="Kwimbee"/>
    <s v="Germany"/>
    <n v="52.520007999999997"/>
    <n v="13.404954"/>
    <s v="Entertainment &amp; Media &amp; Hospitality"/>
    <s v="Small (11-200)"/>
    <x v="5"/>
    <d v="2024-02-15T00:00:00"/>
    <s v="Services"/>
    <s v="Sales Accepted"/>
    <n v="4"/>
    <m/>
    <m/>
    <n v="1790"/>
    <n v="0.2"/>
    <d v="2024-03-21T00:00:00"/>
    <m/>
  </r>
  <r>
    <s v="Rhyzio"/>
    <s v="Portugal"/>
    <n v="38.736946000000003"/>
    <n v="-9.1426850000000002"/>
    <s v="Construction &amp; Engineering"/>
    <s v="Small (11-200)"/>
    <x v="2"/>
    <d v="2024-02-22T00:00:00"/>
    <s v="SAAS"/>
    <s v="Sales Accepted"/>
    <n v="4"/>
    <m/>
    <m/>
    <n v="1472"/>
    <n v="0.3"/>
    <d v="2024-10-20T00:00:00"/>
    <m/>
  </r>
  <r>
    <s v="Wordtune"/>
    <s v="Switzerland"/>
    <n v="46.204391000000001"/>
    <n v="6.1431579999999997"/>
    <s v="Banking &amp; Finance"/>
    <s v="Small (11-200)"/>
    <x v="4"/>
    <d v="2024-01-12T00:00:00"/>
    <s v="SAAS"/>
    <s v="Sales Accepted"/>
    <n v="4"/>
    <m/>
    <m/>
    <n v="931"/>
    <n v="0.5"/>
    <d v="2024-08-10T00:00:00"/>
    <m/>
  </r>
  <r>
    <s v="Skyble"/>
    <s v="Netherlands"/>
    <n v="52.370215999999999"/>
    <n v="4.895168"/>
    <s v="Banking &amp; Finance"/>
    <s v="Small (11-200)"/>
    <x v="4"/>
    <d v="2024-04-19T00:00:00"/>
    <s v="Services"/>
    <s v="Sales Accepted"/>
    <n v="4"/>
    <m/>
    <m/>
    <n v="1715"/>
    <n v="0.8"/>
    <d v="2024-05-28T00:00:00"/>
    <m/>
  </r>
  <r>
    <s v="Oba"/>
    <s v="Austria"/>
    <n v="48.210033000000003"/>
    <n v="16.363448999999999"/>
    <s v="Professional Services &amp; Consulting"/>
    <s v="Small (11-200)"/>
    <x v="2"/>
    <d v="2024-04-12T00:00:00"/>
    <s v="Custom solution"/>
    <s v="Sales Accepted"/>
    <n v="4"/>
    <m/>
    <m/>
    <n v="593"/>
    <n v="0.4"/>
    <d v="2024-06-19T00:00:00"/>
    <m/>
  </r>
  <r>
    <s v="Devbug"/>
    <s v="Switzerland"/>
    <n v="46.204391000000001"/>
    <n v="6.1431579999999997"/>
    <s v="Professional Services &amp; Consulting"/>
    <s v="Small (11-200)"/>
    <x v="4"/>
    <d v="2024-01-23T00:00:00"/>
    <s v="Services"/>
    <s v="Sales Accepted"/>
    <n v="4"/>
    <m/>
    <m/>
    <n v="1956"/>
    <n v="0.4"/>
    <d v="2024-12-22T00:00:00"/>
    <m/>
  </r>
  <r>
    <s v="McCullough-Hammes"/>
    <s v="Italy"/>
    <n v="41.902782000000002"/>
    <n v="12.496366"/>
    <s v="Recreation &amp; Sports"/>
    <s v="Small (11-200)"/>
    <x v="3"/>
    <d v="2024-05-26T00:00:00"/>
    <s v="Custom solution"/>
    <s v="Sales Accepted"/>
    <n v="4"/>
    <m/>
    <m/>
    <n v="896"/>
    <n v="1"/>
    <d v="2025-03-15T00:00:00"/>
    <m/>
  </r>
  <r>
    <s v="Botsford LLC"/>
    <s v="France"/>
    <n v="48.864716000000001"/>
    <n v="2.3490139999999999"/>
    <s v="IT &amp; IT Services"/>
    <s v="Small (11-200)"/>
    <x v="1"/>
    <d v="2024-03-22T00:00:00"/>
    <s v="Custom solution"/>
    <s v="Sales Accepted"/>
    <n v="4"/>
    <m/>
    <m/>
    <n v="1108"/>
    <n v="0.2"/>
    <d v="2025-01-08T00:00:00"/>
    <m/>
  </r>
  <r>
    <s v="Bauch-Schmitt"/>
    <s v="Belgium"/>
    <n v="51.260196999999998"/>
    <n v="4.4027710000000004"/>
    <s v="Transportation &amp; Logistics"/>
    <s v="Small (11-200)"/>
    <x v="3"/>
    <d v="2024-04-11T00:00:00"/>
    <s v="SAAS"/>
    <s v="Sales Accepted"/>
    <n v="4"/>
    <m/>
    <m/>
    <n v="304"/>
    <n v="0.3"/>
    <d v="2024-06-02T00:00:00"/>
    <m/>
  </r>
  <r>
    <s v="Koepp-Hand"/>
    <s v="Switzerland"/>
    <n v="46.204391000000001"/>
    <n v="6.1431579999999997"/>
    <s v="Education &amp; Science"/>
    <s v="Small (11-200)"/>
    <x v="0"/>
    <d v="2024-04-17T00:00:00"/>
    <s v="Custom solution"/>
    <s v="Sales Accepted"/>
    <n v="4"/>
    <m/>
    <m/>
    <n v="971"/>
    <n v="0.4"/>
    <d v="2024-11-29T00:00:00"/>
    <m/>
  </r>
  <r>
    <s v="Konopelski, Feest and Fisher"/>
    <s v="Portugal"/>
    <n v="38.736946000000003"/>
    <n v="-9.1426850000000002"/>
    <s v="Retail &amp; Distribution"/>
    <s v="Small (11-200)"/>
    <x v="3"/>
    <d v="2024-01-24T00:00:00"/>
    <s v="SAAS"/>
    <s v="Sales Accepted"/>
    <n v="4"/>
    <m/>
    <m/>
    <n v="1554"/>
    <n v="0.4"/>
    <d v="2024-03-20T00:00:00"/>
    <m/>
  </r>
  <r>
    <s v="Goyette-Green"/>
    <s v="Portugal"/>
    <n v="38.736946000000003"/>
    <n v="-9.1426850000000002"/>
    <s v="Banking &amp; Finance"/>
    <s v="Small (11-200)"/>
    <x v="7"/>
    <d v="2024-01-18T00:00:00"/>
    <s v="Services"/>
    <s v="Sales Accepted"/>
    <n v="4"/>
    <m/>
    <m/>
    <n v="1938"/>
    <n v="0.3"/>
    <d v="2024-03-25T00:00:00"/>
    <m/>
  </r>
  <r>
    <s v="McCullough Inc"/>
    <s v="France"/>
    <n v="48.864716000000001"/>
    <n v="2.3490139999999999"/>
    <s v="Construction &amp; Engineering"/>
    <s v="Small (11-200)"/>
    <x v="1"/>
    <d v="2024-01-23T00:00:00"/>
    <s v="Services"/>
    <s v="Sales Accepted"/>
    <n v="4"/>
    <m/>
    <m/>
    <n v="1746"/>
    <n v="0.4"/>
    <d v="2024-09-24T00:00:00"/>
    <m/>
  </r>
  <r>
    <s v="Botsford Group"/>
    <s v="Belgium"/>
    <n v="51.260196999999998"/>
    <n v="4.4027710000000004"/>
    <s v="Education &amp; Science"/>
    <s v="Small (11-200)"/>
    <x v="6"/>
    <d v="2024-04-22T00:00:00"/>
    <s v="Services"/>
    <s v="Sales Accepted"/>
    <n v="4"/>
    <m/>
    <m/>
    <n v="1417"/>
    <n v="0.6"/>
    <d v="2024-11-20T00:00:00"/>
    <m/>
  </r>
  <r>
    <s v="Hand-Fisher"/>
    <s v="Italy"/>
    <n v="41.902782000000002"/>
    <n v="12.496366"/>
    <s v="Retail &amp; Distribution"/>
    <s v="Small (11-200)"/>
    <x v="2"/>
    <d v="2024-01-19T00:00:00"/>
    <s v="SAAS"/>
    <s v="Sales Accepted"/>
    <n v="4"/>
    <m/>
    <m/>
    <n v="869"/>
    <n v="0.7"/>
    <d v="2024-09-02T00:00:00"/>
    <m/>
  </r>
  <r>
    <s v="Bins, Dooley and Kirlin"/>
    <s v="Belgium"/>
    <n v="51.260196999999998"/>
    <n v="4.4027710000000004"/>
    <s v="IT &amp; IT Services"/>
    <s v="Small (11-200)"/>
    <x v="6"/>
    <d v="2024-03-05T00:00:00"/>
    <s v="SAAS"/>
    <s v="Sales Accepted"/>
    <n v="4"/>
    <m/>
    <m/>
    <n v="1077"/>
    <n v="0.4"/>
    <d v="2024-06-08T00:00:00"/>
    <m/>
  </r>
  <r>
    <s v="Yost Group"/>
    <s v="Austria"/>
    <n v="48.210033000000003"/>
    <n v="16.363448999999999"/>
    <s v="Banking &amp; Finance"/>
    <s v="Small (11-200)"/>
    <x v="6"/>
    <d v="2024-02-13T00:00:00"/>
    <s v="SAAS"/>
    <s v="Sales Accepted"/>
    <n v="4"/>
    <m/>
    <m/>
    <n v="1382"/>
    <n v="1"/>
    <d v="2024-04-24T00:00:00"/>
    <m/>
  </r>
  <r>
    <s v="MacGyver, Kautzer and Stamm"/>
    <s v="Germany"/>
    <n v="52.520007999999997"/>
    <n v="13.404954"/>
    <s v="Transportation &amp; Logistics"/>
    <s v="Small (11-200)"/>
    <x v="7"/>
    <d v="2024-05-14T00:00:00"/>
    <s v="Services"/>
    <s v="Sales Accepted"/>
    <n v="4"/>
    <m/>
    <m/>
    <n v="356"/>
    <n v="0.1"/>
    <d v="2024-09-28T00:00:00"/>
    <m/>
  </r>
  <r>
    <s v="Mills, Heller and Herzog"/>
    <s v="Spain"/>
    <n v="40.416775000000001"/>
    <n v="-3.7037900000000001"/>
    <s v="Government Administration &amp; Healthcare"/>
    <s v="Small (11-200)"/>
    <x v="4"/>
    <d v="2024-05-31T00:00:00"/>
    <s v="Services"/>
    <s v="Sales Accepted"/>
    <n v="4"/>
    <m/>
    <m/>
    <n v="1933"/>
    <n v="0.2"/>
    <d v="2024-09-25T00:00:00"/>
    <m/>
  </r>
  <r>
    <s v="Kuhlman, Friesen and Emmerich"/>
    <s v="Portugal"/>
    <n v="38.736946000000003"/>
    <n v="-9.1426850000000002"/>
    <s v="Banking &amp; Finance"/>
    <s v="Small (11-200)"/>
    <x v="4"/>
    <d v="2024-02-15T00:00:00"/>
    <s v="Services"/>
    <s v="Sales Accepted"/>
    <n v="4"/>
    <m/>
    <m/>
    <n v="551"/>
    <n v="0.2"/>
    <d v="2024-04-16T00:00:00"/>
    <m/>
  </r>
  <r>
    <s v="Fritsch-Kertzmann"/>
    <s v="Italy"/>
    <n v="41.902782000000002"/>
    <n v="12.496366"/>
    <s v="Professional Services &amp; Consulting"/>
    <s v="Small (11-200)"/>
    <x v="4"/>
    <d v="2024-01-03T00:00:00"/>
    <s v="SAAS"/>
    <s v="Sales Accepted"/>
    <n v="4"/>
    <m/>
    <m/>
    <n v="1998"/>
    <n v="0.7"/>
    <d v="2024-05-31T00:00:00"/>
    <m/>
  </r>
  <r>
    <s v="Padberg LLC"/>
    <s v="Netherlands"/>
    <n v="52.370215999999999"/>
    <n v="4.895168"/>
    <s v="Retail &amp; Distribution"/>
    <s v="Small (11-200)"/>
    <x v="3"/>
    <d v="2024-03-21T00:00:00"/>
    <s v="Services"/>
    <s v="Sales Accepted"/>
    <n v="4"/>
    <m/>
    <m/>
    <n v="1250"/>
    <n v="0.1"/>
    <d v="2024-08-21T00:00:00"/>
    <m/>
  </r>
  <r>
    <s v="Rath, Hand and Ryan"/>
    <s v="Spain"/>
    <n v="40.416775000000001"/>
    <n v="-3.7037900000000001"/>
    <s v="Banking &amp; Finance"/>
    <s v="Small (11-200)"/>
    <x v="3"/>
    <d v="2024-05-16T00:00:00"/>
    <s v="Custom solution"/>
    <s v="Sales Accepted"/>
    <n v="4"/>
    <m/>
    <m/>
    <n v="1722"/>
    <n v="0.9"/>
    <d v="2024-10-15T00:00:00"/>
    <m/>
  </r>
  <r>
    <s v="Weber LLC"/>
    <s v="Germany"/>
    <n v="52.520007999999997"/>
    <n v="13.404954"/>
    <s v="Telecommunications"/>
    <s v="Small (11-200)"/>
    <x v="6"/>
    <d v="2024-03-29T00:00:00"/>
    <s v="Services"/>
    <s v="Sales Accepted"/>
    <n v="4"/>
    <m/>
    <m/>
    <n v="1479"/>
    <n v="0.5"/>
    <d v="2024-09-04T00:00:00"/>
    <m/>
  </r>
  <r>
    <s v="Weissnat-Mitchell"/>
    <s v="Netherlands"/>
    <n v="52.370215999999999"/>
    <n v="4.895168"/>
    <s v="Transportation &amp; Logistics"/>
    <s v="Small (11-200)"/>
    <x v="4"/>
    <d v="2024-05-07T00:00:00"/>
    <s v="Services"/>
    <s v="Sales Accepted"/>
    <n v="4"/>
    <m/>
    <m/>
    <n v="1335"/>
    <n v="0.3"/>
    <d v="2024-08-10T00:00:00"/>
    <m/>
  </r>
  <r>
    <s v="Ruecker Group"/>
    <s v="Italy"/>
    <n v="41.902782000000002"/>
    <n v="12.496366"/>
    <s v="Government Administration &amp; Healthcare"/>
    <s v="Small (11-200)"/>
    <x v="2"/>
    <d v="2024-05-30T00:00:00"/>
    <s v="Services"/>
    <s v="Sales Accepted"/>
    <n v="4"/>
    <m/>
    <m/>
    <n v="943"/>
    <n v="0.4"/>
    <d v="2025-04-16T00:00:00"/>
    <m/>
  </r>
  <r>
    <s v="Kessler and Sons"/>
    <s v="Portugal"/>
    <n v="38.736946000000003"/>
    <n v="-9.1426850000000002"/>
    <s v="Recreation &amp; Sports"/>
    <s v="Small (11-200)"/>
    <x v="3"/>
    <d v="2024-04-11T00:00:00"/>
    <s v="Services"/>
    <s v="Sales Accepted"/>
    <n v="4"/>
    <m/>
    <m/>
    <n v="1243"/>
    <n v="0.6"/>
    <d v="2024-09-15T00:00:00"/>
    <m/>
  </r>
  <r>
    <s v="Gutkowski and Sons"/>
    <s v="Belgium"/>
    <n v="51.260196999999998"/>
    <n v="4.4027710000000004"/>
    <s v="Government Administration &amp; Healthcare"/>
    <s v="Small (11-200)"/>
    <x v="2"/>
    <d v="2024-03-12T00:00:00"/>
    <s v="Services"/>
    <s v="Sales Accepted"/>
    <n v="4"/>
    <m/>
    <m/>
    <n v="862"/>
    <n v="0.3"/>
    <d v="2024-05-26T00:00:00"/>
    <m/>
  </r>
  <r>
    <s v="Fritsch-Bradtke"/>
    <s v="Austria"/>
    <n v="48.210033000000003"/>
    <n v="16.363448999999999"/>
    <s v="Energy &amp; Utilities"/>
    <s v="Small (11-200)"/>
    <x v="5"/>
    <d v="2024-02-15T00:00:00"/>
    <s v="SAAS"/>
    <s v="Sales Accepted"/>
    <n v="4"/>
    <m/>
    <m/>
    <n v="730"/>
    <n v="0.4"/>
    <d v="2024-08-10T00:00:00"/>
    <m/>
  </r>
  <r>
    <s v="Leannon-Ledner"/>
    <s v="Belgium"/>
    <n v="51.260196999999998"/>
    <n v="4.4027710000000004"/>
    <s v="Recreation &amp; Sports"/>
    <s v="Small (11-200)"/>
    <x v="3"/>
    <d v="2024-03-05T00:00:00"/>
    <s v="Services"/>
    <s v="Sales Accepted"/>
    <n v="4"/>
    <m/>
    <m/>
    <n v="757"/>
    <n v="0.6"/>
    <d v="2024-10-26T00:00:00"/>
    <m/>
  </r>
  <r>
    <s v="Rogahn, O'Reilly and McDermott"/>
    <s v="Switzerland"/>
    <n v="46.204391000000001"/>
    <n v="6.1431579999999997"/>
    <s v="Energy &amp; Utilities"/>
    <s v="Small (11-200)"/>
    <x v="3"/>
    <d v="2024-05-07T00:00:00"/>
    <s v="SAAS"/>
    <s v="Sales Accepted"/>
    <n v="4"/>
    <m/>
    <m/>
    <n v="1295"/>
    <n v="0.3"/>
    <d v="2024-08-03T00:00:00"/>
    <m/>
  </r>
  <r>
    <s v="Swift, Franecki and Orn"/>
    <s v="Italy"/>
    <n v="41.902782000000002"/>
    <n v="12.496366"/>
    <s v="Banking &amp; Finance"/>
    <s v="Small (11-200)"/>
    <x v="7"/>
    <d v="2024-03-03T00:00:00"/>
    <s v="Custom solution"/>
    <s v="Sales Accepted"/>
    <n v="4"/>
    <m/>
    <m/>
    <n v="619"/>
    <n v="0.2"/>
    <d v="2024-12-23T00:00:00"/>
    <m/>
  </r>
  <r>
    <s v="Sipes, Schimmel and Torp"/>
    <s v="Switzerland"/>
    <n v="46.204391000000001"/>
    <n v="6.1431579999999997"/>
    <s v="Telecommunications"/>
    <s v="Small (11-200)"/>
    <x v="3"/>
    <d v="2024-04-17T00:00:00"/>
    <s v="Custom solution"/>
    <s v="Sales Accepted"/>
    <n v="4"/>
    <m/>
    <m/>
    <n v="544"/>
    <n v="0.6"/>
    <d v="2025-03-25T00:00:00"/>
    <m/>
  </r>
  <r>
    <s v="Torphy-Medhurst"/>
    <s v="France"/>
    <n v="48.864716000000001"/>
    <n v="2.3490139999999999"/>
    <s v="Transportation &amp; Logistics"/>
    <s v="Small (11-200)"/>
    <x v="0"/>
    <d v="2024-04-10T00:00:00"/>
    <s v="SAAS"/>
    <s v="Sales Accepted"/>
    <n v="4"/>
    <m/>
    <m/>
    <n v="1978"/>
    <n v="0.1"/>
    <d v="2024-10-29T00:00:00"/>
    <m/>
  </r>
  <r>
    <s v="Muller-Muller"/>
    <s v="France"/>
    <n v="48.864716000000001"/>
    <n v="2.3490139999999999"/>
    <s v="Transportation &amp; Logistics"/>
    <s v="Small (11-200)"/>
    <x v="4"/>
    <d v="2024-05-09T00:00:00"/>
    <s v="Services"/>
    <s v="Sales Accepted"/>
    <n v="4"/>
    <m/>
    <m/>
    <n v="260"/>
    <n v="0.3"/>
    <d v="2024-08-27T00:00:00"/>
    <m/>
  </r>
  <r>
    <s v="Hegmann-Daniel"/>
    <s v="Portugal"/>
    <n v="38.736946000000003"/>
    <n v="-9.1426850000000002"/>
    <s v="Professional Services &amp; Consulting"/>
    <s v="Small (11-200)"/>
    <x v="4"/>
    <d v="2024-04-24T00:00:00"/>
    <s v="Services"/>
    <s v="Sales Accepted"/>
    <n v="4"/>
    <m/>
    <m/>
    <n v="1236"/>
    <n v="0.6"/>
    <d v="2024-08-10T00:00:00"/>
    <m/>
  </r>
  <r>
    <s v="Gusikowski LLC"/>
    <s v="Spain"/>
    <n v="40.416775000000001"/>
    <n v="-3.7037900000000001"/>
    <s v="Agriculture &amp; Mining"/>
    <s v="Small (11-200)"/>
    <x v="7"/>
    <d v="2024-05-11T00:00:00"/>
    <s v="Services"/>
    <s v="Sales Accepted"/>
    <n v="4"/>
    <m/>
    <m/>
    <n v="586"/>
    <n v="0.1"/>
    <d v="2025-03-05T00:00:00"/>
    <m/>
  </r>
  <r>
    <s v="Konopelski, Littel and Romaguera"/>
    <s v="Italy"/>
    <n v="41.902782000000002"/>
    <n v="12.496366"/>
    <s v="Recreation &amp; Sports"/>
    <s v="Small (11-200)"/>
    <x v="6"/>
    <d v="2024-02-02T00:00:00"/>
    <s v="SAAS"/>
    <s v="Sales Accepted"/>
    <n v="4"/>
    <m/>
    <m/>
    <n v="1023"/>
    <n v="0.3"/>
    <d v="2024-10-04T00:00:00"/>
    <m/>
  </r>
  <r>
    <s v="Dibbert LLC"/>
    <s v="Italy"/>
    <n v="41.902782000000002"/>
    <n v="12.496366"/>
    <s v="Telecommunications"/>
    <s v="Small (11-200)"/>
    <x v="4"/>
    <d v="2024-01-12T00:00:00"/>
    <s v="SAAS"/>
    <s v="Sales Accepted"/>
    <n v="4"/>
    <m/>
    <m/>
    <n v="684"/>
    <n v="0.3"/>
    <d v="2024-10-08T00:00:00"/>
    <m/>
  </r>
  <r>
    <s v="Wuckert, Kiehn and Weissnat"/>
    <s v="Portugal"/>
    <n v="38.736946000000003"/>
    <n v="-9.1426850000000002"/>
    <s v="Transportation &amp; Logistics"/>
    <s v="Small (11-200)"/>
    <x v="2"/>
    <d v="2024-03-16T00:00:00"/>
    <s v="Custom solution"/>
    <s v="Sales Accepted"/>
    <n v="4"/>
    <m/>
    <m/>
    <n v="848"/>
    <n v="0.4"/>
    <d v="2025-01-28T00:00:00"/>
    <m/>
  </r>
  <r>
    <s v="Nikolaus, Veum and Beahan"/>
    <s v="Germany"/>
    <n v="52.520007999999997"/>
    <n v="13.404954"/>
    <s v="Professional Services &amp; Consulting"/>
    <s v="Small (11-200)"/>
    <x v="4"/>
    <d v="2024-05-12T00:00:00"/>
    <s v="SAAS"/>
    <s v="Sales Accepted"/>
    <n v="4"/>
    <m/>
    <m/>
    <n v="330"/>
    <n v="0.1"/>
    <d v="2025-03-29T00:00:00"/>
    <m/>
  </r>
  <r>
    <s v="Bergstrom-Barrows"/>
    <s v="Italy"/>
    <n v="41.902782000000002"/>
    <n v="12.496366"/>
    <s v="Energy &amp; Utilities"/>
    <s v="Small (11-200)"/>
    <x v="3"/>
    <d v="2024-02-15T00:00:00"/>
    <s v="SAAS"/>
    <s v="Sales Accepted"/>
    <n v="4"/>
    <m/>
    <m/>
    <n v="922"/>
    <n v="0.5"/>
    <d v="2024-04-20T00:00:00"/>
    <m/>
  </r>
  <r>
    <s v="Spinka-White"/>
    <s v="Spain"/>
    <n v="40.416775000000001"/>
    <n v="-3.7037900000000001"/>
    <s v="Education &amp; Science"/>
    <s v="Small (11-200)"/>
    <x v="6"/>
    <d v="2024-04-16T00:00:00"/>
    <s v="Services"/>
    <s v="Sales Accepted"/>
    <n v="4"/>
    <m/>
    <m/>
    <n v="359"/>
    <n v="1"/>
    <d v="2024-12-20T00:00:00"/>
    <m/>
  </r>
  <r>
    <s v="Wintheiser Group"/>
    <s v="Austria"/>
    <n v="48.210033000000003"/>
    <n v="16.363448999999999"/>
    <s v="Professional Services &amp; Consulting"/>
    <s v="Small (11-200)"/>
    <x v="4"/>
    <d v="2024-01-16T00:00:00"/>
    <s v="SAAS"/>
    <s v="Sales Accepted"/>
    <n v="4"/>
    <m/>
    <m/>
    <n v="1991"/>
    <n v="0.3"/>
    <d v="2024-12-19T00:00:00"/>
    <m/>
  </r>
  <r>
    <s v="Hauck, Wiza and Mitchell"/>
    <s v="Italy"/>
    <n v="41.902782000000002"/>
    <n v="12.496366"/>
    <s v="Banking &amp; Finance"/>
    <s v="Small (11-200)"/>
    <x v="4"/>
    <d v="2024-03-24T00:00:00"/>
    <s v="Services"/>
    <s v="Sales Accepted"/>
    <n v="4"/>
    <m/>
    <m/>
    <n v="1851"/>
    <n v="0.2"/>
    <d v="2024-07-17T00:00:00"/>
    <m/>
  </r>
  <r>
    <s v="Nolan, Abernathy and Fay"/>
    <s v="Netherlands"/>
    <n v="52.370215999999999"/>
    <n v="4.895168"/>
    <s v="Government Administration &amp; Healthcare"/>
    <s v="Small (11-200)"/>
    <x v="1"/>
    <d v="2024-05-07T00:00:00"/>
    <s v="SAAS"/>
    <s v="Sales Accepted"/>
    <n v="4"/>
    <m/>
    <m/>
    <n v="1313"/>
    <n v="0.1"/>
    <d v="2024-10-20T00:00:00"/>
    <m/>
  </r>
  <r>
    <s v="Brekke, Jacobi and Crist"/>
    <s v="Switzerland"/>
    <n v="46.204391000000001"/>
    <n v="6.1431579999999997"/>
    <s v="IT &amp; IT Services"/>
    <s v="Small (11-200)"/>
    <x v="5"/>
    <d v="2024-03-20T00:00:00"/>
    <s v="Services"/>
    <s v="Sales Accepted"/>
    <n v="4"/>
    <m/>
    <m/>
    <n v="1229"/>
    <n v="0.2"/>
    <d v="2024-08-30T00:00:00"/>
    <m/>
  </r>
  <r>
    <s v="Steuber, Schuster and Rutherford"/>
    <s v="Portugal"/>
    <n v="38.736946000000003"/>
    <n v="-9.1426850000000002"/>
    <s v="Government Administration &amp; Healthcare"/>
    <s v="Small (11-200)"/>
    <x v="4"/>
    <d v="2024-05-07T00:00:00"/>
    <s v="SAAS"/>
    <s v="Sales Accepted"/>
    <n v="4"/>
    <m/>
    <m/>
    <n v="204"/>
    <n v="0.2"/>
    <d v="2025-03-03T00:00:00"/>
    <m/>
  </r>
  <r>
    <s v="Luettgen Inc"/>
    <s v="Netherlands"/>
    <n v="52.370215999999999"/>
    <n v="4.895168"/>
    <s v="Government Administration &amp; Healthcare"/>
    <s v="Small (11-200)"/>
    <x v="1"/>
    <d v="2024-04-26T00:00:00"/>
    <s v="SAAS"/>
    <s v="Sales Accepted"/>
    <n v="4"/>
    <m/>
    <m/>
    <n v="871"/>
    <n v="0.5"/>
    <d v="2025-04-12T00:00:00"/>
    <m/>
  </r>
  <r>
    <s v="Donnelly and Sons"/>
    <s v="France"/>
    <n v="48.864716000000001"/>
    <n v="2.3490139999999999"/>
    <s v="Manufacturing &amp; Production"/>
    <s v="Small (11-200)"/>
    <x v="1"/>
    <d v="2024-04-20T00:00:00"/>
    <s v="Services"/>
    <s v="Sales Accepted"/>
    <n v="4"/>
    <m/>
    <m/>
    <n v="664"/>
    <n v="0.3"/>
    <d v="2024-09-26T00:00:00"/>
    <m/>
  </r>
  <r>
    <s v="Kshlerin-Jones"/>
    <s v="Switzerland"/>
    <n v="46.204391000000001"/>
    <n v="6.1431579999999997"/>
    <s v="Professional Services &amp; Consulting"/>
    <s v="Small (11-200)"/>
    <x v="3"/>
    <d v="2024-03-06T00:00:00"/>
    <s v="SAAS"/>
    <s v="Sales Accepted"/>
    <n v="4"/>
    <m/>
    <m/>
    <n v="1416"/>
    <n v="0.6"/>
    <d v="2024-04-29T00:00:00"/>
    <m/>
  </r>
  <r>
    <s v="Howell, Hickle and Jacobs"/>
    <s v="Germany"/>
    <n v="52.520007999999997"/>
    <n v="13.404954"/>
    <s v="Transportation &amp; Logistics"/>
    <s v="Small (11-200)"/>
    <x v="3"/>
    <d v="2024-03-29T00:00:00"/>
    <s v="SAAS"/>
    <s v="Sales Accepted"/>
    <n v="4"/>
    <m/>
    <m/>
    <n v="1478"/>
    <n v="0.5"/>
    <d v="2024-06-01T00:00:00"/>
    <m/>
  </r>
  <r>
    <s v="Auer-Corwin"/>
    <s v="Italy"/>
    <n v="41.902782000000002"/>
    <n v="12.496366"/>
    <s v="Agriculture &amp; Mining"/>
    <s v="Small (11-200)"/>
    <x v="7"/>
    <d v="2024-05-18T00:00:00"/>
    <s v="Services"/>
    <s v="Sales Accepted"/>
    <n v="4"/>
    <m/>
    <m/>
    <n v="1099"/>
    <n v="0.5"/>
    <d v="2024-07-18T00:00:00"/>
    <m/>
  </r>
  <r>
    <s v="Johnson, Wehner and Boyle"/>
    <s v="France"/>
    <n v="48.864716000000001"/>
    <n v="2.3490139999999999"/>
    <s v="Construction &amp; Engineering"/>
    <s v="Small (11-200)"/>
    <x v="1"/>
    <d v="2024-02-28T00:00:00"/>
    <s v="SAAS"/>
    <s v="Sales Accepted"/>
    <n v="4"/>
    <m/>
    <m/>
    <n v="633"/>
    <n v="0.3"/>
    <d v="2025-02-19T00:00:00"/>
    <m/>
  </r>
  <r>
    <s v="Lebsack-Schmidt"/>
    <s v="Switzerland"/>
    <n v="46.204391000000001"/>
    <n v="6.1431579999999997"/>
    <s v="Retail &amp; Distribution"/>
    <s v="Small (11-200)"/>
    <x v="3"/>
    <d v="2024-03-12T00:00:00"/>
    <s v="Custom solution"/>
    <s v="Sales Accepted"/>
    <n v="4"/>
    <m/>
    <m/>
    <n v="502"/>
    <n v="0.3"/>
    <d v="2024-12-02T00:00:00"/>
    <m/>
  </r>
  <r>
    <s v="Hudson LLC"/>
    <s v="Portugal"/>
    <n v="38.736946000000003"/>
    <n v="-9.1426850000000002"/>
    <s v="Retail &amp; Distribution"/>
    <s v="Small (11-200)"/>
    <x v="3"/>
    <d v="2024-03-31T00:00:00"/>
    <s v="Services"/>
    <s v="Sales Accepted"/>
    <n v="4"/>
    <m/>
    <m/>
    <n v="759"/>
    <n v="1"/>
    <d v="2024-12-14T00:00:00"/>
    <m/>
  </r>
  <r>
    <s v="Corkery, Wiegand and Ullrich"/>
    <s v="Belgium"/>
    <n v="51.260196999999998"/>
    <n v="4.4027710000000004"/>
    <s v="IT &amp; IT Services"/>
    <s v="Small (11-200)"/>
    <x v="3"/>
    <d v="2024-03-26T00:00:00"/>
    <s v="SAAS"/>
    <s v="Sales Accepted"/>
    <n v="4"/>
    <m/>
    <m/>
    <n v="1430"/>
    <n v="0.2"/>
    <d v="2024-12-09T00:00:00"/>
    <m/>
  </r>
  <r>
    <s v="Langworth and Sons"/>
    <s v="Switzerland"/>
    <n v="46.204391000000001"/>
    <n v="6.1431579999999997"/>
    <s v="Banking &amp; Finance"/>
    <s v="Small (11-200)"/>
    <x v="0"/>
    <d v="2024-05-16T00:00:00"/>
    <s v="Services"/>
    <s v="Sales Accepted"/>
    <n v="4"/>
    <m/>
    <m/>
    <n v="607"/>
    <n v="0.3"/>
    <d v="2025-04-13T00:00:00"/>
    <m/>
  </r>
  <r>
    <s v="Wilderman and Sons"/>
    <s v="Italy"/>
    <n v="41.902782000000002"/>
    <n v="12.496366"/>
    <s v="Government Administration &amp; Healthcare"/>
    <s v="Small (11-200)"/>
    <x v="5"/>
    <d v="2024-04-11T00:00:00"/>
    <s v="SAAS"/>
    <s v="Sales Accepted"/>
    <n v="4"/>
    <m/>
    <m/>
    <n v="271"/>
    <n v="0.4"/>
    <d v="2024-09-22T00:00:00"/>
    <m/>
  </r>
  <r>
    <s v="Muller-Kohler"/>
    <s v="Germany"/>
    <n v="52.520007999999997"/>
    <n v="13.404954"/>
    <s v="Banking &amp; Finance"/>
    <s v="Small (11-200)"/>
    <x v="0"/>
    <d v="2024-02-18T00:00:00"/>
    <s v="Services"/>
    <s v="Sales Accepted"/>
    <n v="4"/>
    <m/>
    <m/>
    <n v="935"/>
    <n v="0.3"/>
    <d v="2025-02-05T00:00:00"/>
    <m/>
  </r>
  <r>
    <s v="Leuschke-Zboncak"/>
    <s v="Switzerland"/>
    <n v="46.204391000000001"/>
    <n v="6.1431579999999997"/>
    <s v="Education &amp; Science"/>
    <s v="Small (11-200)"/>
    <x v="7"/>
    <d v="2024-05-30T00:00:00"/>
    <s v="Services"/>
    <s v="Sales Accepted"/>
    <n v="4"/>
    <m/>
    <m/>
    <n v="1979"/>
    <n v="0.7"/>
    <d v="2024-11-14T00:00:00"/>
    <m/>
  </r>
  <r>
    <s v="Walter and Sons"/>
    <s v="Italy"/>
    <n v="41.902782000000002"/>
    <n v="12.496366"/>
    <s v="Transportation &amp; Logistics"/>
    <s v="Small (11-200)"/>
    <x v="3"/>
    <d v="2024-02-15T00:00:00"/>
    <s v="SAAS"/>
    <s v="Sales Accepted"/>
    <n v="4"/>
    <m/>
    <m/>
    <n v="1235"/>
    <n v="0.3"/>
    <d v="2024-03-13T00:00:00"/>
    <m/>
  </r>
  <r>
    <s v="Terry and Sons"/>
    <s v="France"/>
    <n v="48.864716000000001"/>
    <n v="2.3490139999999999"/>
    <s v="Entertainment &amp; Media &amp; Hospitality"/>
    <s v="Small (11-200)"/>
    <x v="1"/>
    <d v="2024-04-11T00:00:00"/>
    <s v="SAAS"/>
    <s v="Sales Accepted"/>
    <n v="4"/>
    <m/>
    <m/>
    <n v="563"/>
    <n v="0.3"/>
    <d v="2025-02-10T00:00:00"/>
    <m/>
  </r>
  <r>
    <s v="Monahan Inc"/>
    <s v="Netherlands"/>
    <n v="52.370215999999999"/>
    <n v="4.895168"/>
    <s v="Government Administration &amp; Healthcare"/>
    <s v="Small (11-200)"/>
    <x v="5"/>
    <d v="2024-04-07T00:00:00"/>
    <s v="SAAS"/>
    <s v="Sales Accepted"/>
    <n v="4"/>
    <m/>
    <m/>
    <n v="1178"/>
    <n v="0.3"/>
    <d v="2024-08-06T00:00:00"/>
    <m/>
  </r>
  <r>
    <s v="Mayer Inc"/>
    <s v="Italy"/>
    <n v="41.902782000000002"/>
    <n v="12.496366"/>
    <s v="IT &amp; IT Services"/>
    <s v="Small (11-200)"/>
    <x v="3"/>
    <d v="2024-01-27T00:00:00"/>
    <s v="SAAS"/>
    <s v="Sales Accepted"/>
    <n v="4"/>
    <m/>
    <m/>
    <n v="1462"/>
    <n v="0.2"/>
    <d v="2024-11-18T00:00:00"/>
    <m/>
  </r>
  <r>
    <s v="Hirthe LLC"/>
    <s v="Portugal"/>
    <n v="38.736946000000003"/>
    <n v="-9.1426850000000002"/>
    <s v="Entertainment &amp; Media &amp; Hospitality"/>
    <s v="Small (11-200)"/>
    <x v="6"/>
    <d v="2024-04-27T00:00:00"/>
    <s v="SAAS"/>
    <s v="Sales Accepted"/>
    <n v="4"/>
    <m/>
    <m/>
    <n v="210"/>
    <n v="0.4"/>
    <d v="2024-06-21T00:00:00"/>
    <m/>
  </r>
  <r>
    <s v="Steuber, Frami and Witting"/>
    <s v="Italy"/>
    <n v="41.902782000000002"/>
    <n v="12.496366"/>
    <s v="Entertainment &amp; Media &amp; Hospitality"/>
    <s v="Small (11-200)"/>
    <x v="4"/>
    <d v="2024-01-18T00:00:00"/>
    <s v="SAAS"/>
    <s v="Sales Accepted"/>
    <n v="4"/>
    <m/>
    <m/>
    <n v="1139"/>
    <n v="0.2"/>
    <d v="2024-04-08T00:00:00"/>
    <m/>
  </r>
  <r>
    <s v="Abbott-Dibbert"/>
    <s v="Spain"/>
    <n v="40.416775000000001"/>
    <n v="-3.7037900000000001"/>
    <s v="Agriculture &amp; Mining"/>
    <s v="Small (11-200)"/>
    <x v="7"/>
    <d v="2024-04-08T00:00:00"/>
    <s v="Custom solution"/>
    <s v="Sales Accepted"/>
    <n v="4"/>
    <m/>
    <m/>
    <n v="1800"/>
    <n v="0.9"/>
    <d v="2024-08-22T00:00:00"/>
    <m/>
  </r>
  <r>
    <s v="Lindgren-McDermott"/>
    <s v="Portugal"/>
    <n v="38.736946000000003"/>
    <n v="-9.1426850000000002"/>
    <s v="Education &amp; Science"/>
    <s v="Small (11-200)"/>
    <x v="2"/>
    <d v="2024-05-25T00:00:00"/>
    <s v="Services"/>
    <s v="Sales Accepted"/>
    <n v="4"/>
    <m/>
    <m/>
    <n v="468"/>
    <n v="0.5"/>
    <d v="2025-03-10T00:00:00"/>
    <m/>
  </r>
  <r>
    <s v="Kreiger-Dooley"/>
    <s v="Italy"/>
    <n v="41.902782000000002"/>
    <n v="12.496366"/>
    <s v="Transportation &amp; Logistics"/>
    <s v="Small (11-200)"/>
    <x v="6"/>
    <d v="2024-04-16T00:00:00"/>
    <s v="Services"/>
    <s v="Sales Accepted"/>
    <n v="4"/>
    <m/>
    <m/>
    <n v="642"/>
    <n v="0.5"/>
    <d v="2025-02-03T00:00:00"/>
    <m/>
  </r>
  <r>
    <s v="Prohaska and Sons"/>
    <s v="Netherlands"/>
    <n v="52.370215999999999"/>
    <n v="4.895168"/>
    <s v="Banking &amp; Finance"/>
    <s v="Small (11-200)"/>
    <x v="5"/>
    <d v="2024-02-24T00:00:00"/>
    <s v="SAAS"/>
    <s v="Sales Accepted"/>
    <n v="4"/>
    <m/>
    <m/>
    <n v="1798"/>
    <n v="0.3"/>
    <d v="2025-02-23T00:00:00"/>
    <m/>
  </r>
  <r>
    <s v="Kessler-Fisher"/>
    <s v="Austria"/>
    <n v="48.210033000000003"/>
    <n v="16.363448999999999"/>
    <s v="Energy &amp; Utilities"/>
    <s v="Small (11-200)"/>
    <x v="3"/>
    <d v="2024-02-24T00:00:00"/>
    <s v="SAAS"/>
    <s v="Sales Accepted"/>
    <n v="4"/>
    <m/>
    <m/>
    <n v="1720"/>
    <n v="0.2"/>
    <d v="2024-11-10T00:00:00"/>
    <m/>
  </r>
  <r>
    <s v="Howell Inc"/>
    <s v="France"/>
    <n v="48.864716000000001"/>
    <n v="2.3490139999999999"/>
    <s v="Construction &amp; Engineering"/>
    <s v="Small (11-200)"/>
    <x v="4"/>
    <d v="2024-01-02T00:00:00"/>
    <s v="Custom solution"/>
    <s v="Sales Accepted"/>
    <n v="4"/>
    <m/>
    <m/>
    <n v="1336"/>
    <n v="0.3"/>
    <d v="2024-11-16T00:00:00"/>
    <m/>
  </r>
  <r>
    <s v="Jaskolski, Rippin and Pfannerstill"/>
    <s v="Switzerland"/>
    <n v="46.204391000000001"/>
    <n v="6.1431579999999997"/>
    <s v="Manufacturing &amp; Production"/>
    <s v="Small (11-200)"/>
    <x v="7"/>
    <d v="2024-04-27T00:00:00"/>
    <s v="SAAS"/>
    <s v="Sales Accepted"/>
    <n v="4"/>
    <m/>
    <m/>
    <n v="1544"/>
    <n v="0.2"/>
    <d v="2024-07-18T00:00:00"/>
    <m/>
  </r>
  <r>
    <s v="Mertz-Grimes"/>
    <s v="France"/>
    <n v="48.864716000000001"/>
    <n v="2.3490139999999999"/>
    <s v="IT &amp; IT Services"/>
    <s v="Small (11-200)"/>
    <x v="5"/>
    <d v="2024-01-17T00:00:00"/>
    <s v="Services"/>
    <s v="Sales Accepted"/>
    <n v="4"/>
    <m/>
    <m/>
    <n v="828"/>
    <n v="0.5"/>
    <d v="2024-03-11T00:00:00"/>
    <m/>
  </r>
  <r>
    <s v="Heller and Sons"/>
    <s v="Belgium"/>
    <n v="51.260196999999998"/>
    <n v="4.4027710000000004"/>
    <s v="Recreation &amp; Sports"/>
    <s v="Small (11-200)"/>
    <x v="3"/>
    <d v="2024-03-05T00:00:00"/>
    <s v="Services"/>
    <s v="Sales Accepted"/>
    <n v="4"/>
    <m/>
    <m/>
    <n v="1570"/>
    <n v="0.4"/>
    <d v="2024-12-25T00:00:00"/>
    <m/>
  </r>
  <r>
    <s v="Rau and Sons"/>
    <s v="France"/>
    <n v="48.864716000000001"/>
    <n v="2.3490139999999999"/>
    <s v="Transportation &amp; Logistics"/>
    <s v="Small (11-200)"/>
    <x v="4"/>
    <d v="2024-04-30T00:00:00"/>
    <s v="SAAS"/>
    <s v="Sales Accepted"/>
    <n v="4"/>
    <m/>
    <m/>
    <n v="1831"/>
    <n v="0.2"/>
    <d v="2024-09-21T00:00:00"/>
    <m/>
  </r>
  <r>
    <s v="Koepp-Abbott"/>
    <s v="Netherlands"/>
    <n v="52.370215999999999"/>
    <n v="4.895168"/>
    <s v="Transportation &amp; Logistics"/>
    <s v="Small (11-200)"/>
    <x v="2"/>
    <d v="2024-03-25T00:00:00"/>
    <s v="SAAS"/>
    <s v="Sales Accepted"/>
    <n v="4"/>
    <m/>
    <m/>
    <n v="1616"/>
    <n v="0.2"/>
    <d v="2024-12-07T00:00:00"/>
    <m/>
  </r>
  <r>
    <s v="Ward, Koepp and Thiel"/>
    <s v="France"/>
    <n v="48.864716000000001"/>
    <n v="2.3490139999999999"/>
    <s v="Banking &amp; Finance"/>
    <s v="Small (11-200)"/>
    <x v="4"/>
    <d v="2024-03-30T00:00:00"/>
    <s v="Services"/>
    <s v="Sales Accepted"/>
    <n v="4"/>
    <m/>
    <m/>
    <n v="1210"/>
    <n v="0.4"/>
    <d v="2024-07-11T00:00:00"/>
    <m/>
  </r>
  <r>
    <s v="Conroy Group"/>
    <s v="Italy"/>
    <n v="41.902782000000002"/>
    <n v="12.496366"/>
    <s v="Retail &amp; Distribution"/>
    <s v="Small (11-200)"/>
    <x v="1"/>
    <d v="2024-03-09T00:00:00"/>
    <s v="SAAS"/>
    <s v="Sales Accepted"/>
    <n v="4"/>
    <m/>
    <m/>
    <n v="1493"/>
    <n v="0.5"/>
    <d v="2025-01-31T00:00:00"/>
    <m/>
  </r>
  <r>
    <s v="Baumbach Inc"/>
    <s v="Germany"/>
    <n v="52.520007999999997"/>
    <n v="13.404954"/>
    <s v="Transportation &amp; Logistics"/>
    <s v="Small (11-200)"/>
    <x v="2"/>
    <d v="2024-02-02T00:00:00"/>
    <s v="Services"/>
    <s v="Sales Accepted"/>
    <n v="4"/>
    <m/>
    <m/>
    <n v="365"/>
    <n v="0.3"/>
    <d v="2024-08-25T00:00:00"/>
    <m/>
  </r>
  <r>
    <s v="Kirlin Group"/>
    <s v="Switzerland"/>
    <n v="46.204391000000001"/>
    <n v="6.1431579999999997"/>
    <s v="Professional Services &amp; Consulting"/>
    <s v="Small (11-200)"/>
    <x v="3"/>
    <d v="2024-05-20T00:00:00"/>
    <s v="SAAS"/>
    <s v="Sales Accepted"/>
    <n v="4"/>
    <m/>
    <m/>
    <n v="550"/>
    <n v="0.6"/>
    <d v="2025-01-01T00:00:00"/>
    <m/>
  </r>
  <r>
    <s v="Grant, Kihn and Volkman"/>
    <s v="Netherlands"/>
    <n v="52.370215999999999"/>
    <n v="4.895168"/>
    <s v="Professional Services &amp; Consulting"/>
    <s v="Small (11-200)"/>
    <x v="7"/>
    <d v="2024-04-25T00:00:00"/>
    <s v="Custom solution"/>
    <s v="Sales Accepted"/>
    <n v="4"/>
    <m/>
    <m/>
    <n v="931"/>
    <n v="0.2"/>
    <d v="2025-04-13T00:00:00"/>
    <m/>
  </r>
  <r>
    <s v="Rodriguez-Leannon"/>
    <s v="Belgium"/>
    <n v="51.260196999999998"/>
    <n v="4.4027710000000004"/>
    <s v="Government Administration &amp; Healthcare"/>
    <s v="Small (11-200)"/>
    <x v="6"/>
    <d v="2024-02-07T00:00:00"/>
    <s v="Custom solution"/>
    <s v="Sales Accepted"/>
    <n v="4"/>
    <m/>
    <m/>
    <n v="1626"/>
    <n v="0.3"/>
    <d v="2024-08-14T00:00:00"/>
    <m/>
  </r>
  <r>
    <s v="Jacobs-Dickinson"/>
    <s v="Germany"/>
    <n v="52.520007999999997"/>
    <n v="13.404954"/>
    <s v="Transportation &amp; Logistics"/>
    <s v="Small (11-200)"/>
    <x v="5"/>
    <d v="2024-02-16T00:00:00"/>
    <s v="Services"/>
    <s v="Sales Accepted"/>
    <n v="4"/>
    <m/>
    <m/>
    <n v="1206"/>
    <n v="0.3"/>
    <d v="2024-11-21T00:00:00"/>
    <m/>
  </r>
  <r>
    <s v="Durgan and Sons"/>
    <s v="Portugal"/>
    <n v="38.736946000000003"/>
    <n v="-9.1426850000000002"/>
    <s v="Transportation &amp; Logistics"/>
    <s v="Small (11-200)"/>
    <x v="3"/>
    <d v="2024-03-10T00:00:00"/>
    <s v="Services"/>
    <s v="Sales Accepted"/>
    <n v="4"/>
    <m/>
    <m/>
    <n v="885"/>
    <n v="0.2"/>
    <d v="2024-11-02T00:00:00"/>
    <m/>
  </r>
  <r>
    <s v="Bechtelar-Price"/>
    <s v="Spain"/>
    <n v="40.416775000000001"/>
    <n v="-3.7037900000000001"/>
    <s v="Government Administration &amp; Healthcare"/>
    <s v="Small (11-200)"/>
    <x v="4"/>
    <d v="2024-02-03T00:00:00"/>
    <s v="SAAS"/>
    <s v="Sales Accepted"/>
    <n v="4"/>
    <m/>
    <m/>
    <n v="1709"/>
    <n v="0.2"/>
    <d v="2024-05-16T00:00:00"/>
    <m/>
  </r>
  <r>
    <s v="Spencer, Walter and Wolf"/>
    <s v="Italy"/>
    <n v="41.902782000000002"/>
    <n v="12.496366"/>
    <s v="Government Administration &amp; Healthcare"/>
    <s v="Small (11-200)"/>
    <x v="2"/>
    <d v="2024-03-22T00:00:00"/>
    <s v="SAAS"/>
    <s v="Sales Accepted"/>
    <n v="4"/>
    <m/>
    <m/>
    <n v="642"/>
    <n v="0.3"/>
    <d v="2024-09-13T00:00:00"/>
    <m/>
  </r>
  <r>
    <s v="Herman-Graham"/>
    <s v="Spain"/>
    <n v="40.416775000000001"/>
    <n v="-3.7037900000000001"/>
    <s v="Manufacturing &amp; Production"/>
    <s v="Small (11-200)"/>
    <x v="1"/>
    <d v="2024-05-06T00:00:00"/>
    <s v="Services"/>
    <s v="Sales Accepted"/>
    <n v="4"/>
    <m/>
    <m/>
    <n v="1124"/>
    <n v="0.4"/>
    <d v="2024-11-16T00:00:00"/>
    <m/>
  </r>
  <r>
    <s v="Kulas-Cummings"/>
    <s v="Italy"/>
    <n v="41.902782000000002"/>
    <n v="12.496366"/>
    <s v="Government Administration &amp; Healthcare"/>
    <s v="Small (11-200)"/>
    <x v="2"/>
    <d v="2024-05-29T00:00:00"/>
    <s v="SAAS"/>
    <s v="Sales Accepted"/>
    <n v="4"/>
    <m/>
    <m/>
    <n v="1397"/>
    <n v="0.8"/>
    <d v="2024-08-05T00:00:00"/>
    <m/>
  </r>
  <r>
    <s v="Towne LLC"/>
    <s v="Portugal"/>
    <n v="38.736946000000003"/>
    <n v="-9.1426850000000002"/>
    <s v="Energy &amp; Utilities"/>
    <s v="Small (11-200)"/>
    <x v="3"/>
    <d v="2024-01-09T00:00:00"/>
    <s v="SAAS"/>
    <s v="Sales Accepted"/>
    <n v="4"/>
    <m/>
    <m/>
    <n v="1935"/>
    <n v="0.3"/>
    <d v="2024-04-14T00:00:00"/>
    <m/>
  </r>
  <r>
    <s v="Stark, Beahan and Frami"/>
    <s v="Italy"/>
    <n v="41.902782000000002"/>
    <n v="12.496366"/>
    <s v="Banking &amp; Finance"/>
    <s v="Small (11-200)"/>
    <x v="5"/>
    <d v="2024-04-20T00:00:00"/>
    <s v="Services"/>
    <s v="Sales Accepted"/>
    <n v="4"/>
    <m/>
    <m/>
    <n v="1661"/>
    <n v="0.2"/>
    <d v="2025-03-21T00:00:00"/>
    <m/>
  </r>
  <r>
    <s v="Hackett, Breitenberg and Feil"/>
    <s v="France"/>
    <n v="48.864716000000001"/>
    <n v="2.3490139999999999"/>
    <s v="Professional Services &amp; Consulting"/>
    <s v="Small (11-200)"/>
    <x v="7"/>
    <d v="2024-04-30T00:00:00"/>
    <s v="SAAS"/>
    <s v="Sales Accepted"/>
    <n v="4"/>
    <m/>
    <m/>
    <n v="1163"/>
    <n v="0.9"/>
    <d v="2025-03-27T00:00:00"/>
    <m/>
  </r>
  <r>
    <s v="Moore, Bergstrom and Greenholt"/>
    <s v="Italy"/>
    <n v="41.902782000000002"/>
    <n v="12.496366"/>
    <s v="Telecommunications"/>
    <s v="Small (11-200)"/>
    <x v="4"/>
    <d v="2024-02-22T00:00:00"/>
    <s v="SAAS"/>
    <s v="Sales Accepted"/>
    <n v="4"/>
    <m/>
    <m/>
    <n v="373"/>
    <n v="0.5"/>
    <d v="2024-05-05T00:00:00"/>
    <m/>
  </r>
  <r>
    <s v="Bartoletti-Sawayn"/>
    <s v="France"/>
    <n v="48.864716000000001"/>
    <n v="2.3490139999999999"/>
    <s v="Recreation &amp; Sports"/>
    <s v="Small (11-200)"/>
    <x v="2"/>
    <d v="2024-01-09T00:00:00"/>
    <s v="SAAS"/>
    <s v="Sales Accepted"/>
    <n v="4"/>
    <m/>
    <m/>
    <n v="388"/>
    <n v="0.4"/>
    <d v="2024-03-12T00:00:00"/>
    <m/>
  </r>
  <r>
    <s v="Shields, Veum and Legros"/>
    <s v="Switzerland"/>
    <n v="46.204391000000001"/>
    <n v="6.1431579999999997"/>
    <s v="IT &amp; IT Services"/>
    <s v="Small (11-200)"/>
    <x v="3"/>
    <d v="2024-03-23T00:00:00"/>
    <s v="SAAS"/>
    <s v="Sales Accepted"/>
    <n v="4"/>
    <m/>
    <m/>
    <n v="871"/>
    <n v="0.5"/>
    <d v="2024-11-28T00:00:00"/>
    <m/>
  </r>
  <r>
    <s v="Kautzer-Shanahan"/>
    <s v="Switzerland"/>
    <n v="46.204391000000001"/>
    <n v="6.1431579999999997"/>
    <s v="Transportation &amp; Logistics"/>
    <s v="Small (11-200)"/>
    <x v="0"/>
    <d v="2024-02-15T00:00:00"/>
    <s v="SAAS"/>
    <s v="Sales Accepted"/>
    <n v="4"/>
    <m/>
    <m/>
    <n v="1917"/>
    <n v="0.3"/>
    <d v="2024-09-06T00:00:00"/>
    <m/>
  </r>
  <r>
    <s v="Walter, Roberts and Grant"/>
    <s v="Germany"/>
    <n v="52.520007999999997"/>
    <n v="13.404954"/>
    <s v="Transportation &amp; Logistics"/>
    <s v="Small (11-200)"/>
    <x v="3"/>
    <d v="2024-02-05T00:00:00"/>
    <s v="Services"/>
    <s v="Sales Accepted"/>
    <n v="4"/>
    <m/>
    <m/>
    <n v="1362"/>
    <n v="0.4"/>
    <d v="2024-03-01T00:00:00"/>
    <m/>
  </r>
  <r>
    <s v="Ferry, Kassulke and Abshire"/>
    <s v="Italy"/>
    <n v="41.902782000000002"/>
    <n v="12.496366"/>
    <s v="Energy &amp; Utilities"/>
    <s v="Small (11-200)"/>
    <x v="0"/>
    <d v="2024-02-05T00:00:00"/>
    <s v="Services"/>
    <s v="Sales Accepted"/>
    <n v="4"/>
    <m/>
    <m/>
    <n v="834"/>
    <n v="0.2"/>
    <d v="2025-01-14T00:00:00"/>
    <m/>
  </r>
  <r>
    <s v="Douglas Inc"/>
    <s v="Italy"/>
    <n v="41.902782000000002"/>
    <n v="12.496366"/>
    <s v="Government Administration &amp; Healthcare"/>
    <s v="Small (11-200)"/>
    <x v="0"/>
    <d v="2024-04-23T00:00:00"/>
    <s v="SAAS"/>
    <s v="Sales Accepted"/>
    <n v="4"/>
    <m/>
    <m/>
    <n v="1846"/>
    <n v="0.8"/>
    <d v="2024-08-04T00:00:00"/>
    <m/>
  </r>
  <r>
    <s v="Nitzsche Inc"/>
    <s v="Portugal"/>
    <n v="38.736946000000003"/>
    <n v="-9.1426850000000002"/>
    <s v="Agriculture &amp; Mining"/>
    <s v="Small (11-200)"/>
    <x v="3"/>
    <d v="2024-04-19T00:00:00"/>
    <s v="SAAS"/>
    <s v="Sales Accepted"/>
    <n v="4"/>
    <m/>
    <m/>
    <n v="1583"/>
    <n v="0.4"/>
    <d v="2024-06-07T00:00:00"/>
    <m/>
  </r>
  <r>
    <s v="Schroeder-Boyle"/>
    <s v="Switzerland"/>
    <n v="46.204391000000001"/>
    <n v="6.1431579999999997"/>
    <s v="Transportation &amp; Logistics"/>
    <s v="Small (11-200)"/>
    <x v="7"/>
    <d v="2024-04-30T00:00:00"/>
    <s v="SAAS"/>
    <s v="Sales Accepted"/>
    <n v="4"/>
    <m/>
    <m/>
    <n v="799"/>
    <n v="0.2"/>
    <d v="2024-07-18T00:00:00"/>
    <m/>
  </r>
  <r>
    <s v="Torp-Bernhard"/>
    <s v="France"/>
    <n v="48.864716000000001"/>
    <n v="2.3490139999999999"/>
    <s v="Banking &amp; Finance"/>
    <s v="Small (11-200)"/>
    <x v="1"/>
    <d v="2024-03-18T00:00:00"/>
    <s v="SAAS"/>
    <s v="Sales Accepted"/>
    <n v="4"/>
    <m/>
    <m/>
    <n v="1320"/>
    <n v="0.9"/>
    <d v="2025-01-19T00:00:00"/>
    <m/>
  </r>
  <r>
    <s v="Medhurst-Marvin"/>
    <s v="Italy"/>
    <n v="41.902782000000002"/>
    <n v="12.496366"/>
    <s v="Energy &amp; Utilities"/>
    <s v="Small (11-200)"/>
    <x v="4"/>
    <d v="2024-01-10T00:00:00"/>
    <s v="SAAS"/>
    <s v="Sales Accepted"/>
    <n v="4"/>
    <m/>
    <m/>
    <n v="1730"/>
    <n v="0.9"/>
    <d v="2024-06-04T00:00:00"/>
    <m/>
  </r>
  <r>
    <s v="Barrows-Abbott"/>
    <s v="France"/>
    <n v="48.864716000000001"/>
    <n v="2.3490139999999999"/>
    <s v="Transportation &amp; Logistics"/>
    <s v="Small (11-200)"/>
    <x v="6"/>
    <d v="2024-02-20T00:00:00"/>
    <s v="Services"/>
    <s v="Sales Accepted"/>
    <n v="4"/>
    <m/>
    <m/>
    <n v="1805"/>
    <n v="0.6"/>
    <d v="2024-10-13T00:00:00"/>
    <m/>
  </r>
  <r>
    <s v="Hermann LLC"/>
    <s v="Italy"/>
    <n v="41.902782000000002"/>
    <n v="12.496366"/>
    <s v="Retail &amp; Distribution"/>
    <s v="Small (11-200)"/>
    <x v="2"/>
    <d v="2024-05-11T00:00:00"/>
    <s v="Custom solution"/>
    <s v="Sales Accepted"/>
    <n v="4"/>
    <m/>
    <m/>
    <n v="1564"/>
    <n v="0.5"/>
    <d v="2024-11-11T00:00:00"/>
    <m/>
  </r>
  <r>
    <s v="Kautzer, Bahringer and Littel"/>
    <s v="Portugal"/>
    <n v="38.736946000000003"/>
    <n v="-9.1426850000000002"/>
    <s v="IT &amp; IT Services"/>
    <s v="Small (11-200)"/>
    <x v="3"/>
    <d v="2024-02-12T00:00:00"/>
    <s v="Custom solution"/>
    <s v="Sales Accepted"/>
    <n v="4"/>
    <m/>
    <m/>
    <n v="1373"/>
    <n v="0.2"/>
    <d v="2024-06-25T00:00:00"/>
    <m/>
  </r>
  <r>
    <s v="Weber and Sons"/>
    <s v="Spain"/>
    <n v="40.416775000000001"/>
    <n v="-3.7037900000000001"/>
    <s v="Recreation &amp; Sports"/>
    <s v="Small (11-200)"/>
    <x v="7"/>
    <d v="2024-03-31T00:00:00"/>
    <s v="SAAS"/>
    <s v="Sales Accepted"/>
    <n v="4"/>
    <m/>
    <m/>
    <n v="1364"/>
    <n v="0.4"/>
    <d v="2025-01-07T00:00:00"/>
    <m/>
  </r>
  <r>
    <s v="Pfannerstill, Denesik and Rodriguez"/>
    <s v="Germany"/>
    <n v="52.520007999999997"/>
    <n v="13.404954"/>
    <s v="Agriculture &amp; Mining"/>
    <s v="Small (11-200)"/>
    <x v="5"/>
    <d v="2024-02-25T00:00:00"/>
    <s v="Services"/>
    <s v="Sales Accepted"/>
    <n v="4"/>
    <m/>
    <m/>
    <n v="1430"/>
    <n v="0.6"/>
    <d v="2024-11-13T00:00:00"/>
    <m/>
  </r>
  <r>
    <s v="Kirlin-Rodriguez"/>
    <s v="Austria"/>
    <n v="48.210033000000003"/>
    <n v="16.363448999999999"/>
    <s v="Education &amp; Science"/>
    <s v="Small (11-200)"/>
    <x v="5"/>
    <d v="2024-02-22T00:00:00"/>
    <s v="Services"/>
    <s v="Sales Accepted"/>
    <n v="4"/>
    <m/>
    <m/>
    <n v="704"/>
    <n v="0.6"/>
    <d v="2024-10-22T00:00:00"/>
    <m/>
  </r>
  <r>
    <s v="Mante-Towne"/>
    <s v="Portugal"/>
    <n v="38.736946000000003"/>
    <n v="-9.1426850000000002"/>
    <s v="Transportation &amp; Logistics"/>
    <s v="Small (11-200)"/>
    <x v="0"/>
    <d v="2024-03-08T00:00:00"/>
    <s v="Services"/>
    <s v="Sales Accepted"/>
    <n v="4"/>
    <m/>
    <m/>
    <n v="1907"/>
    <n v="0.4"/>
    <d v="2024-07-15T00:00:00"/>
    <m/>
  </r>
  <r>
    <s v="Rau, Veum and Purdy"/>
    <s v="Austria"/>
    <n v="48.210033000000003"/>
    <n v="16.363448999999999"/>
    <s v="Banking &amp; Finance"/>
    <s v="Small (11-200)"/>
    <x v="7"/>
    <d v="2024-04-28T00:00:00"/>
    <s v="Services"/>
    <s v="Sales Accepted"/>
    <n v="4"/>
    <m/>
    <m/>
    <n v="1580"/>
    <n v="0.4"/>
    <d v="2024-12-07T00:00:00"/>
    <m/>
  </r>
  <r>
    <s v="Hyatt-Dare"/>
    <s v="France"/>
    <n v="48.864716000000001"/>
    <n v="2.3490139999999999"/>
    <s v="Telecommunications"/>
    <s v="Small (11-200)"/>
    <x v="0"/>
    <d v="2024-03-18T00:00:00"/>
    <s v="SAAS"/>
    <s v="Sales Accepted"/>
    <n v="4"/>
    <m/>
    <m/>
    <n v="733"/>
    <n v="0.6"/>
    <d v="2024-05-27T00:00:00"/>
    <m/>
  </r>
  <r>
    <s v="Leuschke, Wuckert and Yundt"/>
    <s v="Italy"/>
    <n v="41.902782000000002"/>
    <n v="12.496366"/>
    <s v="Agriculture &amp; Mining"/>
    <s v="Small (11-200)"/>
    <x v="4"/>
    <d v="2024-02-28T00:00:00"/>
    <s v="SAAS"/>
    <s v="Sales Accepted"/>
    <n v="4"/>
    <m/>
    <m/>
    <n v="1890"/>
    <n v="0.4"/>
    <d v="2024-11-13T00:00:00"/>
    <m/>
  </r>
  <r>
    <s v="Mayer, Ryan and Satterfield"/>
    <s v="Portugal"/>
    <n v="38.736946000000003"/>
    <n v="-9.1426850000000002"/>
    <s v="Construction &amp; Engineering"/>
    <s v="Small (11-200)"/>
    <x v="3"/>
    <d v="2024-01-25T00:00:00"/>
    <s v="SAAS"/>
    <s v="Sales Accepted"/>
    <n v="4"/>
    <m/>
    <m/>
    <n v="684"/>
    <n v="0.4"/>
    <d v="2024-07-08T00:00:00"/>
    <m/>
  </r>
  <r>
    <s v="Mann-Moore"/>
    <s v="Italy"/>
    <n v="41.902782000000002"/>
    <n v="12.496366"/>
    <s v="Telecommunications"/>
    <s v="Small (11-200)"/>
    <x v="1"/>
    <d v="2024-03-10T00:00:00"/>
    <s v="SAAS"/>
    <s v="Sales Accepted"/>
    <n v="4"/>
    <m/>
    <m/>
    <n v="842"/>
    <n v="0.7"/>
    <d v="2024-08-03T00:00:00"/>
    <m/>
  </r>
  <r>
    <s v="Ebert, Schinner and Haag"/>
    <s v="France"/>
    <n v="48.864716000000001"/>
    <n v="2.3490139999999999"/>
    <s v="Government Administration &amp; Healthcare"/>
    <s v="Small (11-200)"/>
    <x v="1"/>
    <d v="2024-05-09T00:00:00"/>
    <s v="SAAS"/>
    <s v="Sales Accepted"/>
    <n v="4"/>
    <m/>
    <m/>
    <n v="596"/>
    <n v="0.4"/>
    <d v="2025-04-18T00:00:00"/>
    <m/>
  </r>
  <r>
    <s v="Hegmann-Kris"/>
    <s v="Netherlands"/>
    <n v="52.370215999999999"/>
    <n v="4.895168"/>
    <s v="Agriculture &amp; Mining"/>
    <s v="Small (11-200)"/>
    <x v="3"/>
    <d v="2024-03-26T00:00:00"/>
    <s v="Services"/>
    <s v="Sales Accepted"/>
    <n v="4"/>
    <m/>
    <m/>
    <n v="1579"/>
    <n v="0.5"/>
    <d v="2024-10-18T00:00:00"/>
    <m/>
  </r>
  <r>
    <s v="Williamson, Williamson and Walker"/>
    <s v="Germany"/>
    <n v="52.520007999999997"/>
    <n v="13.404954"/>
    <s v="Retail &amp; Distribution"/>
    <s v="Small (11-200)"/>
    <x v="4"/>
    <d v="2024-03-27T00:00:00"/>
    <s v="Services"/>
    <s v="Sales Accepted"/>
    <n v="4"/>
    <m/>
    <m/>
    <n v="566"/>
    <n v="0.3"/>
    <d v="2024-04-25T00:00:00"/>
    <m/>
  </r>
  <r>
    <s v="Runolfsson, Schinner and Beier"/>
    <s v="Spain"/>
    <n v="40.416775000000001"/>
    <n v="-3.7037900000000001"/>
    <s v="Transportation &amp; Logistics"/>
    <s v="Small (11-200)"/>
    <x v="2"/>
    <d v="2024-03-10T00:00:00"/>
    <s v="Custom solution"/>
    <s v="Sales Accepted"/>
    <n v="4"/>
    <m/>
    <m/>
    <n v="1973"/>
    <n v="0.4"/>
    <d v="2025-02-13T00:00:00"/>
    <m/>
  </r>
  <r>
    <s v="Schamberger, Hartmann and Jones"/>
    <s v="Belgium"/>
    <n v="51.260196999999998"/>
    <n v="4.4027710000000004"/>
    <s v="Transportation &amp; Logistics"/>
    <s v="Small (11-200)"/>
    <x v="3"/>
    <d v="2024-02-25T00:00:00"/>
    <s v="SAAS"/>
    <s v="Sales Accepted"/>
    <n v="4"/>
    <m/>
    <m/>
    <n v="599"/>
    <n v="0.8"/>
    <d v="2024-06-09T00:00:00"/>
    <m/>
  </r>
  <r>
    <s v="Marvin, Gutkowski and Anderson"/>
    <s v="Italy"/>
    <n v="41.902782000000002"/>
    <n v="12.496366"/>
    <s v="Transportation &amp; Logistics"/>
    <s v="Small (11-200)"/>
    <x v="3"/>
    <d v="2024-03-27T00:00:00"/>
    <s v="Custom solution"/>
    <s v="Sales Accepted"/>
    <n v="4"/>
    <m/>
    <m/>
    <n v="769"/>
    <n v="0.5"/>
    <d v="2024-05-31T00:00:00"/>
    <m/>
  </r>
  <r>
    <s v="Kutch, Dickinson and Ullrich"/>
    <s v="Netherlands"/>
    <n v="52.370215999999999"/>
    <n v="4.895168"/>
    <s v="IT &amp; IT Services"/>
    <s v="Small (11-200)"/>
    <x v="2"/>
    <d v="2024-05-31T00:00:00"/>
    <s v="SAAS"/>
    <s v="Sales Accepted"/>
    <n v="4"/>
    <m/>
    <m/>
    <n v="1456"/>
    <n v="0.5"/>
    <d v="2024-11-17T00:00:00"/>
    <m/>
  </r>
  <r>
    <s v="Wolf LLC"/>
    <s v="Belgium"/>
    <n v="51.260196999999998"/>
    <n v="4.4027710000000004"/>
    <s v="Transportation &amp; Logistics"/>
    <s v="Small (11-200)"/>
    <x v="0"/>
    <d v="2024-04-26T00:00:00"/>
    <s v="Custom solution"/>
    <s v="Sales Accepted"/>
    <n v="4"/>
    <m/>
    <m/>
    <n v="830"/>
    <n v="0.8"/>
    <d v="2025-04-03T00:00:00"/>
    <m/>
  </r>
  <r>
    <s v="Quitzon, O'Conner and Erdman"/>
    <s v="Italy"/>
    <n v="41.902782000000002"/>
    <n v="12.496366"/>
    <s v="IT &amp; IT Services"/>
    <s v="Small (11-200)"/>
    <x v="5"/>
    <d v="2024-05-29T00:00:00"/>
    <s v="SAAS"/>
    <s v="Sales Accepted"/>
    <n v="4"/>
    <m/>
    <m/>
    <n v="298"/>
    <n v="0.5"/>
    <d v="2025-04-14T00:00:00"/>
    <m/>
  </r>
  <r>
    <s v="Tremblay, Jacobson and Hackett"/>
    <s v="Portugal"/>
    <n v="38.736946000000003"/>
    <n v="-9.1426850000000002"/>
    <s v="Banking &amp; Finance"/>
    <s v="Small (11-200)"/>
    <x v="2"/>
    <d v="2024-03-28T00:00:00"/>
    <s v="Services"/>
    <s v="Sales Accepted"/>
    <n v="4"/>
    <m/>
    <m/>
    <n v="943"/>
    <n v="0.6"/>
    <d v="2025-01-31T00:00:00"/>
    <m/>
  </r>
  <r>
    <s v="Bauch-Kovacek"/>
    <s v="France"/>
    <n v="48.864716000000001"/>
    <n v="2.3490139999999999"/>
    <s v="IT &amp; IT Services"/>
    <s v="Small (11-200)"/>
    <x v="2"/>
    <d v="2024-04-17T00:00:00"/>
    <s v="SAAS"/>
    <s v="Sales Accepted"/>
    <n v="4"/>
    <m/>
    <m/>
    <n v="909"/>
    <n v="0.3"/>
    <d v="2025-02-22T00:00:00"/>
    <m/>
  </r>
  <r>
    <s v="Marvin, Hills and Hirthe"/>
    <s v="Switzerland"/>
    <n v="46.204391000000001"/>
    <n v="6.1431579999999997"/>
    <s v="Construction &amp; Engineering"/>
    <s v="Small (11-200)"/>
    <x v="1"/>
    <d v="2024-01-30T00:00:00"/>
    <s v="SAAS"/>
    <s v="Sales Accepted"/>
    <n v="4"/>
    <m/>
    <m/>
    <n v="227"/>
    <n v="0.3"/>
    <d v="2024-03-02T00:00:00"/>
    <m/>
  </r>
  <r>
    <s v="Leannon, Schowalter and Waters"/>
    <s v="Portugal"/>
    <n v="38.736946000000003"/>
    <n v="-9.1426850000000002"/>
    <s v="Professional Services &amp; Consulting"/>
    <s v="Small (11-200)"/>
    <x v="3"/>
    <d v="2024-04-30T00:00:00"/>
    <s v="Services"/>
    <s v="Sales Accepted"/>
    <n v="4"/>
    <m/>
    <m/>
    <n v="924"/>
    <n v="0.7"/>
    <d v="2025-04-24T00:00:00"/>
    <m/>
  </r>
  <r>
    <s v="Kemmer and Sons"/>
    <s v="Germany"/>
    <n v="52.520007999999997"/>
    <n v="13.404954"/>
    <s v="Government Administration &amp; Healthcare"/>
    <s v="Small (11-200)"/>
    <x v="1"/>
    <d v="2024-03-21T00:00:00"/>
    <s v="SAAS"/>
    <s v="Sales Accepted"/>
    <n v="4"/>
    <m/>
    <m/>
    <n v="1403"/>
    <n v="0.3"/>
    <d v="2024-12-18T00:00:00"/>
    <m/>
  </r>
  <r>
    <s v="Dickens, Lubowitz and Emard"/>
    <s v="Germany"/>
    <n v="52.520007999999997"/>
    <n v="13.404954"/>
    <s v="Agriculture &amp; Mining"/>
    <s v="Small (11-200)"/>
    <x v="3"/>
    <d v="2024-05-22T00:00:00"/>
    <s v="SAAS"/>
    <s v="Sales Accepted"/>
    <n v="4"/>
    <m/>
    <m/>
    <n v="1398"/>
    <n v="0.5"/>
    <d v="2024-10-10T00:00:00"/>
    <m/>
  </r>
  <r>
    <s v="Emard and Sons"/>
    <s v="Switzerland"/>
    <n v="46.204391000000001"/>
    <n v="6.1431579999999997"/>
    <s v="Banking &amp; Finance"/>
    <s v="Small (11-200)"/>
    <x v="3"/>
    <d v="2024-05-15T00:00:00"/>
    <s v="Custom solution"/>
    <s v="Sales Accepted"/>
    <n v="4"/>
    <m/>
    <m/>
    <n v="1190"/>
    <n v="0.2"/>
    <d v="2025-05-01T00:00:00"/>
    <m/>
  </r>
  <r>
    <s v="Lind Group"/>
    <s v="France"/>
    <n v="48.864716000000001"/>
    <n v="2.3490139999999999"/>
    <s v="Banking &amp; Finance"/>
    <s v="Small (11-200)"/>
    <x v="2"/>
    <d v="2024-04-14T00:00:00"/>
    <s v="SAAS"/>
    <s v="Sales Accepted"/>
    <n v="4"/>
    <m/>
    <m/>
    <n v="654"/>
    <n v="0.5"/>
    <d v="2024-07-29T00:00:00"/>
    <m/>
  </r>
  <r>
    <s v="Wolff Group"/>
    <s v="Germany"/>
    <n v="52.520007999999997"/>
    <n v="13.404954"/>
    <s v="Recreation &amp; Sports"/>
    <s v="Small (11-200)"/>
    <x v="3"/>
    <d v="2024-02-13T00:00:00"/>
    <s v="SAAS"/>
    <s v="Sales Accepted"/>
    <n v="4"/>
    <m/>
    <m/>
    <n v="517"/>
    <n v="0.3"/>
    <d v="2025-01-30T00:00:00"/>
    <m/>
  </r>
  <r>
    <s v="Rogahn-Rodriguez"/>
    <s v="Germany"/>
    <n v="52.520007999999997"/>
    <n v="13.404954"/>
    <s v="Construction &amp; Engineering"/>
    <s v="Small (11-200)"/>
    <x v="0"/>
    <d v="2024-04-24T00:00:00"/>
    <s v="SAAS"/>
    <s v="Sales Accepted"/>
    <n v="4"/>
    <m/>
    <m/>
    <n v="388"/>
    <n v="0.8"/>
    <d v="2024-10-05T00:00:00"/>
    <m/>
  </r>
  <r>
    <s v="Ratke, Bogan and Kautzer"/>
    <s v="France"/>
    <n v="48.864716000000001"/>
    <n v="2.3490139999999999"/>
    <s v="Entertainment &amp; Media &amp; Hospitality"/>
    <s v="Small (11-200)"/>
    <x v="5"/>
    <d v="2024-05-07T00:00:00"/>
    <s v="SAAS"/>
    <s v="Sales Accepted"/>
    <n v="4"/>
    <m/>
    <m/>
    <n v="1147"/>
    <n v="0.8"/>
    <d v="2025-03-03T00:00:00"/>
    <m/>
  </r>
  <r>
    <s v="Greenholt-Kiehn"/>
    <s v="Switzerland"/>
    <n v="46.204391000000001"/>
    <n v="6.1431579999999997"/>
    <s v="Banking &amp; Finance"/>
    <s v="Small (11-200)"/>
    <x v="1"/>
    <d v="2024-03-19T00:00:00"/>
    <s v="SAAS"/>
    <s v="Sales Accepted"/>
    <n v="4"/>
    <m/>
    <m/>
    <n v="1776"/>
    <n v="0.2"/>
    <d v="2024-12-07T00:00:00"/>
    <m/>
  </r>
  <r>
    <s v="Hayes and Sons"/>
    <s v="Portugal"/>
    <n v="38.736946000000003"/>
    <n v="-9.1426850000000002"/>
    <s v="Banking &amp; Finance"/>
    <s v="Small (11-200)"/>
    <x v="2"/>
    <d v="2024-05-26T00:00:00"/>
    <s v="SAAS"/>
    <s v="Sales Accepted"/>
    <n v="4"/>
    <m/>
    <m/>
    <n v="1127"/>
    <n v="0.3"/>
    <d v="2025-02-15T00:00:00"/>
    <m/>
  </r>
  <r>
    <s v="Bernhard, Auer and Pollich"/>
    <s v="Switzerland"/>
    <n v="46.204391000000001"/>
    <n v="6.1431579999999997"/>
    <s v="Entertainment &amp; Media &amp; Hospitality"/>
    <s v="Small (11-200)"/>
    <x v="7"/>
    <d v="2024-04-05T00:00:00"/>
    <s v="Services"/>
    <s v="Sales Accepted"/>
    <n v="4"/>
    <m/>
    <m/>
    <n v="258"/>
    <n v="0.4"/>
    <d v="2024-05-13T00:00:00"/>
    <m/>
  </r>
  <r>
    <s v="Champlin-Christiansen"/>
    <s v="Germany"/>
    <n v="52.520007999999997"/>
    <n v="13.404954"/>
    <s v="Government Administration &amp; Healthcare"/>
    <s v="Small (11-200)"/>
    <x v="1"/>
    <d v="2024-03-01T00:00:00"/>
    <s v="Services"/>
    <s v="Sales Accepted"/>
    <n v="4"/>
    <m/>
    <m/>
    <n v="263"/>
    <n v="1"/>
    <d v="2024-10-06T00:00:00"/>
    <m/>
  </r>
  <r>
    <s v="Tillman Group"/>
    <s v="Spain"/>
    <n v="40.416775000000001"/>
    <n v="-3.7037900000000001"/>
    <s v="Banking &amp; Finance"/>
    <s v="Small (11-200)"/>
    <x v="4"/>
    <d v="2024-03-02T00:00:00"/>
    <s v="SAAS"/>
    <s v="Sales Accepted"/>
    <n v="4"/>
    <m/>
    <m/>
    <n v="320"/>
    <n v="0.5"/>
    <d v="2024-10-10T00:00:00"/>
    <m/>
  </r>
  <r>
    <s v="Rutherford-Botsford"/>
    <s v="Switzerland"/>
    <n v="46.204391000000001"/>
    <n v="6.1431579999999997"/>
    <s v="Retail &amp; Distribution"/>
    <s v="Small (11-200)"/>
    <x v="4"/>
    <d v="2024-05-08T00:00:00"/>
    <s v="Services"/>
    <s v="Sales Accepted"/>
    <n v="4"/>
    <m/>
    <m/>
    <n v="758"/>
    <n v="0.4"/>
    <d v="2024-08-28T00:00:00"/>
    <m/>
  </r>
  <r>
    <s v="Monahan, Witting and Schaden"/>
    <s v="Spain"/>
    <n v="40.416775000000001"/>
    <n v="-3.7037900000000001"/>
    <s v="IT &amp; IT Services"/>
    <s v="Small (11-200)"/>
    <x v="2"/>
    <d v="2024-01-24T00:00:00"/>
    <s v="Services"/>
    <s v="Sales Accepted"/>
    <n v="4"/>
    <m/>
    <m/>
    <n v="952"/>
    <n v="0.3"/>
    <d v="2024-04-08T00:00:00"/>
    <m/>
  </r>
  <r>
    <s v="Feedfish"/>
    <s v="Spain"/>
    <n v="40.416775000000001"/>
    <n v="-3.7037900000000001"/>
    <s v="Government Administration &amp; Healthcare"/>
    <s v="Micro (1-10)"/>
    <x v="4"/>
    <d v="2024-04-13T00:00:00"/>
    <s v="SAAS"/>
    <s v="Sales Accepted"/>
    <n v="4"/>
    <m/>
    <m/>
    <n v="1082"/>
    <n v="0.5"/>
    <d v="2024-09-27T00:00:00"/>
    <m/>
  </r>
  <r>
    <s v="Oodoo"/>
    <s v="France"/>
    <n v="48.864716000000001"/>
    <n v="2.3490139999999999"/>
    <s v="Transportation &amp; Logistics"/>
    <s v="Micro (1-10)"/>
    <x v="0"/>
    <d v="2024-03-05T00:00:00"/>
    <s v="SAAS"/>
    <s v="Sales Accepted"/>
    <n v="4"/>
    <m/>
    <m/>
    <n v="593"/>
    <n v="0.2"/>
    <d v="2025-01-16T00:00:00"/>
    <m/>
  </r>
  <r>
    <s v="Realblab"/>
    <s v="Belgium"/>
    <n v="51.260196999999998"/>
    <n v="4.4027710000000004"/>
    <s v="Entertainment &amp; Media &amp; Hospitality"/>
    <s v="Micro (1-10)"/>
    <x v="0"/>
    <d v="2024-03-31T00:00:00"/>
    <s v="Services"/>
    <s v="Sales Accepted"/>
    <n v="4"/>
    <m/>
    <m/>
    <n v="1032"/>
    <n v="0.5"/>
    <d v="2024-04-24T00:00:00"/>
    <m/>
  </r>
  <r>
    <s v="Babblestorm"/>
    <s v="Switzerland"/>
    <n v="46.204391000000001"/>
    <n v="6.1431579999999997"/>
    <s v="Banking &amp; Finance"/>
    <s v="Micro (1-10)"/>
    <x v="2"/>
    <d v="2024-05-29T00:00:00"/>
    <s v="Services"/>
    <s v="Sales Accepted"/>
    <n v="4"/>
    <m/>
    <m/>
    <n v="928"/>
    <n v="0.2"/>
    <d v="2024-11-07T00:00:00"/>
    <m/>
  </r>
  <r>
    <s v="Nlounge"/>
    <s v="Spain"/>
    <n v="40.416775000000001"/>
    <n v="-3.7037900000000001"/>
    <s v="IT &amp; IT Services"/>
    <s v="Micro (1-10)"/>
    <x v="1"/>
    <d v="2024-03-18T00:00:00"/>
    <s v="Services"/>
    <s v="Sales Accepted"/>
    <n v="4"/>
    <m/>
    <m/>
    <n v="730"/>
    <n v="1"/>
    <d v="2024-08-17T00:00:00"/>
    <m/>
  </r>
  <r>
    <s v="Fatz"/>
    <s v="Spain"/>
    <n v="40.416775000000001"/>
    <n v="-3.7037900000000001"/>
    <s v="Government Administration &amp; Healthcare"/>
    <s v="Micro (1-10)"/>
    <x v="1"/>
    <d v="2024-04-04T00:00:00"/>
    <s v="SAAS"/>
    <s v="Sales Accepted"/>
    <n v="4"/>
    <m/>
    <m/>
    <n v="926"/>
    <n v="0.2"/>
    <d v="2024-11-02T00:00:00"/>
    <m/>
  </r>
  <r>
    <s v="Pixonyx"/>
    <s v="Italy"/>
    <n v="41.902782000000002"/>
    <n v="12.496366"/>
    <s v="IT &amp; IT Services"/>
    <s v="Micro (1-10)"/>
    <x v="2"/>
    <d v="2024-04-30T00:00:00"/>
    <s v="SAAS"/>
    <s v="Sales Accepted"/>
    <n v="4"/>
    <m/>
    <m/>
    <n v="826"/>
    <n v="0.2"/>
    <d v="2025-03-18T00:00:00"/>
    <m/>
  </r>
  <r>
    <s v="Avaveo"/>
    <s v="Austria"/>
    <n v="48.210033000000003"/>
    <n v="16.363448999999999"/>
    <s v="Banking &amp; Finance"/>
    <s v="Micro (1-10)"/>
    <x v="6"/>
    <d v="2024-05-03T00:00:00"/>
    <s v="Custom solution"/>
    <s v="Sales Accepted"/>
    <n v="4"/>
    <m/>
    <m/>
    <n v="1094"/>
    <n v="1"/>
    <d v="2025-03-25T00:00:00"/>
    <m/>
  </r>
  <r>
    <s v="Skilith"/>
    <s v="France"/>
    <n v="48.864716000000001"/>
    <n v="2.3490139999999999"/>
    <s v="Manufacturing &amp; Production"/>
    <s v="Micro (1-10)"/>
    <x v="7"/>
    <d v="2024-01-06T00:00:00"/>
    <s v="Services"/>
    <s v="Sales Accepted"/>
    <n v="4"/>
    <m/>
    <m/>
    <n v="256"/>
    <n v="0.3"/>
    <d v="2024-06-03T00:00:00"/>
    <m/>
  </r>
  <r>
    <s v="Brainlounge"/>
    <s v="Switzerland"/>
    <n v="46.204391000000001"/>
    <n v="6.1431579999999997"/>
    <s v="Construction &amp; Engineering"/>
    <s v="Micro (1-10)"/>
    <x v="4"/>
    <d v="2024-04-28T00:00:00"/>
    <s v="Services"/>
    <s v="Sales Accepted"/>
    <n v="4"/>
    <m/>
    <m/>
    <n v="656"/>
    <n v="0.4"/>
    <d v="2024-12-07T00:00:00"/>
    <m/>
  </r>
  <r>
    <s v="Wikido"/>
    <s v="Italy"/>
    <n v="41.902782000000002"/>
    <n v="12.496366"/>
    <s v="Banking &amp; Finance"/>
    <s v="Micro (1-10)"/>
    <x v="2"/>
    <d v="2024-04-26T00:00:00"/>
    <s v="SAAS"/>
    <s v="Sales Accepted"/>
    <n v="4"/>
    <m/>
    <m/>
    <n v="1048"/>
    <n v="0.6"/>
    <d v="2024-10-21T00:00:00"/>
    <m/>
  </r>
  <r>
    <s v="Brainverse"/>
    <s v="Italy"/>
    <n v="41.902782000000002"/>
    <n v="12.496366"/>
    <s v="Entertainment &amp; Media &amp; Hospitality"/>
    <s v="Micro (1-10)"/>
    <x v="3"/>
    <d v="2024-02-22T00:00:00"/>
    <s v="SAAS"/>
    <s v="Sales Accepted"/>
    <n v="4"/>
    <m/>
    <m/>
    <n v="556"/>
    <n v="0.5"/>
    <d v="2024-10-20T00:00:00"/>
    <m/>
  </r>
  <r>
    <s v="O'Conner-Zboncak"/>
    <s v="Spain"/>
    <n v="40.416775000000001"/>
    <n v="-3.7037900000000001"/>
    <s v="Banking &amp; Finance"/>
    <s v="Micro (1-10)"/>
    <x v="3"/>
    <d v="2024-02-06T00:00:00"/>
    <s v="SAAS"/>
    <s v="Sales Accepted"/>
    <n v="4"/>
    <m/>
    <m/>
    <n v="850"/>
    <n v="0.5"/>
    <d v="2024-05-07T00:00:00"/>
    <m/>
  </r>
  <r>
    <s v="Goldner Group"/>
    <s v="Italy"/>
    <n v="41.902782000000002"/>
    <n v="12.496366"/>
    <s v="Transportation &amp; Logistics"/>
    <s v="Micro (1-10)"/>
    <x v="0"/>
    <d v="2024-04-23T00:00:00"/>
    <s v="Services"/>
    <s v="Sales Accepted"/>
    <n v="4"/>
    <m/>
    <m/>
    <n v="1093"/>
    <n v="0.2"/>
    <d v="2024-08-11T00:00:00"/>
    <m/>
  </r>
  <r>
    <s v="Pfannerstill, VonRueden and Greenfelder"/>
    <s v="Italy"/>
    <n v="41.902782000000002"/>
    <n v="12.496366"/>
    <s v="Education &amp; Science"/>
    <s v="Micro (1-10)"/>
    <x v="1"/>
    <d v="2024-03-11T00:00:00"/>
    <s v="Custom solution"/>
    <s v="Sales Accepted"/>
    <n v="4"/>
    <m/>
    <m/>
    <n v="314"/>
    <n v="0.6"/>
    <d v="2025-03-11T00:00:00"/>
    <m/>
  </r>
  <r>
    <s v="Padberg, Ferry and Abshire"/>
    <s v="Germany"/>
    <n v="52.520007999999997"/>
    <n v="13.404954"/>
    <s v="Transportation &amp; Logistics"/>
    <s v="Micro (1-10)"/>
    <x v="3"/>
    <d v="2024-01-22T00:00:00"/>
    <s v="Services"/>
    <s v="Sales Accepted"/>
    <n v="4"/>
    <m/>
    <m/>
    <n v="642"/>
    <n v="0.5"/>
    <d v="2024-03-19T00:00:00"/>
    <m/>
  </r>
  <r>
    <s v="Effertz-Wehner"/>
    <s v="Switzerland"/>
    <n v="46.204391000000001"/>
    <n v="6.1431579999999997"/>
    <s v="Transportation &amp; Logistics"/>
    <s v="Micro (1-10)"/>
    <x v="6"/>
    <d v="2024-01-25T00:00:00"/>
    <s v="Services"/>
    <s v="Sales Accepted"/>
    <n v="4"/>
    <m/>
    <m/>
    <n v="858"/>
    <n v="0.4"/>
    <d v="2024-10-06T00:00:00"/>
    <m/>
  </r>
  <r>
    <s v="Ebert-Cummerata"/>
    <s v="France"/>
    <n v="48.864716000000001"/>
    <n v="2.3490139999999999"/>
    <s v="Transportation &amp; Logistics"/>
    <s v="Micro (1-10)"/>
    <x v="3"/>
    <d v="2024-04-23T00:00:00"/>
    <s v="Services"/>
    <s v="Sales Accepted"/>
    <n v="4"/>
    <m/>
    <m/>
    <n v="828"/>
    <n v="0.4"/>
    <d v="2025-04-16T00:00:00"/>
    <m/>
  </r>
  <r>
    <s v="Nolan-DuBuque"/>
    <s v="France"/>
    <n v="48.864716000000001"/>
    <n v="2.3490139999999999"/>
    <s v="Banking &amp; Finance"/>
    <s v="Micro (1-10)"/>
    <x v="0"/>
    <d v="2024-01-21T00:00:00"/>
    <s v="Services"/>
    <s v="Sales Accepted"/>
    <n v="4"/>
    <m/>
    <m/>
    <n v="482"/>
    <n v="1"/>
    <d v="2024-05-03T00:00:00"/>
    <m/>
  </r>
  <r>
    <s v="Franecki-Baumbach"/>
    <s v="Austria"/>
    <n v="48.210033000000003"/>
    <n v="16.363448999999999"/>
    <s v="Professional Services &amp; Consulting"/>
    <s v="Micro (1-10)"/>
    <x v="3"/>
    <d v="2024-02-07T00:00:00"/>
    <s v="SAAS"/>
    <s v="Sales Accepted"/>
    <n v="4"/>
    <m/>
    <m/>
    <n v="367"/>
    <n v="0.5"/>
    <d v="2024-03-01T00:00:00"/>
    <m/>
  </r>
  <r>
    <s v="Cremin Group"/>
    <s v="France"/>
    <n v="48.864716000000001"/>
    <n v="2.3490139999999999"/>
    <s v="Entertainment &amp; Media &amp; Hospitality"/>
    <s v="Micro (1-10)"/>
    <x v="1"/>
    <d v="2024-04-25T00:00:00"/>
    <s v="Services"/>
    <s v="Sales Accepted"/>
    <n v="4"/>
    <m/>
    <m/>
    <n v="471"/>
    <n v="0.2"/>
    <d v="2025-03-16T00:00:00"/>
    <m/>
  </r>
  <r>
    <s v="Friesen, Jacobson and Lockman"/>
    <s v="Austria"/>
    <n v="48.210033000000003"/>
    <n v="16.363448999999999"/>
    <s v="IT &amp; IT Services"/>
    <s v="Micro (1-10)"/>
    <x v="3"/>
    <d v="2024-03-16T00:00:00"/>
    <s v="SAAS"/>
    <s v="Sales Accepted"/>
    <n v="4"/>
    <m/>
    <m/>
    <n v="1169"/>
    <n v="0.2"/>
    <d v="2024-07-19T00:00:00"/>
    <m/>
  </r>
  <r>
    <s v="West, Rodriguez and Larson"/>
    <s v="Belgium"/>
    <n v="51.260196999999998"/>
    <n v="4.4027710000000004"/>
    <s v="Agriculture &amp; Mining"/>
    <s v="Micro (1-10)"/>
    <x v="7"/>
    <d v="2024-05-06T00:00:00"/>
    <s v="Custom solution"/>
    <s v="Sales Accepted"/>
    <n v="4"/>
    <m/>
    <m/>
    <n v="1140"/>
    <n v="0.4"/>
    <d v="2024-06-26T00:00:00"/>
    <m/>
  </r>
  <r>
    <s v="Douglas-Purdy"/>
    <s v="Germany"/>
    <n v="52.520007999999997"/>
    <n v="13.404954"/>
    <s v="Banking &amp; Finance"/>
    <s v="Micro (1-10)"/>
    <x v="4"/>
    <d v="2024-05-16T00:00:00"/>
    <s v="Custom solution"/>
    <s v="Sales Accepted"/>
    <n v="4"/>
    <m/>
    <m/>
    <n v="437"/>
    <n v="0.2"/>
    <d v="2024-06-05T00:00:00"/>
    <m/>
  </r>
  <r>
    <s v="Wilkinson Group"/>
    <s v="Italy"/>
    <n v="41.902782000000002"/>
    <n v="12.496366"/>
    <s v="Transportation &amp; Logistics"/>
    <s v="Micro (1-10)"/>
    <x v="5"/>
    <d v="2024-03-27T00:00:00"/>
    <s v="SAAS"/>
    <s v="Sales Accepted"/>
    <n v="4"/>
    <m/>
    <m/>
    <n v="1027"/>
    <n v="0.5"/>
    <d v="2025-01-08T00:00:00"/>
    <m/>
  </r>
  <r>
    <s v="Greenholt LLC"/>
    <s v="France"/>
    <n v="48.864716000000001"/>
    <n v="2.3490139999999999"/>
    <s v="Retail &amp; Distribution"/>
    <s v="Micro (1-10)"/>
    <x v="2"/>
    <d v="2024-01-13T00:00:00"/>
    <s v="Services"/>
    <s v="Sales Accepted"/>
    <n v="4"/>
    <m/>
    <m/>
    <n v="601"/>
    <n v="0.4"/>
    <d v="2024-12-14T00:00:00"/>
    <m/>
  </r>
  <r>
    <s v="Torp, Nitzsche and Nicolas"/>
    <s v="Spain"/>
    <n v="40.416775000000001"/>
    <n v="-3.7037900000000001"/>
    <s v="Education &amp; Science"/>
    <s v="Micro (1-10)"/>
    <x v="2"/>
    <d v="2024-04-19T00:00:00"/>
    <s v="Services"/>
    <s v="Sales Accepted"/>
    <n v="4"/>
    <m/>
    <m/>
    <n v="336"/>
    <n v="0.4"/>
    <d v="2025-03-22T00:00:00"/>
    <m/>
  </r>
  <r>
    <s v="Lindgren-Kuphal"/>
    <s v="Switzerland"/>
    <n v="46.204391000000001"/>
    <n v="6.1431579999999997"/>
    <s v="Banking &amp; Finance"/>
    <s v="Micro (1-10)"/>
    <x v="3"/>
    <d v="2024-04-29T00:00:00"/>
    <s v="Services"/>
    <s v="Sales Accepted"/>
    <n v="4"/>
    <m/>
    <m/>
    <n v="822"/>
    <n v="0.4"/>
    <d v="2025-03-10T00:00:00"/>
    <m/>
  </r>
  <r>
    <s v="Becker-Legros"/>
    <s v="Portugal"/>
    <n v="38.736946000000003"/>
    <n v="-9.1426850000000002"/>
    <s v="Transportation &amp; Logistics"/>
    <s v="Micro (1-10)"/>
    <x v="2"/>
    <d v="2024-02-03T00:00:00"/>
    <s v="SAAS"/>
    <s v="Sales Accepted"/>
    <n v="4"/>
    <m/>
    <m/>
    <n v="465"/>
    <n v="0.3"/>
    <d v="2024-02-28T00:00:00"/>
    <m/>
  </r>
  <r>
    <s v="Auer-Kub"/>
    <s v="Germany"/>
    <n v="52.520007999999997"/>
    <n v="13.404954"/>
    <s v="Government Administration &amp; Healthcare"/>
    <s v="Micro (1-10)"/>
    <x v="3"/>
    <d v="2024-05-12T00:00:00"/>
    <s v="Services"/>
    <s v="Sales Accepted"/>
    <n v="4"/>
    <m/>
    <m/>
    <n v="1146"/>
    <n v="0.2"/>
    <d v="2025-03-07T00:00:00"/>
    <m/>
  </r>
  <r>
    <s v="Abshire-Turcotte"/>
    <s v="Italy"/>
    <n v="41.902782000000002"/>
    <n v="12.496366"/>
    <s v="Banking &amp; Finance"/>
    <s v="Micro (1-10)"/>
    <x v="4"/>
    <d v="2024-03-06T00:00:00"/>
    <s v="Services"/>
    <s v="Sales Accepted"/>
    <n v="4"/>
    <m/>
    <m/>
    <n v="794"/>
    <n v="0.7"/>
    <d v="2025-02-21T00:00:00"/>
    <m/>
  </r>
  <r>
    <s v="Haag LLC"/>
    <s v="Portugal"/>
    <n v="38.736946000000003"/>
    <n v="-9.1426850000000002"/>
    <s v="Transportation &amp; Logistics"/>
    <s v="Micro (1-10)"/>
    <x v="3"/>
    <d v="2024-04-13T00:00:00"/>
    <s v="Custom solution"/>
    <s v="Sales Accepted"/>
    <n v="4"/>
    <m/>
    <m/>
    <n v="1164"/>
    <n v="0.1"/>
    <d v="2025-02-09T00:00:00"/>
    <m/>
  </r>
  <r>
    <s v="Kunde, Jast and Medhurst"/>
    <s v="Italy"/>
    <n v="41.902782000000002"/>
    <n v="12.496366"/>
    <s v="Recreation &amp; Sports"/>
    <s v="Micro (1-10)"/>
    <x v="5"/>
    <d v="2024-02-04T00:00:00"/>
    <s v="Custom solution"/>
    <s v="Sales Accepted"/>
    <n v="4"/>
    <m/>
    <m/>
    <n v="424"/>
    <n v="0.3"/>
    <d v="2024-03-13T00:00:00"/>
    <m/>
  </r>
  <r>
    <s v="Wiegand-Shanahan"/>
    <s v="France"/>
    <n v="48.864716000000001"/>
    <n v="2.3490139999999999"/>
    <s v="Transportation &amp; Logistics"/>
    <s v="Micro (1-10)"/>
    <x v="7"/>
    <d v="2024-01-08T00:00:00"/>
    <s v="SAAS"/>
    <s v="Sales Accepted"/>
    <n v="4"/>
    <m/>
    <m/>
    <n v="311"/>
    <n v="0.4"/>
    <d v="2024-04-13T00:00:00"/>
    <m/>
  </r>
  <r>
    <s v="Kris-Haley"/>
    <s v="Switzerland"/>
    <n v="46.204391000000001"/>
    <n v="6.1431579999999997"/>
    <s v="Manufacturing &amp; Production"/>
    <s v="Micro (1-10)"/>
    <x v="3"/>
    <d v="2024-01-02T00:00:00"/>
    <s v="Custom solution"/>
    <s v="Sales Accepted"/>
    <n v="4"/>
    <m/>
    <m/>
    <n v="899"/>
    <n v="0.4"/>
    <d v="2024-12-01T00:00:00"/>
    <m/>
  </r>
  <r>
    <s v="McCullough, Wehner and Mitchell"/>
    <s v="Portugal"/>
    <n v="38.736946000000003"/>
    <n v="-9.1426850000000002"/>
    <s v="Transportation &amp; Logistics"/>
    <s v="Micro (1-10)"/>
    <x v="1"/>
    <d v="2024-03-17T00:00:00"/>
    <s v="SAAS"/>
    <s v="Sales Accepted"/>
    <n v="4"/>
    <m/>
    <m/>
    <n v="405"/>
    <n v="0.2"/>
    <d v="2024-07-04T00:00:00"/>
    <m/>
  </r>
  <r>
    <s v="Bernier Group"/>
    <s v="Italy"/>
    <n v="41.902782000000002"/>
    <n v="12.496366"/>
    <s v="Recreation &amp; Sports"/>
    <s v="Micro (1-10)"/>
    <x v="6"/>
    <d v="2024-05-26T00:00:00"/>
    <s v="SAAS"/>
    <s v="Sales Accepted"/>
    <n v="4"/>
    <m/>
    <m/>
    <n v="281"/>
    <n v="0.4"/>
    <d v="2024-11-11T00:00:00"/>
    <m/>
  </r>
  <r>
    <s v="Schroeder-Cartwright"/>
    <s v="Italy"/>
    <n v="41.902782000000002"/>
    <n v="12.496366"/>
    <s v="IT &amp; IT Services"/>
    <s v="Micro (1-10)"/>
    <x v="1"/>
    <d v="2024-05-28T00:00:00"/>
    <s v="Services"/>
    <s v="Sales Accepted"/>
    <n v="4"/>
    <m/>
    <m/>
    <n v="1144"/>
    <n v="0.2"/>
    <d v="2024-09-02T00:00:00"/>
    <m/>
  </r>
  <r>
    <s v="Deckow Inc"/>
    <s v="Belgium"/>
    <n v="51.260196999999998"/>
    <n v="4.4027710000000004"/>
    <s v="Government Administration &amp; Healthcare"/>
    <s v="Micro (1-10)"/>
    <x v="6"/>
    <d v="2024-02-27T00:00:00"/>
    <s v="SAAS"/>
    <s v="Sales Accepted"/>
    <n v="4"/>
    <m/>
    <m/>
    <n v="825"/>
    <n v="0.1"/>
    <d v="2024-05-31T00:00:00"/>
    <m/>
  </r>
  <r>
    <s v="Hintz and Sons"/>
    <s v="Portugal"/>
    <n v="38.736946000000003"/>
    <n v="-9.1426850000000002"/>
    <s v="IT &amp; IT Services"/>
    <s v="Micro (1-10)"/>
    <x v="3"/>
    <d v="2024-02-14T00:00:00"/>
    <s v="Services"/>
    <s v="Sales Accepted"/>
    <n v="4"/>
    <m/>
    <m/>
    <n v="750"/>
    <n v="0.7"/>
    <d v="2024-12-27T00:00:00"/>
    <m/>
  </r>
  <r>
    <s v="Rolfson-Nicolas"/>
    <s v="Spain"/>
    <n v="40.416775000000001"/>
    <n v="-3.7037900000000001"/>
    <s v="Professional Services &amp; Consulting"/>
    <s v="Micro (1-10)"/>
    <x v="6"/>
    <d v="2024-01-22T00:00:00"/>
    <s v="SAAS"/>
    <s v="Sales Accepted"/>
    <n v="4"/>
    <m/>
    <m/>
    <n v="1158"/>
    <n v="0.3"/>
    <d v="2024-08-30T00:00:00"/>
    <m/>
  </r>
  <r>
    <s v="Hahn-Mraz"/>
    <s v="Germany"/>
    <n v="52.520007999999997"/>
    <n v="13.404954"/>
    <s v="Telecommunications"/>
    <s v="Micro (1-10)"/>
    <x v="2"/>
    <d v="2024-01-24T00:00:00"/>
    <s v="SAAS"/>
    <s v="Sales Accepted"/>
    <n v="4"/>
    <m/>
    <m/>
    <n v="918"/>
    <n v="0.3"/>
    <d v="2024-08-04T00:00:00"/>
    <m/>
  </r>
  <r>
    <s v="Parisian Group"/>
    <s v="Portugal"/>
    <n v="38.736946000000003"/>
    <n v="-9.1426850000000002"/>
    <s v="Retail &amp; Distribution"/>
    <s v="Micro (1-10)"/>
    <x v="1"/>
    <d v="2024-03-09T00:00:00"/>
    <s v="Custom solution"/>
    <s v="Sales Accepted"/>
    <n v="4"/>
    <m/>
    <m/>
    <n v="215"/>
    <n v="0.4"/>
    <d v="2025-01-04T00:00:00"/>
    <m/>
  </r>
  <r>
    <s v="Mann-Balistreri"/>
    <s v="Austria"/>
    <n v="48.210033000000003"/>
    <n v="16.363448999999999"/>
    <s v="Entertainment &amp; Media &amp; Hospitality"/>
    <s v="Micro (1-10)"/>
    <x v="5"/>
    <d v="2024-02-15T00:00:00"/>
    <s v="Services"/>
    <s v="Sales Accepted"/>
    <n v="4"/>
    <m/>
    <m/>
    <n v="1060"/>
    <n v="0.3"/>
    <d v="2025-01-30T00:00:00"/>
    <m/>
  </r>
  <r>
    <s v="Becker, Wolff and Legros"/>
    <s v="Germany"/>
    <n v="52.520007999999997"/>
    <n v="13.404954"/>
    <s v="Agriculture &amp; Mining"/>
    <s v="Micro (1-10)"/>
    <x v="3"/>
    <d v="2024-04-18T00:00:00"/>
    <s v="Services"/>
    <s v="Sales Accepted"/>
    <n v="4"/>
    <m/>
    <m/>
    <n v="493"/>
    <n v="0.3"/>
    <d v="2025-02-10T00:00:00"/>
    <m/>
  </r>
  <r>
    <s v="Sporer-Harber"/>
    <s v="Switzerland"/>
    <n v="46.204391000000001"/>
    <n v="6.1431579999999997"/>
    <s v="Government Administration &amp; Healthcare"/>
    <s v="Micro (1-10)"/>
    <x v="7"/>
    <d v="2024-03-27T00:00:00"/>
    <s v="SAAS"/>
    <s v="Sales Accepted"/>
    <n v="4"/>
    <m/>
    <m/>
    <n v="815"/>
    <n v="0.2"/>
    <d v="2024-06-20T00:00:00"/>
    <m/>
  </r>
  <r>
    <s v="Hickle, Witting and Langworth"/>
    <s v="Netherlands"/>
    <n v="52.370215999999999"/>
    <n v="4.895168"/>
    <s v="Construction &amp; Engineering"/>
    <s v="Micro (1-10)"/>
    <x v="4"/>
    <d v="2024-02-26T00:00:00"/>
    <s v="SAAS"/>
    <s v="Sales Accepted"/>
    <n v="4"/>
    <m/>
    <m/>
    <n v="595"/>
    <n v="0.7"/>
    <d v="2025-01-29T00:00:00"/>
    <m/>
  </r>
  <r>
    <s v="Wilkinson, Ebert and Toy"/>
    <s v="Switzerland"/>
    <n v="46.204391000000001"/>
    <n v="6.1431579999999997"/>
    <s v="Professional Services &amp; Consulting"/>
    <s v="Micro (1-10)"/>
    <x v="5"/>
    <d v="2024-01-20T00:00:00"/>
    <s v="SAAS"/>
    <s v="Sales Accepted"/>
    <n v="4"/>
    <m/>
    <m/>
    <n v="739"/>
    <n v="0.3"/>
    <d v="2024-03-02T00:00:00"/>
    <m/>
  </r>
  <r>
    <s v="Marquardt-Steuber"/>
    <s v="Netherlands"/>
    <n v="52.370215999999999"/>
    <n v="4.895168"/>
    <s v="Banking &amp; Finance"/>
    <s v="Micro (1-10)"/>
    <x v="2"/>
    <d v="2024-01-29T00:00:00"/>
    <s v="Custom solution"/>
    <s v="Sales Accepted"/>
    <n v="4"/>
    <m/>
    <m/>
    <n v="571"/>
    <n v="0.4"/>
    <d v="2024-09-21T00:00:00"/>
    <m/>
  </r>
  <r>
    <s v="Deckow-Beatty"/>
    <s v="Portugal"/>
    <n v="38.736946000000003"/>
    <n v="-9.1426850000000002"/>
    <s v="IT &amp; IT Services"/>
    <s v="Micro (1-10)"/>
    <x v="6"/>
    <d v="2024-01-29T00:00:00"/>
    <s v="SAAS"/>
    <s v="Sales Accepted"/>
    <n v="4"/>
    <m/>
    <m/>
    <n v="313"/>
    <n v="1"/>
    <d v="2024-11-08T00:00:00"/>
    <m/>
  </r>
  <r>
    <s v="Dicki, Ferry and Dare"/>
    <s v="Germany"/>
    <n v="52.520007999999997"/>
    <n v="13.404954"/>
    <s v="Construction &amp; Engineering"/>
    <s v="Micro (1-10)"/>
    <x v="2"/>
    <d v="2024-03-13T00:00:00"/>
    <s v="Services"/>
    <s v="Sales Accepted"/>
    <n v="4"/>
    <m/>
    <m/>
    <n v="924"/>
    <n v="0.3"/>
    <d v="2024-08-26T00:00:00"/>
    <m/>
  </r>
  <r>
    <s v="Schmidt and Sons"/>
    <s v="Germany"/>
    <n v="52.520007999999997"/>
    <n v="13.404954"/>
    <s v="Telecommunications"/>
    <s v="Micro (1-10)"/>
    <x v="1"/>
    <d v="2024-04-05T00:00:00"/>
    <s v="Custom solution"/>
    <s v="Sales Accepted"/>
    <n v="4"/>
    <m/>
    <m/>
    <n v="952"/>
    <n v="0.6"/>
    <d v="2024-10-13T00:00:00"/>
    <m/>
  </r>
  <r>
    <s v="Greenfelder and Sons"/>
    <s v="Portugal"/>
    <n v="38.736946000000003"/>
    <n v="-9.1426850000000002"/>
    <s v="Professional Services &amp; Consulting"/>
    <s v="Micro (1-10)"/>
    <x v="4"/>
    <d v="2024-03-05T00:00:00"/>
    <s v="SAAS"/>
    <s v="Sales Accepted"/>
    <n v="4"/>
    <m/>
    <m/>
    <n v="202"/>
    <n v="0.2"/>
    <d v="2024-09-20T00:00:00"/>
    <m/>
  </r>
  <r>
    <s v="McKenzie, Kovacek and Reichel"/>
    <s v="Portugal"/>
    <n v="38.736946000000003"/>
    <n v="-9.1426850000000002"/>
    <s v="Banking &amp; Finance"/>
    <s v="Micro (1-10)"/>
    <x v="1"/>
    <d v="2024-04-20T00:00:00"/>
    <s v="Custom solution"/>
    <s v="Sales Accepted"/>
    <n v="4"/>
    <m/>
    <m/>
    <n v="660"/>
    <n v="0.5"/>
    <d v="2025-02-17T00:00:00"/>
    <m/>
  </r>
  <r>
    <s v="Greenfelder Inc"/>
    <s v="Austria"/>
    <n v="48.210033000000003"/>
    <n v="16.363448999999999"/>
    <s v="Agriculture &amp; Mining"/>
    <s v="Micro (1-10)"/>
    <x v="2"/>
    <d v="2024-05-08T00:00:00"/>
    <s v="SAAS"/>
    <s v="Sales Accepted"/>
    <n v="4"/>
    <m/>
    <m/>
    <n v="219"/>
    <n v="1"/>
    <d v="2024-07-03T00:00:00"/>
    <m/>
  </r>
  <r>
    <s v="Goyette and Sons"/>
    <s v="Italy"/>
    <n v="41.902782000000002"/>
    <n v="12.496366"/>
    <s v="Professional Services &amp; Consulting"/>
    <s v="Micro (1-10)"/>
    <x v="3"/>
    <d v="2024-02-05T00:00:00"/>
    <s v="SAAS"/>
    <s v="Sales Accepted"/>
    <n v="4"/>
    <m/>
    <m/>
    <n v="653"/>
    <n v="0.4"/>
    <d v="2024-06-07T00:00:00"/>
    <m/>
  </r>
  <r>
    <s v="Pacocha and Sons"/>
    <s v="France"/>
    <n v="48.864716000000001"/>
    <n v="2.3490139999999999"/>
    <s v="Transportation &amp; Logistics"/>
    <s v="Micro (1-10)"/>
    <x v="2"/>
    <d v="2024-03-31T00:00:00"/>
    <s v="Services"/>
    <s v="Sales Accepted"/>
    <n v="4"/>
    <m/>
    <m/>
    <n v="816"/>
    <n v="0.9"/>
    <d v="2024-05-07T00:00:00"/>
    <m/>
  </r>
  <r>
    <s v="Wiza Group"/>
    <s v="France"/>
    <n v="48.864716000000001"/>
    <n v="2.3490139999999999"/>
    <s v="Transportation &amp; Logistics"/>
    <s v="Micro (1-10)"/>
    <x v="3"/>
    <d v="2024-03-01T00:00:00"/>
    <s v="SAAS"/>
    <s v="Sales Accepted"/>
    <n v="4"/>
    <m/>
    <m/>
    <n v="344"/>
    <n v="0.3"/>
    <d v="2024-09-02T00:00:00"/>
    <m/>
  </r>
  <r>
    <s v="Murray-Ullrich"/>
    <s v="Spain"/>
    <n v="40.416775000000001"/>
    <n v="-3.7037900000000001"/>
    <s v="Transportation &amp; Logistics"/>
    <s v="Micro (1-10)"/>
    <x v="3"/>
    <d v="2024-03-18T00:00:00"/>
    <s v="Services"/>
    <s v="Sales Accepted"/>
    <n v="4"/>
    <m/>
    <m/>
    <n v="557"/>
    <n v="0.2"/>
    <d v="2025-03-14T00:00:00"/>
    <m/>
  </r>
  <r>
    <s v="Ward LLC"/>
    <s v="Netherlands"/>
    <n v="52.370215999999999"/>
    <n v="4.895168"/>
    <s v="Banking &amp; Finance"/>
    <s v="Micro (1-10)"/>
    <x v="2"/>
    <d v="2024-05-31T00:00:00"/>
    <s v="Services"/>
    <s v="Sales Accepted"/>
    <n v="4"/>
    <m/>
    <m/>
    <n v="721"/>
    <n v="0.4"/>
    <d v="2024-08-21T00:00:00"/>
    <m/>
  </r>
  <r>
    <s v="Ferry-Bernier"/>
    <s v="Italy"/>
    <n v="41.902782000000002"/>
    <n v="12.496366"/>
    <s v="Professional Services &amp; Consulting"/>
    <s v="Micro (1-10)"/>
    <x v="4"/>
    <d v="2024-04-16T00:00:00"/>
    <s v="SAAS"/>
    <s v="Sales Accepted"/>
    <n v="4"/>
    <m/>
    <m/>
    <n v="964"/>
    <n v="0.4"/>
    <d v="2025-02-07T00:00:00"/>
    <m/>
  </r>
  <r>
    <s v="Glover and Sons"/>
    <s v="Belgium"/>
    <n v="51.260196999999998"/>
    <n v="4.4027710000000004"/>
    <s v="Agriculture &amp; Mining"/>
    <s v="Micro (1-10)"/>
    <x v="3"/>
    <d v="2024-04-08T00:00:00"/>
    <s v="SAAS"/>
    <s v="Sales Accepted"/>
    <n v="4"/>
    <m/>
    <m/>
    <n v="438"/>
    <n v="0.4"/>
    <d v="2024-08-22T00:00:00"/>
    <m/>
  </r>
  <r>
    <s v="Brakus, Reichel and Funk"/>
    <s v="Germany"/>
    <n v="52.520007999999997"/>
    <n v="13.404954"/>
    <s v="Agriculture &amp; Mining"/>
    <s v="Micro (1-10)"/>
    <x v="0"/>
    <d v="2024-05-02T00:00:00"/>
    <s v="Custom solution"/>
    <s v="Sales Accepted"/>
    <n v="4"/>
    <m/>
    <m/>
    <n v="238"/>
    <n v="0.2"/>
    <d v="2024-09-17T00:00:00"/>
    <m/>
  </r>
  <r>
    <s v="Huels and Sons"/>
    <s v="Germany"/>
    <n v="52.520007999999997"/>
    <n v="13.404954"/>
    <s v="Transportation &amp; Logistics"/>
    <s v="Micro (1-10)"/>
    <x v="0"/>
    <d v="2024-02-16T00:00:00"/>
    <s v="Services"/>
    <s v="Sales Accepted"/>
    <n v="4"/>
    <m/>
    <m/>
    <n v="381"/>
    <n v="0.3"/>
    <d v="2024-07-14T00:00:00"/>
    <m/>
  </r>
  <r>
    <s v="Schuppe-Funk"/>
    <s v="Italy"/>
    <n v="41.902782000000002"/>
    <n v="12.496366"/>
    <s v="Transportation &amp; Logistics"/>
    <s v="Micro (1-10)"/>
    <x v="7"/>
    <d v="2024-04-14T00:00:00"/>
    <s v="Custom solution"/>
    <s v="Sales Accepted"/>
    <n v="4"/>
    <m/>
    <m/>
    <n v="943"/>
    <n v="0.3"/>
    <d v="2024-08-16T00:00:00"/>
    <m/>
  </r>
  <r>
    <s v="Buckridge, Lakin and Nader"/>
    <s v="Switzerland"/>
    <n v="46.204391000000001"/>
    <n v="6.1431579999999997"/>
    <s v="Banking &amp; Finance"/>
    <s v="Micro (1-10)"/>
    <x v="5"/>
    <d v="2024-05-08T00:00:00"/>
    <s v="SAAS"/>
    <s v="Sales Accepted"/>
    <n v="4"/>
    <m/>
    <m/>
    <n v="413"/>
    <n v="0.5"/>
    <d v="2024-06-04T00:00:00"/>
    <m/>
  </r>
  <r>
    <s v="Ryan, Schneider and Medhurst"/>
    <s v="Netherlands"/>
    <n v="52.370215999999999"/>
    <n v="4.895168"/>
    <s v="Construction &amp; Engineering"/>
    <s v="Micro (1-10)"/>
    <x v="6"/>
    <d v="2024-02-05T00:00:00"/>
    <s v="SAAS"/>
    <s v="Sales Accepted"/>
    <n v="4"/>
    <m/>
    <m/>
    <n v="1092"/>
    <n v="0.2"/>
    <d v="2024-08-06T00:00:00"/>
    <m/>
  </r>
  <r>
    <s v="Braun-Zieme"/>
    <s v="France"/>
    <n v="48.864716000000001"/>
    <n v="2.3490139999999999"/>
    <s v="Telecommunications"/>
    <s v="Micro (1-10)"/>
    <x v="4"/>
    <d v="2024-05-30T00:00:00"/>
    <s v="Services"/>
    <s v="Sales Accepted"/>
    <n v="4"/>
    <m/>
    <m/>
    <n v="429"/>
    <n v="0.4"/>
    <d v="2025-05-19T00:00:00"/>
    <m/>
  </r>
  <r>
    <s v="Legros-Pacocha"/>
    <s v="Italy"/>
    <n v="41.902782000000002"/>
    <n v="12.496366"/>
    <s v="Banking &amp; Finance"/>
    <s v="Micro (1-10)"/>
    <x v="4"/>
    <d v="2024-02-29T00:00:00"/>
    <s v="SAAS"/>
    <s v="Sales Accepted"/>
    <n v="4"/>
    <m/>
    <m/>
    <n v="952"/>
    <n v="0.3"/>
    <d v="2024-08-08T00:00:00"/>
    <m/>
  </r>
  <r>
    <s v="Block, Tromp and Johnston"/>
    <s v="Netherlands"/>
    <n v="52.370215999999999"/>
    <n v="4.895168"/>
    <s v="Agriculture &amp; Mining"/>
    <s v="Micro (1-10)"/>
    <x v="5"/>
    <d v="2024-03-22T00:00:00"/>
    <s v="SAAS"/>
    <s v="Sales Accepted"/>
    <n v="4"/>
    <m/>
    <m/>
    <n v="244"/>
    <n v="0.5"/>
    <d v="2025-01-03T00:00:00"/>
    <m/>
  </r>
  <r>
    <s v="Johnson, Kiehn and Walsh"/>
    <s v="Portugal"/>
    <n v="38.736946000000003"/>
    <n v="-9.1426850000000002"/>
    <s v="Retail &amp; Distribution"/>
    <s v="Micro (1-10)"/>
    <x v="7"/>
    <d v="2024-01-13T00:00:00"/>
    <s v="Custom solution"/>
    <s v="Sales Accepted"/>
    <n v="4"/>
    <m/>
    <m/>
    <n v="223"/>
    <n v="0.9"/>
    <d v="2024-09-13T00:00:00"/>
    <m/>
  </r>
  <r>
    <s v="Smith and Sons"/>
    <s v="Austria"/>
    <n v="48.210033000000003"/>
    <n v="16.363448999999999"/>
    <s v="Transportation &amp; Logistics"/>
    <s v="Micro (1-10)"/>
    <x v="2"/>
    <d v="2024-04-20T00:00:00"/>
    <s v="Services"/>
    <s v="Sales Accepted"/>
    <n v="4"/>
    <m/>
    <m/>
    <n v="370"/>
    <n v="0.4"/>
    <d v="2025-02-07T00:00:00"/>
    <m/>
  </r>
  <r>
    <s v="Spencer-Jacobs"/>
    <s v="Italy"/>
    <n v="41.902782000000002"/>
    <n v="12.496366"/>
    <s v="IT &amp; IT Services"/>
    <s v="Micro (1-10)"/>
    <x v="0"/>
    <d v="2024-04-24T00:00:00"/>
    <s v="Custom solution"/>
    <s v="Sales Accepted"/>
    <n v="4"/>
    <m/>
    <m/>
    <n v="1049"/>
    <n v="0.3"/>
    <d v="2024-10-07T00:00:00"/>
    <m/>
  </r>
  <r>
    <s v="Wolf, Kozey and Olson"/>
    <s v="Portugal"/>
    <n v="38.736946000000003"/>
    <n v="-9.1426850000000002"/>
    <s v="Manufacturing &amp; Production"/>
    <s v="Micro (1-10)"/>
    <x v="7"/>
    <d v="2024-05-02T00:00:00"/>
    <s v="Services"/>
    <s v="Sales Accepted"/>
    <n v="4"/>
    <m/>
    <m/>
    <n v="380"/>
    <n v="0.2"/>
    <d v="2024-09-19T00:00:00"/>
    <m/>
  </r>
  <r>
    <s v="Runolfsdottir and Sons"/>
    <s v="Germany"/>
    <n v="52.520007999999997"/>
    <n v="13.404954"/>
    <s v="Professional Services &amp; Consulting"/>
    <s v="Micro (1-10)"/>
    <x v="3"/>
    <d v="2024-02-25T00:00:00"/>
    <s v="Custom solution"/>
    <s v="Sales Accepted"/>
    <n v="4"/>
    <m/>
    <m/>
    <n v="1199"/>
    <n v="0.2"/>
    <d v="2024-08-06T00:00:00"/>
    <m/>
  </r>
  <r>
    <s v="Orn-Green"/>
    <s v="Netherlands"/>
    <n v="52.370215999999999"/>
    <n v="4.895168"/>
    <s v="Telecommunications"/>
    <s v="Micro (1-10)"/>
    <x v="3"/>
    <d v="2024-02-25T00:00:00"/>
    <s v="SAAS"/>
    <s v="Sales Accepted"/>
    <n v="4"/>
    <m/>
    <m/>
    <n v="510"/>
    <n v="0.5"/>
    <d v="2024-08-22T00:00:00"/>
    <m/>
  </r>
  <r>
    <s v="Braun-Denesik"/>
    <s v="Switzerland"/>
    <n v="46.204391000000001"/>
    <n v="6.1431579999999997"/>
    <s v="Government Administration &amp; Healthcare"/>
    <s v="Micro (1-10)"/>
    <x v="1"/>
    <d v="2024-01-29T00:00:00"/>
    <s v="SAAS"/>
    <s v="Sales Accepted"/>
    <n v="4"/>
    <m/>
    <m/>
    <n v="407"/>
    <n v="0.5"/>
    <d v="2024-02-19T00:00:00"/>
    <m/>
  </r>
  <r>
    <s v="Tromp-Jacobs"/>
    <s v="Italy"/>
    <n v="41.902782000000002"/>
    <n v="12.496366"/>
    <s v="Energy &amp; Utilities"/>
    <s v="Micro (1-10)"/>
    <x v="1"/>
    <d v="2024-04-12T00:00:00"/>
    <s v="SAAS"/>
    <s v="Sales Accepted"/>
    <n v="4"/>
    <m/>
    <m/>
    <n v="299"/>
    <n v="0.3"/>
    <d v="2025-03-13T00:00:00"/>
    <m/>
  </r>
  <r>
    <s v="Morar-Lebsack"/>
    <s v="Portugal"/>
    <n v="38.736946000000003"/>
    <n v="-9.1426850000000002"/>
    <s v="Transportation &amp; Logistics"/>
    <s v="Micro (1-10)"/>
    <x v="4"/>
    <d v="2024-01-17T00:00:00"/>
    <s v="SAAS"/>
    <s v="Sales Accepted"/>
    <n v="4"/>
    <m/>
    <m/>
    <n v="706"/>
    <n v="0.2"/>
    <d v="2024-05-11T00:00:00"/>
    <m/>
  </r>
  <r>
    <s v="Gislason, Dare and Yundt"/>
    <s v="France"/>
    <n v="48.864716000000001"/>
    <n v="2.3490139999999999"/>
    <s v="Transportation &amp; Logistics"/>
    <s v="Micro (1-10)"/>
    <x v="3"/>
    <d v="2024-05-02T00:00:00"/>
    <s v="SAAS"/>
    <s v="Sales Accepted"/>
    <n v="4"/>
    <m/>
    <m/>
    <n v="766"/>
    <n v="0.4"/>
    <d v="2024-06-18T00:00:00"/>
    <m/>
  </r>
  <r>
    <s v="Lehner, Jacobson and Brakus"/>
    <s v="Switzerland"/>
    <n v="46.204391000000001"/>
    <n v="6.1431579999999997"/>
    <s v="Transportation &amp; Logistics"/>
    <s v="Micro (1-10)"/>
    <x v="4"/>
    <d v="2024-04-05T00:00:00"/>
    <s v="SAAS"/>
    <s v="Sales Accepted"/>
    <n v="4"/>
    <m/>
    <m/>
    <n v="496"/>
    <n v="0.6"/>
    <d v="2025-02-28T00:00:00"/>
    <m/>
  </r>
  <r>
    <s v="Homenick, Barton and Mayert"/>
    <s v="Spain"/>
    <n v="40.416775000000001"/>
    <n v="-3.7037900000000001"/>
    <s v="Professional Services &amp; Consulting"/>
    <s v="Micro (1-10)"/>
    <x v="4"/>
    <d v="2024-05-29T00:00:00"/>
    <s v="Services"/>
    <s v="Sales Accepted"/>
    <n v="4"/>
    <m/>
    <m/>
    <n v="917"/>
    <n v="0.2"/>
    <d v="2024-06-28T00:00:00"/>
    <m/>
  </r>
  <r>
    <s v="VonRueden, Hayes and Conn"/>
    <s v="Italy"/>
    <n v="41.902782000000002"/>
    <n v="12.496366"/>
    <s v="Entertainment &amp; Media &amp; Hospitality"/>
    <s v="Micro (1-10)"/>
    <x v="2"/>
    <d v="2024-05-08T00:00:00"/>
    <s v="SAAS"/>
    <s v="Sales Accepted"/>
    <n v="4"/>
    <m/>
    <m/>
    <n v="656"/>
    <n v="0.4"/>
    <d v="2024-06-08T00:00:00"/>
    <m/>
  </r>
  <r>
    <s v="Nitzsche-Reichel"/>
    <s v="Italy"/>
    <n v="41.902782000000002"/>
    <n v="12.496366"/>
    <s v="Transportation &amp; Logistics"/>
    <s v="Micro (1-10)"/>
    <x v="5"/>
    <d v="2024-03-15T00:00:00"/>
    <s v="Custom solution"/>
    <s v="Sales Accepted"/>
    <n v="4"/>
    <m/>
    <m/>
    <n v="996"/>
    <n v="0.7"/>
    <d v="2024-12-27T00:00:00"/>
    <m/>
  </r>
  <r>
    <s v="Mosciski, Wisozk and Hamill"/>
    <s v="Switzerland"/>
    <n v="46.204391000000001"/>
    <n v="6.1431579999999997"/>
    <s v="Professional Services &amp; Consulting"/>
    <s v="Micro (1-10)"/>
    <x v="6"/>
    <d v="2024-05-14T00:00:00"/>
    <s v="Services"/>
    <s v="Sales Accepted"/>
    <n v="4"/>
    <m/>
    <m/>
    <n v="428"/>
    <n v="0.3"/>
    <d v="2024-09-05T00:00:00"/>
    <m/>
  </r>
  <r>
    <s v="Buckridge-Langosh"/>
    <s v="France"/>
    <n v="48.864716000000001"/>
    <n v="2.3490139999999999"/>
    <s v="IT &amp; IT Services"/>
    <s v="Micro (1-10)"/>
    <x v="2"/>
    <d v="2024-01-10T00:00:00"/>
    <s v="SAAS"/>
    <s v="Sales Accepted"/>
    <n v="4"/>
    <m/>
    <m/>
    <n v="562"/>
    <n v="0.2"/>
    <d v="2024-08-19T00:00:00"/>
    <m/>
  </r>
  <r>
    <s v="Hessel, Ward and Bernhard"/>
    <s v="Switzerland"/>
    <n v="46.204391000000001"/>
    <n v="6.1431579999999997"/>
    <s v="IT &amp; IT Services"/>
    <s v="Micro (1-10)"/>
    <x v="2"/>
    <d v="2024-01-08T00:00:00"/>
    <s v="Custom solution"/>
    <s v="Sales Accepted"/>
    <n v="4"/>
    <m/>
    <m/>
    <n v="786"/>
    <n v="0.5"/>
    <d v="2024-08-19T00:00:00"/>
    <m/>
  </r>
  <r>
    <s v="Huels, Kutch and Gorczany"/>
    <s v="Italy"/>
    <n v="41.902782000000002"/>
    <n v="12.496366"/>
    <s v="Transportation &amp; Logistics"/>
    <s v="Micro (1-10)"/>
    <x v="4"/>
    <d v="2024-04-04T00:00:00"/>
    <s v="SAAS"/>
    <s v="Sales Accepted"/>
    <n v="4"/>
    <m/>
    <m/>
    <n v="827"/>
    <n v="0.4"/>
    <d v="2025-02-17T00:00:00"/>
    <m/>
  </r>
  <r>
    <s v="Stehr LLC"/>
    <s v="France"/>
    <n v="48.864716000000001"/>
    <n v="2.3490139999999999"/>
    <s v="Transportation &amp; Logistics"/>
    <s v="Micro (1-10)"/>
    <x v="1"/>
    <d v="2024-04-13T00:00:00"/>
    <s v="Services"/>
    <s v="Sales Accepted"/>
    <n v="4"/>
    <m/>
    <m/>
    <n v="1021"/>
    <n v="0.6"/>
    <d v="2025-01-16T00:00:00"/>
    <m/>
  </r>
  <r>
    <s v="Casper-Bahringer"/>
    <s v="Germany"/>
    <n v="52.520007999999997"/>
    <n v="13.404954"/>
    <s v="Entertainment &amp; Media &amp; Hospitality"/>
    <s v="Micro (1-10)"/>
    <x v="4"/>
    <d v="2024-01-25T00:00:00"/>
    <s v="Services"/>
    <s v="Sales Accepted"/>
    <n v="4"/>
    <m/>
    <m/>
    <n v="509"/>
    <n v="0.4"/>
    <d v="2024-03-13T00:00:00"/>
    <m/>
  </r>
  <r>
    <s v="DuBuque, Cormier and Reichel"/>
    <s v="Germany"/>
    <n v="52.520007999999997"/>
    <n v="13.404954"/>
    <s v="Banking &amp; Finance"/>
    <s v="Micro (1-10)"/>
    <x v="6"/>
    <d v="2024-01-20T00:00:00"/>
    <s v="Services"/>
    <s v="Sales Accepted"/>
    <n v="4"/>
    <m/>
    <m/>
    <n v="883"/>
    <n v="0.4"/>
    <d v="2024-07-21T00:00:00"/>
    <m/>
  </r>
  <r>
    <s v="Welch LLC"/>
    <s v="Italy"/>
    <n v="41.902782000000002"/>
    <n v="12.496366"/>
    <s v="Agriculture &amp; Mining"/>
    <s v="Micro (1-10)"/>
    <x v="6"/>
    <d v="2024-05-19T00:00:00"/>
    <s v="SAAS"/>
    <s v="Sales Accepted"/>
    <n v="4"/>
    <m/>
    <m/>
    <n v="500"/>
    <n v="0.3"/>
    <d v="2025-04-19T00:00:00"/>
    <m/>
  </r>
  <r>
    <s v="Keeling, Miller and Rolfson"/>
    <s v="Italy"/>
    <n v="41.902782000000002"/>
    <n v="12.496366"/>
    <s v="Government Administration &amp; Healthcare"/>
    <s v="Micro (1-10)"/>
    <x v="6"/>
    <d v="2024-03-28T00:00:00"/>
    <s v="Custom solution"/>
    <s v="Sales Accepted"/>
    <n v="4"/>
    <m/>
    <m/>
    <n v="891"/>
    <n v="0.9"/>
    <d v="2025-03-07T00:00:00"/>
    <m/>
  </r>
  <r>
    <s v="Smith, Daniel and Bruen"/>
    <s v="Italy"/>
    <n v="41.902782000000002"/>
    <n v="12.496366"/>
    <s v="Banking &amp; Finance"/>
    <s v="Micro (1-10)"/>
    <x v="6"/>
    <d v="2024-05-14T00:00:00"/>
    <s v="Custom solution"/>
    <s v="Sales Accepted"/>
    <n v="4"/>
    <m/>
    <m/>
    <n v="811"/>
    <n v="0.2"/>
    <d v="2025-04-10T00:00:00"/>
    <m/>
  </r>
  <r>
    <s v="Windler Group"/>
    <s v="Germany"/>
    <n v="52.520007999999997"/>
    <n v="13.404954"/>
    <s v="IT &amp; IT Services"/>
    <s v="Micro (1-10)"/>
    <x v="3"/>
    <d v="2024-01-29T00:00:00"/>
    <s v="Services"/>
    <s v="Sales Accepted"/>
    <n v="4"/>
    <m/>
    <m/>
    <n v="993"/>
    <n v="0.2"/>
    <d v="2024-08-19T00:00:00"/>
    <m/>
  </r>
  <r>
    <s v="Moore Inc"/>
    <s v="Italy"/>
    <n v="41.902782000000002"/>
    <n v="12.496366"/>
    <s v="Professional Services &amp; Consulting"/>
    <s v="Micro (1-10)"/>
    <x v="7"/>
    <d v="2024-04-30T00:00:00"/>
    <s v="Custom solution"/>
    <s v="Sales Accepted"/>
    <n v="4"/>
    <m/>
    <m/>
    <n v="1083"/>
    <n v="0.5"/>
    <d v="2025-01-03T00:00:00"/>
    <m/>
  </r>
  <r>
    <s v="Herzog-Jacobi"/>
    <s v="Spain"/>
    <n v="40.416775000000001"/>
    <n v="-3.7037900000000001"/>
    <s v="Transportation &amp; Logistics"/>
    <s v="Micro (1-10)"/>
    <x v="3"/>
    <d v="2024-04-28T00:00:00"/>
    <s v="Services"/>
    <s v="Sales Accepted"/>
    <n v="4"/>
    <m/>
    <m/>
    <n v="928"/>
    <n v="0.5"/>
    <d v="2025-02-19T00:00:00"/>
    <m/>
  </r>
  <r>
    <s v="Murazik, Johnson and Roob"/>
    <s v="Italy"/>
    <n v="41.902782000000002"/>
    <n v="12.496366"/>
    <s v="Transportation &amp; Logistics"/>
    <s v="Micro (1-10)"/>
    <x v="4"/>
    <d v="2024-04-19T00:00:00"/>
    <s v="SAAS"/>
    <s v="Sales Accepted"/>
    <n v="4"/>
    <m/>
    <m/>
    <n v="307"/>
    <n v="0.3"/>
    <d v="2025-01-10T00:00:00"/>
    <m/>
  </r>
  <r>
    <s v="Koss, Reilly and Monahan"/>
    <s v="Italy"/>
    <n v="41.902782000000002"/>
    <n v="12.496366"/>
    <s v="Transportation &amp; Logistics"/>
    <s v="Micro (1-10)"/>
    <x v="0"/>
    <d v="2024-04-02T00:00:00"/>
    <s v="SAAS"/>
    <s v="Sales Accepted"/>
    <n v="4"/>
    <m/>
    <m/>
    <n v="697"/>
    <n v="0.6"/>
    <d v="2024-11-03T00:00:00"/>
    <m/>
  </r>
  <r>
    <s v="Douglas, Kulas and Roberts"/>
    <s v="Switzerland"/>
    <n v="46.204391000000001"/>
    <n v="6.1431579999999997"/>
    <s v="IT &amp; IT Services"/>
    <s v="Micro (1-10)"/>
    <x v="3"/>
    <d v="2024-04-07T00:00:00"/>
    <s v="Services"/>
    <s v="Sales Accepted"/>
    <n v="4"/>
    <m/>
    <m/>
    <n v="451"/>
    <n v="0.3"/>
    <d v="2024-05-27T00:00:00"/>
    <m/>
  </r>
  <r>
    <s v="Jacobs, Fay and Konopelski"/>
    <s v="Switzerland"/>
    <n v="46.204391000000001"/>
    <n v="6.1431579999999997"/>
    <s v="Banking &amp; Finance"/>
    <s v="Micro (1-10)"/>
    <x v="3"/>
    <d v="2024-01-25T00:00:00"/>
    <s v="Custom solution"/>
    <s v="Sales Accepted"/>
    <n v="4"/>
    <m/>
    <m/>
    <n v="1160"/>
    <n v="0.2"/>
    <d v="2024-07-29T00:00:00"/>
    <m/>
  </r>
  <r>
    <s v="Dooley-Walker"/>
    <s v="Italy"/>
    <n v="41.902782000000002"/>
    <n v="12.496366"/>
    <s v="Transportation &amp; Logistics"/>
    <s v="Micro (1-10)"/>
    <x v="3"/>
    <d v="2024-05-12T00:00:00"/>
    <s v="SAAS"/>
    <s v="Sales Accepted"/>
    <n v="4"/>
    <m/>
    <m/>
    <n v="790"/>
    <n v="0.3"/>
    <d v="2025-03-19T00:00:00"/>
    <m/>
  </r>
  <r>
    <s v="Connelly, Tillman and Smith"/>
    <s v="France"/>
    <n v="48.864716000000001"/>
    <n v="2.3490139999999999"/>
    <s v="Banking &amp; Finance"/>
    <s v="Micro (1-10)"/>
    <x v="1"/>
    <d v="2024-01-10T00:00:00"/>
    <s v="SAAS"/>
    <s v="Sales Accepted"/>
    <n v="4"/>
    <m/>
    <m/>
    <n v="1196"/>
    <n v="0.2"/>
    <d v="2024-07-04T00:00:00"/>
    <m/>
  </r>
  <r>
    <s v="Emard-Hartmann"/>
    <s v="Italy"/>
    <n v="41.902782000000002"/>
    <n v="12.496366"/>
    <s v="Government Administration &amp; Healthcare"/>
    <s v="Micro (1-10)"/>
    <x v="1"/>
    <d v="2024-02-28T00:00:00"/>
    <s v="Services"/>
    <s v="Sales Accepted"/>
    <n v="4"/>
    <m/>
    <m/>
    <n v="915"/>
    <n v="0.3"/>
    <d v="2024-12-18T00:00:00"/>
    <m/>
  </r>
  <r>
    <s v="Schaden-Bauch"/>
    <s v="Austria"/>
    <n v="48.210033000000003"/>
    <n v="16.363448999999999"/>
    <s v="IT &amp; IT Services"/>
    <s v="Micro (1-10)"/>
    <x v="3"/>
    <d v="2024-03-27T00:00:00"/>
    <s v="Services"/>
    <s v="Sales Accepted"/>
    <n v="4"/>
    <m/>
    <m/>
    <n v="1075"/>
    <n v="0.3"/>
    <d v="2025-02-19T00:00:00"/>
    <m/>
  </r>
  <r>
    <s v="Hartmann LLC"/>
    <s v="Switzerland"/>
    <n v="46.204391000000001"/>
    <n v="6.1431579999999997"/>
    <s v="Energy &amp; Utilities"/>
    <s v="Micro (1-10)"/>
    <x v="4"/>
    <d v="2024-04-18T00:00:00"/>
    <s v="SAAS"/>
    <s v="Sales Accepted"/>
    <n v="4"/>
    <m/>
    <m/>
    <n v="789"/>
    <n v="0.2"/>
    <d v="2024-11-07T00:00:00"/>
    <m/>
  </r>
  <r>
    <s v="Wehner-Kuphal"/>
    <s v="Belgium"/>
    <n v="51.260196999999998"/>
    <n v="4.4027710000000004"/>
    <s v="Professional Services &amp; Consulting"/>
    <s v="Micro (1-10)"/>
    <x v="4"/>
    <d v="2024-02-16T00:00:00"/>
    <s v="SAAS"/>
    <s v="Sales Accepted"/>
    <n v="4"/>
    <m/>
    <m/>
    <n v="492"/>
    <n v="0.3"/>
    <d v="2024-04-27T00:00:00"/>
    <m/>
  </r>
  <r>
    <s v="Mydeo"/>
    <s v="Italy"/>
    <n v="41.902782000000002"/>
    <n v="12.496366"/>
    <s v="Telecommunications"/>
    <s v="Medium (201-500)"/>
    <x v="1"/>
    <d v="2024-02-23T00:00:00"/>
    <s v="Services"/>
    <s v="Sales Accepted"/>
    <n v="4"/>
    <m/>
    <m/>
    <n v="1940"/>
    <n v="0.4"/>
    <d v="2024-12-08T00:00:00"/>
    <m/>
  </r>
  <r>
    <s v="Tazzy"/>
    <s v="Germany"/>
    <n v="52.520007999999997"/>
    <n v="13.404954"/>
    <s v="IT &amp; IT Services"/>
    <s v="Medium (201-500)"/>
    <x v="2"/>
    <d v="2024-02-03T00:00:00"/>
    <s v="Custom solution"/>
    <s v="Sales Accepted"/>
    <n v="4"/>
    <m/>
    <m/>
    <n v="6881"/>
    <n v="0.2"/>
    <d v="2024-06-25T00:00:00"/>
    <m/>
  </r>
  <r>
    <s v="Roomm"/>
    <s v="Portugal"/>
    <n v="38.736946000000003"/>
    <n v="-9.1426850000000002"/>
    <s v="Banking &amp; Finance"/>
    <s v="Medium (201-500)"/>
    <x v="5"/>
    <d v="2024-04-06T00:00:00"/>
    <s v="SAAS"/>
    <s v="Sales Accepted"/>
    <n v="4"/>
    <m/>
    <m/>
    <n v="1944"/>
    <n v="0.3"/>
    <d v="2025-01-16T00:00:00"/>
    <m/>
  </r>
  <r>
    <s v="Plambee"/>
    <s v="Belgium"/>
    <n v="51.260196999999998"/>
    <n v="4.4027710000000004"/>
    <s v="Government Administration &amp; Healthcare"/>
    <s v="Medium (201-500)"/>
    <x v="5"/>
    <d v="2024-03-29T00:00:00"/>
    <s v="Services"/>
    <s v="Sales Accepted"/>
    <n v="4"/>
    <m/>
    <m/>
    <n v="7599"/>
    <n v="0.6"/>
    <d v="2024-06-06T00:00:00"/>
    <m/>
  </r>
  <r>
    <s v="Agivu"/>
    <s v="Portugal"/>
    <n v="38.736946000000003"/>
    <n v="-9.1426850000000002"/>
    <s v="IT &amp; IT Services"/>
    <s v="Medium (201-500)"/>
    <x v="3"/>
    <d v="2024-01-16T00:00:00"/>
    <s v="Custom solution"/>
    <s v="Sales Accepted"/>
    <n v="4"/>
    <m/>
    <m/>
    <n v="4083"/>
    <n v="0.1"/>
    <d v="2024-03-18T00:00:00"/>
    <m/>
  </r>
  <r>
    <s v="Browsebug"/>
    <s v="Switzerland"/>
    <n v="46.204391000000001"/>
    <n v="6.1431579999999997"/>
    <s v="IT &amp; IT Services"/>
    <s v="Medium (201-500)"/>
    <x v="0"/>
    <d v="2024-03-26T00:00:00"/>
    <s v="Custom solution"/>
    <s v="Sales Accepted"/>
    <n v="4"/>
    <m/>
    <m/>
    <n v="6631"/>
    <n v="0.4"/>
    <d v="2024-12-08T00:00:00"/>
    <m/>
  </r>
  <r>
    <s v="Fadeo"/>
    <s v="Italy"/>
    <n v="41.902782000000002"/>
    <n v="12.496366"/>
    <s v="Education &amp; Science"/>
    <s v="Medium (201-500)"/>
    <x v="7"/>
    <d v="2024-04-18T00:00:00"/>
    <s v="SAAS"/>
    <s v="Sales Accepted"/>
    <n v="4"/>
    <m/>
    <m/>
    <n v="3675"/>
    <n v="0.6"/>
    <d v="2024-11-10T00:00:00"/>
    <m/>
  </r>
  <r>
    <s v="Bluejam"/>
    <s v="Italy"/>
    <n v="41.902782000000002"/>
    <n v="12.496366"/>
    <s v="Construction &amp; Engineering"/>
    <s v="Medium (201-500)"/>
    <x v="7"/>
    <d v="2024-03-18T00:00:00"/>
    <s v="Custom solution"/>
    <s v="Sales Accepted"/>
    <n v="4"/>
    <m/>
    <m/>
    <n v="6491"/>
    <n v="0.2"/>
    <d v="2024-12-07T00:00:00"/>
    <m/>
  </r>
  <r>
    <s v="Kazu"/>
    <s v="Italy"/>
    <n v="41.902782000000002"/>
    <n v="12.496366"/>
    <s v="Banking &amp; Finance"/>
    <s v="Medium (201-500)"/>
    <x v="6"/>
    <d v="2024-04-30T00:00:00"/>
    <s v="Services"/>
    <s v="Sales Accepted"/>
    <n v="4"/>
    <m/>
    <m/>
    <n v="666"/>
    <n v="0.9"/>
    <d v="2025-02-15T00:00:00"/>
    <m/>
  </r>
  <r>
    <s v="Eayo"/>
    <s v="Switzerland"/>
    <n v="46.204391000000001"/>
    <n v="6.1431579999999997"/>
    <s v="IT &amp; IT Services"/>
    <s v="Medium (201-500)"/>
    <x v="3"/>
    <d v="2024-05-21T00:00:00"/>
    <s v="SAAS"/>
    <s v="Sales Accepted"/>
    <n v="4"/>
    <m/>
    <m/>
    <n v="6272"/>
    <n v="0.9"/>
    <d v="2024-09-20T00:00:00"/>
    <m/>
  </r>
  <r>
    <s v="LiveZ"/>
    <s v="Switzerland"/>
    <n v="46.204391000000001"/>
    <n v="6.1431579999999997"/>
    <s v="Energy &amp; Utilities"/>
    <s v="Medium (201-500)"/>
    <x v="2"/>
    <d v="2024-05-14T00:00:00"/>
    <s v="Services"/>
    <s v="Sales Accepted"/>
    <n v="4"/>
    <m/>
    <m/>
    <n v="6217"/>
    <n v="0.9"/>
    <d v="2024-07-18T00:00:00"/>
    <m/>
  </r>
  <r>
    <s v="Brainbox"/>
    <s v="France"/>
    <n v="48.864716000000001"/>
    <n v="2.3490139999999999"/>
    <s v="IT &amp; IT Services"/>
    <s v="Medium (201-500)"/>
    <x v="3"/>
    <d v="2024-02-13T00:00:00"/>
    <s v="SAAS"/>
    <s v="Sales Accepted"/>
    <n v="4"/>
    <m/>
    <m/>
    <n v="3368"/>
    <n v="0.8"/>
    <d v="2024-07-11T00:00:00"/>
    <m/>
  </r>
  <r>
    <s v="Mymm"/>
    <s v="Italy"/>
    <n v="41.902782000000002"/>
    <n v="12.496366"/>
    <s v="Construction &amp; Engineering"/>
    <s v="Medium (201-500)"/>
    <x v="2"/>
    <d v="2024-05-27T00:00:00"/>
    <s v="Services"/>
    <s v="Sales Accepted"/>
    <n v="4"/>
    <m/>
    <m/>
    <n v="6401"/>
    <n v="0.4"/>
    <d v="2024-10-28T00:00:00"/>
    <m/>
  </r>
  <r>
    <s v="Oyonder"/>
    <s v="France"/>
    <n v="48.864716000000001"/>
    <n v="2.3490139999999999"/>
    <s v="Transportation &amp; Logistics"/>
    <s v="Medium (201-500)"/>
    <x v="5"/>
    <d v="2024-02-17T00:00:00"/>
    <s v="Custom solution"/>
    <s v="Sales Accepted"/>
    <n v="4"/>
    <m/>
    <m/>
    <n v="6003"/>
    <n v="0.5"/>
    <d v="2024-07-26T00:00:00"/>
    <m/>
  </r>
  <r>
    <s v="Skinder"/>
    <s v="Austria"/>
    <n v="48.210033000000003"/>
    <n v="16.363448999999999"/>
    <s v="Transportation &amp; Logistics"/>
    <s v="Medium (201-500)"/>
    <x v="3"/>
    <d v="2024-01-27T00:00:00"/>
    <s v="Services"/>
    <s v="Sales Accepted"/>
    <n v="4"/>
    <m/>
    <m/>
    <n v="4630"/>
    <n v="0.6"/>
    <d v="2024-04-20T00:00:00"/>
    <m/>
  </r>
  <r>
    <s v="Minyx"/>
    <s v="Belgium"/>
    <n v="51.260196999999998"/>
    <n v="4.4027710000000004"/>
    <s v="Manufacturing &amp; Production"/>
    <s v="Medium (201-500)"/>
    <x v="7"/>
    <d v="2024-05-29T00:00:00"/>
    <s v="Custom solution"/>
    <s v="Sales Accepted"/>
    <n v="4"/>
    <m/>
    <m/>
    <n v="1412"/>
    <n v="0.2"/>
    <d v="2025-05-12T00:00:00"/>
    <m/>
  </r>
  <r>
    <s v="Ooba"/>
    <s v="Germany"/>
    <n v="52.520007999999997"/>
    <n v="13.404954"/>
    <s v="IT &amp; IT Services"/>
    <s v="Medium (201-500)"/>
    <x v="0"/>
    <d v="2024-01-10T00:00:00"/>
    <s v="Custom solution"/>
    <s v="Sales Accepted"/>
    <n v="4"/>
    <m/>
    <m/>
    <n v="7814"/>
    <n v="0.5"/>
    <d v="2024-09-17T00:00:00"/>
    <m/>
  </r>
  <r>
    <s v="Zoomlounge"/>
    <s v="Netherlands"/>
    <n v="52.370215999999999"/>
    <n v="4.895168"/>
    <s v="Transportation &amp; Logistics"/>
    <s v="Medium (201-500)"/>
    <x v="4"/>
    <d v="2024-05-22T00:00:00"/>
    <s v="SAAS"/>
    <s v="Sales Accepted"/>
    <n v="4"/>
    <m/>
    <m/>
    <n v="7896"/>
    <n v="0.2"/>
    <d v="2024-12-23T00:00:00"/>
    <m/>
  </r>
  <r>
    <s v="Tazz"/>
    <s v="Switzerland"/>
    <n v="46.204391000000001"/>
    <n v="6.1431579999999997"/>
    <s v="Government Administration &amp; Healthcare"/>
    <s v="Medium (201-500)"/>
    <x v="3"/>
    <d v="2024-04-22T00:00:00"/>
    <s v="Custom solution"/>
    <s v="Sales Accepted"/>
    <n v="4"/>
    <m/>
    <m/>
    <n v="2922"/>
    <n v="0.3"/>
    <d v="2024-05-31T00:00:00"/>
    <m/>
  </r>
  <r>
    <s v="Dynazzy"/>
    <s v="France"/>
    <n v="48.864716000000001"/>
    <n v="2.3490139999999999"/>
    <s v="Energy &amp; Utilities"/>
    <s v="Medium (201-500)"/>
    <x v="7"/>
    <d v="2024-01-17T00:00:00"/>
    <s v="SAAS"/>
    <s v="Sales Accepted"/>
    <n v="4"/>
    <m/>
    <m/>
    <n v="5709"/>
    <n v="0.3"/>
    <d v="2024-02-29T00:00:00"/>
    <m/>
  </r>
  <r>
    <s v="Wikibox"/>
    <s v="Italy"/>
    <n v="41.902782000000002"/>
    <n v="12.496366"/>
    <s v="Transportation &amp; Logistics"/>
    <s v="Medium (201-500)"/>
    <x v="2"/>
    <d v="2024-02-02T00:00:00"/>
    <s v="Custom solution"/>
    <s v="Sales Accepted"/>
    <n v="4"/>
    <m/>
    <m/>
    <n v="1102"/>
    <n v="0.3"/>
    <d v="2024-10-26T00:00:00"/>
    <m/>
  </r>
  <r>
    <s v="Tagcat"/>
    <s v="Germany"/>
    <n v="52.520007999999997"/>
    <n v="13.404954"/>
    <s v="Banking &amp; Finance"/>
    <s v="Medium (201-500)"/>
    <x v="6"/>
    <d v="2024-02-18T00:00:00"/>
    <s v="Custom solution"/>
    <s v="Sales Accepted"/>
    <n v="4"/>
    <m/>
    <m/>
    <n v="3809"/>
    <n v="0.3"/>
    <d v="2024-10-13T00:00:00"/>
    <m/>
  </r>
  <r>
    <s v="Quimm"/>
    <s v="Italy"/>
    <n v="41.902782000000002"/>
    <n v="12.496366"/>
    <s v="Manufacturing &amp; Production"/>
    <s v="Medium (201-500)"/>
    <x v="0"/>
    <d v="2024-05-04T00:00:00"/>
    <s v="Services"/>
    <s v="Sales Accepted"/>
    <n v="4"/>
    <m/>
    <m/>
    <n v="3896"/>
    <n v="0.2"/>
    <d v="2024-09-14T00:00:00"/>
    <m/>
  </r>
  <r>
    <s v="Mita"/>
    <s v="Germany"/>
    <n v="52.520007999999997"/>
    <n v="13.404954"/>
    <s v="IT &amp; IT Services"/>
    <s v="Medium (201-500)"/>
    <x v="4"/>
    <d v="2024-05-22T00:00:00"/>
    <s v="Services"/>
    <s v="Sales Accepted"/>
    <n v="4"/>
    <m/>
    <m/>
    <n v="6990"/>
    <n v="0.5"/>
    <d v="2025-03-12T00:00:00"/>
    <m/>
  </r>
  <r>
    <s v="Devcast"/>
    <s v="Netherlands"/>
    <n v="52.370215999999999"/>
    <n v="4.895168"/>
    <s v="Banking &amp; Finance"/>
    <s v="Medium (201-500)"/>
    <x v="2"/>
    <d v="2024-05-27T00:00:00"/>
    <s v="SAAS"/>
    <s v="Sales Accepted"/>
    <n v="4"/>
    <m/>
    <m/>
    <n v="6435"/>
    <n v="0.5"/>
    <d v="2025-04-12T00:00:00"/>
    <m/>
  </r>
  <r>
    <s v="Yombu"/>
    <s v="Switzerland"/>
    <n v="46.204391000000001"/>
    <n v="6.1431579999999997"/>
    <s v="Transportation &amp; Logistics"/>
    <s v="Medium (201-500)"/>
    <x v="3"/>
    <d v="2024-01-19T00:00:00"/>
    <s v="Services"/>
    <s v="Sales Accepted"/>
    <n v="4"/>
    <m/>
    <m/>
    <n v="3314"/>
    <n v="0.4"/>
    <d v="2025-01-09T00:00:00"/>
    <m/>
  </r>
  <r>
    <s v="Janyx"/>
    <s v="Portugal"/>
    <n v="38.736946000000003"/>
    <n v="-9.1426850000000002"/>
    <s v="Energy &amp; Utilities"/>
    <s v="Medium (201-500)"/>
    <x v="4"/>
    <d v="2024-04-15T00:00:00"/>
    <s v="Services"/>
    <s v="Sales Accepted"/>
    <n v="4"/>
    <m/>
    <m/>
    <n v="5389"/>
    <n v="0.5"/>
    <d v="2024-07-15T00:00:00"/>
    <m/>
  </r>
  <r>
    <s v="Avamba"/>
    <s v="Portugal"/>
    <n v="38.736946000000003"/>
    <n v="-9.1426850000000002"/>
    <s v="IT &amp; IT Services"/>
    <s v="Medium (201-500)"/>
    <x v="3"/>
    <d v="2024-05-24T00:00:00"/>
    <s v="SAAS"/>
    <s v="Sales Accepted"/>
    <n v="4"/>
    <m/>
    <m/>
    <n v="6440"/>
    <n v="0.3"/>
    <d v="2025-04-14T00:00:00"/>
    <m/>
  </r>
  <r>
    <s v="Eidel"/>
    <s v="Italy"/>
    <n v="41.902782000000002"/>
    <n v="12.496366"/>
    <s v="Energy &amp; Utilities"/>
    <s v="Medium (201-500)"/>
    <x v="0"/>
    <d v="2024-02-24T00:00:00"/>
    <s v="SAAS"/>
    <s v="Sales Accepted"/>
    <n v="4"/>
    <m/>
    <m/>
    <n v="6018"/>
    <n v="1"/>
    <d v="2024-05-05T00:00:00"/>
    <m/>
  </r>
  <r>
    <s v="Zoozzy"/>
    <s v="Italy"/>
    <n v="41.902782000000002"/>
    <n v="12.496366"/>
    <s v="Retail &amp; Distribution"/>
    <s v="Medium (201-500)"/>
    <x v="2"/>
    <d v="2024-03-23T00:00:00"/>
    <s v="Services"/>
    <s v="Sales Accepted"/>
    <n v="4"/>
    <m/>
    <m/>
    <n v="7288"/>
    <n v="0.3"/>
    <d v="2024-10-23T00:00:00"/>
    <m/>
  </r>
  <r>
    <s v="Omba"/>
    <s v="Switzerland"/>
    <n v="46.204391000000001"/>
    <n v="6.1431579999999997"/>
    <s v="Transportation &amp; Logistics"/>
    <s v="Medium (201-500)"/>
    <x v="6"/>
    <d v="2024-04-19T00:00:00"/>
    <s v="SAAS"/>
    <s v="Sales Accepted"/>
    <n v="4"/>
    <m/>
    <m/>
    <n v="1568"/>
    <n v="0.6"/>
    <d v="2024-11-25T00:00:00"/>
    <m/>
  </r>
  <r>
    <s v="Thoughtbridge"/>
    <s v="Germany"/>
    <n v="52.520007999999997"/>
    <n v="13.404954"/>
    <s v="Transportation &amp; Logistics"/>
    <s v="Medium (201-500)"/>
    <x v="2"/>
    <d v="2024-02-07T00:00:00"/>
    <s v="Custom solution"/>
    <s v="Sales Accepted"/>
    <n v="4"/>
    <m/>
    <m/>
    <n v="2820"/>
    <n v="0.9"/>
    <d v="2024-11-21T00:00:00"/>
    <m/>
  </r>
  <r>
    <s v="Skidoo"/>
    <s v="France"/>
    <n v="48.864716000000001"/>
    <n v="2.3490139999999999"/>
    <s v="IT &amp; IT Services"/>
    <s v="Medium (201-500)"/>
    <x v="4"/>
    <d v="2024-02-24T00:00:00"/>
    <s v="Custom solution"/>
    <s v="Sales Accepted"/>
    <n v="4"/>
    <m/>
    <m/>
    <n v="556"/>
    <n v="0.5"/>
    <d v="2024-11-02T00:00:00"/>
    <m/>
  </r>
  <r>
    <s v="Tagtune"/>
    <s v="Italy"/>
    <n v="41.902782000000002"/>
    <n v="12.496366"/>
    <s v="Entertainment &amp; Media &amp; Hospitality"/>
    <s v="Medium (201-500)"/>
    <x v="4"/>
    <d v="2024-04-20T00:00:00"/>
    <s v="Custom solution"/>
    <s v="Sales Accepted"/>
    <n v="4"/>
    <m/>
    <m/>
    <n v="3396"/>
    <n v="0.4"/>
    <d v="2024-10-02T00:00:00"/>
    <m/>
  </r>
  <r>
    <s v="Edgewire"/>
    <s v="France"/>
    <n v="48.864716000000001"/>
    <n v="2.3490139999999999"/>
    <s v="Telecommunications"/>
    <s v="Medium (201-500)"/>
    <x v="7"/>
    <d v="2024-01-07T00:00:00"/>
    <s v="SAAS"/>
    <s v="Sales Accepted"/>
    <n v="4"/>
    <m/>
    <m/>
    <n v="3793"/>
    <n v="1"/>
    <d v="2024-02-15T00:00:00"/>
    <m/>
  </r>
  <r>
    <s v="Kamba"/>
    <s v="France"/>
    <n v="48.864716000000001"/>
    <n v="2.3490139999999999"/>
    <s v="Manufacturing &amp; Production"/>
    <s v="Medium (201-500)"/>
    <x v="2"/>
    <d v="2024-01-25T00:00:00"/>
    <s v="Custom solution"/>
    <s v="Sales Accepted"/>
    <n v="4"/>
    <m/>
    <m/>
    <n v="3275"/>
    <n v="0.2"/>
    <d v="2024-09-16T00:00:00"/>
    <m/>
  </r>
  <r>
    <s v="Vitz"/>
    <s v="Netherlands"/>
    <n v="52.370215999999999"/>
    <n v="4.895168"/>
    <s v="Professional Services &amp; Consulting"/>
    <s v="Medium (201-500)"/>
    <x v="3"/>
    <d v="2024-05-22T00:00:00"/>
    <s v="Services"/>
    <s v="Sales Accepted"/>
    <n v="4"/>
    <m/>
    <m/>
    <n v="7618"/>
    <n v="0.3"/>
    <d v="2025-03-01T00:00:00"/>
    <m/>
  </r>
  <r>
    <s v="Twiyo"/>
    <s v="Italy"/>
    <n v="41.902782000000002"/>
    <n v="12.496366"/>
    <s v="Banking &amp; Finance"/>
    <s v="Medium (201-500)"/>
    <x v="2"/>
    <d v="2024-05-16T00:00:00"/>
    <s v="Custom solution"/>
    <s v="Sales Accepted"/>
    <n v="4"/>
    <m/>
    <m/>
    <n v="1240"/>
    <n v="0.7"/>
    <d v="2024-07-15T00:00:00"/>
    <m/>
  </r>
  <r>
    <s v="Lazzy"/>
    <s v="Italy"/>
    <n v="41.902782000000002"/>
    <n v="12.496366"/>
    <s v="IT &amp; IT Services"/>
    <s v="Medium (201-500)"/>
    <x v="7"/>
    <d v="2024-03-14T00:00:00"/>
    <s v="Custom solution"/>
    <s v="Sales Accepted"/>
    <n v="4"/>
    <m/>
    <m/>
    <n v="2040"/>
    <n v="0.4"/>
    <d v="2024-10-31T00:00:00"/>
    <m/>
  </r>
  <r>
    <s v="Miboo"/>
    <s v="Switzerland"/>
    <n v="46.204391000000001"/>
    <n v="6.1431579999999997"/>
    <s v="Banking &amp; Finance"/>
    <s v="Medium (201-500)"/>
    <x v="2"/>
    <d v="2024-03-02T00:00:00"/>
    <s v="Custom solution"/>
    <s v="Sales Accepted"/>
    <n v="4"/>
    <m/>
    <m/>
    <n v="4371"/>
    <n v="0.1"/>
    <d v="2024-11-25T00:00:00"/>
    <m/>
  </r>
  <r>
    <s v="Jabbertype"/>
    <s v="Italy"/>
    <n v="41.902782000000002"/>
    <n v="12.496366"/>
    <s v="Banking &amp; Finance"/>
    <s v="Medium (201-500)"/>
    <x v="2"/>
    <d v="2024-05-20T00:00:00"/>
    <s v="Services"/>
    <s v="Sales Accepted"/>
    <n v="4"/>
    <m/>
    <m/>
    <n v="6865"/>
    <n v="0.8"/>
    <d v="2024-12-25T00:00:00"/>
    <m/>
  </r>
  <r>
    <s v="Izio"/>
    <s v="Netherlands"/>
    <n v="52.370215999999999"/>
    <n v="4.895168"/>
    <s v="Professional Services &amp; Consulting"/>
    <s v="Medium (201-500)"/>
    <x v="5"/>
    <d v="2024-05-14T00:00:00"/>
    <s v="SAAS"/>
    <s v="Sales Accepted"/>
    <n v="4"/>
    <m/>
    <m/>
    <n v="1037"/>
    <n v="0.4"/>
    <d v="2024-11-13T00:00:00"/>
    <m/>
  </r>
  <r>
    <s v="Stamm, Hintz and Smith"/>
    <s v="Netherlands"/>
    <n v="52.370215999999999"/>
    <n v="4.895168"/>
    <s v="Manufacturing &amp; Production"/>
    <s v="Medium (201-500)"/>
    <x v="3"/>
    <d v="2024-05-14T00:00:00"/>
    <s v="Custom solution"/>
    <s v="Sales Accepted"/>
    <n v="4"/>
    <m/>
    <m/>
    <n v="3278"/>
    <n v="0.9"/>
    <d v="2024-06-30T00:00:00"/>
    <m/>
  </r>
  <r>
    <s v="Armstrong, Murphy and Mosciski"/>
    <s v="Portugal"/>
    <n v="38.736946000000003"/>
    <n v="-9.1426850000000002"/>
    <s v="Banking &amp; Finance"/>
    <s v="Medium (201-500)"/>
    <x v="1"/>
    <d v="2024-01-29T00:00:00"/>
    <s v="Services"/>
    <s v="Sales Accepted"/>
    <n v="4"/>
    <m/>
    <m/>
    <n v="7181"/>
    <n v="0.4"/>
    <d v="2024-05-30T00:00:00"/>
    <m/>
  </r>
  <r>
    <s v="Kshlerin Inc"/>
    <s v="Spain"/>
    <n v="40.416775000000001"/>
    <n v="-3.7037900000000001"/>
    <s v="Entertainment &amp; Media &amp; Hospitality"/>
    <s v="Medium (201-500)"/>
    <x v="5"/>
    <d v="2024-05-02T00:00:00"/>
    <s v="SAAS"/>
    <s v="Sales Accepted"/>
    <n v="4"/>
    <m/>
    <m/>
    <n v="3474"/>
    <n v="0.7"/>
    <d v="2024-10-04T00:00:00"/>
    <m/>
  </r>
  <r>
    <s v="Cartwright-O'Reilly"/>
    <s v="Germany"/>
    <n v="52.520007999999997"/>
    <n v="13.404954"/>
    <s v="Retail &amp; Distribution"/>
    <s v="Medium (201-500)"/>
    <x v="7"/>
    <d v="2024-01-27T00:00:00"/>
    <s v="Services"/>
    <s v="Sales Accepted"/>
    <n v="4"/>
    <m/>
    <m/>
    <n v="6180"/>
    <n v="0.4"/>
    <d v="2024-06-02T00:00:00"/>
    <m/>
  </r>
  <r>
    <s v="Koss, Buckridge and Ritchie"/>
    <s v="Switzerland"/>
    <n v="46.204391000000001"/>
    <n v="6.1431579999999997"/>
    <s v="Retail &amp; Distribution"/>
    <s v="Medium (201-500)"/>
    <x v="0"/>
    <d v="2024-05-15T00:00:00"/>
    <s v="Services"/>
    <s v="Sales Accepted"/>
    <n v="4"/>
    <m/>
    <m/>
    <n v="2254"/>
    <n v="0.5"/>
    <d v="2024-12-03T00:00:00"/>
    <m/>
  </r>
  <r>
    <s v="Konopelski, Lebsack and Breitenberg"/>
    <s v="Belgium"/>
    <n v="51.260196999999998"/>
    <n v="4.4027710000000004"/>
    <s v="Government Administration &amp; Healthcare"/>
    <s v="Medium (201-500)"/>
    <x v="0"/>
    <d v="2024-01-15T00:00:00"/>
    <s v="SAAS"/>
    <s v="Sales Accepted"/>
    <n v="4"/>
    <m/>
    <m/>
    <n v="1610"/>
    <n v="0.6"/>
    <d v="2024-08-13T00:00:00"/>
    <m/>
  </r>
  <r>
    <s v="Stokes Inc"/>
    <s v="Italy"/>
    <n v="41.902782000000002"/>
    <n v="12.496366"/>
    <s v="Transportation &amp; Logistics"/>
    <s v="Medium (201-500)"/>
    <x v="3"/>
    <d v="2024-01-29T00:00:00"/>
    <s v="Services"/>
    <s v="Sales Accepted"/>
    <n v="4"/>
    <m/>
    <m/>
    <n v="2244"/>
    <n v="0.2"/>
    <d v="2024-03-01T00:00:00"/>
    <m/>
  </r>
  <r>
    <s v="Schinner LLC"/>
    <s v="Belgium"/>
    <n v="51.260196999999998"/>
    <n v="4.4027710000000004"/>
    <s v="Agriculture &amp; Mining"/>
    <s v="Medium (201-500)"/>
    <x v="4"/>
    <d v="2024-05-05T00:00:00"/>
    <s v="SAAS"/>
    <s v="Sales Accepted"/>
    <n v="4"/>
    <m/>
    <m/>
    <n v="1607"/>
    <n v="0.5"/>
    <d v="2024-10-30T00:00:00"/>
    <m/>
  </r>
  <r>
    <s v="Kovacek Inc"/>
    <s v="Germany"/>
    <n v="52.520007999999997"/>
    <n v="13.404954"/>
    <s v="Transportation &amp; Logistics"/>
    <s v="Medium (201-500)"/>
    <x v="1"/>
    <d v="2024-04-26T00:00:00"/>
    <s v="Custom solution"/>
    <s v="Sales Accepted"/>
    <n v="4"/>
    <m/>
    <m/>
    <n v="3843"/>
    <n v="0.3"/>
    <d v="2024-05-27T00:00:00"/>
    <m/>
  </r>
  <r>
    <s v="Nienow, Kris and Lehner"/>
    <s v="Italy"/>
    <n v="41.902782000000002"/>
    <n v="12.496366"/>
    <s v="Transportation &amp; Logistics"/>
    <s v="Medium (201-500)"/>
    <x v="2"/>
    <d v="2024-02-24T00:00:00"/>
    <s v="SAAS"/>
    <s v="Sales Accepted"/>
    <n v="4"/>
    <m/>
    <m/>
    <n v="630"/>
    <n v="0.4"/>
    <d v="2025-01-31T00:00:00"/>
    <m/>
  </r>
  <r>
    <s v="Larson, Rutherford and Boyer"/>
    <s v="Germany"/>
    <n v="52.520007999999997"/>
    <n v="13.404954"/>
    <s v="Transportation &amp; Logistics"/>
    <s v="Medium (201-500)"/>
    <x v="4"/>
    <d v="2024-04-13T00:00:00"/>
    <s v="SAAS"/>
    <s v="Sales Accepted"/>
    <n v="4"/>
    <m/>
    <m/>
    <n v="3866"/>
    <n v="0.6"/>
    <d v="2024-05-06T00:00:00"/>
    <m/>
  </r>
  <r>
    <s v="McCullough-Wuckert"/>
    <s v="Italy"/>
    <n v="41.902782000000002"/>
    <n v="12.496366"/>
    <s v="Transportation &amp; Logistics"/>
    <s v="Medium (201-500)"/>
    <x v="2"/>
    <d v="2024-05-06T00:00:00"/>
    <s v="Services"/>
    <s v="Sales Accepted"/>
    <n v="4"/>
    <m/>
    <m/>
    <n v="4358"/>
    <n v="0.3"/>
    <d v="2024-06-07T00:00:00"/>
    <m/>
  </r>
  <r>
    <s v="Cruickshank Inc"/>
    <s v="Netherlands"/>
    <n v="52.370215999999999"/>
    <n v="4.895168"/>
    <s v="Government Administration &amp; Healthcare"/>
    <s v="Medium (201-500)"/>
    <x v="2"/>
    <d v="2024-05-03T00:00:00"/>
    <s v="Services"/>
    <s v="Sales Accepted"/>
    <n v="4"/>
    <m/>
    <m/>
    <n v="1808"/>
    <n v="0.8"/>
    <d v="2025-01-07T00:00:00"/>
    <m/>
  </r>
  <r>
    <s v="Wolf, Lakin and Hodkiewicz"/>
    <s v="France"/>
    <n v="48.864716000000001"/>
    <n v="2.3490139999999999"/>
    <s v="Recreation &amp; Sports"/>
    <s v="Medium (201-500)"/>
    <x v="7"/>
    <d v="2024-05-22T00:00:00"/>
    <s v="Custom solution"/>
    <s v="Sales Accepted"/>
    <n v="4"/>
    <m/>
    <m/>
    <n v="6476"/>
    <n v="0.2"/>
    <d v="2024-08-07T00:00:00"/>
    <m/>
  </r>
  <r>
    <s v="Okuneva and Sons"/>
    <s v="France"/>
    <n v="48.864716000000001"/>
    <n v="2.3490139999999999"/>
    <s v="IT &amp; IT Services"/>
    <s v="Medium (201-500)"/>
    <x v="6"/>
    <d v="2024-01-17T00:00:00"/>
    <s v="SAAS"/>
    <s v="Sales Accepted"/>
    <n v="4"/>
    <m/>
    <m/>
    <n v="4366"/>
    <n v="0.1"/>
    <d v="2024-06-08T00:00:00"/>
    <m/>
  </r>
  <r>
    <s v="Schneider LLC"/>
    <s v="Portugal"/>
    <n v="38.736946000000003"/>
    <n v="-9.1426850000000002"/>
    <s v="Professional Services &amp; Consulting"/>
    <s v="Medium (201-500)"/>
    <x v="3"/>
    <d v="2024-05-19T00:00:00"/>
    <s v="Services"/>
    <s v="Sales Accepted"/>
    <n v="4"/>
    <m/>
    <m/>
    <n v="4420"/>
    <n v="0.3"/>
    <d v="2024-07-08T00:00:00"/>
    <m/>
  </r>
  <r>
    <s v="Weimann and Sons"/>
    <s v="Germany"/>
    <n v="52.520007999999997"/>
    <n v="13.404954"/>
    <s v="Recreation &amp; Sports"/>
    <s v="Medium (201-500)"/>
    <x v="2"/>
    <d v="2024-05-07T00:00:00"/>
    <s v="Services"/>
    <s v="Sales Accepted"/>
    <n v="4"/>
    <m/>
    <m/>
    <n v="1393"/>
    <n v="0.6"/>
    <d v="2024-12-20T00:00:00"/>
    <m/>
  </r>
  <r>
    <s v="Bins, Jaskolski and Dach"/>
    <s v="Italy"/>
    <n v="41.902782000000002"/>
    <n v="12.496366"/>
    <s v="Retail &amp; Distribution"/>
    <s v="Medium (201-500)"/>
    <x v="2"/>
    <d v="2024-01-05T00:00:00"/>
    <s v="Custom solution"/>
    <s v="Sales Accepted"/>
    <n v="4"/>
    <m/>
    <m/>
    <n v="3648"/>
    <n v="0.3"/>
    <d v="2024-02-03T00:00:00"/>
    <m/>
  </r>
  <r>
    <s v="Hodkiewicz, Corwin and West"/>
    <s v="Germany"/>
    <n v="52.520007999999997"/>
    <n v="13.404954"/>
    <s v="Banking &amp; Finance"/>
    <s v="Medium (201-500)"/>
    <x v="3"/>
    <d v="2024-03-27T00:00:00"/>
    <s v="Services"/>
    <s v="Sales Accepted"/>
    <n v="4"/>
    <m/>
    <m/>
    <n v="4612"/>
    <n v="0.2"/>
    <d v="2024-09-05T00:00:00"/>
    <m/>
  </r>
  <r>
    <s v="Rodriguez-Howell"/>
    <s v="Germany"/>
    <n v="52.520007999999997"/>
    <n v="13.404954"/>
    <s v="Government Administration &amp; Healthcare"/>
    <s v="Medium (201-500)"/>
    <x v="2"/>
    <d v="2024-02-16T00:00:00"/>
    <s v="SAAS"/>
    <s v="Sales Accepted"/>
    <n v="4"/>
    <m/>
    <m/>
    <n v="5992"/>
    <n v="0.2"/>
    <d v="2024-03-31T00:00:00"/>
    <m/>
  </r>
  <r>
    <s v="Auer, Spencer and Schumm"/>
    <s v="Belgium"/>
    <n v="51.260196999999998"/>
    <n v="4.4027710000000004"/>
    <s v="Transportation &amp; Logistics"/>
    <s v="Medium (201-500)"/>
    <x v="5"/>
    <d v="2024-04-29T00:00:00"/>
    <s v="SAAS"/>
    <s v="Sales Accepted"/>
    <n v="4"/>
    <m/>
    <m/>
    <n v="7591"/>
    <n v="0.3"/>
    <d v="2025-02-20T00:00:00"/>
    <m/>
  </r>
  <r>
    <s v="Daniel, Torp and Homenick"/>
    <s v="Italy"/>
    <n v="41.902782000000002"/>
    <n v="12.496366"/>
    <s v="IT &amp; IT Services"/>
    <s v="Medium (201-500)"/>
    <x v="4"/>
    <d v="2024-02-14T00:00:00"/>
    <s v="Services"/>
    <s v="Sales Accepted"/>
    <n v="4"/>
    <m/>
    <m/>
    <n v="1158"/>
    <n v="0.2"/>
    <d v="2024-12-21T00:00:00"/>
    <m/>
  </r>
  <r>
    <s v="Wiegand, Kassulke and McClure"/>
    <s v="Portugal"/>
    <n v="38.736946000000003"/>
    <n v="-9.1426850000000002"/>
    <s v="Retail &amp; Distribution"/>
    <s v="Medium (201-500)"/>
    <x v="4"/>
    <d v="2024-05-17T00:00:00"/>
    <s v="SAAS"/>
    <s v="Sales Accepted"/>
    <n v="4"/>
    <m/>
    <m/>
    <n v="5723"/>
    <n v="0.2"/>
    <d v="2024-11-02T00:00:00"/>
    <m/>
  </r>
  <r>
    <s v="Bode, Streich and Howe"/>
    <s v="Belgium"/>
    <n v="51.260196999999998"/>
    <n v="4.4027710000000004"/>
    <s v="IT &amp; IT Services"/>
    <s v="Medium (201-500)"/>
    <x v="5"/>
    <d v="2024-04-24T00:00:00"/>
    <s v="Custom solution"/>
    <s v="Sales Accepted"/>
    <n v="4"/>
    <m/>
    <m/>
    <n v="4941"/>
    <n v="0.3"/>
    <d v="2024-10-21T00:00:00"/>
    <m/>
  </r>
  <r>
    <s v="Buckridge LLC"/>
    <s v="Spain"/>
    <n v="40.416775000000001"/>
    <n v="-3.7037900000000001"/>
    <s v="Transportation &amp; Logistics"/>
    <s v="Medium (201-500)"/>
    <x v="1"/>
    <d v="2024-03-26T00:00:00"/>
    <s v="SAAS"/>
    <s v="Sales Accepted"/>
    <n v="4"/>
    <m/>
    <m/>
    <n v="3814"/>
    <n v="0.6"/>
    <d v="2024-05-16T00:00:00"/>
    <m/>
  </r>
  <r>
    <s v="Romaguera-Legros"/>
    <s v="Netherlands"/>
    <n v="52.370215999999999"/>
    <n v="4.895168"/>
    <s v="Transportation &amp; Logistics"/>
    <s v="Medium (201-500)"/>
    <x v="4"/>
    <d v="2024-03-01T00:00:00"/>
    <s v="Services"/>
    <s v="Sales Accepted"/>
    <n v="4"/>
    <m/>
    <m/>
    <n v="6893"/>
    <n v="0.5"/>
    <d v="2024-09-21T00:00:00"/>
    <m/>
  </r>
  <r>
    <s v="Walter, Nader and Wintheiser"/>
    <s v="Switzerland"/>
    <n v="46.204391000000001"/>
    <n v="6.1431579999999997"/>
    <s v="Telecommunications"/>
    <s v="Medium (201-500)"/>
    <x v="2"/>
    <d v="2024-01-14T00:00:00"/>
    <s v="Services"/>
    <s v="Sales Accepted"/>
    <n v="4"/>
    <m/>
    <m/>
    <n v="3543"/>
    <n v="0.4"/>
    <d v="2024-07-31T00:00:00"/>
    <m/>
  </r>
  <r>
    <s v="Ankunding-Harber"/>
    <s v="Italy"/>
    <n v="41.902782000000002"/>
    <n v="12.496366"/>
    <s v="IT &amp; IT Services"/>
    <s v="Medium (201-500)"/>
    <x v="3"/>
    <d v="2024-05-30T00:00:00"/>
    <s v="Services"/>
    <s v="Sales Accepted"/>
    <n v="4"/>
    <m/>
    <m/>
    <n v="3909"/>
    <n v="0.4"/>
    <d v="2024-07-17T00:00:00"/>
    <m/>
  </r>
  <r>
    <s v="Funk, Rath and Gottlieb"/>
    <s v="Austria"/>
    <n v="48.210033000000003"/>
    <n v="16.363448999999999"/>
    <s v="Government Administration &amp; Healthcare"/>
    <s v="Medium (201-500)"/>
    <x v="2"/>
    <d v="2024-01-03T00:00:00"/>
    <s v="Services"/>
    <s v="Sales Accepted"/>
    <n v="4"/>
    <m/>
    <m/>
    <n v="981"/>
    <n v="0.9"/>
    <d v="2024-09-05T00:00:00"/>
    <m/>
  </r>
  <r>
    <s v="Cassin-Schamberger"/>
    <s v="Switzerland"/>
    <n v="46.204391000000001"/>
    <n v="6.1431579999999997"/>
    <s v="Banking &amp; Finance"/>
    <s v="Medium (201-500)"/>
    <x v="3"/>
    <d v="2024-03-27T00:00:00"/>
    <s v="Services"/>
    <s v="Sales Accepted"/>
    <n v="4"/>
    <m/>
    <m/>
    <n v="784"/>
    <n v="0.2"/>
    <d v="2024-06-13T00:00:00"/>
    <m/>
  </r>
  <r>
    <s v="Bradtke, Ebert and Greenfelder"/>
    <s v="Switzerland"/>
    <n v="46.204391000000001"/>
    <n v="6.1431579999999997"/>
    <s v="Telecommunications"/>
    <s v="Medium (201-500)"/>
    <x v="6"/>
    <d v="2024-01-31T00:00:00"/>
    <s v="Services"/>
    <s v="Sales Accepted"/>
    <n v="4"/>
    <m/>
    <m/>
    <n v="3108"/>
    <n v="0.3"/>
    <d v="2024-03-23T00:00:00"/>
    <m/>
  </r>
  <r>
    <s v="McCullough-Abshire"/>
    <s v="Germany"/>
    <n v="52.520007999999997"/>
    <n v="13.404954"/>
    <s v="Agriculture &amp; Mining"/>
    <s v="Medium (201-500)"/>
    <x v="2"/>
    <d v="2024-01-23T00:00:00"/>
    <s v="Services"/>
    <s v="Sales Accepted"/>
    <n v="4"/>
    <m/>
    <m/>
    <n v="5558"/>
    <n v="0.2"/>
    <d v="2024-09-20T00:00:00"/>
    <m/>
  </r>
  <r>
    <s v="Shanahan-Erdman"/>
    <s v="Belgium"/>
    <n v="51.260196999999998"/>
    <n v="4.4027710000000004"/>
    <s v="Manufacturing &amp; Production"/>
    <s v="Medium (201-500)"/>
    <x v="3"/>
    <d v="2024-01-15T00:00:00"/>
    <s v="SAAS"/>
    <s v="Sales Accepted"/>
    <n v="4"/>
    <m/>
    <m/>
    <n v="1260"/>
    <n v="0.5"/>
    <d v="2024-04-08T00:00:00"/>
    <m/>
  </r>
  <r>
    <s v="Upton LLC"/>
    <s v="Switzerland"/>
    <n v="46.204391000000001"/>
    <n v="6.1431579999999997"/>
    <s v="Banking &amp; Finance"/>
    <s v="Medium (201-500)"/>
    <x v="4"/>
    <d v="2024-05-03T00:00:00"/>
    <s v="Custom solution"/>
    <s v="Sales Accepted"/>
    <n v="4"/>
    <m/>
    <m/>
    <n v="5207"/>
    <n v="0.7"/>
    <d v="2025-03-11T00:00:00"/>
    <m/>
  </r>
  <r>
    <s v="Metz, Anderson and McCullough"/>
    <s v="Switzerland"/>
    <n v="46.204391000000001"/>
    <n v="6.1431579999999997"/>
    <s v="Energy &amp; Utilities"/>
    <s v="Medium (201-500)"/>
    <x v="3"/>
    <d v="2024-04-04T00:00:00"/>
    <s v="Custom solution"/>
    <s v="Sales Accepted"/>
    <n v="4"/>
    <m/>
    <m/>
    <n v="1503"/>
    <n v="0.8"/>
    <d v="2024-09-08T00:00:00"/>
    <m/>
  </r>
  <r>
    <s v="Lakin, Bosco and Von"/>
    <s v="Switzerland"/>
    <n v="46.204391000000001"/>
    <n v="6.1431579999999997"/>
    <s v="IT &amp; IT Services"/>
    <s v="Medium (201-500)"/>
    <x v="0"/>
    <d v="2024-02-10T00:00:00"/>
    <s v="SAAS"/>
    <s v="Sales Accepted"/>
    <n v="4"/>
    <m/>
    <m/>
    <n v="6987"/>
    <n v="0.3"/>
    <d v="2024-05-01T00:00:00"/>
    <m/>
  </r>
  <r>
    <s v="Halvorson, Schaefer and D'Amore"/>
    <s v="Switzerland"/>
    <n v="46.204391000000001"/>
    <n v="6.1431579999999997"/>
    <s v="Entertainment &amp; Media &amp; Hospitality"/>
    <s v="Medium (201-500)"/>
    <x v="1"/>
    <d v="2024-03-29T00:00:00"/>
    <s v="Services"/>
    <s v="Sales Accepted"/>
    <n v="4"/>
    <m/>
    <m/>
    <n v="357"/>
    <n v="0.8"/>
    <d v="2024-06-23T00:00:00"/>
    <m/>
  </r>
  <r>
    <s v="Hettinger and Sons"/>
    <s v="France"/>
    <n v="48.864716000000001"/>
    <n v="2.3490139999999999"/>
    <s v="Agriculture &amp; Mining"/>
    <s v="Medium (201-500)"/>
    <x v="1"/>
    <d v="2024-01-06T00:00:00"/>
    <s v="Custom solution"/>
    <s v="Sales Accepted"/>
    <n v="4"/>
    <m/>
    <m/>
    <n v="5253"/>
    <n v="0.5"/>
    <d v="2024-02-07T00:00:00"/>
    <m/>
  </r>
  <r>
    <s v="Baumbach LLC"/>
    <s v="France"/>
    <n v="48.864716000000001"/>
    <n v="2.3490139999999999"/>
    <s v="Education &amp; Science"/>
    <s v="Medium (201-500)"/>
    <x v="4"/>
    <d v="2024-01-15T00:00:00"/>
    <s v="Custom solution"/>
    <s v="Sales Accepted"/>
    <n v="4"/>
    <m/>
    <m/>
    <n v="5864"/>
    <n v="0.2"/>
    <d v="2024-07-29T00:00:00"/>
    <m/>
  </r>
  <r>
    <s v="Effertz-Jaskolski"/>
    <s v="Portugal"/>
    <n v="38.736946000000003"/>
    <n v="-9.1426850000000002"/>
    <s v="IT &amp; IT Services"/>
    <s v="Medium (201-500)"/>
    <x v="4"/>
    <d v="2024-05-27T00:00:00"/>
    <s v="SAAS"/>
    <s v="Sales Accepted"/>
    <n v="4"/>
    <m/>
    <m/>
    <n v="2138"/>
    <n v="0.2"/>
    <d v="2024-08-16T00:00:00"/>
    <m/>
  </r>
  <r>
    <s v="Jerde Inc"/>
    <s v="Italy"/>
    <n v="41.902782000000002"/>
    <n v="12.496366"/>
    <s v="Banking &amp; Finance"/>
    <s v="Medium (201-500)"/>
    <x v="2"/>
    <d v="2024-03-09T00:00:00"/>
    <s v="SAAS"/>
    <s v="Sales Accepted"/>
    <n v="4"/>
    <m/>
    <m/>
    <n v="7070"/>
    <n v="0.2"/>
    <d v="2024-07-29T00:00:00"/>
    <m/>
  </r>
  <r>
    <s v="Schoen-Kessler"/>
    <s v="Italy"/>
    <n v="41.902782000000002"/>
    <n v="12.496366"/>
    <s v="Banking &amp; Finance"/>
    <s v="Medium (201-500)"/>
    <x v="4"/>
    <d v="2024-05-20T00:00:00"/>
    <s v="Services"/>
    <s v="Sales Accepted"/>
    <n v="4"/>
    <m/>
    <m/>
    <n v="3447"/>
    <n v="0.8"/>
    <d v="2024-07-04T00:00:00"/>
    <m/>
  </r>
  <r>
    <s v="Flatley, Kiehn and Blanda"/>
    <s v="France"/>
    <n v="48.864716000000001"/>
    <n v="2.3490139999999999"/>
    <s v="IT &amp; IT Services"/>
    <s v="Medium (201-500)"/>
    <x v="3"/>
    <d v="2024-05-09T00:00:00"/>
    <s v="SAAS"/>
    <s v="Sales Accepted"/>
    <n v="4"/>
    <m/>
    <m/>
    <n v="5824"/>
    <n v="0.5"/>
    <d v="2025-04-08T00:00:00"/>
    <m/>
  </r>
  <r>
    <s v="Dicki-Yundt"/>
    <s v="Switzerland"/>
    <n v="46.204391000000001"/>
    <n v="6.1431579999999997"/>
    <s v="Government Administration &amp; Healthcare"/>
    <s v="Medium (201-500)"/>
    <x v="0"/>
    <d v="2024-04-11T00:00:00"/>
    <s v="SAAS"/>
    <s v="Sales Accepted"/>
    <n v="4"/>
    <m/>
    <m/>
    <n v="6573"/>
    <n v="0.2"/>
    <d v="2024-08-07T00:00:00"/>
    <m/>
  </r>
  <r>
    <s v="Kilback Group"/>
    <s v="Germany"/>
    <n v="52.520007999999997"/>
    <n v="13.404954"/>
    <s v="Government Administration &amp; Healthcare"/>
    <s v="Medium (201-500)"/>
    <x v="5"/>
    <d v="2024-02-28T00:00:00"/>
    <s v="SAAS"/>
    <s v="Sales Accepted"/>
    <n v="4"/>
    <m/>
    <m/>
    <n v="3855"/>
    <n v="1"/>
    <d v="2025-01-28T00:00:00"/>
    <m/>
  </r>
  <r>
    <s v="Ferry LLC"/>
    <s v="Switzerland"/>
    <n v="46.204391000000001"/>
    <n v="6.1431579999999997"/>
    <s v="Recreation &amp; Sports"/>
    <s v="Medium (201-500)"/>
    <x v="4"/>
    <d v="2024-05-01T00:00:00"/>
    <s v="SAAS"/>
    <s v="Sales Accepted"/>
    <n v="4"/>
    <m/>
    <m/>
    <n v="6330"/>
    <n v="0.3"/>
    <d v="2024-06-20T00:00:00"/>
    <m/>
  </r>
  <r>
    <s v="Cormier, Moore and Bogisich"/>
    <s v="Austria"/>
    <n v="48.210033000000003"/>
    <n v="16.363448999999999"/>
    <s v="Transportation &amp; Logistics"/>
    <s v="Medium (201-500)"/>
    <x v="3"/>
    <d v="2024-01-19T00:00:00"/>
    <s v="SAAS"/>
    <s v="Sales Accepted"/>
    <n v="4"/>
    <m/>
    <m/>
    <n v="7787"/>
    <n v="0.4"/>
    <d v="2024-10-02T00:00:00"/>
    <m/>
  </r>
  <r>
    <s v="Effertz LLC"/>
    <s v="Italy"/>
    <n v="41.902782000000002"/>
    <n v="12.496366"/>
    <s v="Transportation &amp; Logistics"/>
    <s v="Medium (201-500)"/>
    <x v="0"/>
    <d v="2024-05-11T00:00:00"/>
    <s v="Custom solution"/>
    <s v="Sales Accepted"/>
    <n v="4"/>
    <m/>
    <m/>
    <n v="4258"/>
    <n v="0.6"/>
    <d v="2024-12-03T00:00:00"/>
    <m/>
  </r>
  <r>
    <s v="Conroy and Sons"/>
    <s v="Switzerland"/>
    <n v="46.204391000000001"/>
    <n v="6.1431579999999997"/>
    <s v="IT &amp; IT Services"/>
    <s v="Medium (201-500)"/>
    <x v="3"/>
    <d v="2024-02-13T00:00:00"/>
    <s v="Services"/>
    <s v="Sales Accepted"/>
    <n v="4"/>
    <m/>
    <m/>
    <n v="4736"/>
    <n v="0.5"/>
    <d v="2024-11-09T00:00:00"/>
    <m/>
  </r>
  <r>
    <s v="Emmerich-Heathcote"/>
    <s v="France"/>
    <n v="48.864716000000001"/>
    <n v="2.3490139999999999"/>
    <s v="Government Administration &amp; Healthcare"/>
    <s v="Medium (201-500)"/>
    <x v="3"/>
    <d v="2024-04-20T00:00:00"/>
    <s v="Custom solution"/>
    <s v="Sales Accepted"/>
    <n v="4"/>
    <m/>
    <m/>
    <n v="7314"/>
    <n v="0.6"/>
    <d v="2024-05-28T00:00:00"/>
    <m/>
  </r>
  <r>
    <s v="Harris LLC"/>
    <s v="Spain"/>
    <n v="40.416775000000001"/>
    <n v="-3.7037900000000001"/>
    <s v="Agriculture &amp; Mining"/>
    <s v="Medium (201-500)"/>
    <x v="4"/>
    <d v="2024-02-02T00:00:00"/>
    <s v="Custom solution"/>
    <s v="Sales Accepted"/>
    <n v="4"/>
    <m/>
    <m/>
    <n v="2102"/>
    <n v="0.5"/>
    <d v="2024-12-30T00:00:00"/>
    <m/>
  </r>
  <r>
    <s v="Yost-Kessler"/>
    <s v="Belgium"/>
    <n v="51.260196999999998"/>
    <n v="4.4027710000000004"/>
    <s v="Agriculture &amp; Mining"/>
    <s v="Medium (201-500)"/>
    <x v="3"/>
    <d v="2024-03-17T00:00:00"/>
    <s v="Services"/>
    <s v="Sales Accepted"/>
    <n v="4"/>
    <m/>
    <m/>
    <n v="2771"/>
    <n v="0.2"/>
    <d v="2024-07-04T00:00:00"/>
    <m/>
  </r>
  <r>
    <s v="Orn, Schmeler and Legros"/>
    <s v="Italy"/>
    <n v="41.902782000000002"/>
    <n v="12.496366"/>
    <s v="Government Administration &amp; Healthcare"/>
    <s v="Medium (201-500)"/>
    <x v="3"/>
    <d v="2024-01-10T00:00:00"/>
    <s v="Services"/>
    <s v="Sales Accepted"/>
    <n v="4"/>
    <m/>
    <m/>
    <n v="4477"/>
    <n v="0.6"/>
    <d v="2024-07-05T00:00:00"/>
    <m/>
  </r>
  <r>
    <s v="Olson, Wilderman and Dach"/>
    <s v="Italy"/>
    <n v="41.902782000000002"/>
    <n v="12.496366"/>
    <s v="Government Administration &amp; Healthcare"/>
    <s v="Medium (201-500)"/>
    <x v="3"/>
    <d v="2024-02-15T00:00:00"/>
    <s v="Custom solution"/>
    <s v="Sales Accepted"/>
    <n v="4"/>
    <m/>
    <m/>
    <n v="4588"/>
    <n v="0.2"/>
    <d v="2024-08-02T00:00:00"/>
    <m/>
  </r>
  <r>
    <s v="Kulas, Halvorson and O'Reilly"/>
    <s v="Switzerland"/>
    <n v="46.204391000000001"/>
    <n v="6.1431579999999997"/>
    <s v="Construction &amp; Engineering"/>
    <s v="Medium (201-500)"/>
    <x v="3"/>
    <d v="2024-01-10T00:00:00"/>
    <s v="Custom solution"/>
    <s v="Sales Accepted"/>
    <n v="4"/>
    <m/>
    <m/>
    <n v="2496"/>
    <n v="0.9"/>
    <d v="2024-10-04T00:00:00"/>
    <m/>
  </r>
  <r>
    <s v="Dibbert, Kuhn and Kling"/>
    <s v="Portugal"/>
    <n v="38.736946000000003"/>
    <n v="-9.1426850000000002"/>
    <s v="Education &amp; Science"/>
    <s v="Medium (201-500)"/>
    <x v="4"/>
    <d v="2024-02-13T00:00:00"/>
    <s v="Services"/>
    <s v="Sales Accepted"/>
    <n v="4"/>
    <m/>
    <m/>
    <n v="2404"/>
    <n v="0.7"/>
    <d v="2024-07-21T00:00:00"/>
    <m/>
  </r>
  <r>
    <s v="Cronin LLC"/>
    <s v="Germany"/>
    <n v="52.520007999999997"/>
    <n v="13.404954"/>
    <s v="Education &amp; Science"/>
    <s v="Medium (201-500)"/>
    <x v="0"/>
    <d v="2024-01-23T00:00:00"/>
    <s v="Services"/>
    <s v="Sales Accepted"/>
    <n v="4"/>
    <m/>
    <m/>
    <n v="3681"/>
    <n v="0.3"/>
    <d v="2024-12-25T00:00:00"/>
    <m/>
  </r>
  <r>
    <s v="Dooley, Schiller and Leuschke"/>
    <s v="France"/>
    <n v="48.864716000000001"/>
    <n v="2.3490139999999999"/>
    <s v="Government Administration &amp; Healthcare"/>
    <s v="Medium (201-500)"/>
    <x v="3"/>
    <d v="2024-02-17T00:00:00"/>
    <s v="Services"/>
    <s v="Sales Accepted"/>
    <n v="4"/>
    <m/>
    <m/>
    <n v="4461"/>
    <n v="0.9"/>
    <d v="2024-05-30T00:00:00"/>
    <m/>
  </r>
  <r>
    <s v="Rempel-Ferry"/>
    <s v="Portugal"/>
    <n v="38.736946000000003"/>
    <n v="-9.1426850000000002"/>
    <s v="Banking &amp; Finance"/>
    <s v="Medium (201-500)"/>
    <x v="2"/>
    <d v="2024-04-19T00:00:00"/>
    <s v="SAAS"/>
    <s v="Sales Accepted"/>
    <n v="4"/>
    <m/>
    <m/>
    <n v="4787"/>
    <n v="0.3"/>
    <d v="2024-08-16T00:00:00"/>
    <m/>
  </r>
  <r>
    <s v="Simonis, Lemke and Kutch"/>
    <s v="Germany"/>
    <n v="52.520007999999997"/>
    <n v="13.404954"/>
    <s v="Agriculture &amp; Mining"/>
    <s v="Medium (201-500)"/>
    <x v="6"/>
    <d v="2024-01-06T00:00:00"/>
    <s v="Services"/>
    <s v="Sales Accepted"/>
    <n v="4"/>
    <m/>
    <m/>
    <n v="6643"/>
    <n v="0.3"/>
    <d v="2024-03-11T00:00:00"/>
    <m/>
  </r>
  <r>
    <s v="Auer-Dooley"/>
    <s v="Switzerland"/>
    <n v="46.204391000000001"/>
    <n v="6.1431579999999997"/>
    <s v="Transportation &amp; Logistics"/>
    <s v="Medium (201-500)"/>
    <x v="1"/>
    <d v="2024-03-18T00:00:00"/>
    <s v="Services"/>
    <s v="Sales Accepted"/>
    <n v="4"/>
    <m/>
    <m/>
    <n v="2087"/>
    <n v="0.5"/>
    <d v="2025-03-18T00:00:00"/>
    <m/>
  </r>
  <r>
    <s v="Koch Inc"/>
    <s v="Switzerland"/>
    <n v="46.204391000000001"/>
    <n v="6.1431579999999997"/>
    <s v="Recreation &amp; Sports"/>
    <s v="Medium (201-500)"/>
    <x v="4"/>
    <d v="2024-04-23T00:00:00"/>
    <s v="Services"/>
    <s v="Sales Accepted"/>
    <n v="4"/>
    <m/>
    <m/>
    <n v="5674"/>
    <n v="0.3"/>
    <d v="2024-10-16T00:00:00"/>
    <m/>
  </r>
  <r>
    <s v="Kozey, Hills and Steuber"/>
    <s v="Netherlands"/>
    <n v="52.370215999999999"/>
    <n v="4.895168"/>
    <s v="Manufacturing &amp; Production"/>
    <s v="Medium (201-500)"/>
    <x v="4"/>
    <d v="2024-03-24T00:00:00"/>
    <s v="Services"/>
    <s v="Sales Accepted"/>
    <n v="4"/>
    <m/>
    <m/>
    <n v="6083"/>
    <n v="0.2"/>
    <d v="2024-04-20T00:00:00"/>
    <m/>
  </r>
  <r>
    <s v="Windler and Sons"/>
    <s v="Switzerland"/>
    <n v="46.204391000000001"/>
    <n v="6.1431579999999997"/>
    <s v="Retail &amp; Distribution"/>
    <s v="Medium (201-500)"/>
    <x v="3"/>
    <d v="2024-01-10T00:00:00"/>
    <s v="SAAS"/>
    <s v="Sales Accepted"/>
    <n v="4"/>
    <m/>
    <m/>
    <n v="4081"/>
    <n v="0.5"/>
    <d v="2024-12-28T00:00:00"/>
    <m/>
  </r>
  <r>
    <s v="Abshire and Sons"/>
    <s v="Netherlands"/>
    <n v="52.370215999999999"/>
    <n v="4.895168"/>
    <s v="Education &amp; Science"/>
    <s v="Medium (201-500)"/>
    <x v="6"/>
    <d v="2024-05-12T00:00:00"/>
    <s v="Services"/>
    <s v="Sales Accepted"/>
    <n v="4"/>
    <m/>
    <m/>
    <n v="2431"/>
    <n v="0.5"/>
    <d v="2025-01-28T00:00:00"/>
    <m/>
  </r>
  <r>
    <s v="Ward, Marks and Rolfson"/>
    <s v="Austria"/>
    <n v="48.210033000000003"/>
    <n v="16.363448999999999"/>
    <s v="Government Administration &amp; Healthcare"/>
    <s v="Medium (201-500)"/>
    <x v="4"/>
    <d v="2024-04-06T00:00:00"/>
    <s v="SAAS"/>
    <s v="Sales Accepted"/>
    <n v="4"/>
    <m/>
    <m/>
    <n v="3478"/>
    <n v="0.6"/>
    <d v="2024-12-20T00:00:00"/>
    <m/>
  </r>
  <r>
    <s v="Emmerich, Veum and Gutkowski"/>
    <s v="Belgium"/>
    <n v="51.260196999999998"/>
    <n v="4.4027710000000004"/>
    <s v="Telecommunications"/>
    <s v="Medium (201-500)"/>
    <x v="2"/>
    <d v="2024-04-08T00:00:00"/>
    <s v="Services"/>
    <s v="Sales Accepted"/>
    <n v="4"/>
    <m/>
    <m/>
    <n v="2072"/>
    <n v="0.3"/>
    <d v="2024-10-08T00:00:00"/>
    <m/>
  </r>
  <r>
    <s v="Wilderman LLC"/>
    <s v="Switzerland"/>
    <n v="46.204391000000001"/>
    <n v="6.1431579999999997"/>
    <s v="Agriculture &amp; Mining"/>
    <s v="Medium (201-500)"/>
    <x v="0"/>
    <d v="2024-04-29T00:00:00"/>
    <s v="Custom solution"/>
    <s v="Sales Accepted"/>
    <n v="4"/>
    <m/>
    <m/>
    <n v="4837"/>
    <n v="0.4"/>
    <d v="2024-07-14T00:00:00"/>
    <m/>
  </r>
  <r>
    <s v="Dooley, Cummings and Schowalter"/>
    <s v="Italy"/>
    <n v="41.902782000000002"/>
    <n v="12.496366"/>
    <s v="Transportation &amp; Logistics"/>
    <s v="Medium (201-500)"/>
    <x v="6"/>
    <d v="2024-04-08T00:00:00"/>
    <s v="Services"/>
    <s v="Sales Accepted"/>
    <n v="4"/>
    <m/>
    <m/>
    <n v="4322"/>
    <n v="0.5"/>
    <d v="2025-02-10T00:00:00"/>
    <m/>
  </r>
  <r>
    <s v="Miller and Sons"/>
    <s v="Switzerland"/>
    <n v="46.204391000000001"/>
    <n v="6.1431579999999997"/>
    <s v="IT &amp; IT Services"/>
    <s v="Medium (201-500)"/>
    <x v="3"/>
    <d v="2024-02-12T00:00:00"/>
    <s v="Services"/>
    <s v="Sales Accepted"/>
    <n v="4"/>
    <m/>
    <m/>
    <n v="3220"/>
    <n v="0.3"/>
    <d v="2024-06-21T00:00:00"/>
    <m/>
  </r>
  <r>
    <s v="Wolff, Greenfelder and Graham"/>
    <s v="Switzerland"/>
    <n v="46.204391000000001"/>
    <n v="6.1431579999999997"/>
    <s v="Retail &amp; Distribution"/>
    <s v="Medium (201-500)"/>
    <x v="4"/>
    <d v="2024-02-23T00:00:00"/>
    <s v="Custom solution"/>
    <s v="Sales Accepted"/>
    <n v="4"/>
    <m/>
    <m/>
    <n v="4427"/>
    <n v="0.1"/>
    <d v="2025-01-08T00:00:00"/>
    <m/>
  </r>
  <r>
    <s v="Cronin, Herman and Heathcote"/>
    <s v="Belgium"/>
    <n v="51.260196999999998"/>
    <n v="4.4027710000000004"/>
    <s v="Recreation &amp; Sports"/>
    <s v="Medium (201-500)"/>
    <x v="3"/>
    <d v="2024-02-11T00:00:00"/>
    <s v="Custom solution"/>
    <s v="Sales Accepted"/>
    <n v="4"/>
    <m/>
    <m/>
    <n v="6006"/>
    <n v="0.4"/>
    <d v="2024-09-19T00:00:00"/>
    <m/>
  </r>
  <r>
    <s v="Rosenbaum LLC"/>
    <s v="Portugal"/>
    <n v="38.736946000000003"/>
    <n v="-9.1426850000000002"/>
    <s v="Entertainment &amp; Media &amp; Hospitality"/>
    <s v="Medium (201-500)"/>
    <x v="3"/>
    <d v="2024-03-14T00:00:00"/>
    <s v="Services"/>
    <s v="Sales Accepted"/>
    <n v="4"/>
    <m/>
    <m/>
    <n v="5823"/>
    <n v="0.6"/>
    <d v="2024-12-12T00:00:00"/>
    <m/>
  </r>
  <r>
    <s v="Hudson Inc"/>
    <s v="Portugal"/>
    <n v="38.736946000000003"/>
    <n v="-9.1426850000000002"/>
    <s v="Transportation &amp; Logistics"/>
    <s v="Medium (201-500)"/>
    <x v="0"/>
    <d v="2024-01-20T00:00:00"/>
    <s v="Services"/>
    <s v="Sales Accepted"/>
    <n v="4"/>
    <m/>
    <m/>
    <n v="6192"/>
    <n v="0.8"/>
    <d v="2024-08-29T00:00:00"/>
    <m/>
  </r>
  <r>
    <s v="Erdman, Rowe and Adams"/>
    <s v="Portugal"/>
    <n v="38.736946000000003"/>
    <n v="-9.1426850000000002"/>
    <s v="IT &amp; IT Services"/>
    <s v="Medium (201-500)"/>
    <x v="2"/>
    <d v="2024-04-01T00:00:00"/>
    <s v="Custom solution"/>
    <s v="Sales Accepted"/>
    <n v="4"/>
    <m/>
    <m/>
    <n v="6839"/>
    <n v="0.8"/>
    <d v="2024-08-25T00:00:00"/>
    <m/>
  </r>
  <r>
    <s v="Langosh-Borer"/>
    <s v="Germany"/>
    <n v="52.520007999999997"/>
    <n v="13.404954"/>
    <s v="Professional Services &amp; Consulting"/>
    <s v="Medium (201-500)"/>
    <x v="2"/>
    <d v="2024-03-21T00:00:00"/>
    <s v="Services"/>
    <s v="Sales Accepted"/>
    <n v="4"/>
    <m/>
    <m/>
    <n v="1169"/>
    <n v="0.4"/>
    <d v="2024-04-20T00:00:00"/>
    <m/>
  </r>
  <r>
    <s v="Schiller-Mitchell"/>
    <s v="Germany"/>
    <n v="52.520007999999997"/>
    <n v="13.404954"/>
    <s v="Education &amp; Science"/>
    <s v="Medium (201-500)"/>
    <x v="0"/>
    <d v="2024-04-17T00:00:00"/>
    <s v="Services"/>
    <s v="Sales Accepted"/>
    <n v="4"/>
    <m/>
    <m/>
    <n v="5999"/>
    <n v="0.5"/>
    <d v="2024-06-23T00:00:00"/>
    <m/>
  </r>
  <r>
    <s v="Heller, Prohaska and Wolff"/>
    <s v="Belgium"/>
    <n v="51.260196999999998"/>
    <n v="4.4027710000000004"/>
    <s v="Transportation &amp; Logistics"/>
    <s v="Medium (201-500)"/>
    <x v="3"/>
    <d v="2024-03-25T00:00:00"/>
    <s v="Services"/>
    <s v="Sales Accepted"/>
    <n v="4"/>
    <m/>
    <m/>
    <n v="3010"/>
    <n v="0.1"/>
    <d v="2024-09-16T00:00:00"/>
    <m/>
  </r>
  <r>
    <s v="Murray and Sons"/>
    <s v="Italy"/>
    <n v="41.902782000000002"/>
    <n v="12.496366"/>
    <s v="IT &amp; IT Services"/>
    <s v="Medium (201-500)"/>
    <x v="3"/>
    <d v="2024-01-31T00:00:00"/>
    <s v="SAAS"/>
    <s v="Sales Accepted"/>
    <n v="4"/>
    <m/>
    <m/>
    <n v="7709"/>
    <n v="0.7"/>
    <d v="2024-03-31T00:00:00"/>
    <m/>
  </r>
  <r>
    <s v="Stark, Sporer and Jenkins"/>
    <s v="Austria"/>
    <n v="48.210033000000003"/>
    <n v="16.363448999999999"/>
    <s v="Government Administration &amp; Healthcare"/>
    <s v="Medium (201-500)"/>
    <x v="5"/>
    <d v="2024-03-05T00:00:00"/>
    <s v="SAAS"/>
    <s v="Sales Accepted"/>
    <n v="4"/>
    <m/>
    <m/>
    <n v="7536"/>
    <n v="0.4"/>
    <d v="2024-09-10T00:00:00"/>
    <m/>
  </r>
  <r>
    <s v="Brakus-Kub"/>
    <s v="France"/>
    <n v="48.864716000000001"/>
    <n v="2.3490139999999999"/>
    <s v="Transportation &amp; Logistics"/>
    <s v="Medium (201-500)"/>
    <x v="5"/>
    <d v="2024-01-08T00:00:00"/>
    <s v="SAAS"/>
    <s v="Sales Accepted"/>
    <n v="4"/>
    <m/>
    <m/>
    <n v="1519"/>
    <n v="0.2"/>
    <d v="2024-04-25T00:00:00"/>
    <m/>
  </r>
  <r>
    <s v="Reichel-Wilkinson"/>
    <s v="Italy"/>
    <n v="41.902782000000002"/>
    <n v="12.496366"/>
    <s v="Manufacturing &amp; Production"/>
    <s v="Medium (201-500)"/>
    <x v="3"/>
    <d v="2024-05-12T00:00:00"/>
    <s v="Services"/>
    <s v="Sales Accepted"/>
    <n v="4"/>
    <m/>
    <m/>
    <n v="2395"/>
    <n v="0.4"/>
    <d v="2025-02-20T00:00:00"/>
    <m/>
  </r>
  <r>
    <s v="Wisozk Inc"/>
    <s v="Italy"/>
    <n v="41.902782000000002"/>
    <n v="12.496366"/>
    <s v="Banking &amp; Finance"/>
    <s v="Medium (201-500)"/>
    <x v="2"/>
    <d v="2024-02-23T00:00:00"/>
    <s v="Services"/>
    <s v="Sales Accepted"/>
    <n v="4"/>
    <m/>
    <m/>
    <n v="233"/>
    <n v="0.2"/>
    <d v="2024-04-25T00:00:00"/>
    <m/>
  </r>
  <r>
    <s v="Tromp and Sons"/>
    <s v="Switzerland"/>
    <n v="46.204391000000001"/>
    <n v="6.1431579999999997"/>
    <s v="Recreation &amp; Sports"/>
    <s v="Medium (201-500)"/>
    <x v="4"/>
    <d v="2024-04-11T00:00:00"/>
    <s v="SAAS"/>
    <s v="Sales Accepted"/>
    <n v="4"/>
    <m/>
    <m/>
    <n v="7912"/>
    <n v="0.3"/>
    <d v="2024-12-01T00:00:00"/>
    <m/>
  </r>
  <r>
    <s v="Raynor and Sons"/>
    <s v="France"/>
    <n v="48.864716000000001"/>
    <n v="2.3490139999999999"/>
    <s v="IT &amp; IT Services"/>
    <s v="Medium (201-500)"/>
    <x v="2"/>
    <d v="2024-03-09T00:00:00"/>
    <s v="Services"/>
    <s v="Sales Accepted"/>
    <n v="4"/>
    <m/>
    <m/>
    <n v="6599"/>
    <n v="0.3"/>
    <d v="2024-12-27T00:00:00"/>
    <m/>
  </r>
  <r>
    <s v="Olson, Hamill and Jast"/>
    <s v="Spain"/>
    <n v="40.416775000000001"/>
    <n v="-3.7037900000000001"/>
    <s v="Transportation &amp; Logistics"/>
    <s v="Medium (201-500)"/>
    <x v="3"/>
    <d v="2024-03-08T00:00:00"/>
    <s v="Services"/>
    <s v="Sales Accepted"/>
    <n v="4"/>
    <m/>
    <m/>
    <n v="3653"/>
    <n v="0.1"/>
    <d v="2024-08-13T00:00:00"/>
    <m/>
  </r>
  <r>
    <s v="Kirlin, Kemmer and Hegmann"/>
    <s v="Portugal"/>
    <n v="38.736946000000003"/>
    <n v="-9.1426850000000002"/>
    <s v="Banking &amp; Finance"/>
    <s v="Medium (201-500)"/>
    <x v="5"/>
    <d v="2024-04-15T00:00:00"/>
    <s v="SAAS"/>
    <s v="Sales Accepted"/>
    <n v="4"/>
    <m/>
    <m/>
    <n v="6335"/>
    <n v="0.4"/>
    <d v="2025-01-27T00:00:00"/>
    <m/>
  </r>
  <r>
    <s v="Schowalter, Carroll and Harris"/>
    <s v="Portugal"/>
    <n v="38.736946000000003"/>
    <n v="-9.1426850000000002"/>
    <s v="Transportation &amp; Logistics"/>
    <s v="Medium (201-500)"/>
    <x v="3"/>
    <d v="2024-01-20T00:00:00"/>
    <s v="Services"/>
    <s v="Sales Accepted"/>
    <n v="4"/>
    <m/>
    <m/>
    <n v="5823"/>
    <n v="0.5"/>
    <d v="2024-09-10T00:00:00"/>
    <m/>
  </r>
  <r>
    <s v="Rowe Inc"/>
    <s v="Spain"/>
    <n v="40.416775000000001"/>
    <n v="-3.7037900000000001"/>
    <s v="Energy &amp; Utilities"/>
    <s v="Medium (201-500)"/>
    <x v="3"/>
    <d v="2024-04-19T00:00:00"/>
    <s v="Services"/>
    <s v="Sales Accepted"/>
    <n v="4"/>
    <m/>
    <m/>
    <n v="520"/>
    <n v="0.8"/>
    <d v="2024-07-19T00:00:00"/>
    <m/>
  </r>
  <r>
    <s v="Schinner-Ullrich"/>
    <s v="Italy"/>
    <n v="41.902782000000002"/>
    <n v="12.496366"/>
    <s v="Banking &amp; Finance"/>
    <s v="Medium (201-500)"/>
    <x v="3"/>
    <d v="2024-05-01T00:00:00"/>
    <s v="Services"/>
    <s v="Sales Accepted"/>
    <n v="4"/>
    <m/>
    <m/>
    <n v="2511"/>
    <n v="0.1"/>
    <d v="2025-03-22T00:00:00"/>
    <m/>
  </r>
  <r>
    <s v="Torphy, Deckow and Tremblay"/>
    <s v="Switzerland"/>
    <n v="46.204391000000001"/>
    <n v="6.1431579999999997"/>
    <s v="IT &amp; IT Services"/>
    <s v="Medium (201-500)"/>
    <x v="3"/>
    <d v="2024-01-03T00:00:00"/>
    <s v="SAAS"/>
    <s v="Sales Accepted"/>
    <n v="4"/>
    <m/>
    <m/>
    <n v="5998"/>
    <n v="1"/>
    <d v="2024-10-11T00:00:00"/>
    <m/>
  </r>
  <r>
    <s v="Kuphal Group"/>
    <s v="Switzerland"/>
    <n v="46.204391000000001"/>
    <n v="6.1431579999999997"/>
    <s v="Entertainment &amp; Media &amp; Hospitality"/>
    <s v="Medium (201-500)"/>
    <x v="2"/>
    <d v="2024-04-19T00:00:00"/>
    <s v="SAAS"/>
    <s v="Sales Accepted"/>
    <n v="4"/>
    <m/>
    <m/>
    <n v="2733"/>
    <n v="0.3"/>
    <d v="2025-02-27T00:00:00"/>
    <m/>
  </r>
  <r>
    <s v="Breitenberg Group"/>
    <s v="Germany"/>
    <n v="52.520007999999997"/>
    <n v="13.404954"/>
    <s v="Entertainment &amp; Media &amp; Hospitality"/>
    <s v="Medium (201-500)"/>
    <x v="3"/>
    <d v="2024-01-29T00:00:00"/>
    <s v="SAAS"/>
    <s v="Sales Accepted"/>
    <n v="4"/>
    <m/>
    <m/>
    <n v="7415"/>
    <n v="0.8"/>
    <d v="2024-06-14T00:00:00"/>
    <m/>
  </r>
  <r>
    <s v="Von, Predovic and McLaughlin"/>
    <s v="Portugal"/>
    <n v="38.736946000000003"/>
    <n v="-9.1426850000000002"/>
    <s v="Education &amp; Science"/>
    <s v="Medium (201-500)"/>
    <x v="7"/>
    <d v="2024-03-06T00:00:00"/>
    <s v="Services"/>
    <s v="Sales Accepted"/>
    <n v="4"/>
    <m/>
    <m/>
    <n v="6237"/>
    <n v="0.3"/>
    <d v="2024-06-15T00:00:00"/>
    <m/>
  </r>
  <r>
    <s v="Walsh-McLaughlin"/>
    <s v="Switzerland"/>
    <n v="46.204391000000001"/>
    <n v="6.1431579999999997"/>
    <s v="Government Administration &amp; Healthcare"/>
    <s v="Medium (201-500)"/>
    <x v="0"/>
    <d v="2024-05-28T00:00:00"/>
    <s v="Custom solution"/>
    <s v="Sales Accepted"/>
    <n v="4"/>
    <m/>
    <m/>
    <n v="822"/>
    <n v="0.2"/>
    <d v="2024-10-30T00:00:00"/>
    <m/>
  </r>
  <r>
    <s v="Cassin, McClure and Torp"/>
    <s v="France"/>
    <n v="48.864716000000001"/>
    <n v="2.3490139999999999"/>
    <s v="Professional Services &amp; Consulting"/>
    <s v="Medium (201-500)"/>
    <x v="2"/>
    <d v="2024-05-02T00:00:00"/>
    <s v="Services"/>
    <s v="Sales Accepted"/>
    <n v="4"/>
    <m/>
    <m/>
    <n v="4686"/>
    <n v="0.3"/>
    <d v="2024-06-13T00:00:00"/>
    <m/>
  </r>
  <r>
    <s v="Schneider-Stracke"/>
    <s v="Germany"/>
    <n v="52.520007999999997"/>
    <n v="13.404954"/>
    <s v="Banking &amp; Finance"/>
    <s v="Medium (201-500)"/>
    <x v="4"/>
    <d v="2024-05-30T00:00:00"/>
    <s v="Services"/>
    <s v="Sales Accepted"/>
    <n v="4"/>
    <m/>
    <m/>
    <n v="6335"/>
    <n v="0.5"/>
    <d v="2025-01-05T00:00:00"/>
    <m/>
  </r>
  <r>
    <s v="Welch, Rowe and Harber"/>
    <s v="Spain"/>
    <n v="40.416775000000001"/>
    <n v="-3.7037900000000001"/>
    <s v="IT &amp; IT Services"/>
    <s v="Medium (201-500)"/>
    <x v="2"/>
    <d v="2024-01-09T00:00:00"/>
    <s v="SAAS"/>
    <s v="Sales Accepted"/>
    <n v="4"/>
    <m/>
    <m/>
    <n v="367"/>
    <n v="0.2"/>
    <d v="2024-12-15T00:00:00"/>
    <m/>
  </r>
  <r>
    <s v="Hammes, Rohan and Leannon"/>
    <s v="Switzerland"/>
    <n v="46.204391000000001"/>
    <n v="6.1431579999999997"/>
    <s v="IT &amp; IT Services"/>
    <s v="Medium (201-500)"/>
    <x v="1"/>
    <d v="2024-01-16T00:00:00"/>
    <s v="SAAS"/>
    <s v="Sales Accepted"/>
    <n v="4"/>
    <m/>
    <m/>
    <n v="6868"/>
    <n v="0.5"/>
    <d v="2024-10-28T00:00:00"/>
    <m/>
  </r>
  <r>
    <s v="Kris, Farrell and Auer"/>
    <s v="Germany"/>
    <n v="52.520007999999997"/>
    <n v="13.404954"/>
    <s v="Government Administration &amp; Healthcare"/>
    <s v="Medium (201-500)"/>
    <x v="0"/>
    <d v="2024-03-11T00:00:00"/>
    <s v="Custom solution"/>
    <s v="Sales Accepted"/>
    <n v="4"/>
    <m/>
    <m/>
    <n v="4594"/>
    <n v="0.4"/>
    <d v="2024-05-20T00:00:00"/>
    <m/>
  </r>
  <r>
    <s v="Littel-Wehner"/>
    <s v="Belgium"/>
    <n v="51.260196999999998"/>
    <n v="4.4027710000000004"/>
    <s v="Recreation &amp; Sports"/>
    <s v="Medium (201-500)"/>
    <x v="5"/>
    <d v="2024-05-01T00:00:00"/>
    <s v="Custom solution"/>
    <s v="Sales Accepted"/>
    <n v="4"/>
    <m/>
    <m/>
    <n v="4181"/>
    <n v="0.5"/>
    <d v="2024-10-06T00:00:00"/>
    <m/>
  </r>
  <r>
    <s v="Hettinger, D'Amore and Gislason"/>
    <s v="Austria"/>
    <n v="48.210033000000003"/>
    <n v="16.363448999999999"/>
    <s v="Telecommunications"/>
    <s v="Medium (201-500)"/>
    <x v="4"/>
    <d v="2024-03-11T00:00:00"/>
    <s v="Services"/>
    <s v="Sales Accepted"/>
    <n v="4"/>
    <m/>
    <m/>
    <n v="4962"/>
    <n v="0.5"/>
    <d v="2024-11-30T00:00:00"/>
    <m/>
  </r>
  <r>
    <s v="Lesch and Sons"/>
    <s v="Germany"/>
    <n v="52.520007999999997"/>
    <n v="13.404954"/>
    <s v="IT &amp; IT Services"/>
    <s v="Medium (201-500)"/>
    <x v="2"/>
    <d v="2024-05-25T00:00:00"/>
    <s v="Services"/>
    <s v="Sales Accepted"/>
    <n v="4"/>
    <m/>
    <m/>
    <n v="1517"/>
    <n v="0.6"/>
    <d v="2025-04-25T00:00:00"/>
    <m/>
  </r>
  <r>
    <s v="Emard Inc"/>
    <s v="Italy"/>
    <n v="41.902782000000002"/>
    <n v="12.496366"/>
    <s v="Transportation &amp; Logistics"/>
    <s v="Medium (201-500)"/>
    <x v="0"/>
    <d v="2024-01-27T00:00:00"/>
    <s v="SAAS"/>
    <s v="Sales Accepted"/>
    <n v="4"/>
    <m/>
    <m/>
    <n v="3352"/>
    <n v="1"/>
    <d v="2024-09-22T00:00:00"/>
    <m/>
  </r>
  <r>
    <s v="Deckow-Vandervort"/>
    <s v="Italy"/>
    <n v="41.902782000000002"/>
    <n v="12.496366"/>
    <s v="Recreation &amp; Sports"/>
    <s v="Medium (201-500)"/>
    <x v="3"/>
    <d v="2024-02-02T00:00:00"/>
    <s v="SAAS"/>
    <s v="Sales Accepted"/>
    <n v="4"/>
    <m/>
    <m/>
    <n v="6861"/>
    <n v="0.4"/>
    <d v="2024-06-25T00:00:00"/>
    <m/>
  </r>
  <r>
    <s v="Hartmann-Ferry"/>
    <s v="Italy"/>
    <n v="41.902782000000002"/>
    <n v="12.496366"/>
    <s v="Transportation &amp; Logistics"/>
    <s v="Medium (201-500)"/>
    <x v="2"/>
    <d v="2024-02-21T00:00:00"/>
    <s v="SAAS"/>
    <s v="Sales Accepted"/>
    <n v="4"/>
    <m/>
    <m/>
    <n v="5533"/>
    <n v="0.2"/>
    <d v="2024-07-31T00:00:00"/>
    <m/>
  </r>
  <r>
    <s v="Metz-Kilback"/>
    <s v="Italy"/>
    <n v="41.902782000000002"/>
    <n v="12.496366"/>
    <s v="Entertainment &amp; Media &amp; Hospitality"/>
    <s v="Medium (201-500)"/>
    <x v="2"/>
    <d v="2024-02-22T00:00:00"/>
    <s v="Custom solution"/>
    <s v="Sales Accepted"/>
    <n v="4"/>
    <m/>
    <m/>
    <n v="1742"/>
    <n v="0.2"/>
    <d v="2024-07-04T00:00:00"/>
    <m/>
  </r>
  <r>
    <s v="Ledner-Wilkinson"/>
    <s v="France"/>
    <n v="48.864716000000001"/>
    <n v="2.3490139999999999"/>
    <s v="Energy &amp; Utilities"/>
    <s v="Medium (201-500)"/>
    <x v="5"/>
    <d v="2024-05-03T00:00:00"/>
    <s v="Custom solution"/>
    <s v="Sales Accepted"/>
    <n v="4"/>
    <m/>
    <m/>
    <n v="7534"/>
    <n v="0.2"/>
    <d v="2024-12-22T00:00:00"/>
    <m/>
  </r>
  <r>
    <s v="Keeling-Bogan"/>
    <s v="Netherlands"/>
    <n v="52.370215999999999"/>
    <n v="4.895168"/>
    <s v="Telecommunications"/>
    <s v="Medium (201-500)"/>
    <x v="0"/>
    <d v="2024-04-23T00:00:00"/>
    <s v="SAAS"/>
    <s v="Sales Accepted"/>
    <n v="4"/>
    <m/>
    <m/>
    <n v="787"/>
    <n v="0.3"/>
    <d v="2024-12-19T00:00:00"/>
    <m/>
  </r>
  <r>
    <s v="Mante, Witting and Hoppe"/>
    <s v="Italy"/>
    <n v="41.902782000000002"/>
    <n v="12.496366"/>
    <s v="Retail &amp; Distribution"/>
    <s v="Medium (201-500)"/>
    <x v="0"/>
    <d v="2024-03-30T00:00:00"/>
    <s v="SAAS"/>
    <s v="Sales Accepted"/>
    <n v="4"/>
    <m/>
    <m/>
    <n v="6798"/>
    <n v="0.2"/>
    <d v="2025-01-20T00:00:00"/>
    <m/>
  </r>
  <r>
    <s v="Krajcik-Boehm"/>
    <s v="Belgium"/>
    <n v="51.260196999999998"/>
    <n v="4.4027710000000004"/>
    <s v="Retail &amp; Distribution"/>
    <s v="Medium (201-500)"/>
    <x v="2"/>
    <d v="2024-04-13T00:00:00"/>
    <s v="Services"/>
    <s v="Sales Accepted"/>
    <n v="4"/>
    <m/>
    <m/>
    <n v="1167"/>
    <n v="0.8"/>
    <d v="2025-03-29T00:00:00"/>
    <m/>
  </r>
  <r>
    <s v="Koepp-Stanton"/>
    <s v="Italy"/>
    <n v="41.902782000000002"/>
    <n v="12.496366"/>
    <s v="Banking &amp; Finance"/>
    <s v="Medium (201-500)"/>
    <x v="7"/>
    <d v="2024-01-17T00:00:00"/>
    <s v="Custom solution"/>
    <s v="Sales Accepted"/>
    <n v="4"/>
    <m/>
    <m/>
    <n v="2117"/>
    <n v="0.4"/>
    <d v="2024-04-25T00:00:00"/>
    <m/>
  </r>
  <r>
    <s v="Reynolds-Weissnat"/>
    <s v="Germany"/>
    <n v="52.520007999999997"/>
    <n v="13.404954"/>
    <s v="Transportation &amp; Logistics"/>
    <s v="Medium (201-500)"/>
    <x v="2"/>
    <d v="2024-03-09T00:00:00"/>
    <s v="Services"/>
    <s v="Sales Accepted"/>
    <n v="4"/>
    <m/>
    <m/>
    <n v="1669"/>
    <n v="0.3"/>
    <d v="2024-09-23T00:00:00"/>
    <m/>
  </r>
  <r>
    <s v="Bins-Barrows"/>
    <s v="France"/>
    <n v="48.864716000000001"/>
    <n v="2.3490139999999999"/>
    <s v="IT &amp; IT Services"/>
    <s v="Medium (201-500)"/>
    <x v="3"/>
    <d v="2024-01-31T00:00:00"/>
    <s v="Services"/>
    <s v="Sales Accepted"/>
    <n v="4"/>
    <m/>
    <m/>
    <n v="4026"/>
    <n v="0.4"/>
    <d v="2024-08-26T00:00:00"/>
    <m/>
  </r>
  <r>
    <s v="Hamill, Herman and Schamberger"/>
    <s v="Belgium"/>
    <n v="51.260196999999998"/>
    <n v="4.4027710000000004"/>
    <s v="Transportation &amp; Logistics"/>
    <s v="Medium (201-500)"/>
    <x v="1"/>
    <d v="2024-05-05T00:00:00"/>
    <s v="Custom solution"/>
    <s v="Sales Accepted"/>
    <n v="4"/>
    <m/>
    <m/>
    <n v="5321"/>
    <n v="0.1"/>
    <d v="2024-08-27T00:00:00"/>
    <m/>
  </r>
  <r>
    <s v="Sawayn-Kuhic"/>
    <s v="Portugal"/>
    <n v="38.736946000000003"/>
    <n v="-9.1426850000000002"/>
    <s v="Banking &amp; Finance"/>
    <s v="Medium (201-500)"/>
    <x v="3"/>
    <d v="2024-03-25T00:00:00"/>
    <s v="Services"/>
    <s v="Sales Accepted"/>
    <n v="4"/>
    <m/>
    <m/>
    <n v="4667"/>
    <n v="0.6"/>
    <d v="2025-03-25T00:00:00"/>
    <m/>
  </r>
  <r>
    <s v="Considine-Kris"/>
    <s v="Austria"/>
    <n v="48.210033000000003"/>
    <n v="16.363448999999999"/>
    <s v="Retail &amp; Distribution"/>
    <s v="Medium (201-500)"/>
    <x v="3"/>
    <d v="2024-03-30T00:00:00"/>
    <s v="Services"/>
    <s v="Sales Accepted"/>
    <n v="4"/>
    <m/>
    <m/>
    <n v="6981"/>
    <n v="0.6"/>
    <d v="2024-07-29T00:00:00"/>
    <m/>
  </r>
  <r>
    <s v="Nolan Inc"/>
    <s v="Germany"/>
    <n v="52.520007999999997"/>
    <n v="13.404954"/>
    <s v="Energy &amp; Utilities"/>
    <s v="Medium (201-500)"/>
    <x v="5"/>
    <d v="2024-01-02T00:00:00"/>
    <s v="SAAS"/>
    <s v="Sales Accepted"/>
    <n v="4"/>
    <m/>
    <m/>
    <n v="1079"/>
    <n v="0.4"/>
    <d v="2024-11-11T00:00:00"/>
    <m/>
  </r>
  <r>
    <s v="Kuhn Group"/>
    <s v="Austria"/>
    <n v="48.210033000000003"/>
    <n v="16.363448999999999"/>
    <s v="Banking &amp; Finance"/>
    <s v="Medium (201-500)"/>
    <x v="2"/>
    <d v="2024-04-20T00:00:00"/>
    <s v="Services"/>
    <s v="Sales Accepted"/>
    <n v="4"/>
    <m/>
    <m/>
    <n v="3445"/>
    <n v="0.2"/>
    <d v="2025-02-06T00:00:00"/>
    <m/>
  </r>
  <r>
    <s v="Greenholt Inc"/>
    <s v="Portugal"/>
    <n v="38.736946000000003"/>
    <n v="-9.1426850000000002"/>
    <s v="Energy &amp; Utilities"/>
    <s v="Medium (201-500)"/>
    <x v="2"/>
    <d v="2024-02-02T00:00:00"/>
    <s v="SAAS"/>
    <s v="Sales Accepted"/>
    <n v="4"/>
    <m/>
    <m/>
    <n v="2714"/>
    <n v="0.5"/>
    <d v="2024-08-05T00:00:00"/>
    <m/>
  </r>
  <r>
    <s v="Schowalter-Bartoletti"/>
    <s v="Belgium"/>
    <n v="51.260196999999998"/>
    <n v="4.4027710000000004"/>
    <s v="Telecommunications"/>
    <s v="Medium (201-500)"/>
    <x v="4"/>
    <d v="2024-05-03T00:00:00"/>
    <s v="Services"/>
    <s v="Sales Accepted"/>
    <n v="4"/>
    <m/>
    <m/>
    <n v="3341"/>
    <n v="0.7"/>
    <d v="2025-03-31T00:00:00"/>
    <m/>
  </r>
  <r>
    <s v="Satterfield-Jast"/>
    <s v="Italy"/>
    <n v="41.902782000000002"/>
    <n v="12.496366"/>
    <s v="Telecommunications"/>
    <s v="Medium (201-500)"/>
    <x v="1"/>
    <d v="2024-05-21T00:00:00"/>
    <s v="Services"/>
    <s v="Sales Accepted"/>
    <n v="4"/>
    <m/>
    <m/>
    <n v="3270"/>
    <n v="0.2"/>
    <d v="2024-09-01T00:00:00"/>
    <m/>
  </r>
  <r>
    <s v="Beer-Lueilwitz"/>
    <s v="Belgium"/>
    <n v="51.260196999999998"/>
    <n v="4.4027710000000004"/>
    <s v="Banking &amp; Finance"/>
    <s v="Medium (201-500)"/>
    <x v="4"/>
    <d v="2024-01-22T00:00:00"/>
    <s v="Services"/>
    <s v="Sales Accepted"/>
    <n v="4"/>
    <m/>
    <m/>
    <n v="5018"/>
    <n v="0.6"/>
    <d v="2024-08-29T00:00:00"/>
    <m/>
  </r>
  <r>
    <s v="Stark and Sons"/>
    <s v="Netherlands"/>
    <n v="52.370215999999999"/>
    <n v="4.895168"/>
    <s v="Agriculture &amp; Mining"/>
    <s v="Medium (201-500)"/>
    <x v="0"/>
    <d v="2024-05-31T00:00:00"/>
    <s v="Custom solution"/>
    <s v="Sales Accepted"/>
    <n v="4"/>
    <m/>
    <m/>
    <n v="4354"/>
    <n v="0.6"/>
    <d v="2025-01-26T00:00:00"/>
    <m/>
  </r>
  <r>
    <s v="Hoppe, Larson and Rolfson"/>
    <s v="Italy"/>
    <n v="41.902782000000002"/>
    <n v="12.496366"/>
    <s v="Entertainment &amp; Media &amp; Hospitality"/>
    <s v="Medium (201-500)"/>
    <x v="3"/>
    <d v="2024-05-21T00:00:00"/>
    <s v="Custom solution"/>
    <s v="Sales Accepted"/>
    <n v="4"/>
    <m/>
    <m/>
    <n v="977"/>
    <n v="0.3"/>
    <d v="2024-11-09T00:00:00"/>
    <m/>
  </r>
  <r>
    <s v="Jakubowski, Carroll and Jacobi"/>
    <s v="Austria"/>
    <n v="48.210033000000003"/>
    <n v="16.363448999999999"/>
    <s v="Government Administration &amp; Healthcare"/>
    <s v="Medium (201-500)"/>
    <x v="2"/>
    <d v="2024-05-30T00:00:00"/>
    <s v="Custom solution"/>
    <s v="Sales Accepted"/>
    <n v="4"/>
    <m/>
    <m/>
    <n v="2695"/>
    <n v="0.4"/>
    <d v="2025-02-13T00:00:00"/>
    <m/>
  </r>
  <r>
    <s v="Ferry and Sons"/>
    <s v="Germany"/>
    <n v="52.520007999999997"/>
    <n v="13.404954"/>
    <s v="Agriculture &amp; Mining"/>
    <s v="Medium (201-500)"/>
    <x v="7"/>
    <d v="2024-05-17T00:00:00"/>
    <s v="Custom solution"/>
    <s v="Sales Accepted"/>
    <n v="4"/>
    <m/>
    <m/>
    <n v="3064"/>
    <n v="0.2"/>
    <d v="2024-08-16T00:00:00"/>
    <m/>
  </r>
  <r>
    <s v="Muller, Ullrich and Auer"/>
    <s v="Italy"/>
    <n v="41.902782000000002"/>
    <n v="12.496366"/>
    <s v="IT &amp; IT Services"/>
    <s v="Medium (201-500)"/>
    <x v="2"/>
    <d v="2024-04-27T00:00:00"/>
    <s v="Services"/>
    <s v="Sales Accepted"/>
    <n v="4"/>
    <m/>
    <m/>
    <n v="6161"/>
    <n v="0.4"/>
    <d v="2024-11-30T00:00:00"/>
    <m/>
  </r>
  <r>
    <s v="Terry-Mayer"/>
    <s v="Germany"/>
    <n v="52.520007999999997"/>
    <n v="13.404954"/>
    <s v="Recreation &amp; Sports"/>
    <s v="Medium (201-500)"/>
    <x v="7"/>
    <d v="2024-05-19T00:00:00"/>
    <s v="SAAS"/>
    <s v="Sales Accepted"/>
    <n v="4"/>
    <m/>
    <m/>
    <n v="2689"/>
    <n v="0.3"/>
    <d v="2025-05-04T00:00:00"/>
    <m/>
  </r>
  <r>
    <s v="Nitzsche, Maggio and Leuschke"/>
    <s v="Netherlands"/>
    <n v="52.370215999999999"/>
    <n v="4.895168"/>
    <s v="Construction &amp; Engineering"/>
    <s v="Medium (201-500)"/>
    <x v="3"/>
    <d v="2024-01-03T00:00:00"/>
    <s v="Services"/>
    <s v="Sales Accepted"/>
    <n v="4"/>
    <m/>
    <m/>
    <n v="3957"/>
    <n v="0.3"/>
    <d v="2024-07-06T00:00:00"/>
    <m/>
  </r>
  <r>
    <s v="Luettgen-Jaskolski"/>
    <s v="Portugal"/>
    <n v="38.736946000000003"/>
    <n v="-9.1426850000000002"/>
    <s v="Telecommunications"/>
    <s v="Medium (201-500)"/>
    <x v="3"/>
    <d v="2024-03-05T00:00:00"/>
    <s v="Services"/>
    <s v="Sales Accepted"/>
    <n v="4"/>
    <m/>
    <m/>
    <n v="6202"/>
    <n v="0.2"/>
    <d v="2024-09-11T00:00:00"/>
    <m/>
  </r>
  <r>
    <s v="Hegmann, Schulist and Bogisich"/>
    <s v="Spain"/>
    <n v="40.416775000000001"/>
    <n v="-3.7037900000000001"/>
    <s v="Retail &amp; Distribution"/>
    <s v="Medium (201-500)"/>
    <x v="5"/>
    <d v="2024-02-17T00:00:00"/>
    <s v="Custom solution"/>
    <s v="Sales Accepted"/>
    <n v="4"/>
    <m/>
    <m/>
    <n v="7087"/>
    <n v="0.5"/>
    <d v="2024-04-11T00:00:00"/>
    <m/>
  </r>
  <r>
    <s v="Cruickshank-Treutel"/>
    <s v="Portugal"/>
    <n v="38.736946000000003"/>
    <n v="-9.1426850000000002"/>
    <s v="Retail &amp; Distribution"/>
    <s v="Medium (201-500)"/>
    <x v="2"/>
    <d v="2024-04-07T00:00:00"/>
    <s v="Custom solution"/>
    <s v="Sales Accepted"/>
    <n v="4"/>
    <m/>
    <m/>
    <n v="6058"/>
    <n v="0.1"/>
    <d v="2025-02-02T00:00:00"/>
    <m/>
  </r>
  <r>
    <s v="Legros-O'Connell"/>
    <s v="France"/>
    <n v="48.864716000000001"/>
    <n v="2.3490139999999999"/>
    <s v="Banking &amp; Finance"/>
    <s v="Medium (201-500)"/>
    <x v="4"/>
    <d v="2024-04-22T00:00:00"/>
    <s v="Custom solution"/>
    <s v="Sales Accepted"/>
    <n v="4"/>
    <m/>
    <m/>
    <n v="344"/>
    <n v="0.4"/>
    <d v="2024-09-15T00:00:00"/>
    <m/>
  </r>
  <r>
    <s v="Christiansen-Lakin"/>
    <s v="Netherlands"/>
    <n v="52.370215999999999"/>
    <n v="4.895168"/>
    <s v="Construction &amp; Engineering"/>
    <s v="Medium (201-500)"/>
    <x v="3"/>
    <d v="2024-04-02T00:00:00"/>
    <s v="SAAS"/>
    <s v="Sales Accepted"/>
    <n v="4"/>
    <m/>
    <m/>
    <n v="6674"/>
    <n v="1"/>
    <d v="2024-08-27T00:00:00"/>
    <m/>
  </r>
  <r>
    <s v="Ernser Group"/>
    <s v="Belgium"/>
    <n v="51.260196999999998"/>
    <n v="4.4027710000000004"/>
    <s v="IT &amp; IT Services"/>
    <s v="Medium (201-500)"/>
    <x v="3"/>
    <d v="2024-05-06T00:00:00"/>
    <s v="SAAS"/>
    <s v="Sales Accepted"/>
    <n v="4"/>
    <m/>
    <m/>
    <n v="3578"/>
    <n v="0.4"/>
    <d v="2025-04-30T00:00:00"/>
    <m/>
  </r>
  <r>
    <s v="Beahan LLC"/>
    <s v="Switzerland"/>
    <n v="46.204391000000001"/>
    <n v="6.1431579999999997"/>
    <s v="IT &amp; IT Services"/>
    <s v="Medium (201-500)"/>
    <x v="6"/>
    <d v="2024-04-13T00:00:00"/>
    <s v="Services"/>
    <s v="Sales Accepted"/>
    <n v="4"/>
    <m/>
    <m/>
    <n v="632"/>
    <n v="0.5"/>
    <d v="2024-06-18T00:00:00"/>
    <m/>
  </r>
  <r>
    <s v="Hermiston, Funk and Anderson"/>
    <s v="France"/>
    <n v="48.864716000000001"/>
    <n v="2.3490139999999999"/>
    <s v="Transportation &amp; Logistics"/>
    <s v="Medium (201-500)"/>
    <x v="6"/>
    <d v="2024-01-10T00:00:00"/>
    <s v="Services"/>
    <s v="Sales Accepted"/>
    <n v="4"/>
    <m/>
    <m/>
    <n v="7338"/>
    <n v="0.2"/>
    <d v="2024-09-19T00:00:00"/>
    <m/>
  </r>
  <r>
    <s v="Hermiston, Sanford and Kassulke"/>
    <s v="Switzerland"/>
    <n v="46.204391000000001"/>
    <n v="6.1431579999999997"/>
    <s v="Professional Services &amp; Consulting"/>
    <s v="Medium (201-500)"/>
    <x v="3"/>
    <d v="2024-03-04T00:00:00"/>
    <s v="Services"/>
    <s v="Sales Accepted"/>
    <n v="4"/>
    <m/>
    <m/>
    <n v="1963"/>
    <n v="0.2"/>
    <d v="2024-08-10T00:00:00"/>
    <m/>
  </r>
  <r>
    <s v="Shields Inc"/>
    <s v="Germany"/>
    <n v="52.520007999999997"/>
    <n v="13.404954"/>
    <s v="Transportation &amp; Logistics"/>
    <s v="Medium (201-500)"/>
    <x v="3"/>
    <d v="2024-02-18T00:00:00"/>
    <s v="SAAS"/>
    <s v="Sales Accepted"/>
    <n v="4"/>
    <m/>
    <m/>
    <n v="1230"/>
    <n v="0.6"/>
    <d v="2025-01-08T00:00:00"/>
    <m/>
  </r>
  <r>
    <s v="Turcotte, Feil and Ziemann"/>
    <s v="Portugal"/>
    <n v="38.736946000000003"/>
    <n v="-9.1426850000000002"/>
    <s v="Energy &amp; Utilities"/>
    <s v="Medium (201-500)"/>
    <x v="3"/>
    <d v="2024-03-21T00:00:00"/>
    <s v="Custom solution"/>
    <s v="Sales Accepted"/>
    <n v="4"/>
    <m/>
    <m/>
    <n v="2321"/>
    <n v="0.4"/>
    <d v="2025-02-02T00:00:00"/>
    <m/>
  </r>
  <r>
    <s v="Blick-Kreiger"/>
    <s v="Italy"/>
    <n v="41.902782000000002"/>
    <n v="12.496366"/>
    <s v="Banking &amp; Finance"/>
    <s v="Medium (201-500)"/>
    <x v="4"/>
    <d v="2024-02-06T00:00:00"/>
    <s v="Services"/>
    <s v="Sales Accepted"/>
    <n v="4"/>
    <m/>
    <m/>
    <n v="3026"/>
    <n v="0.3"/>
    <d v="2024-06-16T00:00:00"/>
    <m/>
  </r>
  <r>
    <s v="Friesen, Schmitt and Mante"/>
    <s v="Portugal"/>
    <n v="38.736946000000003"/>
    <n v="-9.1426850000000002"/>
    <s v="Banking &amp; Finance"/>
    <s v="Medium (201-500)"/>
    <x v="2"/>
    <d v="2024-04-10T00:00:00"/>
    <s v="Services"/>
    <s v="Sales Accepted"/>
    <n v="4"/>
    <m/>
    <m/>
    <n v="527"/>
    <n v="0.4"/>
    <d v="2024-11-30T00:00:00"/>
    <m/>
  </r>
  <r>
    <s v="Beahan-Larson"/>
    <s v="France"/>
    <n v="48.864716000000001"/>
    <n v="2.3490139999999999"/>
    <s v="Telecommunications"/>
    <s v="Medium (201-500)"/>
    <x v="1"/>
    <d v="2024-01-27T00:00:00"/>
    <s v="Services"/>
    <s v="Sales Accepted"/>
    <n v="4"/>
    <m/>
    <m/>
    <n v="7041"/>
    <n v="0.3"/>
    <d v="2025-01-01T00:00:00"/>
    <m/>
  </r>
  <r>
    <s v="Wolff, Wolf and Kub"/>
    <s v="Switzerland"/>
    <n v="46.204391000000001"/>
    <n v="6.1431579999999997"/>
    <s v="Professional Services &amp; Consulting"/>
    <s v="Medium (201-500)"/>
    <x v="5"/>
    <d v="2024-05-12T00:00:00"/>
    <s v="Services"/>
    <s v="Sales Accepted"/>
    <n v="4"/>
    <m/>
    <m/>
    <n v="3290"/>
    <n v="0.2"/>
    <d v="2024-10-23T00:00:00"/>
    <m/>
  </r>
  <r>
    <s v="Denesik, Hessel and Bechtelar"/>
    <s v="Switzerland"/>
    <n v="46.204391000000001"/>
    <n v="6.1431579999999997"/>
    <s v="IT &amp; IT Services"/>
    <s v="Medium (201-500)"/>
    <x v="0"/>
    <d v="2024-03-09T00:00:00"/>
    <s v="Services"/>
    <s v="Sales Accepted"/>
    <n v="4"/>
    <m/>
    <m/>
    <n v="1197"/>
    <n v="0.1"/>
    <d v="2024-06-23T00:00:00"/>
    <m/>
  </r>
  <r>
    <s v="Feil-Dickinson"/>
    <s v="Austria"/>
    <n v="48.210033000000003"/>
    <n v="16.363448999999999"/>
    <s v="Transportation &amp; Logistics"/>
    <s v="Medium (201-500)"/>
    <x v="4"/>
    <d v="2024-03-07T00:00:00"/>
    <s v="Services"/>
    <s v="Sales Accepted"/>
    <n v="4"/>
    <m/>
    <m/>
    <n v="4953"/>
    <n v="0.7"/>
    <d v="2024-04-03T00:00:00"/>
    <m/>
  </r>
  <r>
    <s v="Wunsch-Hagenes"/>
    <s v="Germany"/>
    <n v="52.520007999999997"/>
    <n v="13.404954"/>
    <s v="Agriculture &amp; Mining"/>
    <s v="Medium (201-500)"/>
    <x v="5"/>
    <d v="2024-02-19T00:00:00"/>
    <s v="SAAS"/>
    <s v="Sales Accepted"/>
    <n v="4"/>
    <m/>
    <m/>
    <n v="7503"/>
    <n v="0.7"/>
    <d v="2024-04-03T00:00:00"/>
    <m/>
  </r>
  <r>
    <s v="Tromp-Labadie"/>
    <s v="Portugal"/>
    <n v="38.736946000000003"/>
    <n v="-9.1426850000000002"/>
    <s v="Transportation &amp; Logistics"/>
    <s v="Medium (201-500)"/>
    <x v="0"/>
    <d v="2024-05-20T00:00:00"/>
    <s v="Services"/>
    <s v="Sales Accepted"/>
    <n v="4"/>
    <m/>
    <m/>
    <n v="7066"/>
    <n v="0.5"/>
    <d v="2025-03-11T00:00:00"/>
    <m/>
  </r>
  <r>
    <s v="Beahan, Moen and Franecki"/>
    <s v="Italy"/>
    <n v="41.902782000000002"/>
    <n v="12.496366"/>
    <s v="IT &amp; IT Services"/>
    <s v="Medium (201-500)"/>
    <x v="4"/>
    <d v="2024-05-18T00:00:00"/>
    <s v="Services"/>
    <s v="Sales Accepted"/>
    <n v="4"/>
    <m/>
    <m/>
    <n v="4099"/>
    <n v="0.2"/>
    <d v="2025-03-29T00:00:00"/>
    <m/>
  </r>
  <r>
    <s v="Ziemann-Waelchi"/>
    <s v="Germany"/>
    <n v="52.520007999999997"/>
    <n v="13.404954"/>
    <s v="Telecommunications"/>
    <s v="Medium (201-500)"/>
    <x v="7"/>
    <d v="2024-03-01T00:00:00"/>
    <s v="Custom solution"/>
    <s v="Sales Accepted"/>
    <n v="4"/>
    <m/>
    <m/>
    <n v="1722"/>
    <n v="0.5"/>
    <d v="2024-08-10T00:00:00"/>
    <m/>
  </r>
  <r>
    <s v="Weber, Watsica and MacGyver"/>
    <s v="Italy"/>
    <n v="41.902782000000002"/>
    <n v="12.496366"/>
    <s v="Telecommunications"/>
    <s v="Medium (201-500)"/>
    <x v="2"/>
    <d v="2024-02-04T00:00:00"/>
    <s v="Custom solution"/>
    <s v="Sales Accepted"/>
    <n v="4"/>
    <m/>
    <m/>
    <n v="5168"/>
    <n v="0.2"/>
    <d v="2025-01-18T00:00:00"/>
    <m/>
  </r>
  <r>
    <s v="DuBuque-Olson"/>
    <s v="Italy"/>
    <n v="41.902782000000002"/>
    <n v="12.496366"/>
    <s v="Banking &amp; Finance"/>
    <s v="Medium (201-500)"/>
    <x v="1"/>
    <d v="2024-02-22T00:00:00"/>
    <s v="SAAS"/>
    <s v="Sales Accepted"/>
    <n v="4"/>
    <m/>
    <m/>
    <n v="2891"/>
    <n v="0.3"/>
    <d v="2024-12-21T00:00:00"/>
    <m/>
  </r>
  <r>
    <s v="Donnelly LLC"/>
    <s v="Germany"/>
    <n v="52.520007999999997"/>
    <n v="13.404954"/>
    <s v="Education &amp; Science"/>
    <s v="Medium (201-500)"/>
    <x v="6"/>
    <d v="2024-04-27T00:00:00"/>
    <s v="Custom solution"/>
    <s v="Sales Accepted"/>
    <n v="4"/>
    <m/>
    <m/>
    <n v="1649"/>
    <n v="0.5"/>
    <d v="2024-07-05T00:00:00"/>
    <m/>
  </r>
  <r>
    <s v="Hintz, Brakus and Paucek"/>
    <s v="Switzerland"/>
    <n v="46.204391000000001"/>
    <n v="6.1431579999999997"/>
    <s v="Transportation &amp; Logistics"/>
    <s v="Medium (201-500)"/>
    <x v="2"/>
    <d v="2024-01-31T00:00:00"/>
    <s v="Services"/>
    <s v="Sales Accepted"/>
    <n v="4"/>
    <m/>
    <m/>
    <n v="3200"/>
    <n v="0.3"/>
    <d v="2024-11-20T00:00:00"/>
    <m/>
  </r>
  <r>
    <s v="Bruen, Bednar and Hoppe"/>
    <s v="Austria"/>
    <n v="48.210033000000003"/>
    <n v="16.363448999999999"/>
    <s v="Government Administration &amp; Healthcare"/>
    <s v="Medium (201-500)"/>
    <x v="7"/>
    <d v="2024-02-09T00:00:00"/>
    <s v="Services"/>
    <s v="Sales Accepted"/>
    <n v="4"/>
    <m/>
    <m/>
    <n v="3905"/>
    <n v="0.5"/>
    <d v="2024-11-20T00:00:00"/>
    <m/>
  </r>
  <r>
    <s v="Zulauf Inc"/>
    <s v="Portugal"/>
    <n v="38.736946000000003"/>
    <n v="-9.1426850000000002"/>
    <s v="Telecommunications"/>
    <s v="Medium (201-500)"/>
    <x v="3"/>
    <d v="2024-05-08T00:00:00"/>
    <s v="Services"/>
    <s v="Sales Accepted"/>
    <n v="4"/>
    <m/>
    <m/>
    <n v="3917"/>
    <n v="0.4"/>
    <d v="2024-10-02T00:00:00"/>
    <m/>
  </r>
  <r>
    <s v="Funk, Hoppe and Breitenberg"/>
    <s v="Netherlands"/>
    <n v="52.370215999999999"/>
    <n v="4.895168"/>
    <s v="Agriculture &amp; Mining"/>
    <s v="Medium (201-500)"/>
    <x v="3"/>
    <d v="2024-02-19T00:00:00"/>
    <s v="Custom solution"/>
    <s v="Sales Accepted"/>
    <n v="4"/>
    <m/>
    <m/>
    <n v="4027"/>
    <n v="0.1"/>
    <d v="2024-11-20T00:00:00"/>
    <m/>
  </r>
  <r>
    <s v="McKenzie-Tromp"/>
    <s v="Italy"/>
    <n v="41.902782000000002"/>
    <n v="12.496366"/>
    <s v="Transportation &amp; Logistics"/>
    <s v="Medium (201-500)"/>
    <x v="3"/>
    <d v="2024-05-22T00:00:00"/>
    <s v="Custom solution"/>
    <s v="Sales Accepted"/>
    <n v="4"/>
    <m/>
    <m/>
    <n v="510"/>
    <n v="0.7"/>
    <d v="2024-09-11T00:00:00"/>
    <m/>
  </r>
  <r>
    <s v="Keebler and Sons"/>
    <s v="France"/>
    <n v="48.864716000000001"/>
    <n v="2.3490139999999999"/>
    <s v="Education &amp; Science"/>
    <s v="Medium (201-500)"/>
    <x v="4"/>
    <d v="2024-03-05T00:00:00"/>
    <s v="Services"/>
    <s v="Sales Accepted"/>
    <n v="4"/>
    <m/>
    <m/>
    <n v="1421"/>
    <n v="0.7"/>
    <d v="2024-10-05T00:00:00"/>
    <m/>
  </r>
  <r>
    <s v="Conn, Doyle and Goodwin"/>
    <s v="Italy"/>
    <n v="41.902782000000002"/>
    <n v="12.496366"/>
    <s v="IT &amp; IT Services"/>
    <s v="Medium (201-500)"/>
    <x v="2"/>
    <d v="2024-05-21T00:00:00"/>
    <s v="Services"/>
    <s v="Sales Accepted"/>
    <n v="4"/>
    <m/>
    <m/>
    <n v="6249"/>
    <n v="0.6"/>
    <d v="2025-02-24T00:00:00"/>
    <m/>
  </r>
  <r>
    <s v="Fadel and Sons"/>
    <s v="Austria"/>
    <n v="48.210033000000003"/>
    <n v="16.363448999999999"/>
    <s v="Banking &amp; Finance"/>
    <s v="Medium (201-500)"/>
    <x v="7"/>
    <d v="2024-03-14T00:00:00"/>
    <s v="Services"/>
    <s v="Sales Accepted"/>
    <n v="4"/>
    <m/>
    <m/>
    <n v="3162"/>
    <n v="0.3"/>
    <d v="2025-03-07T00:00:00"/>
    <m/>
  </r>
  <r>
    <s v="Dibbert, Green and Gleichner"/>
    <s v="Italy"/>
    <n v="41.902782000000002"/>
    <n v="12.496366"/>
    <s v="Banking &amp; Finance"/>
    <s v="Medium (201-500)"/>
    <x v="3"/>
    <d v="2024-02-14T00:00:00"/>
    <s v="SAAS"/>
    <s v="Sales Accepted"/>
    <n v="4"/>
    <m/>
    <m/>
    <n v="2987"/>
    <n v="0.7"/>
    <d v="2024-05-04T00:00:00"/>
    <m/>
  </r>
  <r>
    <s v="Vandervort LLC"/>
    <s v="Austria"/>
    <n v="48.210033000000003"/>
    <n v="16.363448999999999"/>
    <s v="Transportation &amp; Logistics"/>
    <s v="Medium (201-500)"/>
    <x v="2"/>
    <d v="2024-04-10T00:00:00"/>
    <s v="Custom solution"/>
    <s v="Sales Accepted"/>
    <n v="4"/>
    <m/>
    <m/>
    <n v="6703"/>
    <n v="0.6"/>
    <d v="2024-07-24T00:00:00"/>
    <m/>
  </r>
  <r>
    <s v="Buckridge-Hayes"/>
    <s v="Italy"/>
    <n v="41.902782000000002"/>
    <n v="12.496366"/>
    <s v="Recreation &amp; Sports"/>
    <s v="Medium (201-500)"/>
    <x v="1"/>
    <d v="2024-04-04T00:00:00"/>
    <s v="Services"/>
    <s v="Sales Accepted"/>
    <n v="4"/>
    <m/>
    <m/>
    <n v="7574"/>
    <n v="0.7"/>
    <d v="2024-12-01T00:00:00"/>
    <m/>
  </r>
  <r>
    <s v="Steuber LLC"/>
    <s v="Italy"/>
    <n v="41.902782000000002"/>
    <n v="12.496366"/>
    <s v="Telecommunications"/>
    <s v="Medium (201-500)"/>
    <x v="3"/>
    <d v="2024-05-30T00:00:00"/>
    <s v="SAAS"/>
    <s v="Sales Accepted"/>
    <n v="4"/>
    <m/>
    <m/>
    <n v="4596"/>
    <n v="0.4"/>
    <d v="2025-03-02T00:00:00"/>
    <m/>
  </r>
  <r>
    <s v="Macejkovic and Sons"/>
    <s v="Italy"/>
    <n v="41.902782000000002"/>
    <n v="12.496366"/>
    <s v="Transportation &amp; Logistics"/>
    <s v="Medium (201-500)"/>
    <x v="3"/>
    <d v="2024-03-14T00:00:00"/>
    <s v="Services"/>
    <s v="Sales Accepted"/>
    <n v="4"/>
    <m/>
    <m/>
    <n v="465"/>
    <n v="0.4"/>
    <d v="2025-03-03T00:00:00"/>
    <m/>
  </r>
  <r>
    <s v="Spencer and Sons"/>
    <s v="Belgium"/>
    <n v="51.260196999999998"/>
    <n v="4.4027710000000004"/>
    <s v="Construction &amp; Engineering"/>
    <s v="Medium (201-500)"/>
    <x v="6"/>
    <d v="2024-04-21T00:00:00"/>
    <s v="Services"/>
    <s v="Sales Accepted"/>
    <n v="4"/>
    <m/>
    <m/>
    <n v="689"/>
    <n v="0.7"/>
    <d v="2025-01-05T00:00:00"/>
    <m/>
  </r>
  <r>
    <s v="Wisozk Group"/>
    <s v="Germany"/>
    <n v="52.520007999999997"/>
    <n v="13.404954"/>
    <s v="IT &amp; IT Services"/>
    <s v="Medium (201-500)"/>
    <x v="4"/>
    <d v="2024-01-21T00:00:00"/>
    <s v="Services"/>
    <s v="Sales Accepted"/>
    <n v="4"/>
    <m/>
    <m/>
    <n v="3427"/>
    <n v="0.3"/>
    <d v="2024-05-17T00:00:00"/>
    <m/>
  </r>
  <r>
    <s v="Bashirian, Greenholt and Koch"/>
    <s v="Belgium"/>
    <n v="51.260196999999998"/>
    <n v="4.4027710000000004"/>
    <s v="Construction &amp; Engineering"/>
    <s v="Medium (201-500)"/>
    <x v="6"/>
    <d v="2024-02-11T00:00:00"/>
    <s v="Services"/>
    <s v="Sales Accepted"/>
    <n v="4"/>
    <m/>
    <m/>
    <n v="1182"/>
    <n v="0.4"/>
    <d v="2024-12-26T00:00:00"/>
    <m/>
  </r>
  <r>
    <s v="Denesik, Rippin and Anderson"/>
    <s v="France"/>
    <n v="48.864716000000001"/>
    <n v="2.3490139999999999"/>
    <s v="Professional Services &amp; Consulting"/>
    <s v="Medium (201-500)"/>
    <x v="3"/>
    <d v="2024-05-29T00:00:00"/>
    <s v="Custom solution"/>
    <s v="Sales Accepted"/>
    <n v="4"/>
    <m/>
    <m/>
    <n v="4395"/>
    <n v="0.5"/>
    <d v="2024-12-04T00:00:00"/>
    <m/>
  </r>
  <r>
    <s v="Mueller-Tromp"/>
    <s v="Italy"/>
    <n v="41.902782000000002"/>
    <n v="12.496366"/>
    <s v="Recreation &amp; Sports"/>
    <s v="Medium (201-500)"/>
    <x v="5"/>
    <d v="2024-04-18T00:00:00"/>
    <s v="SAAS"/>
    <s v="Sales Accepted"/>
    <n v="4"/>
    <m/>
    <m/>
    <n v="5571"/>
    <n v="1"/>
    <d v="2024-08-13T00:00:00"/>
    <m/>
  </r>
  <r>
    <s v="Dare, Witting and Goyette"/>
    <s v="Portugal"/>
    <n v="38.736946000000003"/>
    <n v="-9.1426850000000002"/>
    <s v="Construction &amp; Engineering"/>
    <s v="Medium (201-500)"/>
    <x v="2"/>
    <d v="2024-04-12T00:00:00"/>
    <s v="Services"/>
    <s v="Sales Accepted"/>
    <n v="4"/>
    <m/>
    <m/>
    <n v="2940"/>
    <n v="0.5"/>
    <d v="2025-01-18T00:00:00"/>
    <m/>
  </r>
  <r>
    <s v="Mitchell, Jaskolski and Haley"/>
    <s v="Portugal"/>
    <n v="38.736946000000003"/>
    <n v="-9.1426850000000002"/>
    <s v="Education &amp; Science"/>
    <s v="Medium (201-500)"/>
    <x v="5"/>
    <d v="2024-01-25T00:00:00"/>
    <s v="SAAS"/>
    <s v="Sales Accepted"/>
    <n v="4"/>
    <m/>
    <m/>
    <n v="2791"/>
    <n v="0.4"/>
    <d v="2024-06-03T00:00:00"/>
    <m/>
  </r>
  <r>
    <s v="Reichert-Schneider"/>
    <s v="Switzerland"/>
    <n v="46.204391000000001"/>
    <n v="6.1431579999999997"/>
    <s v="Professional Services &amp; Consulting"/>
    <s v="Medium (201-500)"/>
    <x v="0"/>
    <d v="2024-04-18T00:00:00"/>
    <s v="Custom solution"/>
    <s v="Sales Accepted"/>
    <n v="4"/>
    <m/>
    <m/>
    <n v="2109"/>
    <n v="0.3"/>
    <d v="2024-12-16T00:00:00"/>
    <m/>
  </r>
  <r>
    <s v="Watsica Inc"/>
    <s v="Portugal"/>
    <n v="38.736946000000003"/>
    <n v="-9.1426850000000002"/>
    <s v="IT &amp; IT Services"/>
    <s v="Medium (201-500)"/>
    <x v="2"/>
    <d v="2024-04-27T00:00:00"/>
    <s v="Services"/>
    <s v="Sales Accepted"/>
    <n v="4"/>
    <m/>
    <m/>
    <n v="6720"/>
    <n v="0.1"/>
    <d v="2024-08-28T00:00:00"/>
    <m/>
  </r>
  <r>
    <s v="Olson-Brown"/>
    <s v="Germany"/>
    <n v="52.520007999999997"/>
    <n v="13.404954"/>
    <s v="Transportation &amp; Logistics"/>
    <s v="Medium (201-500)"/>
    <x v="4"/>
    <d v="2024-03-16T00:00:00"/>
    <s v="Services"/>
    <s v="Sales Accepted"/>
    <n v="4"/>
    <m/>
    <m/>
    <n v="4558"/>
    <n v="0.5"/>
    <d v="2024-12-05T00:00:00"/>
    <m/>
  </r>
  <r>
    <s v="Altenwerth LLC"/>
    <s v="Portugal"/>
    <n v="38.736946000000003"/>
    <n v="-9.1426850000000002"/>
    <s v="Banking &amp; Finance"/>
    <s v="Medium (201-500)"/>
    <x v="4"/>
    <d v="2024-01-02T00:00:00"/>
    <s v="SAAS"/>
    <s v="Sales Accepted"/>
    <n v="4"/>
    <m/>
    <m/>
    <n v="2950"/>
    <n v="0.3"/>
    <d v="2024-10-09T00:00:00"/>
    <m/>
  </r>
  <r>
    <s v="Grimes-Stehr"/>
    <s v="Italy"/>
    <n v="41.902782000000002"/>
    <n v="12.496366"/>
    <s v="Transportation &amp; Logistics"/>
    <s v="Medium (201-500)"/>
    <x v="5"/>
    <d v="2024-01-19T00:00:00"/>
    <s v="Services"/>
    <s v="Sales Accepted"/>
    <n v="4"/>
    <m/>
    <m/>
    <n v="4249"/>
    <n v="0.4"/>
    <d v="2024-09-27T00:00:00"/>
    <m/>
  </r>
  <r>
    <s v="Kub-Goyette"/>
    <s v="Switzerland"/>
    <n v="46.204391000000001"/>
    <n v="6.1431579999999997"/>
    <s v="Government Administration &amp; Healthcare"/>
    <s v="Medium (201-500)"/>
    <x v="3"/>
    <d v="2024-02-27T00:00:00"/>
    <s v="SAAS"/>
    <s v="Sales Accepted"/>
    <n v="4"/>
    <m/>
    <m/>
    <n v="4159"/>
    <n v="0.5"/>
    <d v="2024-10-20T00:00:00"/>
    <m/>
  </r>
  <r>
    <s v="Waelchi, Gutkowski and Ondricka"/>
    <s v="Germany"/>
    <n v="52.520007999999997"/>
    <n v="13.404954"/>
    <s v="Government Administration &amp; Healthcare"/>
    <s v="Medium (201-500)"/>
    <x v="3"/>
    <d v="2024-04-08T00:00:00"/>
    <s v="Services"/>
    <s v="Sales Accepted"/>
    <n v="4"/>
    <m/>
    <m/>
    <n v="6175"/>
    <n v="0.5"/>
    <d v="2024-06-28T00:00:00"/>
    <m/>
  </r>
  <r>
    <s v="Grimes, Beier and Hickle"/>
    <s v="Belgium"/>
    <n v="51.260196999999998"/>
    <n v="4.4027710000000004"/>
    <s v="Transportation &amp; Logistics"/>
    <s v="Medium (201-500)"/>
    <x v="3"/>
    <d v="2024-02-21T00:00:00"/>
    <s v="Services"/>
    <s v="Sales Accepted"/>
    <n v="4"/>
    <m/>
    <m/>
    <n v="1800"/>
    <n v="0.8"/>
    <d v="2025-01-11T00:00:00"/>
    <m/>
  </r>
  <r>
    <s v="Hudson, Bins and Feeney"/>
    <s v="Italy"/>
    <n v="41.902782000000002"/>
    <n v="12.496366"/>
    <s v="Manufacturing &amp; Production"/>
    <s v="Medium (201-500)"/>
    <x v="6"/>
    <d v="2024-01-06T00:00:00"/>
    <s v="Custom solution"/>
    <s v="Sales Accepted"/>
    <n v="4"/>
    <m/>
    <m/>
    <n v="3218"/>
    <n v="0.1"/>
    <d v="2024-03-08T00:00:00"/>
    <m/>
  </r>
  <r>
    <s v="Kreiger, Dooley and Bradtke"/>
    <s v="Portugal"/>
    <n v="38.736946000000003"/>
    <n v="-9.1426850000000002"/>
    <s v="Construction &amp; Engineering"/>
    <s v="Medium (201-500)"/>
    <x v="2"/>
    <d v="2024-03-25T00:00:00"/>
    <s v="Services"/>
    <s v="Sales Accepted"/>
    <n v="4"/>
    <m/>
    <m/>
    <n v="5348"/>
    <n v="0.2"/>
    <d v="2025-03-23T00:00:00"/>
    <m/>
  </r>
  <r>
    <s v="Kessler-Mohr"/>
    <s v="Portugal"/>
    <n v="38.736946000000003"/>
    <n v="-9.1426850000000002"/>
    <s v="Energy &amp; Utilities"/>
    <s v="Medium (201-500)"/>
    <x v="3"/>
    <d v="2024-01-15T00:00:00"/>
    <s v="SAAS"/>
    <s v="Sales Accepted"/>
    <n v="4"/>
    <m/>
    <m/>
    <n v="5769"/>
    <n v="0.5"/>
    <d v="2024-06-16T00:00:00"/>
    <m/>
  </r>
  <r>
    <s v="Ward, Grimes and Fay"/>
    <s v="Austria"/>
    <n v="48.210033000000003"/>
    <n v="16.363448999999999"/>
    <s v="IT &amp; IT Services"/>
    <s v="Medium (201-500)"/>
    <x v="1"/>
    <d v="2024-02-08T00:00:00"/>
    <s v="SAAS"/>
    <s v="Sales Accepted"/>
    <n v="4"/>
    <m/>
    <m/>
    <n v="4554"/>
    <n v="0.5"/>
    <d v="2024-11-27T00:00:00"/>
    <m/>
  </r>
  <r>
    <s v="Kling, Crooks and Wisozk"/>
    <s v="Portugal"/>
    <n v="38.736946000000003"/>
    <n v="-9.1426850000000002"/>
    <s v="Agriculture &amp; Mining"/>
    <s v="Medium (201-500)"/>
    <x v="6"/>
    <d v="2024-03-20T00:00:00"/>
    <s v="Services"/>
    <s v="Sales Accepted"/>
    <n v="4"/>
    <m/>
    <m/>
    <n v="7249"/>
    <n v="0.3"/>
    <d v="2024-11-11T00:00:00"/>
    <m/>
  </r>
  <r>
    <s v="Feil LLC"/>
    <s v="Germany"/>
    <n v="52.520007999999997"/>
    <n v="13.404954"/>
    <s v="Banking &amp; Finance"/>
    <s v="Medium (201-500)"/>
    <x v="2"/>
    <d v="2024-05-11T00:00:00"/>
    <s v="Custom solution"/>
    <s v="Sales Accepted"/>
    <n v="4"/>
    <m/>
    <m/>
    <n v="4545"/>
    <n v="1"/>
    <d v="2024-09-22T00:00:00"/>
    <m/>
  </r>
  <r>
    <s v="Hansen-Erdman"/>
    <s v="Portugal"/>
    <n v="38.736946000000003"/>
    <n v="-9.1426850000000002"/>
    <s v="Transportation &amp; Logistics"/>
    <s v="Medium (201-500)"/>
    <x v="3"/>
    <d v="2024-01-25T00:00:00"/>
    <s v="Services"/>
    <s v="Sales Accepted"/>
    <n v="4"/>
    <m/>
    <m/>
    <n v="7593"/>
    <n v="0.5"/>
    <d v="2024-05-06T00:00:00"/>
    <m/>
  </r>
  <r>
    <s v="Russel, Rice and Emard"/>
    <s v="France"/>
    <n v="48.864716000000001"/>
    <n v="2.3490139999999999"/>
    <s v="Professional Services &amp; Consulting"/>
    <s v="Medium (201-500)"/>
    <x v="4"/>
    <d v="2024-03-29T00:00:00"/>
    <s v="SAAS"/>
    <s v="Sales Accepted"/>
    <n v="4"/>
    <m/>
    <m/>
    <n v="7630"/>
    <n v="1"/>
    <d v="2024-11-20T00:00:00"/>
    <m/>
  </r>
  <r>
    <s v="Goldner, Muller and Waelchi"/>
    <s v="Switzerland"/>
    <n v="46.204391000000001"/>
    <n v="6.1431579999999997"/>
    <s v="Telecommunications"/>
    <s v="Medium (201-500)"/>
    <x v="3"/>
    <d v="2024-02-19T00:00:00"/>
    <s v="Services"/>
    <s v="Sales Accepted"/>
    <n v="4"/>
    <m/>
    <m/>
    <n v="6638"/>
    <n v="0.5"/>
    <d v="2024-05-21T00:00:00"/>
    <m/>
  </r>
  <r>
    <s v="Kuhlman, Romaguera and Goldner"/>
    <s v="Spain"/>
    <n v="40.416775000000001"/>
    <n v="-3.7037900000000001"/>
    <s v="Manufacturing &amp; Production"/>
    <s v="Medium (201-500)"/>
    <x v="1"/>
    <d v="2024-05-29T00:00:00"/>
    <s v="Services"/>
    <s v="Sales Accepted"/>
    <n v="4"/>
    <m/>
    <m/>
    <n v="7037"/>
    <n v="0.3"/>
    <d v="2024-11-08T00:00:00"/>
    <m/>
  </r>
  <r>
    <s v="Torp-Bogan"/>
    <s v="Italy"/>
    <n v="41.902782000000002"/>
    <n v="12.496366"/>
    <s v="Telecommunications"/>
    <s v="Medium (201-500)"/>
    <x v="5"/>
    <d v="2024-04-07T00:00:00"/>
    <s v="SAAS"/>
    <s v="Sales Accepted"/>
    <n v="4"/>
    <m/>
    <m/>
    <n v="2752"/>
    <n v="0.4"/>
    <d v="2024-08-20T00:00:00"/>
    <m/>
  </r>
  <r>
    <s v="Beier, Dare and Feest"/>
    <s v="France"/>
    <n v="48.864716000000001"/>
    <n v="2.3490139999999999"/>
    <s v="Transportation &amp; Logistics"/>
    <s v="Medium (201-500)"/>
    <x v="3"/>
    <d v="2024-05-19T00:00:00"/>
    <s v="Services"/>
    <s v="Sales Accepted"/>
    <n v="4"/>
    <m/>
    <m/>
    <n v="6155"/>
    <n v="0.5"/>
    <d v="2024-10-30T00:00:00"/>
    <m/>
  </r>
  <r>
    <s v="Mohr LLC"/>
    <s v="Portugal"/>
    <n v="38.736946000000003"/>
    <n v="-9.1426850000000002"/>
    <s v="Government Administration &amp; Healthcare"/>
    <s v="Medium (201-500)"/>
    <x v="1"/>
    <d v="2024-02-07T00:00:00"/>
    <s v="SAAS"/>
    <s v="Sales Accepted"/>
    <n v="4"/>
    <m/>
    <m/>
    <n v="922"/>
    <n v="0.6"/>
    <d v="2024-06-15T00:00:00"/>
    <m/>
  </r>
  <r>
    <s v="Fritsch-Strosin"/>
    <s v="Portugal"/>
    <n v="38.736946000000003"/>
    <n v="-9.1426850000000002"/>
    <s v="IT &amp; IT Services"/>
    <s v="Medium (201-500)"/>
    <x v="7"/>
    <d v="2024-01-06T00:00:00"/>
    <s v="Services"/>
    <s v="Sales Accepted"/>
    <n v="4"/>
    <m/>
    <m/>
    <n v="7744"/>
    <n v="0.2"/>
    <d v="2024-12-01T00:00:00"/>
    <m/>
  </r>
  <r>
    <s v="Harris-Labadie"/>
    <s v="Germany"/>
    <n v="52.520007999999997"/>
    <n v="13.404954"/>
    <s v="Telecommunications"/>
    <s v="Medium (201-500)"/>
    <x v="2"/>
    <d v="2024-03-03T00:00:00"/>
    <s v="Services"/>
    <s v="Sales Accepted"/>
    <n v="4"/>
    <m/>
    <m/>
    <n v="4531"/>
    <n v="0.6"/>
    <d v="2025-02-17T00:00:00"/>
    <m/>
  </r>
  <r>
    <s v="Schuppe LLC"/>
    <s v="Spain"/>
    <n v="40.416775000000001"/>
    <n v="-3.7037900000000001"/>
    <s v="Education &amp; Science"/>
    <s v="Medium (201-500)"/>
    <x v="4"/>
    <d v="2024-04-18T00:00:00"/>
    <s v="SAAS"/>
    <s v="Sales Accepted"/>
    <n v="4"/>
    <m/>
    <m/>
    <n v="6998"/>
    <n v="0.5"/>
    <d v="2024-10-12T00:00:00"/>
    <m/>
  </r>
  <r>
    <s v="Howell, Jacobson and Hammes"/>
    <s v="Italy"/>
    <n v="41.902782000000002"/>
    <n v="12.496366"/>
    <s v="Entertainment &amp; Media &amp; Hospitality"/>
    <s v="Medium (201-500)"/>
    <x v="0"/>
    <d v="2024-04-20T00:00:00"/>
    <s v="Services"/>
    <s v="Sales Accepted"/>
    <n v="4"/>
    <m/>
    <m/>
    <n v="5694"/>
    <n v="0.3"/>
    <d v="2024-11-06T00:00:00"/>
    <m/>
  </r>
  <r>
    <s v="Schneider-Doyle"/>
    <s v="Italy"/>
    <n v="41.902782000000002"/>
    <n v="12.496366"/>
    <s v="Agriculture &amp; Mining"/>
    <s v="Medium (201-500)"/>
    <x v="0"/>
    <d v="2024-04-24T00:00:00"/>
    <s v="Custom solution"/>
    <s v="Sales Accepted"/>
    <n v="4"/>
    <m/>
    <m/>
    <n v="1208"/>
    <n v="0.3"/>
    <d v="2024-12-09T00:00:00"/>
    <m/>
  </r>
  <r>
    <s v="Zulauf LLC"/>
    <s v="Austria"/>
    <n v="48.210033000000003"/>
    <n v="16.363448999999999"/>
    <s v="IT &amp; IT Services"/>
    <s v="Medium (201-500)"/>
    <x v="3"/>
    <d v="2024-04-19T00:00:00"/>
    <s v="Custom solution"/>
    <s v="Sales Accepted"/>
    <n v="4"/>
    <m/>
    <m/>
    <n v="4553"/>
    <n v="0.7"/>
    <d v="2024-08-22T00:00:00"/>
    <m/>
  </r>
  <r>
    <s v="Kaymbo"/>
    <s v="Switzerland"/>
    <n v="46.204391000000001"/>
    <n v="6.1431579999999997"/>
    <s v="Agriculture &amp; Mining"/>
    <s v="Large (501-1000)"/>
    <x v="7"/>
    <d v="2024-03-11T00:00:00"/>
    <s v="SAAS"/>
    <s v="Sales Accepted"/>
    <n v="4"/>
    <m/>
    <m/>
    <n v="17269"/>
    <n v="0.8"/>
    <d v="2024-07-10T00:00:00"/>
    <m/>
  </r>
  <r>
    <s v="Tromp, Stoltenberg and Hartmann"/>
    <s v="Belgium"/>
    <n v="51.260196999999998"/>
    <n v="4.4027710000000004"/>
    <s v="IT &amp; IT Services"/>
    <s v="Large (501-1000)"/>
    <x v="3"/>
    <d v="2024-05-29T00:00:00"/>
    <s v="SAAS"/>
    <s v="Sales Accepted"/>
    <n v="4"/>
    <m/>
    <m/>
    <n v="19776"/>
    <n v="0.4"/>
    <d v="2024-12-16T00:00:00"/>
    <m/>
  </r>
  <r>
    <s v="Lemke Group"/>
    <s v="Netherlands"/>
    <n v="52.370215999999999"/>
    <n v="4.895168"/>
    <s v="Government Administration &amp; Healthcare"/>
    <s v="Large (501-1000)"/>
    <x v="6"/>
    <d v="2024-05-13T00:00:00"/>
    <s v="Custom solution"/>
    <s v="Sales Accepted"/>
    <n v="4"/>
    <m/>
    <m/>
    <n v="8387"/>
    <n v="0.8"/>
    <d v="2024-06-18T00:00:00"/>
    <m/>
  </r>
  <r>
    <s v="Emmerich Inc"/>
    <s v="Germany"/>
    <n v="52.520007999999997"/>
    <n v="13.404954"/>
    <s v="Transportation &amp; Logistics"/>
    <s v="Large (501-1000)"/>
    <x v="0"/>
    <d v="2024-03-23T00:00:00"/>
    <s v="Custom solution"/>
    <s v="Sales Accepted"/>
    <n v="4"/>
    <m/>
    <m/>
    <n v="2737"/>
    <n v="0.3"/>
    <d v="2024-12-22T00:00:00"/>
    <m/>
  </r>
  <r>
    <s v="Howe-Mayer"/>
    <s v="Spain"/>
    <n v="40.416775000000001"/>
    <n v="-3.7037900000000001"/>
    <s v="Retail &amp; Distribution"/>
    <s v="Large (501-1000)"/>
    <x v="7"/>
    <d v="2024-03-06T00:00:00"/>
    <s v="Custom solution"/>
    <s v="Sales Accepted"/>
    <n v="4"/>
    <m/>
    <m/>
    <n v="11686"/>
    <n v="1"/>
    <d v="2024-12-30T00:00:00"/>
    <m/>
  </r>
  <r>
    <s v="Rosenbaum and Sons"/>
    <s v="Italy"/>
    <n v="41.902782000000002"/>
    <n v="12.496366"/>
    <s v="Energy &amp; Utilities"/>
    <s v="Large (501-1000)"/>
    <x v="0"/>
    <d v="2024-03-20T00:00:00"/>
    <s v="Custom solution"/>
    <s v="Sales Accepted"/>
    <n v="4"/>
    <m/>
    <m/>
    <n v="17968"/>
    <n v="0.7"/>
    <d v="2024-04-27T00:00:00"/>
    <m/>
  </r>
  <r>
    <s v="Johnson-Smith"/>
    <s v="Germany"/>
    <n v="52.520007999999997"/>
    <n v="13.404954"/>
    <s v="IT &amp; IT Services"/>
    <s v="Large (501-1000)"/>
    <x v="0"/>
    <d v="2024-01-19T00:00:00"/>
    <s v="Custom solution"/>
    <s v="Sales Accepted"/>
    <n v="4"/>
    <m/>
    <m/>
    <n v="18418"/>
    <n v="0.3"/>
    <d v="2024-02-10T00:00:00"/>
    <m/>
  </r>
  <r>
    <s v="Legros, Simonis and Spinka"/>
    <s v="Germany"/>
    <n v="52.520007999999997"/>
    <n v="13.404954"/>
    <s v="Construction &amp; Engineering"/>
    <s v="Large (501-1000)"/>
    <x v="2"/>
    <d v="2024-04-07T00:00:00"/>
    <s v="Custom solution"/>
    <s v="Sales Accepted"/>
    <n v="4"/>
    <m/>
    <m/>
    <n v="12543"/>
    <n v="0.4"/>
    <d v="2024-08-09T00:00:00"/>
    <m/>
  </r>
  <r>
    <s v="Bergnaum, Smitham and Hintz"/>
    <s v="Netherlands"/>
    <n v="52.370215999999999"/>
    <n v="4.895168"/>
    <s v="Construction &amp; Engineering"/>
    <s v="Large (501-1000)"/>
    <x v="4"/>
    <d v="2024-01-14T00:00:00"/>
    <s v="Services"/>
    <s v="Sales Accepted"/>
    <n v="4"/>
    <m/>
    <m/>
    <n v="4700"/>
    <n v="0.9"/>
    <d v="2024-12-25T00:00:00"/>
    <m/>
  </r>
  <r>
    <s v="Jakubowski, Okuneva and Erdman"/>
    <s v="Spain"/>
    <n v="40.416775000000001"/>
    <n v="-3.7037900000000001"/>
    <s v="IT &amp; IT Services"/>
    <s v="Large (501-1000)"/>
    <x v="1"/>
    <d v="2024-05-16T00:00:00"/>
    <s v="SAAS"/>
    <s v="Sales Accepted"/>
    <n v="4"/>
    <m/>
    <m/>
    <n v="14149"/>
    <n v="0.6"/>
    <d v="2024-09-06T00:00:00"/>
    <m/>
  </r>
  <r>
    <s v="Lemke Inc"/>
    <s v="Netherlands"/>
    <n v="52.370215999999999"/>
    <n v="4.895168"/>
    <s v="IT &amp; IT Services"/>
    <s v="Large (501-1000)"/>
    <x v="3"/>
    <d v="2024-01-25T00:00:00"/>
    <s v="Custom solution"/>
    <s v="Sales Accepted"/>
    <n v="4"/>
    <m/>
    <m/>
    <n v="11883"/>
    <n v="0.5"/>
    <d v="2024-10-20T00:00:00"/>
    <m/>
  </r>
  <r>
    <s v="Macejkovic-Senger"/>
    <s v="France"/>
    <n v="48.864716000000001"/>
    <n v="2.3490139999999999"/>
    <s v="Professional Services &amp; Consulting"/>
    <s v="Large (501-1000)"/>
    <x v="0"/>
    <d v="2024-03-06T00:00:00"/>
    <s v="Services"/>
    <s v="Sales Accepted"/>
    <n v="4"/>
    <m/>
    <m/>
    <n v="17461"/>
    <n v="1"/>
    <d v="2024-11-02T00:00:00"/>
    <m/>
  </r>
  <r>
    <s v="Halvorson, Torp and Swift"/>
    <s v="France"/>
    <n v="48.864716000000001"/>
    <n v="2.3490139999999999"/>
    <s v="Government Administration &amp; Healthcare"/>
    <s v="Large (501-1000)"/>
    <x v="1"/>
    <d v="2024-05-15T00:00:00"/>
    <s v="Services"/>
    <s v="Sales Accepted"/>
    <n v="4"/>
    <m/>
    <m/>
    <n v="10548"/>
    <n v="0.4"/>
    <d v="2024-08-04T00:00:00"/>
    <m/>
  </r>
  <r>
    <s v="Simonis Inc"/>
    <s v="Italy"/>
    <n v="41.902782000000002"/>
    <n v="12.496366"/>
    <s v="Entertainment &amp; Media &amp; Hospitality"/>
    <s v="Large (501-1000)"/>
    <x v="6"/>
    <d v="2024-03-07T00:00:00"/>
    <s v="Services"/>
    <s v="Sales Accepted"/>
    <n v="4"/>
    <m/>
    <m/>
    <n v="19123"/>
    <n v="0.5"/>
    <d v="2024-05-07T00:00:00"/>
    <m/>
  </r>
  <r>
    <s v="Hand, Armstrong and Cremin"/>
    <s v="Portugal"/>
    <n v="38.736946000000003"/>
    <n v="-9.1426850000000002"/>
    <s v="Recreation &amp; Sports"/>
    <s v="Enterprise (1001+)"/>
    <x v="3"/>
    <d v="2024-02-29T00:00:00"/>
    <s v="Custom solution"/>
    <s v="Sales Accepted"/>
    <n v="4"/>
    <m/>
    <m/>
    <n v="5885"/>
    <n v="0.6"/>
    <d v="2024-05-10T00:00:00"/>
    <m/>
  </r>
  <r>
    <s v="Carroll, Feest and Kozey"/>
    <s v="Netherlands"/>
    <n v="52.370215999999999"/>
    <n v="4.895168"/>
    <s v="Recreation &amp; Sports"/>
    <s v="Enterprise (1001+)"/>
    <x v="2"/>
    <d v="2024-03-24T00:00:00"/>
    <s v="Custom solution"/>
    <s v="Sales Accepted"/>
    <n v="4"/>
    <m/>
    <m/>
    <n v="18768"/>
    <n v="0.5"/>
    <d v="2024-07-21T00:00:00"/>
    <m/>
  </r>
  <r>
    <s v="Sanford, Haley and Botsford"/>
    <s v="Spain"/>
    <n v="40.416775000000001"/>
    <n v="-3.7037900000000001"/>
    <s v="Retail &amp; Distribution"/>
    <s v="Enterprise (1001+)"/>
    <x v="0"/>
    <d v="2024-04-12T00:00:00"/>
    <s v="Services"/>
    <s v="Sales Accepted"/>
    <n v="4"/>
    <m/>
    <m/>
    <n v="19868"/>
    <n v="0.4"/>
    <d v="2024-10-16T00:00:00"/>
    <m/>
  </r>
  <r>
    <s v="Aufderhar LLC"/>
    <s v="Portugal"/>
    <n v="38.736946000000003"/>
    <n v="-9.1426850000000002"/>
    <s v="Entertainment &amp; Media &amp; Hospitality"/>
    <s v="Enterprise (1001+)"/>
    <x v="4"/>
    <d v="2024-05-06T00:00:00"/>
    <s v="SAAS"/>
    <s v="Sales Accepted"/>
    <n v="4"/>
    <m/>
    <m/>
    <n v="19105"/>
    <n v="0.4"/>
    <d v="2024-10-26T00:00:00"/>
    <m/>
  </r>
  <r>
    <s v="Kreiger-Gleason"/>
    <s v="Germany"/>
    <n v="52.520007999999997"/>
    <n v="13.404954"/>
    <s v="Professional Services &amp; Consulting"/>
    <s v="Enterprise (1001+)"/>
    <x v="4"/>
    <d v="2024-03-28T00:00:00"/>
    <s v="Services"/>
    <s v="Sales Accepted"/>
    <n v="4"/>
    <m/>
    <m/>
    <n v="10835"/>
    <n v="0.2"/>
    <d v="2024-11-01T00:00:00"/>
    <m/>
  </r>
  <r>
    <s v="Rempel-Pagac"/>
    <s v="Italy"/>
    <n v="41.902782000000002"/>
    <n v="12.496366"/>
    <s v="Retail &amp; Distribution"/>
    <s v="Enterprise (1001+)"/>
    <x v="7"/>
    <d v="2024-02-12T00:00:00"/>
    <s v="SAAS"/>
    <s v="Sales Accepted"/>
    <n v="4"/>
    <m/>
    <m/>
    <n v="11636"/>
    <n v="0.4"/>
    <d v="2025-01-22T00:00:00"/>
    <m/>
  </r>
  <r>
    <s v="Bailey, Boehm and Johnston"/>
    <s v="Netherlands"/>
    <n v="52.370215999999999"/>
    <n v="4.895168"/>
    <s v="Banking &amp; Finance"/>
    <s v="Enterprise (1001+)"/>
    <x v="3"/>
    <d v="2024-04-19T00:00:00"/>
    <s v="Custom solution"/>
    <s v="Sales Accepted"/>
    <n v="4"/>
    <m/>
    <m/>
    <n v="18536"/>
    <n v="0.1"/>
    <d v="2024-06-01T00:00:00"/>
    <m/>
  </r>
  <r>
    <s v="Lang-Mraz"/>
    <s v="Switzerland"/>
    <n v="46.204391000000001"/>
    <n v="6.1431579999999997"/>
    <s v="Banking &amp; Finance"/>
    <s v="Enterprise (1001+)"/>
    <x v="3"/>
    <d v="2024-05-20T00:00:00"/>
    <s v="Custom solution"/>
    <s v="Sales Accepted"/>
    <n v="4"/>
    <m/>
    <m/>
    <n v="2680"/>
    <n v="0.2"/>
    <d v="2024-08-3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7BF94-C6B9-4C91-929F-9E63A22471FC}" name="pvStageBacklog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42:D49" firstHeaderRow="0" firstDataRow="1" firstDataCol="1" rowPageCount="1" colPageCount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axis="axisRow" compact="0" outline="0" showAll="0">
      <items count="8">
        <item x="4"/>
        <item x="1"/>
        <item x="3"/>
        <item x="5"/>
        <item x="6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4" hier="-1"/>
  </pageFields>
  <dataFields count="2">
    <dataField name="Leads" fld="0" subtotal="count" baseField="0" baseItem="0" numFmtId="3"/>
    <dataField name="% of open" fld="0" subtotal="count" showDataAs="percentOfCol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E6B99-59C2-42B7-BD0B-55E0364B721A}" name="pvOwnerVolume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60:E69" firstHeaderRow="0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4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eads" fld="0" subtotal="count" baseField="0" baseItem="0" numFmtId="3"/>
    <dataField name="Total deal value" fld="13" baseField="0" baseItem="0" numFmtId="166"/>
    <dataField name="Avg deal value" fld="13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4B7F49-168D-4B40-A47E-C71FD226749D}" autoFormatId="16" applyNumberFormats="0" applyBorderFormats="0" applyFontFormats="0" applyPatternFormats="0" applyAlignmentFormats="0" applyWidthHeightFormats="0">
  <queryTableRefresh nextId="18">
    <queryTableFields count="17">
      <queryTableField id="1" name="Organization" tableColumnId="1"/>
      <queryTableField id="2" name="Country" tableColumnId="2"/>
      <queryTableField id="3" name="Latitude" tableColumnId="3"/>
      <queryTableField id="4" name="Longitude" tableColumnId="4"/>
      <queryTableField id="5" name="Industry" tableColumnId="5"/>
      <queryTableField id="6" name="Organization Size" tableColumnId="6"/>
      <queryTableField id="7" name="Owner" tableColumnId="7"/>
      <queryTableField id="8" name="Lead Acquisition Date" tableColumnId="8"/>
      <queryTableField id="9" name="Product" tableColumnId="9"/>
      <queryTableField id="10" name="Status" tableColumnId="10"/>
      <queryTableField id="11" name="Status Sequence" tableColumnId="11"/>
      <queryTableField id="12" name="Stage" tableColumnId="12"/>
      <queryTableField id="13" name="Stage Sequence" tableColumnId="13"/>
      <queryTableField id="14" name="Deal Value" tableColumnId="14"/>
      <queryTableField id="15" name="Probability" tableColumnId="15"/>
      <queryTableField id="16" name="Expected Close Date" tableColumnId="16"/>
      <queryTableField id="17" name="Actual Close Date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3001" totalsRowShown="0" headerRowDxfId="12">
  <autoFilter ref="A1:Q3001" xr:uid="{00000000-0009-0000-0100-000001000000}"/>
  <tableColumns count="17">
    <tableColumn id="1" xr3:uid="{00000000-0010-0000-0000-000001000000}" name="Organization"/>
    <tableColumn id="2" xr3:uid="{00000000-0010-0000-0000-000002000000}" name="Country"/>
    <tableColumn id="3" xr3:uid="{00000000-0010-0000-0000-000003000000}" name="Lattitude"/>
    <tableColumn id="4" xr3:uid="{00000000-0010-0000-0000-000004000000}" name="Longitude"/>
    <tableColumn id="5" xr3:uid="{00000000-0010-0000-0000-000005000000}" name="Industry"/>
    <tableColumn id="6" xr3:uid="{00000000-0010-0000-0000-000006000000}" name="Organization size"/>
    <tableColumn id="7" xr3:uid="{00000000-0010-0000-0000-000007000000}" name="Owner"/>
    <tableColumn id="8" xr3:uid="{00000000-0010-0000-0000-000008000000}" name="Lead acquisition date"/>
    <tableColumn id="9" xr3:uid="{00000000-0010-0000-0000-000009000000}" name="Product"/>
    <tableColumn id="10" xr3:uid="{00000000-0010-0000-0000-00000A000000}" name="Status"/>
    <tableColumn id="11" xr3:uid="{00000000-0010-0000-0000-00000B000000}" name="Status sequence"/>
    <tableColumn id="12" xr3:uid="{00000000-0010-0000-0000-00000C000000}" name="Stage"/>
    <tableColumn id="13" xr3:uid="{00000000-0010-0000-0000-00000D000000}" name="Stage sequence"/>
    <tableColumn id="14" xr3:uid="{00000000-0010-0000-0000-00000E000000}" name="Deal Value, $"/>
    <tableColumn id="15" xr3:uid="{00000000-0010-0000-0000-00000F000000}" name="Probability, %"/>
    <tableColumn id="16" xr3:uid="{00000000-0010-0000-0000-000010000000}" name="Expected close date"/>
    <tableColumn id="17" xr3:uid="{00000000-0010-0000-0000-000011000000}" name="Actual close d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A30276-8850-4817-9A9C-12432F42F69C}" name="Cleaned_Data" displayName="Cleaned_Data" ref="A1:Q3001" tableType="queryTable" totalsRowShown="0" headerRowDxfId="11">
  <autoFilter ref="A1:Q3001" xr:uid="{8CA30276-8850-4817-9A9C-12432F42F69C}"/>
  <tableColumns count="17">
    <tableColumn id="1" xr3:uid="{819AA747-13C0-4B85-9ABF-E081EBF9BD62}" uniqueName="1" name="Organization" queryTableFieldId="1" dataDxfId="10"/>
    <tableColumn id="2" xr3:uid="{EECCD6F0-B942-44C1-82AC-2CB1B7CFC576}" uniqueName="2" name="Country" queryTableFieldId="2" dataDxfId="9"/>
    <tableColumn id="3" xr3:uid="{7102D568-9A9D-4CE7-9753-2AA1671FCCFB}" uniqueName="3" name="Latitude" queryTableFieldId="3"/>
    <tableColumn id="4" xr3:uid="{70C0A845-C65B-4E14-A865-62F2A1E94C3B}" uniqueName="4" name="Longitude" queryTableFieldId="4"/>
    <tableColumn id="5" xr3:uid="{E6067998-85E0-4AD7-8080-EF48DEB8A2F4}" uniqueName="5" name="Industry" queryTableFieldId="5" dataDxfId="8"/>
    <tableColumn id="6" xr3:uid="{F79430FE-AACC-4E4C-B113-10DDADA42913}" uniqueName="6" name="Organization Size" queryTableFieldId="6" dataDxfId="7"/>
    <tableColumn id="7" xr3:uid="{204E5733-F9E2-4301-A2E5-BAA8B376CA19}" uniqueName="7" name="Owner" queryTableFieldId="7" dataDxfId="6"/>
    <tableColumn id="8" xr3:uid="{861B6059-BC48-49A0-91BA-52C07F12BA5F}" uniqueName="8" name="Lead Acquisition Date" queryTableFieldId="8" dataDxfId="5"/>
    <tableColumn id="9" xr3:uid="{9C576B42-3765-495F-9847-16CA1E6D3BE8}" uniqueName="9" name="Product" queryTableFieldId="9" dataDxfId="4"/>
    <tableColumn id="10" xr3:uid="{42503FF0-EBBD-4718-A573-A5D82A3C2318}" uniqueName="10" name="Status" queryTableFieldId="10" dataDxfId="3"/>
    <tableColumn id="11" xr3:uid="{158192E7-975D-4C92-9001-ADC8E128DEC4}" uniqueName="11" name="Status Sequence" queryTableFieldId="11"/>
    <tableColumn id="12" xr3:uid="{3F1E22D4-D9E0-4C75-B381-85DABE137C4A}" uniqueName="12" name="Stage" queryTableFieldId="12" dataDxfId="2"/>
    <tableColumn id="13" xr3:uid="{E2680013-D440-4608-950C-871671A8925D}" uniqueName="13" name="Stage Sequence" queryTableFieldId="13"/>
    <tableColumn id="14" xr3:uid="{85A785ED-DB43-4091-9AB3-2D497B4ED9A6}" uniqueName="14" name="Deal Value" queryTableFieldId="14"/>
    <tableColumn id="15" xr3:uid="{337723CE-1082-469C-BC7D-285FCC88DED7}" uniqueName="15" name="Probability" queryTableFieldId="15"/>
    <tableColumn id="16" xr3:uid="{C8722990-8179-4C4B-B4F7-120C7FCDBE2C}" uniqueName="16" name="Expected Close Date" queryTableFieldId="16" dataDxfId="1"/>
    <tableColumn id="17" xr3:uid="{FE982BB3-0CDE-4CCB-97D6-CFF7F8C6C503}" uniqueName="17" name="Actual Close Date" queryTableFieldId="1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B1:C199"/>
  <sheetViews>
    <sheetView showGridLines="0" topLeftCell="A3" zoomScaleNormal="100" workbookViewId="0">
      <selection activeCell="C32" sqref="C32"/>
    </sheetView>
  </sheetViews>
  <sheetFormatPr defaultColWidth="8.6328125" defaultRowHeight="13" x14ac:dyDescent="0.3"/>
  <cols>
    <col min="1" max="1" width="3.1796875" style="6" customWidth="1"/>
    <col min="2" max="2" width="26.6328125" style="6" customWidth="1"/>
    <col min="3" max="3" width="62.6328125" style="6" customWidth="1"/>
    <col min="4" max="8" width="12.6328125" style="6" customWidth="1"/>
    <col min="9" max="16384" width="8.6328125" style="6"/>
  </cols>
  <sheetData>
    <row r="1" spans="2:3" ht="13.25" customHeight="1" x14ac:dyDescent="0.3"/>
    <row r="2" spans="2:3" ht="13.25" customHeight="1" x14ac:dyDescent="0.45">
      <c r="B2" s="7" t="s">
        <v>3211</v>
      </c>
    </row>
    <row r="3" spans="2:3" ht="13.25" customHeight="1" x14ac:dyDescent="0.3">
      <c r="B3" s="8" t="s">
        <v>3212</v>
      </c>
    </row>
    <row r="4" spans="2:3" ht="13.25" customHeight="1" x14ac:dyDescent="0.3"/>
    <row r="5" spans="2:3" ht="13.25" customHeight="1" x14ac:dyDescent="0.35">
      <c r="B5" s="9" t="s">
        <v>3175</v>
      </c>
    </row>
    <row r="6" spans="2:3" ht="13.25" customHeight="1" x14ac:dyDescent="0.3">
      <c r="B6" s="10" t="s">
        <v>3176</v>
      </c>
      <c r="C6" s="42" t="s">
        <v>3177</v>
      </c>
    </row>
    <row r="7" spans="2:3" ht="13.25" customHeight="1" x14ac:dyDescent="0.3">
      <c r="B7" s="10" t="s">
        <v>0</v>
      </c>
      <c r="C7" s="42">
        <v>0</v>
      </c>
    </row>
    <row r="8" spans="2:3" ht="13.25" customHeight="1" x14ac:dyDescent="0.3">
      <c r="B8" s="10" t="s">
        <v>3178</v>
      </c>
      <c r="C8" s="42" t="s">
        <v>3179</v>
      </c>
    </row>
    <row r="9" spans="2:3" ht="13.25" customHeight="1" x14ac:dyDescent="0.3">
      <c r="B9" s="10" t="s">
        <v>3180</v>
      </c>
      <c r="C9" s="42" t="s">
        <v>3181</v>
      </c>
    </row>
    <row r="10" spans="2:3" ht="13.25" customHeight="1" x14ac:dyDescent="0.3">
      <c r="B10" s="10" t="s">
        <v>3182</v>
      </c>
      <c r="C10" s="42" t="s">
        <v>3183</v>
      </c>
    </row>
    <row r="11" spans="2:3" ht="13.25" customHeight="1" x14ac:dyDescent="0.3">
      <c r="B11" s="10" t="s">
        <v>3184</v>
      </c>
      <c r="C11" s="42" t="s">
        <v>3185</v>
      </c>
    </row>
    <row r="12" spans="2:3" ht="13.25" customHeight="1" x14ac:dyDescent="0.3"/>
    <row r="13" spans="2:3" ht="13.25" customHeight="1" x14ac:dyDescent="0.35">
      <c r="B13" s="9" t="s">
        <v>3186</v>
      </c>
    </row>
    <row r="14" spans="2:3" ht="13.25" customHeight="1" x14ac:dyDescent="0.3">
      <c r="B14" s="6" t="s">
        <v>3187</v>
      </c>
    </row>
    <row r="15" spans="2:3" ht="13.25" customHeight="1" x14ac:dyDescent="0.3">
      <c r="B15" s="6" t="s">
        <v>3188</v>
      </c>
    </row>
    <row r="16" spans="2:3" ht="13.25" customHeight="1" x14ac:dyDescent="0.3">
      <c r="B16" s="6" t="s">
        <v>3189</v>
      </c>
    </row>
    <row r="17" spans="2:2" ht="13.25" customHeight="1" x14ac:dyDescent="0.3">
      <c r="B17" s="6" t="s">
        <v>3190</v>
      </c>
    </row>
    <row r="18" spans="2:2" ht="13.25" customHeight="1" x14ac:dyDescent="0.3">
      <c r="B18" s="6" t="s">
        <v>3191</v>
      </c>
    </row>
    <row r="19" spans="2:2" ht="13.25" customHeight="1" x14ac:dyDescent="0.3">
      <c r="B19" s="6" t="s">
        <v>3213</v>
      </c>
    </row>
    <row r="20" spans="2:2" ht="13.25" customHeight="1" x14ac:dyDescent="0.3"/>
    <row r="21" spans="2:2" ht="13.25" customHeight="1" x14ac:dyDescent="0.35">
      <c r="B21" s="9" t="s">
        <v>3192</v>
      </c>
    </row>
    <row r="22" spans="2:2" ht="13.25" customHeight="1" x14ac:dyDescent="0.3">
      <c r="B22" s="6" t="s">
        <v>3214</v>
      </c>
    </row>
    <row r="23" spans="2:2" ht="13.25" customHeight="1" x14ac:dyDescent="0.3">
      <c r="B23" s="6" t="s">
        <v>3215</v>
      </c>
    </row>
    <row r="24" spans="2:2" ht="13.25" customHeight="1" x14ac:dyDescent="0.3">
      <c r="B24" s="6" t="s">
        <v>3216</v>
      </c>
    </row>
    <row r="25" spans="2:2" ht="13.25" customHeight="1" x14ac:dyDescent="0.3">
      <c r="B25" s="6" t="s">
        <v>3193</v>
      </c>
    </row>
    <row r="26" spans="2:2" ht="13.25" customHeight="1" x14ac:dyDescent="0.3">
      <c r="B26" s="6" t="s">
        <v>3217</v>
      </c>
    </row>
    <row r="27" spans="2:2" ht="13.25" customHeight="1" x14ac:dyDescent="0.3"/>
    <row r="28" spans="2:2" ht="13.25" customHeight="1" x14ac:dyDescent="0.35">
      <c r="B28" s="9" t="s">
        <v>3194</v>
      </c>
    </row>
    <row r="29" spans="2:2" ht="13.25" customHeight="1" x14ac:dyDescent="0.3">
      <c r="B29" s="6" t="s">
        <v>3195</v>
      </c>
    </row>
    <row r="30" spans="2:2" ht="13.25" customHeight="1" x14ac:dyDescent="0.3">
      <c r="B30" s="6" t="s">
        <v>3218</v>
      </c>
    </row>
    <row r="31" spans="2:2" ht="13.25" customHeight="1" x14ac:dyDescent="0.3">
      <c r="B31" s="6" t="s">
        <v>3196</v>
      </c>
    </row>
    <row r="32" spans="2:2" ht="13.25" customHeight="1" x14ac:dyDescent="0.3"/>
    <row r="33" spans="2:2" ht="13.25" customHeight="1" x14ac:dyDescent="0.35">
      <c r="B33" s="9" t="s">
        <v>1</v>
      </c>
    </row>
    <row r="34" spans="2:2" ht="13.25" customHeight="1" x14ac:dyDescent="0.3">
      <c r="B34" s="10" t="s">
        <v>3197</v>
      </c>
    </row>
    <row r="35" spans="2:2" ht="13.25" customHeight="1" x14ac:dyDescent="0.3"/>
    <row r="36" spans="2:2" ht="13.25" customHeight="1" x14ac:dyDescent="0.3"/>
    <row r="37" spans="2:2" ht="13.25" customHeight="1" x14ac:dyDescent="0.3"/>
    <row r="38" spans="2:2" ht="13.25" customHeight="1" x14ac:dyDescent="0.3"/>
    <row r="39" spans="2:2" ht="13.25" customHeight="1" x14ac:dyDescent="0.3"/>
    <row r="40" spans="2:2" ht="13.25" customHeight="1" x14ac:dyDescent="0.3"/>
    <row r="41" spans="2:2" ht="13.25" customHeight="1" x14ac:dyDescent="0.3"/>
    <row r="42" spans="2:2" ht="13.25" customHeight="1" x14ac:dyDescent="0.3"/>
    <row r="43" spans="2:2" ht="13.25" customHeight="1" x14ac:dyDescent="0.3"/>
    <row r="44" spans="2:2" ht="13.25" customHeight="1" x14ac:dyDescent="0.3"/>
    <row r="45" spans="2:2" ht="13.25" customHeight="1" x14ac:dyDescent="0.3"/>
    <row r="46" spans="2:2" ht="13.25" customHeight="1" x14ac:dyDescent="0.3"/>
    <row r="47" spans="2:2" ht="13.25" customHeight="1" x14ac:dyDescent="0.3"/>
    <row r="48" spans="2:2" ht="13.25" customHeight="1" x14ac:dyDescent="0.3"/>
    <row r="49" ht="13.25" customHeight="1" x14ac:dyDescent="0.3"/>
    <row r="50" ht="13.25" customHeight="1" x14ac:dyDescent="0.3"/>
    <row r="51" ht="13.25" customHeight="1" x14ac:dyDescent="0.3"/>
    <row r="52" ht="13.25" customHeight="1" x14ac:dyDescent="0.3"/>
    <row r="53" ht="13.25" customHeight="1" x14ac:dyDescent="0.3"/>
    <row r="54" ht="13.25" customHeight="1" x14ac:dyDescent="0.3"/>
    <row r="55" ht="13.25" customHeight="1" x14ac:dyDescent="0.3"/>
    <row r="56" ht="13.25" customHeight="1" x14ac:dyDescent="0.3"/>
    <row r="57" ht="13.25" customHeight="1" x14ac:dyDescent="0.3"/>
    <row r="58" ht="13.25" customHeight="1" x14ac:dyDescent="0.3"/>
    <row r="59" ht="13.25" customHeight="1" x14ac:dyDescent="0.3"/>
    <row r="60" ht="13.25" customHeight="1" x14ac:dyDescent="0.3"/>
    <row r="61" ht="13.25" customHeight="1" x14ac:dyDescent="0.3"/>
    <row r="62" ht="13.25" customHeight="1" x14ac:dyDescent="0.3"/>
    <row r="63" ht="13.25" customHeight="1" x14ac:dyDescent="0.3"/>
    <row r="64" ht="13.25" customHeight="1" x14ac:dyDescent="0.3"/>
    <row r="65" ht="13.25" customHeight="1" x14ac:dyDescent="0.3"/>
    <row r="66" ht="13.25" customHeight="1" x14ac:dyDescent="0.3"/>
    <row r="67" ht="13.25" customHeight="1" x14ac:dyDescent="0.3"/>
    <row r="68" ht="13.25" customHeight="1" x14ac:dyDescent="0.3"/>
    <row r="69" ht="13.25" customHeight="1" x14ac:dyDescent="0.3"/>
    <row r="70" ht="13.25" customHeight="1" x14ac:dyDescent="0.3"/>
    <row r="71" ht="13.25" customHeight="1" x14ac:dyDescent="0.3"/>
    <row r="72" ht="13.25" customHeight="1" x14ac:dyDescent="0.3"/>
    <row r="73" ht="13.25" customHeight="1" x14ac:dyDescent="0.3"/>
    <row r="74" ht="13.25" customHeight="1" x14ac:dyDescent="0.3"/>
    <row r="75" ht="13.25" customHeight="1" x14ac:dyDescent="0.3"/>
    <row r="76" ht="13.25" customHeight="1" x14ac:dyDescent="0.3"/>
    <row r="77" ht="13.25" customHeight="1" x14ac:dyDescent="0.3"/>
    <row r="78" ht="13.25" customHeight="1" x14ac:dyDescent="0.3"/>
    <row r="79" ht="13.25" customHeight="1" x14ac:dyDescent="0.3"/>
    <row r="80" ht="13.25" customHeight="1" x14ac:dyDescent="0.3"/>
    <row r="81" ht="13.25" customHeight="1" x14ac:dyDescent="0.3"/>
    <row r="82" ht="13.25" customHeight="1" x14ac:dyDescent="0.3"/>
    <row r="83" ht="13.25" customHeight="1" x14ac:dyDescent="0.3"/>
    <row r="84" ht="13.25" customHeight="1" x14ac:dyDescent="0.3"/>
    <row r="85" ht="13.25" customHeight="1" x14ac:dyDescent="0.3"/>
    <row r="86" ht="13.25" customHeight="1" x14ac:dyDescent="0.3"/>
    <row r="87" ht="13.25" customHeight="1" x14ac:dyDescent="0.3"/>
    <row r="88" ht="13.25" customHeight="1" x14ac:dyDescent="0.3"/>
    <row r="89" ht="13.25" customHeight="1" x14ac:dyDescent="0.3"/>
    <row r="90" ht="13.25" customHeight="1" x14ac:dyDescent="0.3"/>
    <row r="91" ht="13.25" customHeight="1" x14ac:dyDescent="0.3"/>
    <row r="92" ht="13.25" customHeight="1" x14ac:dyDescent="0.3"/>
    <row r="93" ht="13.25" customHeight="1" x14ac:dyDescent="0.3"/>
    <row r="94" ht="13.25" customHeight="1" x14ac:dyDescent="0.3"/>
    <row r="95" ht="13.25" customHeight="1" x14ac:dyDescent="0.3"/>
    <row r="96" ht="13.25" customHeight="1" x14ac:dyDescent="0.3"/>
    <row r="97" ht="13.25" customHeight="1" x14ac:dyDescent="0.3"/>
    <row r="98" ht="13.25" customHeight="1" x14ac:dyDescent="0.3"/>
    <row r="99" ht="13.25" customHeight="1" x14ac:dyDescent="0.3"/>
    <row r="100" ht="13.25" customHeight="1" x14ac:dyDescent="0.3"/>
    <row r="101" ht="13.25" customHeight="1" x14ac:dyDescent="0.3"/>
    <row r="102" ht="13.25" customHeight="1" x14ac:dyDescent="0.3"/>
    <row r="103" ht="13.25" customHeight="1" x14ac:dyDescent="0.3"/>
    <row r="104" ht="13.25" customHeight="1" x14ac:dyDescent="0.3"/>
    <row r="105" ht="13.25" customHeight="1" x14ac:dyDescent="0.3"/>
    <row r="106" ht="13.25" customHeight="1" x14ac:dyDescent="0.3"/>
    <row r="107" ht="13.25" customHeight="1" x14ac:dyDescent="0.3"/>
    <row r="108" ht="13.25" customHeight="1" x14ac:dyDescent="0.3"/>
    <row r="109" ht="13.25" customHeight="1" x14ac:dyDescent="0.3"/>
    <row r="110" ht="13.25" customHeight="1" x14ac:dyDescent="0.3"/>
    <row r="111" ht="13.25" customHeight="1" x14ac:dyDescent="0.3"/>
    <row r="112" ht="13.25" customHeight="1" x14ac:dyDescent="0.3"/>
    <row r="113" ht="13.25" customHeight="1" x14ac:dyDescent="0.3"/>
    <row r="114" ht="13.25" customHeight="1" x14ac:dyDescent="0.3"/>
    <row r="115" ht="13.25" customHeight="1" x14ac:dyDescent="0.3"/>
    <row r="116" ht="13.25" customHeight="1" x14ac:dyDescent="0.3"/>
    <row r="117" ht="13.25" customHeight="1" x14ac:dyDescent="0.3"/>
    <row r="118" ht="13.25" customHeight="1" x14ac:dyDescent="0.3"/>
    <row r="119" ht="13.25" customHeight="1" x14ac:dyDescent="0.3"/>
    <row r="120" ht="13.25" customHeight="1" x14ac:dyDescent="0.3"/>
    <row r="121" ht="13.25" customHeight="1" x14ac:dyDescent="0.3"/>
    <row r="122" ht="13.25" customHeight="1" x14ac:dyDescent="0.3"/>
    <row r="123" ht="13.25" customHeight="1" x14ac:dyDescent="0.3"/>
    <row r="124" ht="13.25" customHeight="1" x14ac:dyDescent="0.3"/>
    <row r="125" ht="13.25" customHeight="1" x14ac:dyDescent="0.3"/>
    <row r="126" ht="13.25" customHeight="1" x14ac:dyDescent="0.3"/>
    <row r="127" ht="13.25" customHeight="1" x14ac:dyDescent="0.3"/>
    <row r="128" ht="13.25" customHeight="1" x14ac:dyDescent="0.3"/>
    <row r="129" ht="13.25" customHeight="1" x14ac:dyDescent="0.3"/>
    <row r="130" ht="13.25" customHeight="1" x14ac:dyDescent="0.3"/>
    <row r="131" ht="13.25" customHeight="1" x14ac:dyDescent="0.3"/>
    <row r="132" ht="13.25" customHeight="1" x14ac:dyDescent="0.3"/>
    <row r="133" ht="13.25" customHeight="1" x14ac:dyDescent="0.3"/>
    <row r="134" ht="13.25" customHeight="1" x14ac:dyDescent="0.3"/>
    <row r="135" ht="13.25" customHeight="1" x14ac:dyDescent="0.3"/>
    <row r="136" ht="13.25" customHeight="1" x14ac:dyDescent="0.3"/>
    <row r="137" ht="13.25" customHeight="1" x14ac:dyDescent="0.3"/>
    <row r="138" ht="13.25" customHeight="1" x14ac:dyDescent="0.3"/>
    <row r="139" ht="13.25" customHeight="1" x14ac:dyDescent="0.3"/>
    <row r="140" ht="13.25" customHeight="1" x14ac:dyDescent="0.3"/>
    <row r="141" ht="13.25" customHeight="1" x14ac:dyDescent="0.3"/>
    <row r="142" ht="13.25" customHeight="1" x14ac:dyDescent="0.3"/>
    <row r="143" ht="13.25" customHeight="1" x14ac:dyDescent="0.3"/>
    <row r="144" ht="13.25" customHeight="1" x14ac:dyDescent="0.3"/>
    <row r="145" ht="13.25" customHeight="1" x14ac:dyDescent="0.3"/>
    <row r="146" ht="13.25" customHeight="1" x14ac:dyDescent="0.3"/>
    <row r="147" ht="13.25" customHeight="1" x14ac:dyDescent="0.3"/>
    <row r="148" ht="13.25" customHeight="1" x14ac:dyDescent="0.3"/>
    <row r="149" ht="13.25" customHeight="1" x14ac:dyDescent="0.3"/>
    <row r="150" ht="13.25" customHeight="1" x14ac:dyDescent="0.3"/>
    <row r="151" ht="13.25" customHeight="1" x14ac:dyDescent="0.3"/>
    <row r="152" ht="13.25" customHeight="1" x14ac:dyDescent="0.3"/>
    <row r="153" ht="13.25" customHeight="1" x14ac:dyDescent="0.3"/>
    <row r="154" ht="13.25" customHeight="1" x14ac:dyDescent="0.3"/>
    <row r="155" ht="13.25" customHeight="1" x14ac:dyDescent="0.3"/>
    <row r="156" ht="13.25" customHeight="1" x14ac:dyDescent="0.3"/>
    <row r="157" ht="13.25" customHeight="1" x14ac:dyDescent="0.3"/>
    <row r="158" ht="13.25" customHeight="1" x14ac:dyDescent="0.3"/>
    <row r="159" ht="13.25" customHeight="1" x14ac:dyDescent="0.3"/>
    <row r="160" ht="13.25" customHeight="1" x14ac:dyDescent="0.3"/>
    <row r="161" ht="13.25" customHeight="1" x14ac:dyDescent="0.3"/>
    <row r="162" ht="13.25" customHeight="1" x14ac:dyDescent="0.3"/>
    <row r="163" ht="13.25" customHeight="1" x14ac:dyDescent="0.3"/>
    <row r="164" ht="13.25" customHeight="1" x14ac:dyDescent="0.3"/>
    <row r="165" ht="13.25" customHeight="1" x14ac:dyDescent="0.3"/>
    <row r="166" ht="13.25" customHeight="1" x14ac:dyDescent="0.3"/>
    <row r="167" ht="13.25" customHeight="1" x14ac:dyDescent="0.3"/>
    <row r="168" ht="13.25" customHeight="1" x14ac:dyDescent="0.3"/>
    <row r="169" ht="13.25" customHeight="1" x14ac:dyDescent="0.3"/>
    <row r="170" ht="13.25" customHeight="1" x14ac:dyDescent="0.3"/>
    <row r="171" ht="13.25" customHeight="1" x14ac:dyDescent="0.3"/>
    <row r="172" ht="13.25" customHeight="1" x14ac:dyDescent="0.3"/>
    <row r="173" ht="13.25" customHeight="1" x14ac:dyDescent="0.3"/>
    <row r="174" ht="13.25" customHeight="1" x14ac:dyDescent="0.3"/>
    <row r="175" ht="13.25" customHeight="1" x14ac:dyDescent="0.3"/>
    <row r="176" ht="13.25" customHeight="1" x14ac:dyDescent="0.3"/>
    <row r="177" ht="13.25" customHeight="1" x14ac:dyDescent="0.3"/>
    <row r="178" ht="13.25" customHeight="1" x14ac:dyDescent="0.3"/>
    <row r="179" ht="13.25" customHeight="1" x14ac:dyDescent="0.3"/>
    <row r="180" ht="13.25" customHeight="1" x14ac:dyDescent="0.3"/>
    <row r="181" ht="13.25" customHeight="1" x14ac:dyDescent="0.3"/>
    <row r="182" ht="13.25" customHeight="1" x14ac:dyDescent="0.3"/>
    <row r="183" ht="13.25" customHeight="1" x14ac:dyDescent="0.3"/>
    <row r="184" ht="13.25" customHeight="1" x14ac:dyDescent="0.3"/>
    <row r="185" ht="13.25" customHeight="1" x14ac:dyDescent="0.3"/>
    <row r="186" ht="13.25" customHeight="1" x14ac:dyDescent="0.3"/>
    <row r="187" ht="13.25" customHeight="1" x14ac:dyDescent="0.3"/>
    <row r="188" ht="13.25" customHeight="1" x14ac:dyDescent="0.3"/>
    <row r="189" ht="13.25" customHeight="1" x14ac:dyDescent="0.3"/>
    <row r="190" ht="13.25" customHeight="1" x14ac:dyDescent="0.3"/>
    <row r="191" ht="13.25" customHeight="1" x14ac:dyDescent="0.3"/>
    <row r="192" ht="13.25" customHeight="1" x14ac:dyDescent="0.3"/>
    <row r="193" ht="13.25" customHeight="1" x14ac:dyDescent="0.3"/>
    <row r="194" ht="13.25" customHeight="1" x14ac:dyDescent="0.3"/>
    <row r="195" ht="13.25" customHeight="1" x14ac:dyDescent="0.3"/>
    <row r="196" ht="13.25" customHeight="1" x14ac:dyDescent="0.3"/>
    <row r="197" ht="13.25" customHeight="1" x14ac:dyDescent="0.3"/>
    <row r="198" ht="13.25" customHeight="1" x14ac:dyDescent="0.3"/>
    <row r="199" ht="13.2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Q3001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2" width="16" customWidth="1"/>
    <col min="3" max="3" width="14.54296875" customWidth="1"/>
    <col min="4" max="4" width="13.6328125" customWidth="1"/>
    <col min="5" max="5" width="31.81640625" customWidth="1"/>
    <col min="6" max="7" width="16" customWidth="1"/>
    <col min="8" max="8" width="19.7265625" customWidth="1"/>
    <col min="9" max="15" width="16" customWidth="1"/>
    <col min="16" max="16" width="19.7265625" customWidth="1"/>
    <col min="17" max="17" width="16" customWidth="1"/>
  </cols>
  <sheetData>
    <row r="1" spans="1:17" ht="18" customHeight="1" x14ac:dyDescent="0.35">
      <c r="A1" s="53" t="s">
        <v>2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</row>
    <row r="2" spans="1:17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2">
        <v>45402</v>
      </c>
      <c r="I2" s="1" t="s">
        <v>26</v>
      </c>
      <c r="J2" s="1" t="s">
        <v>27</v>
      </c>
      <c r="K2" s="1">
        <v>7</v>
      </c>
      <c r="L2" s="1"/>
      <c r="M2" s="1"/>
      <c r="N2" s="1">
        <v>833</v>
      </c>
      <c r="O2" s="1">
        <v>90</v>
      </c>
      <c r="P2" s="2">
        <v>45511</v>
      </c>
      <c r="Q2" s="2">
        <v>45470</v>
      </c>
    </row>
    <row r="3" spans="1:17" x14ac:dyDescent="0.3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24</v>
      </c>
      <c r="G3" s="1" t="s">
        <v>33</v>
      </c>
      <c r="H3" s="2">
        <v>45440</v>
      </c>
      <c r="I3" s="1" t="s">
        <v>26</v>
      </c>
      <c r="J3" s="1" t="s">
        <v>27</v>
      </c>
      <c r="K3" s="1">
        <v>7</v>
      </c>
      <c r="L3" s="1"/>
      <c r="M3" s="1"/>
      <c r="N3" s="1">
        <v>1623</v>
      </c>
      <c r="O3" s="1">
        <v>30</v>
      </c>
      <c r="P3" s="2">
        <v>45590</v>
      </c>
      <c r="Q3" s="2">
        <v>45546</v>
      </c>
    </row>
    <row r="4" spans="1:17" x14ac:dyDescent="0.35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24</v>
      </c>
      <c r="G4" s="1" t="s">
        <v>39</v>
      </c>
      <c r="H4" s="2">
        <v>45368</v>
      </c>
      <c r="I4" s="1" t="s">
        <v>26</v>
      </c>
      <c r="J4" s="1" t="s">
        <v>27</v>
      </c>
      <c r="K4" s="1">
        <v>7</v>
      </c>
      <c r="L4" s="1"/>
      <c r="M4" s="1"/>
      <c r="N4" s="1">
        <v>1928</v>
      </c>
      <c r="O4" s="1">
        <v>20</v>
      </c>
      <c r="P4" s="2">
        <v>45733</v>
      </c>
      <c r="Q4" s="2">
        <v>45423</v>
      </c>
    </row>
    <row r="5" spans="1:17" x14ac:dyDescent="0.3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24</v>
      </c>
      <c r="G5" s="1" t="s">
        <v>39</v>
      </c>
      <c r="H5" s="2">
        <v>45309</v>
      </c>
      <c r="I5" s="1" t="s">
        <v>26</v>
      </c>
      <c r="J5" s="1" t="s">
        <v>27</v>
      </c>
      <c r="K5" s="1">
        <v>7</v>
      </c>
      <c r="L5" s="1"/>
      <c r="M5" s="1"/>
      <c r="N5" s="1">
        <v>303</v>
      </c>
      <c r="O5" s="1">
        <v>50</v>
      </c>
      <c r="P5" s="2">
        <v>45511</v>
      </c>
      <c r="Q5" s="2">
        <v>45418</v>
      </c>
    </row>
    <row r="6" spans="1:17" x14ac:dyDescent="0.35">
      <c r="A6" s="1" t="s">
        <v>45</v>
      </c>
      <c r="B6" s="1" t="s">
        <v>41</v>
      </c>
      <c r="C6" s="1" t="s">
        <v>42</v>
      </c>
      <c r="D6" s="1" t="s">
        <v>43</v>
      </c>
      <c r="E6" s="1" t="s">
        <v>32</v>
      </c>
      <c r="F6" s="1" t="s">
        <v>24</v>
      </c>
      <c r="G6" s="1" t="s">
        <v>39</v>
      </c>
      <c r="H6" s="2">
        <v>45388</v>
      </c>
      <c r="I6" s="1" t="s">
        <v>26</v>
      </c>
      <c r="J6" s="1" t="s">
        <v>27</v>
      </c>
      <c r="K6" s="1">
        <v>7</v>
      </c>
      <c r="L6" s="1"/>
      <c r="M6" s="1"/>
      <c r="N6" s="1">
        <v>1911</v>
      </c>
      <c r="O6" s="1">
        <v>30</v>
      </c>
      <c r="P6" s="2">
        <v>45576</v>
      </c>
      <c r="Q6" s="2">
        <v>45498</v>
      </c>
    </row>
    <row r="7" spans="1:17" x14ac:dyDescent="0.35">
      <c r="A7" s="1" t="s">
        <v>46</v>
      </c>
      <c r="B7" s="1" t="s">
        <v>41</v>
      </c>
      <c r="C7" s="1" t="s">
        <v>42</v>
      </c>
      <c r="D7" s="1" t="s">
        <v>43</v>
      </c>
      <c r="E7" s="1" t="s">
        <v>47</v>
      </c>
      <c r="F7" s="1" t="s">
        <v>24</v>
      </c>
      <c r="G7" s="1" t="s">
        <v>48</v>
      </c>
      <c r="H7" s="2">
        <v>45343</v>
      </c>
      <c r="I7" s="1" t="s">
        <v>49</v>
      </c>
      <c r="J7" s="1" t="s">
        <v>27</v>
      </c>
      <c r="K7" s="1">
        <v>7</v>
      </c>
      <c r="L7" s="1"/>
      <c r="M7" s="1"/>
      <c r="N7" s="1">
        <v>455</v>
      </c>
      <c r="O7" s="1">
        <v>20</v>
      </c>
      <c r="P7" s="2">
        <v>45558</v>
      </c>
      <c r="Q7" s="2">
        <v>45423</v>
      </c>
    </row>
    <row r="8" spans="1:17" x14ac:dyDescent="0.35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24</v>
      </c>
      <c r="G8" s="1" t="s">
        <v>48</v>
      </c>
      <c r="H8" s="2">
        <v>45335</v>
      </c>
      <c r="I8" s="1" t="s">
        <v>26</v>
      </c>
      <c r="J8" s="1" t="s">
        <v>27</v>
      </c>
      <c r="K8" s="1">
        <v>7</v>
      </c>
      <c r="L8" s="1"/>
      <c r="M8" s="1"/>
      <c r="N8" s="1">
        <v>351</v>
      </c>
      <c r="O8" s="1">
        <v>30</v>
      </c>
      <c r="P8" s="2">
        <v>45369</v>
      </c>
      <c r="Q8" s="2">
        <v>45399</v>
      </c>
    </row>
    <row r="9" spans="1:17" x14ac:dyDescent="0.35">
      <c r="A9" s="1" t="s">
        <v>55</v>
      </c>
      <c r="B9" s="1" t="s">
        <v>56</v>
      </c>
      <c r="C9" s="1" t="s">
        <v>57</v>
      </c>
      <c r="D9" s="1" t="s">
        <v>58</v>
      </c>
      <c r="E9" s="1" t="s">
        <v>54</v>
      </c>
      <c r="F9" s="1" t="s">
        <v>24</v>
      </c>
      <c r="G9" s="1" t="s">
        <v>59</v>
      </c>
      <c r="H9" s="2">
        <v>45306</v>
      </c>
      <c r="I9" s="1" t="s">
        <v>49</v>
      </c>
      <c r="J9" s="1" t="s">
        <v>27</v>
      </c>
      <c r="K9" s="1">
        <v>7</v>
      </c>
      <c r="L9" s="1"/>
      <c r="M9" s="1"/>
      <c r="N9" s="1">
        <v>230</v>
      </c>
      <c r="O9" s="1">
        <v>70</v>
      </c>
      <c r="P9" s="2">
        <v>45429</v>
      </c>
      <c r="Q9" s="2">
        <v>45423</v>
      </c>
    </row>
    <row r="10" spans="1:17" x14ac:dyDescent="0.35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24</v>
      </c>
      <c r="G10" s="1" t="s">
        <v>39</v>
      </c>
      <c r="H10" s="2">
        <v>45360</v>
      </c>
      <c r="I10" s="1" t="s">
        <v>26</v>
      </c>
      <c r="J10" s="1" t="s">
        <v>27</v>
      </c>
      <c r="K10" s="1">
        <v>7</v>
      </c>
      <c r="L10" s="1"/>
      <c r="M10" s="1"/>
      <c r="N10" s="1">
        <v>1697</v>
      </c>
      <c r="O10" s="1">
        <v>80</v>
      </c>
      <c r="P10" s="2">
        <v>45498</v>
      </c>
      <c r="Q10" s="2">
        <v>45473</v>
      </c>
    </row>
    <row r="11" spans="1:17" x14ac:dyDescent="0.35">
      <c r="A11" s="1" t="s">
        <v>65</v>
      </c>
      <c r="B11" s="1" t="s">
        <v>56</v>
      </c>
      <c r="C11" s="1" t="s">
        <v>57</v>
      </c>
      <c r="D11" s="1" t="s">
        <v>58</v>
      </c>
      <c r="E11" s="1" t="s">
        <v>47</v>
      </c>
      <c r="F11" s="1" t="s">
        <v>24</v>
      </c>
      <c r="G11" s="1" t="s">
        <v>48</v>
      </c>
      <c r="H11" s="2">
        <v>45383</v>
      </c>
      <c r="I11" s="1" t="s">
        <v>66</v>
      </c>
      <c r="J11" s="1" t="s">
        <v>27</v>
      </c>
      <c r="K11" s="1">
        <v>7</v>
      </c>
      <c r="L11" s="1"/>
      <c r="M11" s="1"/>
      <c r="N11" s="1">
        <v>320</v>
      </c>
      <c r="O11" s="1">
        <v>60</v>
      </c>
      <c r="P11" s="2">
        <v>45436</v>
      </c>
      <c r="Q11" s="2">
        <v>45474</v>
      </c>
    </row>
    <row r="12" spans="1:17" x14ac:dyDescent="0.35">
      <c r="A12" s="1" t="s">
        <v>67</v>
      </c>
      <c r="B12" s="1" t="s">
        <v>41</v>
      </c>
      <c r="C12" s="1" t="s">
        <v>42</v>
      </c>
      <c r="D12" s="1" t="s">
        <v>43</v>
      </c>
      <c r="E12" s="1" t="s">
        <v>68</v>
      </c>
      <c r="F12" s="1" t="s">
        <v>24</v>
      </c>
      <c r="G12" s="1" t="s">
        <v>33</v>
      </c>
      <c r="H12" s="2">
        <v>45334</v>
      </c>
      <c r="I12" s="1" t="s">
        <v>49</v>
      </c>
      <c r="J12" s="1" t="s">
        <v>27</v>
      </c>
      <c r="K12" s="1">
        <v>7</v>
      </c>
      <c r="L12" s="1"/>
      <c r="M12" s="1"/>
      <c r="N12" s="1">
        <v>721</v>
      </c>
      <c r="O12" s="1">
        <v>20</v>
      </c>
      <c r="P12" s="2">
        <v>45667</v>
      </c>
      <c r="Q12" s="2">
        <v>45382</v>
      </c>
    </row>
    <row r="13" spans="1:17" x14ac:dyDescent="0.35">
      <c r="A13" s="1" t="s">
        <v>69</v>
      </c>
      <c r="B13" s="1" t="s">
        <v>35</v>
      </c>
      <c r="C13" s="1" t="s">
        <v>36</v>
      </c>
      <c r="D13" s="1" t="s">
        <v>37</v>
      </c>
      <c r="E13" s="1" t="s">
        <v>47</v>
      </c>
      <c r="F13" s="1" t="s">
        <v>24</v>
      </c>
      <c r="G13" s="1" t="s">
        <v>39</v>
      </c>
      <c r="H13" s="2">
        <v>45351</v>
      </c>
      <c r="I13" s="1" t="s">
        <v>66</v>
      </c>
      <c r="J13" s="1" t="s">
        <v>27</v>
      </c>
      <c r="K13" s="1">
        <v>7</v>
      </c>
      <c r="L13" s="1"/>
      <c r="M13" s="1"/>
      <c r="N13" s="1">
        <v>768</v>
      </c>
      <c r="O13" s="1">
        <v>80</v>
      </c>
      <c r="P13" s="2">
        <v>45522</v>
      </c>
      <c r="Q13" s="2">
        <v>45458</v>
      </c>
    </row>
    <row r="14" spans="1:17" x14ac:dyDescent="0.35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44</v>
      </c>
      <c r="F14" s="1" t="s">
        <v>24</v>
      </c>
      <c r="G14" s="1" t="s">
        <v>74</v>
      </c>
      <c r="H14" s="2">
        <v>45393</v>
      </c>
      <c r="I14" s="1" t="s">
        <v>26</v>
      </c>
      <c r="J14" s="1" t="s">
        <v>27</v>
      </c>
      <c r="K14" s="1">
        <v>7</v>
      </c>
      <c r="L14" s="1"/>
      <c r="M14" s="1"/>
      <c r="N14" s="1">
        <v>741</v>
      </c>
      <c r="O14" s="1">
        <v>40</v>
      </c>
      <c r="P14" s="2">
        <v>45554</v>
      </c>
      <c r="Q14" s="2">
        <v>45425</v>
      </c>
    </row>
    <row r="15" spans="1:17" x14ac:dyDescent="0.35">
      <c r="A15" s="1" t="s">
        <v>75</v>
      </c>
      <c r="B15" s="1" t="s">
        <v>61</v>
      </c>
      <c r="C15" s="1" t="s">
        <v>62</v>
      </c>
      <c r="D15" s="1" t="s">
        <v>63</v>
      </c>
      <c r="E15" s="1" t="s">
        <v>76</v>
      </c>
      <c r="F15" s="1" t="s">
        <v>24</v>
      </c>
      <c r="G15" s="1" t="s">
        <v>48</v>
      </c>
      <c r="H15" s="2">
        <v>45314</v>
      </c>
      <c r="I15" s="1" t="s">
        <v>26</v>
      </c>
      <c r="J15" s="1" t="s">
        <v>27</v>
      </c>
      <c r="K15" s="1">
        <v>7</v>
      </c>
      <c r="L15" s="1"/>
      <c r="M15" s="1"/>
      <c r="N15" s="1">
        <v>668</v>
      </c>
      <c r="O15" s="1">
        <v>70</v>
      </c>
      <c r="P15" s="2">
        <v>45589</v>
      </c>
      <c r="Q15" s="2">
        <v>45401</v>
      </c>
    </row>
    <row r="16" spans="1:17" x14ac:dyDescent="0.35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23</v>
      </c>
      <c r="F16" s="1" t="s">
        <v>24</v>
      </c>
      <c r="G16" s="1" t="s">
        <v>59</v>
      </c>
      <c r="H16" s="2">
        <v>45361</v>
      </c>
      <c r="I16" s="1" t="s">
        <v>49</v>
      </c>
      <c r="J16" s="1" t="s">
        <v>27</v>
      </c>
      <c r="K16" s="1">
        <v>7</v>
      </c>
      <c r="L16" s="1"/>
      <c r="M16" s="1"/>
      <c r="N16" s="1">
        <v>406</v>
      </c>
      <c r="O16" s="1">
        <v>30</v>
      </c>
      <c r="P16" s="2">
        <v>45436</v>
      </c>
      <c r="Q16" s="2">
        <v>45418</v>
      </c>
    </row>
    <row r="17" spans="1:17" x14ac:dyDescent="0.35">
      <c r="A17" s="1" t="s">
        <v>81</v>
      </c>
      <c r="B17" s="1" t="s">
        <v>78</v>
      </c>
      <c r="C17" s="1" t="s">
        <v>79</v>
      </c>
      <c r="D17" s="1" t="s">
        <v>80</v>
      </c>
      <c r="E17" s="1" t="s">
        <v>54</v>
      </c>
      <c r="F17" s="1" t="s">
        <v>24</v>
      </c>
      <c r="G17" s="1" t="s">
        <v>48</v>
      </c>
      <c r="H17" s="2">
        <v>45394</v>
      </c>
      <c r="I17" s="1" t="s">
        <v>66</v>
      </c>
      <c r="J17" s="1" t="s">
        <v>27</v>
      </c>
      <c r="K17" s="1">
        <v>7</v>
      </c>
      <c r="L17" s="1"/>
      <c r="M17" s="1"/>
      <c r="N17" s="1">
        <v>1686</v>
      </c>
      <c r="O17" s="1">
        <v>40</v>
      </c>
      <c r="P17" s="2">
        <v>45418</v>
      </c>
      <c r="Q17" s="2">
        <v>45407</v>
      </c>
    </row>
    <row r="18" spans="1:17" x14ac:dyDescent="0.35">
      <c r="A18" s="1" t="s">
        <v>82</v>
      </c>
      <c r="B18" s="1" t="s">
        <v>78</v>
      </c>
      <c r="C18" s="1" t="s">
        <v>79</v>
      </c>
      <c r="D18" s="1" t="s">
        <v>80</v>
      </c>
      <c r="E18" s="1" t="s">
        <v>76</v>
      </c>
      <c r="F18" s="1" t="s">
        <v>24</v>
      </c>
      <c r="G18" s="1" t="s">
        <v>39</v>
      </c>
      <c r="H18" s="2">
        <v>45366</v>
      </c>
      <c r="I18" s="1" t="s">
        <v>66</v>
      </c>
      <c r="J18" s="1" t="s">
        <v>27</v>
      </c>
      <c r="K18" s="1">
        <v>7</v>
      </c>
      <c r="L18" s="1"/>
      <c r="M18" s="1"/>
      <c r="N18" s="1">
        <v>317</v>
      </c>
      <c r="O18" s="1">
        <v>40</v>
      </c>
      <c r="P18" s="2">
        <v>45550</v>
      </c>
      <c r="Q18" s="2">
        <v>45486</v>
      </c>
    </row>
    <row r="19" spans="1:17" x14ac:dyDescent="0.35">
      <c r="A19" s="1" t="s">
        <v>83</v>
      </c>
      <c r="B19" s="1" t="s">
        <v>20</v>
      </c>
      <c r="C19" s="1" t="s">
        <v>21</v>
      </c>
      <c r="D19" s="1" t="s">
        <v>22</v>
      </c>
      <c r="E19" s="1" t="s">
        <v>84</v>
      </c>
      <c r="F19" s="1" t="s">
        <v>24</v>
      </c>
      <c r="G19" s="1" t="s">
        <v>85</v>
      </c>
      <c r="H19" s="2">
        <v>45308</v>
      </c>
      <c r="I19" s="1" t="s">
        <v>26</v>
      </c>
      <c r="J19" s="1" t="s">
        <v>27</v>
      </c>
      <c r="K19" s="1">
        <v>7</v>
      </c>
      <c r="L19" s="1"/>
      <c r="M19" s="1"/>
      <c r="N19" s="1">
        <v>1813</v>
      </c>
      <c r="O19" s="1">
        <v>40</v>
      </c>
      <c r="P19" s="2">
        <v>45379</v>
      </c>
      <c r="Q19" s="2">
        <v>45315</v>
      </c>
    </row>
    <row r="20" spans="1:17" x14ac:dyDescent="0.35">
      <c r="A20" s="1" t="s">
        <v>86</v>
      </c>
      <c r="B20" s="1" t="s">
        <v>35</v>
      </c>
      <c r="C20" s="1" t="s">
        <v>36</v>
      </c>
      <c r="D20" s="1" t="s">
        <v>37</v>
      </c>
      <c r="E20" s="1" t="s">
        <v>76</v>
      </c>
      <c r="F20" s="1" t="s">
        <v>24</v>
      </c>
      <c r="G20" s="1" t="s">
        <v>87</v>
      </c>
      <c r="H20" s="2">
        <v>45315</v>
      </c>
      <c r="I20" s="1" t="s">
        <v>66</v>
      </c>
      <c r="J20" s="1" t="s">
        <v>27</v>
      </c>
      <c r="K20" s="1">
        <v>7</v>
      </c>
      <c r="L20" s="1"/>
      <c r="M20" s="1"/>
      <c r="N20" s="1">
        <v>1515</v>
      </c>
      <c r="O20" s="1">
        <v>40</v>
      </c>
      <c r="P20" s="2">
        <v>45587</v>
      </c>
      <c r="Q20" s="2">
        <v>45325</v>
      </c>
    </row>
    <row r="21" spans="1:17" x14ac:dyDescent="0.35">
      <c r="A21" s="1" t="s">
        <v>88</v>
      </c>
      <c r="B21" s="1" t="s">
        <v>51</v>
      </c>
      <c r="C21" s="1" t="s">
        <v>52</v>
      </c>
      <c r="D21" s="1" t="s">
        <v>53</v>
      </c>
      <c r="E21" s="1" t="s">
        <v>47</v>
      </c>
      <c r="F21" s="1" t="s">
        <v>24</v>
      </c>
      <c r="G21" s="1" t="s">
        <v>59</v>
      </c>
      <c r="H21" s="2">
        <v>45401</v>
      </c>
      <c r="I21" s="1" t="s">
        <v>26</v>
      </c>
      <c r="J21" s="1" t="s">
        <v>27</v>
      </c>
      <c r="K21" s="1">
        <v>7</v>
      </c>
      <c r="L21" s="1"/>
      <c r="M21" s="1"/>
      <c r="N21" s="1">
        <v>1569</v>
      </c>
      <c r="O21" s="1">
        <v>50</v>
      </c>
      <c r="P21" s="2">
        <v>45601</v>
      </c>
      <c r="Q21" s="2">
        <v>45433</v>
      </c>
    </row>
    <row r="22" spans="1:17" x14ac:dyDescent="0.35">
      <c r="A22" s="1" t="s">
        <v>89</v>
      </c>
      <c r="B22" s="1" t="s">
        <v>41</v>
      </c>
      <c r="C22" s="1" t="s">
        <v>42</v>
      </c>
      <c r="D22" s="1" t="s">
        <v>43</v>
      </c>
      <c r="E22" s="1" t="s">
        <v>68</v>
      </c>
      <c r="F22" s="1" t="s">
        <v>24</v>
      </c>
      <c r="G22" s="1" t="s">
        <v>85</v>
      </c>
      <c r="H22" s="2">
        <v>45418</v>
      </c>
      <c r="I22" s="1" t="s">
        <v>49</v>
      </c>
      <c r="J22" s="1" t="s">
        <v>27</v>
      </c>
      <c r="K22" s="1">
        <v>7</v>
      </c>
      <c r="L22" s="1"/>
      <c r="M22" s="1"/>
      <c r="N22" s="1">
        <v>405</v>
      </c>
      <c r="O22" s="1">
        <v>40</v>
      </c>
      <c r="P22" s="2">
        <v>45756</v>
      </c>
      <c r="Q22" s="2">
        <v>45450</v>
      </c>
    </row>
    <row r="23" spans="1:17" x14ac:dyDescent="0.35">
      <c r="A23" s="1" t="s">
        <v>90</v>
      </c>
      <c r="B23" s="1" t="s">
        <v>35</v>
      </c>
      <c r="C23" s="1" t="s">
        <v>36</v>
      </c>
      <c r="D23" s="1" t="s">
        <v>37</v>
      </c>
      <c r="E23" s="1" t="s">
        <v>76</v>
      </c>
      <c r="F23" s="1" t="s">
        <v>24</v>
      </c>
      <c r="G23" s="1" t="s">
        <v>48</v>
      </c>
      <c r="H23" s="2">
        <v>45442</v>
      </c>
      <c r="I23" s="1" t="s">
        <v>26</v>
      </c>
      <c r="J23" s="1" t="s">
        <v>27</v>
      </c>
      <c r="K23" s="1">
        <v>7</v>
      </c>
      <c r="L23" s="1"/>
      <c r="M23" s="1"/>
      <c r="N23" s="1">
        <v>1456</v>
      </c>
      <c r="O23" s="1">
        <v>60</v>
      </c>
      <c r="P23" s="2">
        <v>45507</v>
      </c>
      <c r="Q23" s="2">
        <v>45449</v>
      </c>
    </row>
    <row r="24" spans="1:17" x14ac:dyDescent="0.35">
      <c r="A24" s="1" t="s">
        <v>91</v>
      </c>
      <c r="B24" s="1" t="s">
        <v>61</v>
      </c>
      <c r="C24" s="1" t="s">
        <v>62</v>
      </c>
      <c r="D24" s="1" t="s">
        <v>63</v>
      </c>
      <c r="E24" s="1" t="s">
        <v>76</v>
      </c>
      <c r="F24" s="1" t="s">
        <v>24</v>
      </c>
      <c r="G24" s="1" t="s">
        <v>87</v>
      </c>
      <c r="H24" s="2">
        <v>45419</v>
      </c>
      <c r="I24" s="1" t="s">
        <v>66</v>
      </c>
      <c r="J24" s="1" t="s">
        <v>27</v>
      </c>
      <c r="K24" s="1">
        <v>7</v>
      </c>
      <c r="L24" s="1"/>
      <c r="M24" s="1"/>
      <c r="N24" s="1">
        <v>217</v>
      </c>
      <c r="O24" s="1">
        <v>90</v>
      </c>
      <c r="P24" s="2">
        <v>45508</v>
      </c>
      <c r="Q24" s="2">
        <v>45526</v>
      </c>
    </row>
    <row r="25" spans="1:17" x14ac:dyDescent="0.35">
      <c r="A25" s="1" t="s">
        <v>92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48</v>
      </c>
      <c r="H25" s="2">
        <v>45350</v>
      </c>
      <c r="I25" s="1" t="s">
        <v>66</v>
      </c>
      <c r="J25" s="1" t="s">
        <v>27</v>
      </c>
      <c r="K25" s="1">
        <v>7</v>
      </c>
      <c r="L25" s="1"/>
      <c r="M25" s="1"/>
      <c r="N25" s="1">
        <v>426</v>
      </c>
      <c r="O25" s="1">
        <v>40</v>
      </c>
      <c r="P25" s="2">
        <v>45643</v>
      </c>
      <c r="Q25" s="2">
        <v>45392</v>
      </c>
    </row>
    <row r="26" spans="1:17" x14ac:dyDescent="0.35">
      <c r="A26" s="1" t="s">
        <v>93</v>
      </c>
      <c r="B26" s="1" t="s">
        <v>35</v>
      </c>
      <c r="C26" s="1" t="s">
        <v>36</v>
      </c>
      <c r="D26" s="1" t="s">
        <v>37</v>
      </c>
      <c r="E26" s="1" t="s">
        <v>23</v>
      </c>
      <c r="F26" s="1" t="s">
        <v>24</v>
      </c>
      <c r="G26" s="1" t="s">
        <v>85</v>
      </c>
      <c r="H26" s="2">
        <v>45407</v>
      </c>
      <c r="I26" s="1" t="s">
        <v>26</v>
      </c>
      <c r="J26" s="1" t="s">
        <v>27</v>
      </c>
      <c r="K26" s="1">
        <v>7</v>
      </c>
      <c r="L26" s="1"/>
      <c r="M26" s="1"/>
      <c r="N26" s="1">
        <v>1846</v>
      </c>
      <c r="O26" s="1">
        <v>60</v>
      </c>
      <c r="P26" s="2">
        <v>45766</v>
      </c>
      <c r="Q26" s="2">
        <v>45504</v>
      </c>
    </row>
    <row r="27" spans="1:17" x14ac:dyDescent="0.35">
      <c r="A27" s="1" t="s">
        <v>94</v>
      </c>
      <c r="B27" s="1" t="s">
        <v>35</v>
      </c>
      <c r="C27" s="1" t="s">
        <v>36</v>
      </c>
      <c r="D27" s="1" t="s">
        <v>37</v>
      </c>
      <c r="E27" s="1" t="s">
        <v>64</v>
      </c>
      <c r="F27" s="1" t="s">
        <v>24</v>
      </c>
      <c r="G27" s="1" t="s">
        <v>39</v>
      </c>
      <c r="H27" s="2">
        <v>45401</v>
      </c>
      <c r="I27" s="1" t="s">
        <v>26</v>
      </c>
      <c r="J27" s="1" t="s">
        <v>27</v>
      </c>
      <c r="K27" s="1">
        <v>7</v>
      </c>
      <c r="L27" s="1"/>
      <c r="M27" s="1"/>
      <c r="N27" s="1">
        <v>1515</v>
      </c>
      <c r="O27" s="1">
        <v>40</v>
      </c>
      <c r="P27" s="2">
        <v>45682</v>
      </c>
      <c r="Q27" s="2">
        <v>45485</v>
      </c>
    </row>
    <row r="28" spans="1:17" x14ac:dyDescent="0.35">
      <c r="A28" s="1" t="s">
        <v>95</v>
      </c>
      <c r="B28" s="1" t="s">
        <v>35</v>
      </c>
      <c r="C28" s="1" t="s">
        <v>36</v>
      </c>
      <c r="D28" s="1" t="s">
        <v>37</v>
      </c>
      <c r="E28" s="1" t="s">
        <v>76</v>
      </c>
      <c r="F28" s="1" t="s">
        <v>24</v>
      </c>
      <c r="G28" s="1" t="s">
        <v>85</v>
      </c>
      <c r="H28" s="2">
        <v>45343</v>
      </c>
      <c r="I28" s="1" t="s">
        <v>66</v>
      </c>
      <c r="J28" s="1" t="s">
        <v>27</v>
      </c>
      <c r="K28" s="1">
        <v>7</v>
      </c>
      <c r="L28" s="1"/>
      <c r="M28" s="1"/>
      <c r="N28" s="1">
        <v>1007</v>
      </c>
      <c r="O28" s="1">
        <v>20</v>
      </c>
      <c r="P28" s="2">
        <v>45571</v>
      </c>
      <c r="Q28" s="2">
        <v>45383</v>
      </c>
    </row>
    <row r="29" spans="1:17" x14ac:dyDescent="0.35">
      <c r="A29" s="1" t="s">
        <v>96</v>
      </c>
      <c r="B29" s="1" t="s">
        <v>56</v>
      </c>
      <c r="C29" s="1" t="s">
        <v>57</v>
      </c>
      <c r="D29" s="1" t="s">
        <v>58</v>
      </c>
      <c r="E29" s="1" t="s">
        <v>38</v>
      </c>
      <c r="F29" s="1" t="s">
        <v>24</v>
      </c>
      <c r="G29" s="1" t="s">
        <v>74</v>
      </c>
      <c r="H29" s="2">
        <v>45415</v>
      </c>
      <c r="I29" s="1" t="s">
        <v>66</v>
      </c>
      <c r="J29" s="1" t="s">
        <v>27</v>
      </c>
      <c r="K29" s="1">
        <v>7</v>
      </c>
      <c r="L29" s="1"/>
      <c r="M29" s="1"/>
      <c r="N29" s="1">
        <v>1895</v>
      </c>
      <c r="O29" s="1">
        <v>80</v>
      </c>
      <c r="P29" s="2">
        <v>45708</v>
      </c>
      <c r="Q29" s="2">
        <v>45426</v>
      </c>
    </row>
    <row r="30" spans="1:17" x14ac:dyDescent="0.35">
      <c r="A30" s="1" t="s">
        <v>97</v>
      </c>
      <c r="B30" s="1" t="s">
        <v>61</v>
      </c>
      <c r="C30" s="1" t="s">
        <v>62</v>
      </c>
      <c r="D30" s="1" t="s">
        <v>63</v>
      </c>
      <c r="E30" s="1" t="s">
        <v>44</v>
      </c>
      <c r="F30" s="1" t="s">
        <v>24</v>
      </c>
      <c r="G30" s="1" t="s">
        <v>59</v>
      </c>
      <c r="H30" s="2">
        <v>45378</v>
      </c>
      <c r="I30" s="1" t="s">
        <v>66</v>
      </c>
      <c r="J30" s="1" t="s">
        <v>27</v>
      </c>
      <c r="K30" s="1">
        <v>7</v>
      </c>
      <c r="L30" s="1"/>
      <c r="M30" s="1"/>
      <c r="N30" s="1">
        <v>748</v>
      </c>
      <c r="O30" s="1">
        <v>50</v>
      </c>
      <c r="P30" s="2">
        <v>45534</v>
      </c>
      <c r="Q30" s="2">
        <v>45489</v>
      </c>
    </row>
    <row r="31" spans="1:17" x14ac:dyDescent="0.35">
      <c r="A31" s="1" t="s">
        <v>98</v>
      </c>
      <c r="B31" s="1" t="s">
        <v>35</v>
      </c>
      <c r="C31" s="1" t="s">
        <v>36</v>
      </c>
      <c r="D31" s="1" t="s">
        <v>37</v>
      </c>
      <c r="E31" s="1" t="s">
        <v>76</v>
      </c>
      <c r="F31" s="1" t="s">
        <v>24</v>
      </c>
      <c r="G31" s="1" t="s">
        <v>39</v>
      </c>
      <c r="H31" s="2">
        <v>45296</v>
      </c>
      <c r="I31" s="1" t="s">
        <v>26</v>
      </c>
      <c r="J31" s="1" t="s">
        <v>27</v>
      </c>
      <c r="K31" s="1">
        <v>7</v>
      </c>
      <c r="L31" s="1"/>
      <c r="M31" s="1"/>
      <c r="N31" s="1">
        <v>726</v>
      </c>
      <c r="O31" s="1">
        <v>10</v>
      </c>
      <c r="P31" s="2">
        <v>45456</v>
      </c>
      <c r="Q31" s="2">
        <v>45371</v>
      </c>
    </row>
    <row r="32" spans="1:17" x14ac:dyDescent="0.35">
      <c r="A32" s="1" t="s">
        <v>99</v>
      </c>
      <c r="B32" s="1" t="s">
        <v>56</v>
      </c>
      <c r="C32" s="1" t="s">
        <v>57</v>
      </c>
      <c r="D32" s="1" t="s">
        <v>58</v>
      </c>
      <c r="E32" s="1" t="s">
        <v>100</v>
      </c>
      <c r="F32" s="1" t="s">
        <v>24</v>
      </c>
      <c r="G32" s="1" t="s">
        <v>48</v>
      </c>
      <c r="H32" s="2">
        <v>45334</v>
      </c>
      <c r="I32" s="1" t="s">
        <v>26</v>
      </c>
      <c r="J32" s="1" t="s">
        <v>27</v>
      </c>
      <c r="K32" s="1">
        <v>7</v>
      </c>
      <c r="L32" s="1"/>
      <c r="M32" s="1"/>
      <c r="N32" s="1">
        <v>634</v>
      </c>
      <c r="O32" s="1">
        <v>60</v>
      </c>
      <c r="P32" s="2">
        <v>45381</v>
      </c>
      <c r="Q32" s="2">
        <v>45349</v>
      </c>
    </row>
    <row r="33" spans="1:17" x14ac:dyDescent="0.35">
      <c r="A33" s="1" t="s">
        <v>101</v>
      </c>
      <c r="B33" s="1" t="s">
        <v>35</v>
      </c>
      <c r="C33" s="1" t="s">
        <v>36</v>
      </c>
      <c r="D33" s="1" t="s">
        <v>37</v>
      </c>
      <c r="E33" s="1" t="s">
        <v>47</v>
      </c>
      <c r="F33" s="1" t="s">
        <v>24</v>
      </c>
      <c r="G33" s="1" t="s">
        <v>48</v>
      </c>
      <c r="H33" s="2">
        <v>45341</v>
      </c>
      <c r="I33" s="1" t="s">
        <v>49</v>
      </c>
      <c r="J33" s="1" t="s">
        <v>27</v>
      </c>
      <c r="K33" s="1">
        <v>7</v>
      </c>
      <c r="L33" s="1"/>
      <c r="M33" s="1"/>
      <c r="N33" s="1">
        <v>586</v>
      </c>
      <c r="O33" s="1">
        <v>60</v>
      </c>
      <c r="P33" s="2">
        <v>45597</v>
      </c>
      <c r="Q33" s="2">
        <v>45456</v>
      </c>
    </row>
    <row r="34" spans="1:17" x14ac:dyDescent="0.35">
      <c r="A34" s="1" t="s">
        <v>102</v>
      </c>
      <c r="B34" s="1" t="s">
        <v>35</v>
      </c>
      <c r="C34" s="1" t="s">
        <v>36</v>
      </c>
      <c r="D34" s="1" t="s">
        <v>37</v>
      </c>
      <c r="E34" s="1" t="s">
        <v>103</v>
      </c>
      <c r="F34" s="1" t="s">
        <v>24</v>
      </c>
      <c r="G34" s="1" t="s">
        <v>85</v>
      </c>
      <c r="H34" s="2">
        <v>45425</v>
      </c>
      <c r="I34" s="1" t="s">
        <v>66</v>
      </c>
      <c r="J34" s="1" t="s">
        <v>27</v>
      </c>
      <c r="K34" s="1">
        <v>7</v>
      </c>
      <c r="L34" s="1"/>
      <c r="M34" s="1"/>
      <c r="N34" s="1">
        <v>1936</v>
      </c>
      <c r="O34" s="1">
        <v>20</v>
      </c>
      <c r="P34" s="2">
        <v>45643</v>
      </c>
      <c r="Q34" s="2">
        <v>45526</v>
      </c>
    </row>
    <row r="35" spans="1:17" x14ac:dyDescent="0.35">
      <c r="A35" s="1" t="s">
        <v>104</v>
      </c>
      <c r="B35" s="1" t="s">
        <v>41</v>
      </c>
      <c r="C35" s="1" t="s">
        <v>42</v>
      </c>
      <c r="D35" s="1" t="s">
        <v>43</v>
      </c>
      <c r="E35" s="1" t="s">
        <v>44</v>
      </c>
      <c r="F35" s="1" t="s">
        <v>24</v>
      </c>
      <c r="G35" s="1" t="s">
        <v>39</v>
      </c>
      <c r="H35" s="2">
        <v>45372</v>
      </c>
      <c r="I35" s="1" t="s">
        <v>49</v>
      </c>
      <c r="J35" s="1" t="s">
        <v>27</v>
      </c>
      <c r="K35" s="1">
        <v>7</v>
      </c>
      <c r="L35" s="1"/>
      <c r="M35" s="1"/>
      <c r="N35" s="1">
        <v>1620</v>
      </c>
      <c r="O35" s="1">
        <v>40</v>
      </c>
      <c r="P35" s="2">
        <v>45528</v>
      </c>
      <c r="Q35" s="2">
        <v>45425</v>
      </c>
    </row>
    <row r="36" spans="1:17" x14ac:dyDescent="0.35">
      <c r="A36" s="1" t="s">
        <v>105</v>
      </c>
      <c r="B36" s="1" t="s">
        <v>51</v>
      </c>
      <c r="C36" s="1" t="s">
        <v>52</v>
      </c>
      <c r="D36" s="1" t="s">
        <v>53</v>
      </c>
      <c r="E36" s="1" t="s">
        <v>47</v>
      </c>
      <c r="F36" s="1" t="s">
        <v>24</v>
      </c>
      <c r="G36" s="1" t="s">
        <v>74</v>
      </c>
      <c r="H36" s="2">
        <v>45326</v>
      </c>
      <c r="I36" s="1" t="s">
        <v>26</v>
      </c>
      <c r="J36" s="1" t="s">
        <v>27</v>
      </c>
      <c r="K36" s="1">
        <v>7</v>
      </c>
      <c r="L36" s="1"/>
      <c r="M36" s="1"/>
      <c r="N36" s="1">
        <v>287</v>
      </c>
      <c r="O36" s="1">
        <v>10</v>
      </c>
      <c r="P36" s="2">
        <v>45631</v>
      </c>
      <c r="Q36" s="2">
        <v>45336</v>
      </c>
    </row>
    <row r="37" spans="1:17" x14ac:dyDescent="0.35">
      <c r="A37" s="1" t="s">
        <v>106</v>
      </c>
      <c r="B37" s="1" t="s">
        <v>71</v>
      </c>
      <c r="C37" s="1" t="s">
        <v>72</v>
      </c>
      <c r="D37" s="1" t="s">
        <v>73</v>
      </c>
      <c r="E37" s="1" t="s">
        <v>23</v>
      </c>
      <c r="F37" s="1" t="s">
        <v>24</v>
      </c>
      <c r="G37" s="1" t="s">
        <v>59</v>
      </c>
      <c r="H37" s="2">
        <v>45427</v>
      </c>
      <c r="I37" s="1" t="s">
        <v>49</v>
      </c>
      <c r="J37" s="1" t="s">
        <v>27</v>
      </c>
      <c r="K37" s="1">
        <v>7</v>
      </c>
      <c r="L37" s="1"/>
      <c r="M37" s="1"/>
      <c r="N37" s="1">
        <v>1828</v>
      </c>
      <c r="O37" s="1">
        <v>50</v>
      </c>
      <c r="P37" s="2">
        <v>45572</v>
      </c>
      <c r="Q37" s="2">
        <v>45533</v>
      </c>
    </row>
    <row r="38" spans="1:17" x14ac:dyDescent="0.35">
      <c r="A38" s="1" t="s">
        <v>107</v>
      </c>
      <c r="B38" s="1" t="s">
        <v>35</v>
      </c>
      <c r="C38" s="1" t="s">
        <v>36</v>
      </c>
      <c r="D38" s="1" t="s">
        <v>37</v>
      </c>
      <c r="E38" s="1" t="s">
        <v>84</v>
      </c>
      <c r="F38" s="1" t="s">
        <v>24</v>
      </c>
      <c r="G38" s="1" t="s">
        <v>48</v>
      </c>
      <c r="H38" s="2">
        <v>45337</v>
      </c>
      <c r="I38" s="1" t="s">
        <v>26</v>
      </c>
      <c r="J38" s="1" t="s">
        <v>27</v>
      </c>
      <c r="K38" s="1">
        <v>7</v>
      </c>
      <c r="L38" s="1"/>
      <c r="M38" s="1"/>
      <c r="N38" s="1">
        <v>453</v>
      </c>
      <c r="O38" s="1">
        <v>40</v>
      </c>
      <c r="P38" s="2">
        <v>45629</v>
      </c>
      <c r="Q38" s="2">
        <v>45408</v>
      </c>
    </row>
    <row r="39" spans="1:17" x14ac:dyDescent="0.35">
      <c r="A39" s="1" t="s">
        <v>108</v>
      </c>
      <c r="B39" s="1" t="s">
        <v>61</v>
      </c>
      <c r="C39" s="1" t="s">
        <v>62</v>
      </c>
      <c r="D39" s="1" t="s">
        <v>63</v>
      </c>
      <c r="E39" s="1" t="s">
        <v>38</v>
      </c>
      <c r="F39" s="1" t="s">
        <v>24</v>
      </c>
      <c r="G39" s="1" t="s">
        <v>48</v>
      </c>
      <c r="H39" s="2">
        <v>45381</v>
      </c>
      <c r="I39" s="1" t="s">
        <v>66</v>
      </c>
      <c r="J39" s="1" t="s">
        <v>27</v>
      </c>
      <c r="K39" s="1">
        <v>7</v>
      </c>
      <c r="L39" s="1"/>
      <c r="M39" s="1"/>
      <c r="N39" s="1">
        <v>835</v>
      </c>
      <c r="O39" s="1">
        <v>70</v>
      </c>
      <c r="P39" s="2">
        <v>45518</v>
      </c>
      <c r="Q39" s="2">
        <v>45435</v>
      </c>
    </row>
    <row r="40" spans="1:17" x14ac:dyDescent="0.35">
      <c r="A40" s="1" t="s">
        <v>109</v>
      </c>
      <c r="B40" s="1" t="s">
        <v>56</v>
      </c>
      <c r="C40" s="1" t="s">
        <v>57</v>
      </c>
      <c r="D40" s="1" t="s">
        <v>58</v>
      </c>
      <c r="E40" s="1" t="s">
        <v>47</v>
      </c>
      <c r="F40" s="1" t="s">
        <v>24</v>
      </c>
      <c r="G40" s="1" t="s">
        <v>59</v>
      </c>
      <c r="H40" s="2">
        <v>45349</v>
      </c>
      <c r="I40" s="1" t="s">
        <v>26</v>
      </c>
      <c r="J40" s="1" t="s">
        <v>27</v>
      </c>
      <c r="K40" s="1">
        <v>7</v>
      </c>
      <c r="L40" s="1"/>
      <c r="M40" s="1"/>
      <c r="N40" s="1">
        <v>1924</v>
      </c>
      <c r="O40" s="1">
        <v>30</v>
      </c>
      <c r="P40" s="2">
        <v>45370</v>
      </c>
      <c r="Q40" s="2">
        <v>45461</v>
      </c>
    </row>
    <row r="41" spans="1:17" x14ac:dyDescent="0.35">
      <c r="A41" s="1" t="s">
        <v>110</v>
      </c>
      <c r="B41" s="1" t="s">
        <v>35</v>
      </c>
      <c r="C41" s="1" t="s">
        <v>36</v>
      </c>
      <c r="D41" s="1" t="s">
        <v>37</v>
      </c>
      <c r="E41" s="1" t="s">
        <v>23</v>
      </c>
      <c r="F41" s="1" t="s">
        <v>24</v>
      </c>
      <c r="G41" s="1" t="s">
        <v>33</v>
      </c>
      <c r="H41" s="2">
        <v>45308</v>
      </c>
      <c r="I41" s="1" t="s">
        <v>26</v>
      </c>
      <c r="J41" s="1" t="s">
        <v>27</v>
      </c>
      <c r="K41" s="1">
        <v>7</v>
      </c>
      <c r="L41" s="1"/>
      <c r="M41" s="1"/>
      <c r="N41" s="1">
        <v>1020</v>
      </c>
      <c r="O41" s="1">
        <v>20</v>
      </c>
      <c r="P41" s="2">
        <v>45443</v>
      </c>
      <c r="Q41" s="2">
        <v>45377</v>
      </c>
    </row>
    <row r="42" spans="1:17" x14ac:dyDescent="0.35">
      <c r="A42" s="1" t="s">
        <v>111</v>
      </c>
      <c r="B42" s="1" t="s">
        <v>71</v>
      </c>
      <c r="C42" s="1" t="s">
        <v>72</v>
      </c>
      <c r="D42" s="1" t="s">
        <v>73</v>
      </c>
      <c r="E42" s="1" t="s">
        <v>32</v>
      </c>
      <c r="F42" s="1" t="s">
        <v>24</v>
      </c>
      <c r="G42" s="1" t="s">
        <v>87</v>
      </c>
      <c r="H42" s="2">
        <v>45412</v>
      </c>
      <c r="I42" s="1" t="s">
        <v>26</v>
      </c>
      <c r="J42" s="1" t="s">
        <v>27</v>
      </c>
      <c r="K42" s="1">
        <v>7</v>
      </c>
      <c r="L42" s="1"/>
      <c r="M42" s="1"/>
      <c r="N42" s="1">
        <v>543</v>
      </c>
      <c r="O42" s="1">
        <v>30</v>
      </c>
      <c r="P42" s="2">
        <v>45464</v>
      </c>
      <c r="Q42" s="2">
        <v>45485</v>
      </c>
    </row>
    <row r="43" spans="1:17" x14ac:dyDescent="0.35">
      <c r="A43" s="1" t="s">
        <v>112</v>
      </c>
      <c r="B43" s="1" t="s">
        <v>56</v>
      </c>
      <c r="C43" s="1" t="s">
        <v>57</v>
      </c>
      <c r="D43" s="1" t="s">
        <v>58</v>
      </c>
      <c r="E43" s="1" t="s">
        <v>100</v>
      </c>
      <c r="F43" s="1" t="s">
        <v>24</v>
      </c>
      <c r="G43" s="1" t="s">
        <v>48</v>
      </c>
      <c r="H43" s="2">
        <v>45379</v>
      </c>
      <c r="I43" s="1" t="s">
        <v>26</v>
      </c>
      <c r="J43" s="1" t="s">
        <v>27</v>
      </c>
      <c r="K43" s="1">
        <v>7</v>
      </c>
      <c r="L43" s="1"/>
      <c r="M43" s="1"/>
      <c r="N43" s="1">
        <v>1984</v>
      </c>
      <c r="O43" s="1">
        <v>20</v>
      </c>
      <c r="P43" s="2">
        <v>45657</v>
      </c>
      <c r="Q43" s="2">
        <v>45441</v>
      </c>
    </row>
    <row r="44" spans="1:17" x14ac:dyDescent="0.35">
      <c r="A44" s="1" t="s">
        <v>113</v>
      </c>
      <c r="B44" s="1" t="s">
        <v>78</v>
      </c>
      <c r="C44" s="1" t="s">
        <v>79</v>
      </c>
      <c r="D44" s="1" t="s">
        <v>80</v>
      </c>
      <c r="E44" s="1" t="s">
        <v>23</v>
      </c>
      <c r="F44" s="1" t="s">
        <v>24</v>
      </c>
      <c r="G44" s="1" t="s">
        <v>33</v>
      </c>
      <c r="H44" s="2">
        <v>45310</v>
      </c>
      <c r="I44" s="1" t="s">
        <v>26</v>
      </c>
      <c r="J44" s="1" t="s">
        <v>27</v>
      </c>
      <c r="K44" s="1">
        <v>7</v>
      </c>
      <c r="L44" s="1"/>
      <c r="M44" s="1"/>
      <c r="N44" s="1">
        <v>349</v>
      </c>
      <c r="O44" s="1">
        <v>50</v>
      </c>
      <c r="P44" s="2">
        <v>45404</v>
      </c>
      <c r="Q44" s="2">
        <v>45329</v>
      </c>
    </row>
    <row r="45" spans="1:17" x14ac:dyDescent="0.35">
      <c r="A45" s="1" t="s">
        <v>114</v>
      </c>
      <c r="B45" s="1" t="s">
        <v>56</v>
      </c>
      <c r="C45" s="1" t="s">
        <v>57</v>
      </c>
      <c r="D45" s="1" t="s">
        <v>58</v>
      </c>
      <c r="E45" s="1" t="s">
        <v>103</v>
      </c>
      <c r="F45" s="1" t="s">
        <v>24</v>
      </c>
      <c r="G45" s="1" t="s">
        <v>39</v>
      </c>
      <c r="H45" s="2">
        <v>45298</v>
      </c>
      <c r="I45" s="1" t="s">
        <v>26</v>
      </c>
      <c r="J45" s="1" t="s">
        <v>27</v>
      </c>
      <c r="K45" s="1">
        <v>7</v>
      </c>
      <c r="L45" s="1"/>
      <c r="M45" s="1"/>
      <c r="N45" s="1">
        <v>1790</v>
      </c>
      <c r="O45" s="1">
        <v>90</v>
      </c>
      <c r="P45" s="2">
        <v>45640</v>
      </c>
      <c r="Q45" s="2">
        <v>45335</v>
      </c>
    </row>
    <row r="46" spans="1:17" x14ac:dyDescent="0.35">
      <c r="A46" s="1" t="s">
        <v>115</v>
      </c>
      <c r="B46" s="1" t="s">
        <v>41</v>
      </c>
      <c r="C46" s="1" t="s">
        <v>42</v>
      </c>
      <c r="D46" s="1" t="s">
        <v>43</v>
      </c>
      <c r="E46" s="1" t="s">
        <v>47</v>
      </c>
      <c r="F46" s="1" t="s">
        <v>24</v>
      </c>
      <c r="G46" s="1" t="s">
        <v>39</v>
      </c>
      <c r="H46" s="2">
        <v>45335</v>
      </c>
      <c r="I46" s="1" t="s">
        <v>26</v>
      </c>
      <c r="J46" s="1" t="s">
        <v>27</v>
      </c>
      <c r="K46" s="1">
        <v>7</v>
      </c>
      <c r="L46" s="1"/>
      <c r="M46" s="1"/>
      <c r="N46" s="1">
        <v>1606</v>
      </c>
      <c r="O46" s="1">
        <v>40</v>
      </c>
      <c r="P46" s="2">
        <v>45597</v>
      </c>
      <c r="Q46" s="2">
        <v>45421</v>
      </c>
    </row>
    <row r="47" spans="1:17" x14ac:dyDescent="0.35">
      <c r="A47" s="1" t="s">
        <v>116</v>
      </c>
      <c r="B47" s="1" t="s">
        <v>56</v>
      </c>
      <c r="C47" s="1" t="s">
        <v>57</v>
      </c>
      <c r="D47" s="1" t="s">
        <v>58</v>
      </c>
      <c r="E47" s="1" t="s">
        <v>64</v>
      </c>
      <c r="F47" s="1" t="s">
        <v>24</v>
      </c>
      <c r="G47" s="1" t="s">
        <v>48</v>
      </c>
      <c r="H47" s="2">
        <v>45390</v>
      </c>
      <c r="I47" s="1" t="s">
        <v>26</v>
      </c>
      <c r="J47" s="1" t="s">
        <v>27</v>
      </c>
      <c r="K47" s="1">
        <v>7</v>
      </c>
      <c r="L47" s="1"/>
      <c r="M47" s="1"/>
      <c r="N47" s="1">
        <v>716</v>
      </c>
      <c r="O47" s="1">
        <v>40</v>
      </c>
      <c r="P47" s="2">
        <v>45727</v>
      </c>
      <c r="Q47" s="2">
        <v>45486</v>
      </c>
    </row>
    <row r="48" spans="1:17" x14ac:dyDescent="0.35">
      <c r="A48" s="1" t="s">
        <v>117</v>
      </c>
      <c r="B48" s="1" t="s">
        <v>41</v>
      </c>
      <c r="C48" s="1" t="s">
        <v>42</v>
      </c>
      <c r="D48" s="1" t="s">
        <v>43</v>
      </c>
      <c r="E48" s="1" t="s">
        <v>47</v>
      </c>
      <c r="F48" s="1" t="s">
        <v>24</v>
      </c>
      <c r="G48" s="1" t="s">
        <v>87</v>
      </c>
      <c r="H48" s="2">
        <v>45316</v>
      </c>
      <c r="I48" s="1" t="s">
        <v>26</v>
      </c>
      <c r="J48" s="1" t="s">
        <v>27</v>
      </c>
      <c r="K48" s="1">
        <v>7</v>
      </c>
      <c r="L48" s="1"/>
      <c r="M48" s="1"/>
      <c r="N48" s="1">
        <v>1883</v>
      </c>
      <c r="O48" s="1">
        <v>20</v>
      </c>
      <c r="P48" s="2">
        <v>45578</v>
      </c>
      <c r="Q48" s="2">
        <v>45399</v>
      </c>
    </row>
    <row r="49" spans="1:17" x14ac:dyDescent="0.35">
      <c r="A49" s="1" t="s">
        <v>118</v>
      </c>
      <c r="B49" s="1" t="s">
        <v>35</v>
      </c>
      <c r="C49" s="1" t="s">
        <v>36</v>
      </c>
      <c r="D49" s="1" t="s">
        <v>37</v>
      </c>
      <c r="E49" s="1" t="s">
        <v>23</v>
      </c>
      <c r="F49" s="1" t="s">
        <v>24</v>
      </c>
      <c r="G49" s="1" t="s">
        <v>48</v>
      </c>
      <c r="H49" s="2">
        <v>45297</v>
      </c>
      <c r="I49" s="1" t="s">
        <v>66</v>
      </c>
      <c r="J49" s="1" t="s">
        <v>27</v>
      </c>
      <c r="K49" s="1">
        <v>7</v>
      </c>
      <c r="L49" s="1"/>
      <c r="M49" s="1"/>
      <c r="N49" s="1">
        <v>233</v>
      </c>
      <c r="O49" s="1">
        <v>10</v>
      </c>
      <c r="P49" s="2">
        <v>45608</v>
      </c>
      <c r="Q49" s="2">
        <v>45332</v>
      </c>
    </row>
    <row r="50" spans="1:17" x14ac:dyDescent="0.35">
      <c r="A50" s="1" t="s">
        <v>119</v>
      </c>
      <c r="B50" s="1" t="s">
        <v>35</v>
      </c>
      <c r="C50" s="1" t="s">
        <v>36</v>
      </c>
      <c r="D50" s="1" t="s">
        <v>37</v>
      </c>
      <c r="E50" s="1" t="s">
        <v>120</v>
      </c>
      <c r="F50" s="1" t="s">
        <v>24</v>
      </c>
      <c r="G50" s="1" t="s">
        <v>48</v>
      </c>
      <c r="H50" s="2">
        <v>45418</v>
      </c>
      <c r="I50" s="1" t="s">
        <v>26</v>
      </c>
      <c r="J50" s="1" t="s">
        <v>27</v>
      </c>
      <c r="K50" s="1">
        <v>7</v>
      </c>
      <c r="L50" s="1"/>
      <c r="M50" s="1"/>
      <c r="N50" s="1">
        <v>854</v>
      </c>
      <c r="O50" s="1">
        <v>60</v>
      </c>
      <c r="P50" s="2">
        <v>45654</v>
      </c>
      <c r="Q50" s="2">
        <v>45514</v>
      </c>
    </row>
    <row r="51" spans="1:17" x14ac:dyDescent="0.35">
      <c r="A51" s="1" t="s">
        <v>121</v>
      </c>
      <c r="B51" s="1" t="s">
        <v>35</v>
      </c>
      <c r="C51" s="1" t="s">
        <v>36</v>
      </c>
      <c r="D51" s="1" t="s">
        <v>37</v>
      </c>
      <c r="E51" s="1" t="s">
        <v>38</v>
      </c>
      <c r="F51" s="1" t="s">
        <v>24</v>
      </c>
      <c r="G51" s="1" t="s">
        <v>59</v>
      </c>
      <c r="H51" s="2">
        <v>45433</v>
      </c>
      <c r="I51" s="1" t="s">
        <v>66</v>
      </c>
      <c r="J51" s="1" t="s">
        <v>27</v>
      </c>
      <c r="K51" s="1">
        <v>7</v>
      </c>
      <c r="L51" s="1"/>
      <c r="M51" s="1"/>
      <c r="N51" s="1">
        <v>1249</v>
      </c>
      <c r="O51" s="1">
        <v>80</v>
      </c>
      <c r="P51" s="2">
        <v>45733</v>
      </c>
      <c r="Q51" s="2">
        <v>45472</v>
      </c>
    </row>
    <row r="52" spans="1:17" x14ac:dyDescent="0.35">
      <c r="A52" s="1" t="s">
        <v>122</v>
      </c>
      <c r="B52" s="1" t="s">
        <v>56</v>
      </c>
      <c r="C52" s="1" t="s">
        <v>57</v>
      </c>
      <c r="D52" s="1" t="s">
        <v>58</v>
      </c>
      <c r="E52" s="1" t="s">
        <v>100</v>
      </c>
      <c r="F52" s="1" t="s">
        <v>24</v>
      </c>
      <c r="G52" s="1" t="s">
        <v>48</v>
      </c>
      <c r="H52" s="2">
        <v>45372</v>
      </c>
      <c r="I52" s="1" t="s">
        <v>26</v>
      </c>
      <c r="J52" s="1" t="s">
        <v>27</v>
      </c>
      <c r="K52" s="1">
        <v>7</v>
      </c>
      <c r="L52" s="1"/>
      <c r="M52" s="1"/>
      <c r="N52" s="1">
        <v>1125</v>
      </c>
      <c r="O52" s="1">
        <v>30</v>
      </c>
      <c r="P52" s="2">
        <v>45394</v>
      </c>
      <c r="Q52" s="2">
        <v>45445</v>
      </c>
    </row>
    <row r="53" spans="1:17" x14ac:dyDescent="0.35">
      <c r="A53" s="1" t="s">
        <v>123</v>
      </c>
      <c r="B53" s="1" t="s">
        <v>56</v>
      </c>
      <c r="C53" s="1" t="s">
        <v>57</v>
      </c>
      <c r="D53" s="1" t="s">
        <v>58</v>
      </c>
      <c r="E53" s="1" t="s">
        <v>124</v>
      </c>
      <c r="F53" s="1" t="s">
        <v>24</v>
      </c>
      <c r="G53" s="1" t="s">
        <v>25</v>
      </c>
      <c r="H53" s="2">
        <v>45439</v>
      </c>
      <c r="I53" s="1" t="s">
        <v>26</v>
      </c>
      <c r="J53" s="1" t="s">
        <v>27</v>
      </c>
      <c r="K53" s="1">
        <v>7</v>
      </c>
      <c r="L53" s="1"/>
      <c r="M53" s="1"/>
      <c r="N53" s="1">
        <v>1411</v>
      </c>
      <c r="O53" s="1">
        <v>40</v>
      </c>
      <c r="P53" s="2">
        <v>45739</v>
      </c>
      <c r="Q53" s="2">
        <v>45533</v>
      </c>
    </row>
    <row r="54" spans="1:17" x14ac:dyDescent="0.35">
      <c r="A54" s="1" t="s">
        <v>125</v>
      </c>
      <c r="B54" s="1" t="s">
        <v>61</v>
      </c>
      <c r="C54" s="1" t="s">
        <v>62</v>
      </c>
      <c r="D54" s="1" t="s">
        <v>63</v>
      </c>
      <c r="E54" s="1" t="s">
        <v>44</v>
      </c>
      <c r="F54" s="1" t="s">
        <v>24</v>
      </c>
      <c r="G54" s="1" t="s">
        <v>74</v>
      </c>
      <c r="H54" s="2">
        <v>45325</v>
      </c>
      <c r="I54" s="1" t="s">
        <v>26</v>
      </c>
      <c r="J54" s="1" t="s">
        <v>27</v>
      </c>
      <c r="K54" s="1">
        <v>7</v>
      </c>
      <c r="L54" s="1"/>
      <c r="M54" s="1"/>
      <c r="N54" s="1">
        <v>1503</v>
      </c>
      <c r="O54" s="1">
        <v>30</v>
      </c>
      <c r="P54" s="2">
        <v>45660</v>
      </c>
      <c r="Q54" s="2">
        <v>45401</v>
      </c>
    </row>
    <row r="55" spans="1:17" x14ac:dyDescent="0.35">
      <c r="A55" s="1" t="s">
        <v>126</v>
      </c>
      <c r="B55" s="1" t="s">
        <v>41</v>
      </c>
      <c r="C55" s="1" t="s">
        <v>42</v>
      </c>
      <c r="D55" s="1" t="s">
        <v>43</v>
      </c>
      <c r="E55" s="1" t="s">
        <v>23</v>
      </c>
      <c r="F55" s="1" t="s">
        <v>127</v>
      </c>
      <c r="G55" s="1" t="s">
        <v>74</v>
      </c>
      <c r="H55" s="2">
        <v>45443</v>
      </c>
      <c r="I55" s="1" t="s">
        <v>49</v>
      </c>
      <c r="J55" s="1" t="s">
        <v>27</v>
      </c>
      <c r="K55" s="1">
        <v>7</v>
      </c>
      <c r="L55" s="1"/>
      <c r="M55" s="1"/>
      <c r="N55" s="1">
        <v>206</v>
      </c>
      <c r="O55" s="1">
        <v>80</v>
      </c>
      <c r="P55" s="2">
        <v>45575</v>
      </c>
      <c r="Q55" s="2">
        <v>45460</v>
      </c>
    </row>
    <row r="56" spans="1:17" x14ac:dyDescent="0.35">
      <c r="A56" s="1" t="s">
        <v>128</v>
      </c>
      <c r="B56" s="1" t="s">
        <v>41</v>
      </c>
      <c r="C56" s="1" t="s">
        <v>42</v>
      </c>
      <c r="D56" s="1" t="s">
        <v>43</v>
      </c>
      <c r="E56" s="1" t="s">
        <v>54</v>
      </c>
      <c r="F56" s="1" t="s">
        <v>127</v>
      </c>
      <c r="G56" s="1" t="s">
        <v>74</v>
      </c>
      <c r="H56" s="2">
        <v>45302</v>
      </c>
      <c r="I56" s="1" t="s">
        <v>26</v>
      </c>
      <c r="J56" s="1" t="s">
        <v>27</v>
      </c>
      <c r="K56" s="1">
        <v>7</v>
      </c>
      <c r="L56" s="1"/>
      <c r="M56" s="1"/>
      <c r="N56" s="1">
        <v>956</v>
      </c>
      <c r="O56" s="1">
        <v>100</v>
      </c>
      <c r="P56" s="2">
        <v>45408</v>
      </c>
      <c r="Q56" s="2">
        <v>45358</v>
      </c>
    </row>
    <row r="57" spans="1:17" x14ac:dyDescent="0.35">
      <c r="A57" s="1" t="s">
        <v>129</v>
      </c>
      <c r="B57" s="1" t="s">
        <v>20</v>
      </c>
      <c r="C57" s="1" t="s">
        <v>21</v>
      </c>
      <c r="D57" s="1" t="s">
        <v>22</v>
      </c>
      <c r="E57" s="1" t="s">
        <v>47</v>
      </c>
      <c r="F57" s="1" t="s">
        <v>127</v>
      </c>
      <c r="G57" s="1" t="s">
        <v>39</v>
      </c>
      <c r="H57" s="2">
        <v>45391</v>
      </c>
      <c r="I57" s="1" t="s">
        <v>26</v>
      </c>
      <c r="J57" s="1" t="s">
        <v>27</v>
      </c>
      <c r="K57" s="1">
        <v>7</v>
      </c>
      <c r="L57" s="1"/>
      <c r="M57" s="1"/>
      <c r="N57" s="1">
        <v>668</v>
      </c>
      <c r="O57" s="1">
        <v>40</v>
      </c>
      <c r="P57" s="2">
        <v>45540</v>
      </c>
      <c r="Q57" s="2">
        <v>45409</v>
      </c>
    </row>
    <row r="58" spans="1:17" x14ac:dyDescent="0.35">
      <c r="A58" s="1" t="s">
        <v>130</v>
      </c>
      <c r="B58" s="1" t="s">
        <v>71</v>
      </c>
      <c r="C58" s="1" t="s">
        <v>72</v>
      </c>
      <c r="D58" s="1" t="s">
        <v>73</v>
      </c>
      <c r="E58" s="1" t="s">
        <v>64</v>
      </c>
      <c r="F58" s="1" t="s">
        <v>127</v>
      </c>
      <c r="G58" s="1" t="s">
        <v>74</v>
      </c>
      <c r="H58" s="2">
        <v>45420</v>
      </c>
      <c r="I58" s="1" t="s">
        <v>66</v>
      </c>
      <c r="J58" s="1" t="s">
        <v>27</v>
      </c>
      <c r="K58" s="1">
        <v>7</v>
      </c>
      <c r="L58" s="1"/>
      <c r="M58" s="1"/>
      <c r="N58" s="1">
        <v>721</v>
      </c>
      <c r="O58" s="1">
        <v>30</v>
      </c>
      <c r="P58" s="2">
        <v>45710</v>
      </c>
      <c r="Q58" s="2">
        <v>45493</v>
      </c>
    </row>
    <row r="59" spans="1:17" x14ac:dyDescent="0.35">
      <c r="A59" s="1" t="s">
        <v>131</v>
      </c>
      <c r="B59" s="1" t="s">
        <v>41</v>
      </c>
      <c r="C59" s="1" t="s">
        <v>42</v>
      </c>
      <c r="D59" s="1" t="s">
        <v>43</v>
      </c>
      <c r="E59" s="1" t="s">
        <v>47</v>
      </c>
      <c r="F59" s="1" t="s">
        <v>127</v>
      </c>
      <c r="G59" s="1" t="s">
        <v>48</v>
      </c>
      <c r="H59" s="2">
        <v>45354</v>
      </c>
      <c r="I59" s="1" t="s">
        <v>66</v>
      </c>
      <c r="J59" s="1" t="s">
        <v>27</v>
      </c>
      <c r="K59" s="1">
        <v>7</v>
      </c>
      <c r="L59" s="1"/>
      <c r="M59" s="1"/>
      <c r="N59" s="1">
        <v>320</v>
      </c>
      <c r="O59" s="1">
        <v>20</v>
      </c>
      <c r="P59" s="2">
        <v>45586</v>
      </c>
      <c r="Q59" s="2">
        <v>45374</v>
      </c>
    </row>
    <row r="60" spans="1:17" x14ac:dyDescent="0.35">
      <c r="A60" s="1" t="s">
        <v>132</v>
      </c>
      <c r="B60" s="1" t="s">
        <v>35</v>
      </c>
      <c r="C60" s="1" t="s">
        <v>36</v>
      </c>
      <c r="D60" s="1" t="s">
        <v>37</v>
      </c>
      <c r="E60" s="1" t="s">
        <v>23</v>
      </c>
      <c r="F60" s="1" t="s">
        <v>127</v>
      </c>
      <c r="G60" s="1" t="s">
        <v>87</v>
      </c>
      <c r="H60" s="2">
        <v>45429</v>
      </c>
      <c r="I60" s="1" t="s">
        <v>49</v>
      </c>
      <c r="J60" s="1" t="s">
        <v>27</v>
      </c>
      <c r="K60" s="1">
        <v>7</v>
      </c>
      <c r="L60" s="1"/>
      <c r="M60" s="1"/>
      <c r="N60" s="1">
        <v>1074</v>
      </c>
      <c r="O60" s="1">
        <v>90</v>
      </c>
      <c r="P60" s="2">
        <v>45647</v>
      </c>
      <c r="Q60" s="2">
        <v>45519</v>
      </c>
    </row>
    <row r="61" spans="1:17" x14ac:dyDescent="0.35">
      <c r="A61" s="1" t="s">
        <v>133</v>
      </c>
      <c r="B61" s="1" t="s">
        <v>35</v>
      </c>
      <c r="C61" s="1" t="s">
        <v>36</v>
      </c>
      <c r="D61" s="1" t="s">
        <v>37</v>
      </c>
      <c r="E61" s="1" t="s">
        <v>100</v>
      </c>
      <c r="F61" s="1" t="s">
        <v>127</v>
      </c>
      <c r="G61" s="1" t="s">
        <v>25</v>
      </c>
      <c r="H61" s="2">
        <v>45337</v>
      </c>
      <c r="I61" s="1" t="s">
        <v>26</v>
      </c>
      <c r="J61" s="1" t="s">
        <v>27</v>
      </c>
      <c r="K61" s="1">
        <v>7</v>
      </c>
      <c r="L61" s="1"/>
      <c r="M61" s="1"/>
      <c r="N61" s="1">
        <v>480</v>
      </c>
      <c r="O61" s="1">
        <v>70</v>
      </c>
      <c r="P61" s="2">
        <v>45695</v>
      </c>
      <c r="Q61" s="2">
        <v>45425</v>
      </c>
    </row>
    <row r="62" spans="1:17" x14ac:dyDescent="0.35">
      <c r="A62" s="1" t="s">
        <v>134</v>
      </c>
      <c r="B62" s="1" t="s">
        <v>29</v>
      </c>
      <c r="C62" s="1" t="s">
        <v>30</v>
      </c>
      <c r="D62" s="1" t="s">
        <v>31</v>
      </c>
      <c r="E62" s="1" t="s">
        <v>76</v>
      </c>
      <c r="F62" s="1" t="s">
        <v>127</v>
      </c>
      <c r="G62" s="1" t="s">
        <v>48</v>
      </c>
      <c r="H62" s="2">
        <v>45296</v>
      </c>
      <c r="I62" s="1" t="s">
        <v>66</v>
      </c>
      <c r="J62" s="1" t="s">
        <v>27</v>
      </c>
      <c r="K62" s="1">
        <v>7</v>
      </c>
      <c r="L62" s="1"/>
      <c r="M62" s="1"/>
      <c r="N62" s="1">
        <v>392</v>
      </c>
      <c r="O62" s="1">
        <v>20</v>
      </c>
      <c r="P62" s="2">
        <v>45317</v>
      </c>
      <c r="Q62" s="2">
        <v>45364</v>
      </c>
    </row>
    <row r="63" spans="1:17" x14ac:dyDescent="0.35">
      <c r="A63" s="1" t="s">
        <v>135</v>
      </c>
      <c r="B63" s="1" t="s">
        <v>35</v>
      </c>
      <c r="C63" s="1" t="s">
        <v>36</v>
      </c>
      <c r="D63" s="1" t="s">
        <v>37</v>
      </c>
      <c r="E63" s="1" t="s">
        <v>23</v>
      </c>
      <c r="F63" s="1" t="s">
        <v>127</v>
      </c>
      <c r="G63" s="1" t="s">
        <v>39</v>
      </c>
      <c r="H63" s="2">
        <v>45376</v>
      </c>
      <c r="I63" s="1" t="s">
        <v>66</v>
      </c>
      <c r="J63" s="1" t="s">
        <v>27</v>
      </c>
      <c r="K63" s="1">
        <v>7</v>
      </c>
      <c r="L63" s="1"/>
      <c r="M63" s="1"/>
      <c r="N63" s="1">
        <v>846</v>
      </c>
      <c r="O63" s="1">
        <v>40</v>
      </c>
      <c r="P63" s="2">
        <v>45531</v>
      </c>
      <c r="Q63" s="2">
        <v>45445</v>
      </c>
    </row>
    <row r="64" spans="1:17" x14ac:dyDescent="0.35">
      <c r="A64" s="1" t="s">
        <v>136</v>
      </c>
      <c r="B64" s="1" t="s">
        <v>56</v>
      </c>
      <c r="C64" s="1" t="s">
        <v>57</v>
      </c>
      <c r="D64" s="1" t="s">
        <v>58</v>
      </c>
      <c r="E64" s="1" t="s">
        <v>54</v>
      </c>
      <c r="F64" s="1" t="s">
        <v>127</v>
      </c>
      <c r="G64" s="1" t="s">
        <v>33</v>
      </c>
      <c r="H64" s="2">
        <v>45412</v>
      </c>
      <c r="I64" s="1" t="s">
        <v>26</v>
      </c>
      <c r="J64" s="1" t="s">
        <v>27</v>
      </c>
      <c r="K64" s="1">
        <v>7</v>
      </c>
      <c r="L64" s="1"/>
      <c r="M64" s="1"/>
      <c r="N64" s="1">
        <v>968</v>
      </c>
      <c r="O64" s="1">
        <v>50</v>
      </c>
      <c r="P64" s="2">
        <v>45681</v>
      </c>
      <c r="Q64" s="2">
        <v>45507</v>
      </c>
    </row>
    <row r="65" spans="1:17" x14ac:dyDescent="0.35">
      <c r="A65" s="1" t="s">
        <v>137</v>
      </c>
      <c r="B65" s="1" t="s">
        <v>29</v>
      </c>
      <c r="C65" s="1" t="s">
        <v>30</v>
      </c>
      <c r="D65" s="1" t="s">
        <v>31</v>
      </c>
      <c r="E65" s="1" t="s">
        <v>68</v>
      </c>
      <c r="F65" s="1" t="s">
        <v>127</v>
      </c>
      <c r="G65" s="1" t="s">
        <v>48</v>
      </c>
      <c r="H65" s="2">
        <v>45295</v>
      </c>
      <c r="I65" s="1" t="s">
        <v>66</v>
      </c>
      <c r="J65" s="1" t="s">
        <v>27</v>
      </c>
      <c r="K65" s="1">
        <v>7</v>
      </c>
      <c r="L65" s="1"/>
      <c r="M65" s="1"/>
      <c r="N65" s="1">
        <v>1068</v>
      </c>
      <c r="O65" s="1">
        <v>40</v>
      </c>
      <c r="P65" s="2">
        <v>45608</v>
      </c>
      <c r="Q65" s="2">
        <v>45369</v>
      </c>
    </row>
    <row r="66" spans="1:17" x14ac:dyDescent="0.35">
      <c r="A66" s="1" t="s">
        <v>138</v>
      </c>
      <c r="B66" s="1" t="s">
        <v>61</v>
      </c>
      <c r="C66" s="1" t="s">
        <v>62</v>
      </c>
      <c r="D66" s="1" t="s">
        <v>63</v>
      </c>
      <c r="E66" s="1" t="s">
        <v>68</v>
      </c>
      <c r="F66" s="1" t="s">
        <v>127</v>
      </c>
      <c r="G66" s="1" t="s">
        <v>48</v>
      </c>
      <c r="H66" s="2">
        <v>45378</v>
      </c>
      <c r="I66" s="1" t="s">
        <v>66</v>
      </c>
      <c r="J66" s="1" t="s">
        <v>27</v>
      </c>
      <c r="K66" s="1">
        <v>7</v>
      </c>
      <c r="L66" s="1"/>
      <c r="M66" s="1"/>
      <c r="N66" s="1">
        <v>617</v>
      </c>
      <c r="O66" s="1">
        <v>30</v>
      </c>
      <c r="P66" s="2">
        <v>45628</v>
      </c>
      <c r="Q66" s="2">
        <v>45383</v>
      </c>
    </row>
    <row r="67" spans="1:17" x14ac:dyDescent="0.35">
      <c r="A67" s="1" t="s">
        <v>139</v>
      </c>
      <c r="B67" s="1" t="s">
        <v>41</v>
      </c>
      <c r="C67" s="1" t="s">
        <v>42</v>
      </c>
      <c r="D67" s="1" t="s">
        <v>43</v>
      </c>
      <c r="E67" s="1" t="s">
        <v>23</v>
      </c>
      <c r="F67" s="1" t="s">
        <v>127</v>
      </c>
      <c r="G67" s="1" t="s">
        <v>74</v>
      </c>
      <c r="H67" s="2">
        <v>45295</v>
      </c>
      <c r="I67" s="1" t="s">
        <v>66</v>
      </c>
      <c r="J67" s="1" t="s">
        <v>27</v>
      </c>
      <c r="K67" s="1">
        <v>7</v>
      </c>
      <c r="L67" s="1"/>
      <c r="M67" s="1"/>
      <c r="N67" s="1">
        <v>888</v>
      </c>
      <c r="O67" s="1">
        <v>30</v>
      </c>
      <c r="P67" s="2">
        <v>45420</v>
      </c>
      <c r="Q67" s="2">
        <v>45326</v>
      </c>
    </row>
    <row r="68" spans="1:17" x14ac:dyDescent="0.35">
      <c r="A68" s="1" t="s">
        <v>140</v>
      </c>
      <c r="B68" s="1" t="s">
        <v>29</v>
      </c>
      <c r="C68" s="1" t="s">
        <v>30</v>
      </c>
      <c r="D68" s="1" t="s">
        <v>31</v>
      </c>
      <c r="E68" s="1" t="s">
        <v>54</v>
      </c>
      <c r="F68" s="1" t="s">
        <v>127</v>
      </c>
      <c r="G68" s="1" t="s">
        <v>39</v>
      </c>
      <c r="H68" s="2">
        <v>45397</v>
      </c>
      <c r="I68" s="1" t="s">
        <v>49</v>
      </c>
      <c r="J68" s="1" t="s">
        <v>27</v>
      </c>
      <c r="K68" s="1">
        <v>7</v>
      </c>
      <c r="L68" s="1"/>
      <c r="M68" s="1"/>
      <c r="N68" s="1">
        <v>364</v>
      </c>
      <c r="O68" s="1">
        <v>30</v>
      </c>
      <c r="P68" s="2">
        <v>45441</v>
      </c>
      <c r="Q68" s="2">
        <v>45516</v>
      </c>
    </row>
    <row r="69" spans="1:17" x14ac:dyDescent="0.35">
      <c r="A69" s="1" t="s">
        <v>141</v>
      </c>
      <c r="B69" s="1" t="s">
        <v>41</v>
      </c>
      <c r="C69" s="1" t="s">
        <v>42</v>
      </c>
      <c r="D69" s="1" t="s">
        <v>43</v>
      </c>
      <c r="E69" s="1" t="s">
        <v>23</v>
      </c>
      <c r="F69" s="1" t="s">
        <v>127</v>
      </c>
      <c r="G69" s="1" t="s">
        <v>59</v>
      </c>
      <c r="H69" s="2">
        <v>45397</v>
      </c>
      <c r="I69" s="1" t="s">
        <v>66</v>
      </c>
      <c r="J69" s="1" t="s">
        <v>27</v>
      </c>
      <c r="K69" s="1">
        <v>7</v>
      </c>
      <c r="L69" s="1"/>
      <c r="M69" s="1"/>
      <c r="N69" s="1">
        <v>856</v>
      </c>
      <c r="O69" s="1">
        <v>60</v>
      </c>
      <c r="P69" s="2">
        <v>45564</v>
      </c>
      <c r="Q69" s="2">
        <v>45484</v>
      </c>
    </row>
    <row r="70" spans="1:17" x14ac:dyDescent="0.35">
      <c r="A70" s="1" t="s">
        <v>142</v>
      </c>
      <c r="B70" s="1" t="s">
        <v>51</v>
      </c>
      <c r="C70" s="1" t="s">
        <v>52</v>
      </c>
      <c r="D70" s="1" t="s">
        <v>53</v>
      </c>
      <c r="E70" s="1" t="s">
        <v>23</v>
      </c>
      <c r="F70" s="1" t="s">
        <v>127</v>
      </c>
      <c r="G70" s="1" t="s">
        <v>85</v>
      </c>
      <c r="H70" s="2">
        <v>45332</v>
      </c>
      <c r="I70" s="1" t="s">
        <v>26</v>
      </c>
      <c r="J70" s="1" t="s">
        <v>27</v>
      </c>
      <c r="K70" s="1">
        <v>7</v>
      </c>
      <c r="L70" s="1"/>
      <c r="M70" s="1"/>
      <c r="N70" s="1">
        <v>555</v>
      </c>
      <c r="O70" s="1">
        <v>40</v>
      </c>
      <c r="P70" s="2">
        <v>45500</v>
      </c>
      <c r="Q70" s="2">
        <v>45369</v>
      </c>
    </row>
    <row r="71" spans="1:17" x14ac:dyDescent="0.35">
      <c r="A71" s="1" t="s">
        <v>143</v>
      </c>
      <c r="B71" s="1" t="s">
        <v>78</v>
      </c>
      <c r="C71" s="1" t="s">
        <v>79</v>
      </c>
      <c r="D71" s="1" t="s">
        <v>80</v>
      </c>
      <c r="E71" s="1" t="s">
        <v>47</v>
      </c>
      <c r="F71" s="1" t="s">
        <v>127</v>
      </c>
      <c r="G71" s="1" t="s">
        <v>59</v>
      </c>
      <c r="H71" s="2">
        <v>45386</v>
      </c>
      <c r="I71" s="1" t="s">
        <v>66</v>
      </c>
      <c r="J71" s="1" t="s">
        <v>27</v>
      </c>
      <c r="K71" s="1">
        <v>7</v>
      </c>
      <c r="L71" s="1"/>
      <c r="M71" s="1"/>
      <c r="N71" s="1">
        <v>1035</v>
      </c>
      <c r="O71" s="1">
        <v>70</v>
      </c>
      <c r="P71" s="2">
        <v>45524</v>
      </c>
      <c r="Q71" s="2">
        <v>45498</v>
      </c>
    </row>
    <row r="72" spans="1:17" x14ac:dyDescent="0.35">
      <c r="A72" s="1" t="s">
        <v>144</v>
      </c>
      <c r="B72" s="1" t="s">
        <v>78</v>
      </c>
      <c r="C72" s="1" t="s">
        <v>79</v>
      </c>
      <c r="D72" s="1" t="s">
        <v>80</v>
      </c>
      <c r="E72" s="1" t="s">
        <v>124</v>
      </c>
      <c r="F72" s="1" t="s">
        <v>127</v>
      </c>
      <c r="G72" s="1" t="s">
        <v>59</v>
      </c>
      <c r="H72" s="2">
        <v>45347</v>
      </c>
      <c r="I72" s="1" t="s">
        <v>26</v>
      </c>
      <c r="J72" s="1" t="s">
        <v>27</v>
      </c>
      <c r="K72" s="1">
        <v>7</v>
      </c>
      <c r="L72" s="1"/>
      <c r="M72" s="1"/>
      <c r="N72" s="1">
        <v>566</v>
      </c>
      <c r="O72" s="1">
        <v>30</v>
      </c>
      <c r="P72" s="2">
        <v>45635</v>
      </c>
      <c r="Q72" s="2">
        <v>45444</v>
      </c>
    </row>
    <row r="73" spans="1:17" x14ac:dyDescent="0.35">
      <c r="A73" s="1" t="s">
        <v>145</v>
      </c>
      <c r="B73" s="1" t="s">
        <v>20</v>
      </c>
      <c r="C73" s="1" t="s">
        <v>21</v>
      </c>
      <c r="D73" s="1" t="s">
        <v>22</v>
      </c>
      <c r="E73" s="1" t="s">
        <v>103</v>
      </c>
      <c r="F73" s="1" t="s">
        <v>127</v>
      </c>
      <c r="G73" s="1" t="s">
        <v>59</v>
      </c>
      <c r="H73" s="2">
        <v>45309</v>
      </c>
      <c r="I73" s="1" t="s">
        <v>66</v>
      </c>
      <c r="J73" s="1" t="s">
        <v>27</v>
      </c>
      <c r="K73" s="1">
        <v>7</v>
      </c>
      <c r="L73" s="1"/>
      <c r="M73" s="1"/>
      <c r="N73" s="1">
        <v>722</v>
      </c>
      <c r="O73" s="1">
        <v>90</v>
      </c>
      <c r="P73" s="2">
        <v>45600</v>
      </c>
      <c r="Q73" s="2">
        <v>45415</v>
      </c>
    </row>
    <row r="74" spans="1:17" x14ac:dyDescent="0.35">
      <c r="A74" s="1" t="s">
        <v>146</v>
      </c>
      <c r="B74" s="1" t="s">
        <v>61</v>
      </c>
      <c r="C74" s="1" t="s">
        <v>62</v>
      </c>
      <c r="D74" s="1" t="s">
        <v>63</v>
      </c>
      <c r="E74" s="1" t="s">
        <v>103</v>
      </c>
      <c r="F74" s="1" t="s">
        <v>127</v>
      </c>
      <c r="G74" s="1" t="s">
        <v>48</v>
      </c>
      <c r="H74" s="2">
        <v>45307</v>
      </c>
      <c r="I74" s="1" t="s">
        <v>66</v>
      </c>
      <c r="J74" s="1" t="s">
        <v>27</v>
      </c>
      <c r="K74" s="1">
        <v>7</v>
      </c>
      <c r="L74" s="1"/>
      <c r="M74" s="1"/>
      <c r="N74" s="1">
        <v>1000</v>
      </c>
      <c r="O74" s="1">
        <v>80</v>
      </c>
      <c r="P74" s="2">
        <v>45397</v>
      </c>
      <c r="Q74" s="2">
        <v>45325</v>
      </c>
    </row>
    <row r="75" spans="1:17" x14ac:dyDescent="0.35">
      <c r="A75" s="1" t="s">
        <v>147</v>
      </c>
      <c r="B75" s="1" t="s">
        <v>35</v>
      </c>
      <c r="C75" s="1" t="s">
        <v>36</v>
      </c>
      <c r="D75" s="1" t="s">
        <v>37</v>
      </c>
      <c r="E75" s="1" t="s">
        <v>68</v>
      </c>
      <c r="F75" s="1" t="s">
        <v>127</v>
      </c>
      <c r="G75" s="1" t="s">
        <v>39</v>
      </c>
      <c r="H75" s="2">
        <v>45340</v>
      </c>
      <c r="I75" s="1" t="s">
        <v>49</v>
      </c>
      <c r="J75" s="1" t="s">
        <v>27</v>
      </c>
      <c r="K75" s="1">
        <v>7</v>
      </c>
      <c r="L75" s="1"/>
      <c r="M75" s="1"/>
      <c r="N75" s="1">
        <v>898</v>
      </c>
      <c r="O75" s="1">
        <v>60</v>
      </c>
      <c r="P75" s="2">
        <v>45378</v>
      </c>
      <c r="Q75" s="2">
        <v>45395</v>
      </c>
    </row>
    <row r="76" spans="1:17" x14ac:dyDescent="0.35">
      <c r="A76" s="1" t="s">
        <v>148</v>
      </c>
      <c r="B76" s="1" t="s">
        <v>20</v>
      </c>
      <c r="C76" s="1" t="s">
        <v>21</v>
      </c>
      <c r="D76" s="1" t="s">
        <v>22</v>
      </c>
      <c r="E76" s="1" t="s">
        <v>103</v>
      </c>
      <c r="F76" s="1" t="s">
        <v>127</v>
      </c>
      <c r="G76" s="1" t="s">
        <v>48</v>
      </c>
      <c r="H76" s="2">
        <v>45435</v>
      </c>
      <c r="I76" s="1" t="s">
        <v>66</v>
      </c>
      <c r="J76" s="1" t="s">
        <v>27</v>
      </c>
      <c r="K76" s="1">
        <v>7</v>
      </c>
      <c r="L76" s="1"/>
      <c r="M76" s="1"/>
      <c r="N76" s="1">
        <v>786</v>
      </c>
      <c r="O76" s="1">
        <v>30</v>
      </c>
      <c r="P76" s="2">
        <v>45629</v>
      </c>
      <c r="Q76" s="2">
        <v>45545</v>
      </c>
    </row>
    <row r="77" spans="1:17" x14ac:dyDescent="0.35">
      <c r="A77" s="1" t="s">
        <v>149</v>
      </c>
      <c r="B77" s="1" t="s">
        <v>56</v>
      </c>
      <c r="C77" s="1" t="s">
        <v>57</v>
      </c>
      <c r="D77" s="1" t="s">
        <v>58</v>
      </c>
      <c r="E77" s="1" t="s">
        <v>47</v>
      </c>
      <c r="F77" s="1" t="s">
        <v>127</v>
      </c>
      <c r="G77" s="1" t="s">
        <v>33</v>
      </c>
      <c r="H77" s="2">
        <v>45345</v>
      </c>
      <c r="I77" s="1" t="s">
        <v>26</v>
      </c>
      <c r="J77" s="1" t="s">
        <v>27</v>
      </c>
      <c r="K77" s="1">
        <v>7</v>
      </c>
      <c r="L77" s="1"/>
      <c r="M77" s="1"/>
      <c r="N77" s="1">
        <v>843</v>
      </c>
      <c r="O77" s="1">
        <v>40</v>
      </c>
      <c r="P77" s="2">
        <v>45472</v>
      </c>
      <c r="Q77" s="2">
        <v>45459</v>
      </c>
    </row>
    <row r="78" spans="1:17" x14ac:dyDescent="0.35">
      <c r="A78" s="1" t="s">
        <v>150</v>
      </c>
      <c r="B78" s="1" t="s">
        <v>29</v>
      </c>
      <c r="C78" s="1" t="s">
        <v>30</v>
      </c>
      <c r="D78" s="1" t="s">
        <v>31</v>
      </c>
      <c r="E78" s="1" t="s">
        <v>54</v>
      </c>
      <c r="F78" s="1" t="s">
        <v>127</v>
      </c>
      <c r="G78" s="1" t="s">
        <v>74</v>
      </c>
      <c r="H78" s="2">
        <v>45413</v>
      </c>
      <c r="I78" s="1" t="s">
        <v>26</v>
      </c>
      <c r="J78" s="1" t="s">
        <v>27</v>
      </c>
      <c r="K78" s="1">
        <v>7</v>
      </c>
      <c r="L78" s="1"/>
      <c r="M78" s="1"/>
      <c r="N78" s="1">
        <v>608</v>
      </c>
      <c r="O78" s="1">
        <v>20</v>
      </c>
      <c r="P78" s="2">
        <v>45732</v>
      </c>
      <c r="Q78" s="2">
        <v>45524</v>
      </c>
    </row>
    <row r="79" spans="1:17" x14ac:dyDescent="0.35">
      <c r="A79" s="1" t="s">
        <v>151</v>
      </c>
      <c r="B79" s="1" t="s">
        <v>35</v>
      </c>
      <c r="C79" s="1" t="s">
        <v>36</v>
      </c>
      <c r="D79" s="1" t="s">
        <v>37</v>
      </c>
      <c r="E79" s="1" t="s">
        <v>54</v>
      </c>
      <c r="F79" s="1" t="s">
        <v>127</v>
      </c>
      <c r="G79" s="1" t="s">
        <v>48</v>
      </c>
      <c r="H79" s="2">
        <v>45296</v>
      </c>
      <c r="I79" s="1" t="s">
        <v>66</v>
      </c>
      <c r="J79" s="1" t="s">
        <v>27</v>
      </c>
      <c r="K79" s="1">
        <v>7</v>
      </c>
      <c r="L79" s="1"/>
      <c r="M79" s="1"/>
      <c r="N79" s="1">
        <v>285</v>
      </c>
      <c r="O79" s="1">
        <v>20</v>
      </c>
      <c r="P79" s="2">
        <v>45489</v>
      </c>
      <c r="Q79" s="2">
        <v>45313</v>
      </c>
    </row>
    <row r="80" spans="1:17" x14ac:dyDescent="0.35">
      <c r="A80" s="1" t="s">
        <v>152</v>
      </c>
      <c r="B80" s="1" t="s">
        <v>78</v>
      </c>
      <c r="C80" s="1" t="s">
        <v>79</v>
      </c>
      <c r="D80" s="1" t="s">
        <v>80</v>
      </c>
      <c r="E80" s="1" t="s">
        <v>64</v>
      </c>
      <c r="F80" s="1" t="s">
        <v>127</v>
      </c>
      <c r="G80" s="1" t="s">
        <v>59</v>
      </c>
      <c r="H80" s="2">
        <v>45366</v>
      </c>
      <c r="I80" s="1" t="s">
        <v>49</v>
      </c>
      <c r="J80" s="1" t="s">
        <v>27</v>
      </c>
      <c r="K80" s="1">
        <v>7</v>
      </c>
      <c r="L80" s="1"/>
      <c r="M80" s="1"/>
      <c r="N80" s="1">
        <v>950</v>
      </c>
      <c r="O80" s="1">
        <v>20</v>
      </c>
      <c r="P80" s="2">
        <v>45651</v>
      </c>
      <c r="Q80" s="2">
        <v>45479</v>
      </c>
    </row>
    <row r="81" spans="1:17" x14ac:dyDescent="0.35">
      <c r="A81" s="1" t="s">
        <v>153</v>
      </c>
      <c r="B81" s="1" t="s">
        <v>41</v>
      </c>
      <c r="C81" s="1" t="s">
        <v>42</v>
      </c>
      <c r="D81" s="1" t="s">
        <v>43</v>
      </c>
      <c r="E81" s="1" t="s">
        <v>47</v>
      </c>
      <c r="F81" s="1" t="s">
        <v>127</v>
      </c>
      <c r="G81" s="1" t="s">
        <v>59</v>
      </c>
      <c r="H81" s="2">
        <v>45388</v>
      </c>
      <c r="I81" s="1" t="s">
        <v>26</v>
      </c>
      <c r="J81" s="1" t="s">
        <v>27</v>
      </c>
      <c r="K81" s="1">
        <v>7</v>
      </c>
      <c r="L81" s="1"/>
      <c r="M81" s="1"/>
      <c r="N81" s="1">
        <v>1095</v>
      </c>
      <c r="O81" s="1">
        <v>40</v>
      </c>
      <c r="P81" s="2">
        <v>45555</v>
      </c>
      <c r="Q81" s="2">
        <v>45388</v>
      </c>
    </row>
    <row r="82" spans="1:17" x14ac:dyDescent="0.35">
      <c r="A82" s="1" t="s">
        <v>154</v>
      </c>
      <c r="B82" s="1" t="s">
        <v>61</v>
      </c>
      <c r="C82" s="1" t="s">
        <v>62</v>
      </c>
      <c r="D82" s="1" t="s">
        <v>63</v>
      </c>
      <c r="E82" s="1" t="s">
        <v>44</v>
      </c>
      <c r="F82" s="1" t="s">
        <v>127</v>
      </c>
      <c r="G82" s="1" t="s">
        <v>48</v>
      </c>
      <c r="H82" s="2">
        <v>45433</v>
      </c>
      <c r="I82" s="1" t="s">
        <v>66</v>
      </c>
      <c r="J82" s="1" t="s">
        <v>27</v>
      </c>
      <c r="K82" s="1">
        <v>7</v>
      </c>
      <c r="L82" s="1"/>
      <c r="M82" s="1"/>
      <c r="N82" s="1">
        <v>668</v>
      </c>
      <c r="O82" s="1">
        <v>90</v>
      </c>
      <c r="P82" s="2">
        <v>45524</v>
      </c>
      <c r="Q82" s="2">
        <v>45511</v>
      </c>
    </row>
    <row r="83" spans="1:17" x14ac:dyDescent="0.35">
      <c r="A83" s="1" t="s">
        <v>155</v>
      </c>
      <c r="B83" s="1" t="s">
        <v>51</v>
      </c>
      <c r="C83" s="1" t="s">
        <v>52</v>
      </c>
      <c r="D83" s="1" t="s">
        <v>53</v>
      </c>
      <c r="E83" s="1" t="s">
        <v>23</v>
      </c>
      <c r="F83" s="1" t="s">
        <v>127</v>
      </c>
      <c r="G83" s="1" t="s">
        <v>48</v>
      </c>
      <c r="H83" s="2">
        <v>45317</v>
      </c>
      <c r="I83" s="1" t="s">
        <v>66</v>
      </c>
      <c r="J83" s="1" t="s">
        <v>27</v>
      </c>
      <c r="K83" s="1">
        <v>7</v>
      </c>
      <c r="L83" s="1"/>
      <c r="M83" s="1"/>
      <c r="N83" s="1">
        <v>993</v>
      </c>
      <c r="O83" s="1">
        <v>50</v>
      </c>
      <c r="P83" s="2">
        <v>45564</v>
      </c>
      <c r="Q83" s="2">
        <v>45336</v>
      </c>
    </row>
    <row r="84" spans="1:17" x14ac:dyDescent="0.35">
      <c r="A84" s="1" t="s">
        <v>156</v>
      </c>
      <c r="B84" s="1" t="s">
        <v>41</v>
      </c>
      <c r="C84" s="1" t="s">
        <v>42</v>
      </c>
      <c r="D84" s="1" t="s">
        <v>43</v>
      </c>
      <c r="E84" s="1" t="s">
        <v>23</v>
      </c>
      <c r="F84" s="1" t="s">
        <v>127</v>
      </c>
      <c r="G84" s="1" t="s">
        <v>25</v>
      </c>
      <c r="H84" s="2">
        <v>45329</v>
      </c>
      <c r="I84" s="1" t="s">
        <v>26</v>
      </c>
      <c r="J84" s="1" t="s">
        <v>27</v>
      </c>
      <c r="K84" s="1">
        <v>7</v>
      </c>
      <c r="L84" s="1"/>
      <c r="M84" s="1"/>
      <c r="N84" s="1">
        <v>670</v>
      </c>
      <c r="O84" s="1">
        <v>50</v>
      </c>
      <c r="P84" s="2">
        <v>45391</v>
      </c>
      <c r="Q84" s="2">
        <v>45383</v>
      </c>
    </row>
    <row r="85" spans="1:17" x14ac:dyDescent="0.35">
      <c r="A85" s="1" t="s">
        <v>157</v>
      </c>
      <c r="B85" s="1" t="s">
        <v>61</v>
      </c>
      <c r="C85" s="1" t="s">
        <v>62</v>
      </c>
      <c r="D85" s="1" t="s">
        <v>63</v>
      </c>
      <c r="E85" s="1" t="s">
        <v>23</v>
      </c>
      <c r="F85" s="1" t="s">
        <v>127</v>
      </c>
      <c r="G85" s="1" t="s">
        <v>59</v>
      </c>
      <c r="H85" s="2">
        <v>45335</v>
      </c>
      <c r="I85" s="1" t="s">
        <v>26</v>
      </c>
      <c r="J85" s="1" t="s">
        <v>27</v>
      </c>
      <c r="K85" s="1">
        <v>7</v>
      </c>
      <c r="L85" s="1"/>
      <c r="M85" s="1"/>
      <c r="N85" s="1">
        <v>442</v>
      </c>
      <c r="O85" s="1">
        <v>20</v>
      </c>
      <c r="P85" s="2">
        <v>45543</v>
      </c>
      <c r="Q85" s="2">
        <v>45436</v>
      </c>
    </row>
    <row r="86" spans="1:17" x14ac:dyDescent="0.35">
      <c r="A86" s="1" t="s">
        <v>158</v>
      </c>
      <c r="B86" s="1" t="s">
        <v>41</v>
      </c>
      <c r="C86" s="1" t="s">
        <v>42</v>
      </c>
      <c r="D86" s="1" t="s">
        <v>43</v>
      </c>
      <c r="E86" s="1" t="s">
        <v>47</v>
      </c>
      <c r="F86" s="1" t="s">
        <v>127</v>
      </c>
      <c r="G86" s="1" t="s">
        <v>48</v>
      </c>
      <c r="H86" s="2">
        <v>45322</v>
      </c>
      <c r="I86" s="1" t="s">
        <v>49</v>
      </c>
      <c r="J86" s="1" t="s">
        <v>27</v>
      </c>
      <c r="K86" s="1">
        <v>7</v>
      </c>
      <c r="L86" s="1"/>
      <c r="M86" s="1"/>
      <c r="N86" s="1">
        <v>375</v>
      </c>
      <c r="O86" s="1">
        <v>70</v>
      </c>
      <c r="P86" s="2">
        <v>45489</v>
      </c>
      <c r="Q86" s="2">
        <v>45364</v>
      </c>
    </row>
    <row r="87" spans="1:17" x14ac:dyDescent="0.35">
      <c r="A87" s="1" t="s">
        <v>159</v>
      </c>
      <c r="B87" s="1" t="s">
        <v>35</v>
      </c>
      <c r="C87" s="1" t="s">
        <v>36</v>
      </c>
      <c r="D87" s="1" t="s">
        <v>37</v>
      </c>
      <c r="E87" s="1" t="s">
        <v>32</v>
      </c>
      <c r="F87" s="1" t="s">
        <v>127</v>
      </c>
      <c r="G87" s="1" t="s">
        <v>74</v>
      </c>
      <c r="H87" s="2">
        <v>45350</v>
      </c>
      <c r="I87" s="1" t="s">
        <v>26</v>
      </c>
      <c r="J87" s="1" t="s">
        <v>27</v>
      </c>
      <c r="K87" s="1">
        <v>7</v>
      </c>
      <c r="L87" s="1"/>
      <c r="M87" s="1"/>
      <c r="N87" s="1">
        <v>258</v>
      </c>
      <c r="O87" s="1">
        <v>40</v>
      </c>
      <c r="P87" s="2">
        <v>45669</v>
      </c>
      <c r="Q87" s="2">
        <v>45401</v>
      </c>
    </row>
    <row r="88" spans="1:17" x14ac:dyDescent="0.35">
      <c r="A88" s="1" t="s">
        <v>160</v>
      </c>
      <c r="B88" s="1" t="s">
        <v>78</v>
      </c>
      <c r="C88" s="1" t="s">
        <v>79</v>
      </c>
      <c r="D88" s="1" t="s">
        <v>80</v>
      </c>
      <c r="E88" s="1" t="s">
        <v>38</v>
      </c>
      <c r="F88" s="1" t="s">
        <v>127</v>
      </c>
      <c r="G88" s="1" t="s">
        <v>39</v>
      </c>
      <c r="H88" s="2">
        <v>45408</v>
      </c>
      <c r="I88" s="1" t="s">
        <v>26</v>
      </c>
      <c r="J88" s="1" t="s">
        <v>27</v>
      </c>
      <c r="K88" s="1">
        <v>7</v>
      </c>
      <c r="L88" s="1"/>
      <c r="M88" s="1"/>
      <c r="N88" s="1">
        <v>663</v>
      </c>
      <c r="O88" s="1">
        <v>40</v>
      </c>
      <c r="P88" s="2">
        <v>45705</v>
      </c>
      <c r="Q88" s="2">
        <v>45441</v>
      </c>
    </row>
    <row r="89" spans="1:17" x14ac:dyDescent="0.35">
      <c r="A89" s="1" t="s">
        <v>161</v>
      </c>
      <c r="B89" s="1" t="s">
        <v>56</v>
      </c>
      <c r="C89" s="1" t="s">
        <v>57</v>
      </c>
      <c r="D89" s="1" t="s">
        <v>58</v>
      </c>
      <c r="E89" s="1" t="s">
        <v>47</v>
      </c>
      <c r="F89" s="1" t="s">
        <v>127</v>
      </c>
      <c r="G89" s="1" t="s">
        <v>25</v>
      </c>
      <c r="H89" s="2">
        <v>45362</v>
      </c>
      <c r="I89" s="1" t="s">
        <v>66</v>
      </c>
      <c r="J89" s="1" t="s">
        <v>27</v>
      </c>
      <c r="K89" s="1">
        <v>7</v>
      </c>
      <c r="L89" s="1"/>
      <c r="M89" s="1"/>
      <c r="N89" s="1">
        <v>1039</v>
      </c>
      <c r="O89" s="1">
        <v>70</v>
      </c>
      <c r="P89" s="2">
        <v>45639</v>
      </c>
      <c r="Q89" s="2">
        <v>45457</v>
      </c>
    </row>
    <row r="90" spans="1:17" x14ac:dyDescent="0.35">
      <c r="A90" s="1" t="s">
        <v>162</v>
      </c>
      <c r="B90" s="1" t="s">
        <v>71</v>
      </c>
      <c r="C90" s="1" t="s">
        <v>72</v>
      </c>
      <c r="D90" s="1" t="s">
        <v>73</v>
      </c>
      <c r="E90" s="1" t="s">
        <v>23</v>
      </c>
      <c r="F90" s="1" t="s">
        <v>127</v>
      </c>
      <c r="G90" s="1" t="s">
        <v>59</v>
      </c>
      <c r="H90" s="2">
        <v>45304</v>
      </c>
      <c r="I90" s="1" t="s">
        <v>26</v>
      </c>
      <c r="J90" s="1" t="s">
        <v>27</v>
      </c>
      <c r="K90" s="1">
        <v>7</v>
      </c>
      <c r="L90" s="1"/>
      <c r="M90" s="1"/>
      <c r="N90" s="1">
        <v>991</v>
      </c>
      <c r="O90" s="1">
        <v>40</v>
      </c>
      <c r="P90" s="2">
        <v>45412</v>
      </c>
      <c r="Q90" s="2">
        <v>45377</v>
      </c>
    </row>
    <row r="91" spans="1:17" x14ac:dyDescent="0.35">
      <c r="A91" s="1" t="s">
        <v>163</v>
      </c>
      <c r="B91" s="1" t="s">
        <v>56</v>
      </c>
      <c r="C91" s="1" t="s">
        <v>57</v>
      </c>
      <c r="D91" s="1" t="s">
        <v>58</v>
      </c>
      <c r="E91" s="1" t="s">
        <v>47</v>
      </c>
      <c r="F91" s="1" t="s">
        <v>127</v>
      </c>
      <c r="G91" s="1" t="s">
        <v>59</v>
      </c>
      <c r="H91" s="2">
        <v>45297</v>
      </c>
      <c r="I91" s="1" t="s">
        <v>26</v>
      </c>
      <c r="J91" s="1" t="s">
        <v>27</v>
      </c>
      <c r="K91" s="1">
        <v>7</v>
      </c>
      <c r="L91" s="1"/>
      <c r="M91" s="1"/>
      <c r="N91" s="1">
        <v>820</v>
      </c>
      <c r="O91" s="1">
        <v>20</v>
      </c>
      <c r="P91" s="2">
        <v>45589</v>
      </c>
      <c r="Q91" s="2">
        <v>45331</v>
      </c>
    </row>
    <row r="92" spans="1:17" x14ac:dyDescent="0.35">
      <c r="A92" s="1" t="s">
        <v>164</v>
      </c>
      <c r="B92" s="1" t="s">
        <v>78</v>
      </c>
      <c r="C92" s="1" t="s">
        <v>79</v>
      </c>
      <c r="D92" s="1" t="s">
        <v>80</v>
      </c>
      <c r="E92" s="1" t="s">
        <v>47</v>
      </c>
      <c r="F92" s="1" t="s">
        <v>127</v>
      </c>
      <c r="G92" s="1" t="s">
        <v>48</v>
      </c>
      <c r="H92" s="2">
        <v>45342</v>
      </c>
      <c r="I92" s="1" t="s">
        <v>26</v>
      </c>
      <c r="J92" s="1" t="s">
        <v>27</v>
      </c>
      <c r="K92" s="1">
        <v>7</v>
      </c>
      <c r="L92" s="1"/>
      <c r="M92" s="1"/>
      <c r="N92" s="1">
        <v>884</v>
      </c>
      <c r="O92" s="1">
        <v>100</v>
      </c>
      <c r="P92" s="2">
        <v>45667</v>
      </c>
      <c r="Q92" s="2">
        <v>45385</v>
      </c>
    </row>
    <row r="93" spans="1:17" x14ac:dyDescent="0.35">
      <c r="A93" s="1" t="s">
        <v>165</v>
      </c>
      <c r="B93" s="1" t="s">
        <v>20</v>
      </c>
      <c r="C93" s="1" t="s">
        <v>21</v>
      </c>
      <c r="D93" s="1" t="s">
        <v>22</v>
      </c>
      <c r="E93" s="1" t="s">
        <v>32</v>
      </c>
      <c r="F93" s="1" t="s">
        <v>127</v>
      </c>
      <c r="G93" s="1" t="s">
        <v>85</v>
      </c>
      <c r="H93" s="2">
        <v>45344</v>
      </c>
      <c r="I93" s="1" t="s">
        <v>49</v>
      </c>
      <c r="J93" s="1" t="s">
        <v>27</v>
      </c>
      <c r="K93" s="1">
        <v>7</v>
      </c>
      <c r="L93" s="1"/>
      <c r="M93" s="1"/>
      <c r="N93" s="1">
        <v>1057</v>
      </c>
      <c r="O93" s="1">
        <v>60</v>
      </c>
      <c r="P93" s="2">
        <v>45695</v>
      </c>
      <c r="Q93" s="2">
        <v>45457</v>
      </c>
    </row>
    <row r="94" spans="1:17" x14ac:dyDescent="0.35">
      <c r="A94" s="1" t="s">
        <v>166</v>
      </c>
      <c r="B94" s="1" t="s">
        <v>61</v>
      </c>
      <c r="C94" s="1" t="s">
        <v>62</v>
      </c>
      <c r="D94" s="1" t="s">
        <v>63</v>
      </c>
      <c r="E94" s="1" t="s">
        <v>47</v>
      </c>
      <c r="F94" s="1" t="s">
        <v>127</v>
      </c>
      <c r="G94" s="1" t="s">
        <v>59</v>
      </c>
      <c r="H94" s="2">
        <v>45442</v>
      </c>
      <c r="I94" s="1" t="s">
        <v>66</v>
      </c>
      <c r="J94" s="1" t="s">
        <v>27</v>
      </c>
      <c r="K94" s="1">
        <v>7</v>
      </c>
      <c r="L94" s="1"/>
      <c r="M94" s="1"/>
      <c r="N94" s="1">
        <v>654</v>
      </c>
      <c r="O94" s="1">
        <v>20</v>
      </c>
      <c r="P94" s="2">
        <v>45598</v>
      </c>
      <c r="Q94" s="2">
        <v>45527</v>
      </c>
    </row>
    <row r="95" spans="1:17" x14ac:dyDescent="0.35">
      <c r="A95" s="1" t="s">
        <v>167</v>
      </c>
      <c r="B95" s="1" t="s">
        <v>35</v>
      </c>
      <c r="C95" s="1" t="s">
        <v>36</v>
      </c>
      <c r="D95" s="1" t="s">
        <v>37</v>
      </c>
      <c r="E95" s="1" t="s">
        <v>100</v>
      </c>
      <c r="F95" s="1" t="s">
        <v>127</v>
      </c>
      <c r="G95" s="1" t="s">
        <v>59</v>
      </c>
      <c r="H95" s="2">
        <v>45308</v>
      </c>
      <c r="I95" s="1" t="s">
        <v>26</v>
      </c>
      <c r="J95" s="1" t="s">
        <v>27</v>
      </c>
      <c r="K95" s="1">
        <v>7</v>
      </c>
      <c r="L95" s="1"/>
      <c r="M95" s="1"/>
      <c r="N95" s="1">
        <v>913</v>
      </c>
      <c r="O95" s="1">
        <v>50</v>
      </c>
      <c r="P95" s="2">
        <v>45364</v>
      </c>
      <c r="Q95" s="2">
        <v>45341</v>
      </c>
    </row>
    <row r="96" spans="1:17" x14ac:dyDescent="0.35">
      <c r="A96" s="1" t="s">
        <v>168</v>
      </c>
      <c r="B96" s="1" t="s">
        <v>29</v>
      </c>
      <c r="C96" s="1" t="s">
        <v>30</v>
      </c>
      <c r="D96" s="1" t="s">
        <v>31</v>
      </c>
      <c r="E96" s="1" t="s">
        <v>103</v>
      </c>
      <c r="F96" s="1" t="s">
        <v>169</v>
      </c>
      <c r="G96" s="1" t="s">
        <v>25</v>
      </c>
      <c r="H96" s="2">
        <v>45407</v>
      </c>
      <c r="I96" s="1" t="s">
        <v>26</v>
      </c>
      <c r="J96" s="1" t="s">
        <v>27</v>
      </c>
      <c r="K96" s="1">
        <v>7</v>
      </c>
      <c r="L96" s="1"/>
      <c r="M96" s="1"/>
      <c r="N96" s="1">
        <v>5555</v>
      </c>
      <c r="O96" s="1">
        <v>50</v>
      </c>
      <c r="P96" s="2">
        <v>45716</v>
      </c>
      <c r="Q96" s="2">
        <v>45412</v>
      </c>
    </row>
    <row r="97" spans="1:17" x14ac:dyDescent="0.35">
      <c r="A97" s="1" t="s">
        <v>170</v>
      </c>
      <c r="B97" s="1" t="s">
        <v>35</v>
      </c>
      <c r="C97" s="1" t="s">
        <v>36</v>
      </c>
      <c r="D97" s="1" t="s">
        <v>37</v>
      </c>
      <c r="E97" s="1" t="s">
        <v>47</v>
      </c>
      <c r="F97" s="1" t="s">
        <v>169</v>
      </c>
      <c r="G97" s="1" t="s">
        <v>33</v>
      </c>
      <c r="H97" s="2">
        <v>45403</v>
      </c>
      <c r="I97" s="1" t="s">
        <v>49</v>
      </c>
      <c r="J97" s="1" t="s">
        <v>27</v>
      </c>
      <c r="K97" s="1">
        <v>7</v>
      </c>
      <c r="L97" s="1"/>
      <c r="M97" s="1"/>
      <c r="N97" s="1">
        <v>5916</v>
      </c>
      <c r="O97" s="1">
        <v>10</v>
      </c>
      <c r="P97" s="2">
        <v>45578</v>
      </c>
      <c r="Q97" s="2">
        <v>45452</v>
      </c>
    </row>
    <row r="98" spans="1:17" x14ac:dyDescent="0.35">
      <c r="A98" s="1" t="s">
        <v>171</v>
      </c>
      <c r="B98" s="1" t="s">
        <v>35</v>
      </c>
      <c r="C98" s="1" t="s">
        <v>36</v>
      </c>
      <c r="D98" s="1" t="s">
        <v>37</v>
      </c>
      <c r="E98" s="1" t="s">
        <v>44</v>
      </c>
      <c r="F98" s="1" t="s">
        <v>169</v>
      </c>
      <c r="G98" s="1" t="s">
        <v>39</v>
      </c>
      <c r="H98" s="2">
        <v>45348</v>
      </c>
      <c r="I98" s="1" t="s">
        <v>66</v>
      </c>
      <c r="J98" s="1" t="s">
        <v>27</v>
      </c>
      <c r="K98" s="1">
        <v>7</v>
      </c>
      <c r="L98" s="1"/>
      <c r="M98" s="1"/>
      <c r="N98" s="1">
        <v>1352</v>
      </c>
      <c r="O98" s="1">
        <v>20</v>
      </c>
      <c r="P98" s="2">
        <v>45459</v>
      </c>
      <c r="Q98" s="2">
        <v>45407</v>
      </c>
    </row>
    <row r="99" spans="1:17" x14ac:dyDescent="0.35">
      <c r="A99" s="1" t="s">
        <v>172</v>
      </c>
      <c r="B99" s="1" t="s">
        <v>78</v>
      </c>
      <c r="C99" s="1" t="s">
        <v>79</v>
      </c>
      <c r="D99" s="1" t="s">
        <v>80</v>
      </c>
      <c r="E99" s="1" t="s">
        <v>84</v>
      </c>
      <c r="F99" s="1" t="s">
        <v>169</v>
      </c>
      <c r="G99" s="1" t="s">
        <v>59</v>
      </c>
      <c r="H99" s="2">
        <v>45416</v>
      </c>
      <c r="I99" s="1" t="s">
        <v>49</v>
      </c>
      <c r="J99" s="1" t="s">
        <v>27</v>
      </c>
      <c r="K99" s="1">
        <v>7</v>
      </c>
      <c r="L99" s="1"/>
      <c r="M99" s="1"/>
      <c r="N99" s="1">
        <v>7313</v>
      </c>
      <c r="O99" s="1">
        <v>90</v>
      </c>
      <c r="P99" s="2">
        <v>45443</v>
      </c>
      <c r="Q99" s="2">
        <v>45525</v>
      </c>
    </row>
    <row r="100" spans="1:17" x14ac:dyDescent="0.35">
      <c r="A100" s="1" t="s">
        <v>173</v>
      </c>
      <c r="B100" s="1" t="s">
        <v>29</v>
      </c>
      <c r="C100" s="1" t="s">
        <v>30</v>
      </c>
      <c r="D100" s="1" t="s">
        <v>31</v>
      </c>
      <c r="E100" s="1" t="s">
        <v>100</v>
      </c>
      <c r="F100" s="1" t="s">
        <v>169</v>
      </c>
      <c r="G100" s="1" t="s">
        <v>59</v>
      </c>
      <c r="H100" s="2">
        <v>45425</v>
      </c>
      <c r="I100" s="1" t="s">
        <v>49</v>
      </c>
      <c r="J100" s="1" t="s">
        <v>27</v>
      </c>
      <c r="K100" s="1">
        <v>7</v>
      </c>
      <c r="L100" s="1"/>
      <c r="M100" s="1"/>
      <c r="N100" s="1">
        <v>481</v>
      </c>
      <c r="O100" s="1">
        <v>50</v>
      </c>
      <c r="P100" s="2">
        <v>45450</v>
      </c>
      <c r="Q100" s="2">
        <v>45464</v>
      </c>
    </row>
    <row r="101" spans="1:17" x14ac:dyDescent="0.35">
      <c r="A101" s="1" t="s">
        <v>174</v>
      </c>
      <c r="B101" s="1" t="s">
        <v>61</v>
      </c>
      <c r="C101" s="1" t="s">
        <v>62</v>
      </c>
      <c r="D101" s="1" t="s">
        <v>63</v>
      </c>
      <c r="E101" s="1" t="s">
        <v>64</v>
      </c>
      <c r="F101" s="1" t="s">
        <v>169</v>
      </c>
      <c r="G101" s="1" t="s">
        <v>59</v>
      </c>
      <c r="H101" s="2">
        <v>45345</v>
      </c>
      <c r="I101" s="1" t="s">
        <v>66</v>
      </c>
      <c r="J101" s="1" t="s">
        <v>27</v>
      </c>
      <c r="K101" s="1">
        <v>7</v>
      </c>
      <c r="L101" s="1"/>
      <c r="M101" s="1"/>
      <c r="N101" s="1">
        <v>5122</v>
      </c>
      <c r="O101" s="1">
        <v>20</v>
      </c>
      <c r="P101" s="2">
        <v>45504</v>
      </c>
      <c r="Q101" s="2">
        <v>45374</v>
      </c>
    </row>
    <row r="102" spans="1:17" x14ac:dyDescent="0.35">
      <c r="A102" s="1" t="s">
        <v>175</v>
      </c>
      <c r="B102" s="1" t="s">
        <v>71</v>
      </c>
      <c r="C102" s="1" t="s">
        <v>72</v>
      </c>
      <c r="D102" s="1" t="s">
        <v>73</v>
      </c>
      <c r="E102" s="1" t="s">
        <v>38</v>
      </c>
      <c r="F102" s="1" t="s">
        <v>169</v>
      </c>
      <c r="G102" s="1" t="s">
        <v>48</v>
      </c>
      <c r="H102" s="2">
        <v>45323</v>
      </c>
      <c r="I102" s="1" t="s">
        <v>26</v>
      </c>
      <c r="J102" s="1" t="s">
        <v>27</v>
      </c>
      <c r="K102" s="1">
        <v>7</v>
      </c>
      <c r="L102" s="1"/>
      <c r="M102" s="1"/>
      <c r="N102" s="1">
        <v>7898</v>
      </c>
      <c r="O102" s="1">
        <v>30</v>
      </c>
      <c r="P102" s="2">
        <v>45540</v>
      </c>
      <c r="Q102" s="2">
        <v>45353</v>
      </c>
    </row>
    <row r="103" spans="1:17" x14ac:dyDescent="0.35">
      <c r="A103" s="1" t="s">
        <v>176</v>
      </c>
      <c r="B103" s="1" t="s">
        <v>56</v>
      </c>
      <c r="C103" s="1" t="s">
        <v>57</v>
      </c>
      <c r="D103" s="1" t="s">
        <v>58</v>
      </c>
      <c r="E103" s="1" t="s">
        <v>54</v>
      </c>
      <c r="F103" s="1" t="s">
        <v>169</v>
      </c>
      <c r="G103" s="1" t="s">
        <v>48</v>
      </c>
      <c r="H103" s="2">
        <v>45369</v>
      </c>
      <c r="I103" s="1" t="s">
        <v>49</v>
      </c>
      <c r="J103" s="1" t="s">
        <v>27</v>
      </c>
      <c r="K103" s="1">
        <v>7</v>
      </c>
      <c r="L103" s="1"/>
      <c r="M103" s="1"/>
      <c r="N103" s="1">
        <v>5718</v>
      </c>
      <c r="O103" s="1">
        <v>30</v>
      </c>
      <c r="P103" s="2">
        <v>45507</v>
      </c>
      <c r="Q103" s="2">
        <v>45451</v>
      </c>
    </row>
    <row r="104" spans="1:17" x14ac:dyDescent="0.35">
      <c r="A104" s="1" t="s">
        <v>177</v>
      </c>
      <c r="B104" s="1" t="s">
        <v>56</v>
      </c>
      <c r="C104" s="1" t="s">
        <v>57</v>
      </c>
      <c r="D104" s="1" t="s">
        <v>58</v>
      </c>
      <c r="E104" s="1" t="s">
        <v>38</v>
      </c>
      <c r="F104" s="1" t="s">
        <v>169</v>
      </c>
      <c r="G104" s="1" t="s">
        <v>87</v>
      </c>
      <c r="H104" s="2">
        <v>45332</v>
      </c>
      <c r="I104" s="1" t="s">
        <v>66</v>
      </c>
      <c r="J104" s="1" t="s">
        <v>27</v>
      </c>
      <c r="K104" s="1">
        <v>7</v>
      </c>
      <c r="L104" s="1"/>
      <c r="M104" s="1"/>
      <c r="N104" s="1">
        <v>2849</v>
      </c>
      <c r="O104" s="1">
        <v>90</v>
      </c>
      <c r="P104" s="2">
        <v>45550</v>
      </c>
      <c r="Q104" s="2">
        <v>45338</v>
      </c>
    </row>
    <row r="105" spans="1:17" x14ac:dyDescent="0.35">
      <c r="A105" s="1" t="s">
        <v>178</v>
      </c>
      <c r="B105" s="1" t="s">
        <v>29</v>
      </c>
      <c r="C105" s="1" t="s">
        <v>30</v>
      </c>
      <c r="D105" s="1" t="s">
        <v>31</v>
      </c>
      <c r="E105" s="1" t="s">
        <v>76</v>
      </c>
      <c r="F105" s="1" t="s">
        <v>169</v>
      </c>
      <c r="G105" s="1" t="s">
        <v>59</v>
      </c>
      <c r="H105" s="2">
        <v>45303</v>
      </c>
      <c r="I105" s="1" t="s">
        <v>66</v>
      </c>
      <c r="J105" s="1" t="s">
        <v>27</v>
      </c>
      <c r="K105" s="1">
        <v>7</v>
      </c>
      <c r="L105" s="1"/>
      <c r="M105" s="1"/>
      <c r="N105" s="1">
        <v>3612</v>
      </c>
      <c r="O105" s="1">
        <v>40</v>
      </c>
      <c r="P105" s="2">
        <v>45497</v>
      </c>
      <c r="Q105" s="2">
        <v>45384</v>
      </c>
    </row>
    <row r="106" spans="1:17" x14ac:dyDescent="0.35">
      <c r="A106" s="1" t="s">
        <v>179</v>
      </c>
      <c r="B106" s="1" t="s">
        <v>29</v>
      </c>
      <c r="C106" s="1" t="s">
        <v>30</v>
      </c>
      <c r="D106" s="1" t="s">
        <v>31</v>
      </c>
      <c r="E106" s="1" t="s">
        <v>47</v>
      </c>
      <c r="F106" s="1" t="s">
        <v>169</v>
      </c>
      <c r="G106" s="1" t="s">
        <v>59</v>
      </c>
      <c r="H106" s="2">
        <v>45387</v>
      </c>
      <c r="I106" s="1" t="s">
        <v>26</v>
      </c>
      <c r="J106" s="1" t="s">
        <v>27</v>
      </c>
      <c r="K106" s="1">
        <v>7</v>
      </c>
      <c r="L106" s="1"/>
      <c r="M106" s="1"/>
      <c r="N106" s="1">
        <v>1333</v>
      </c>
      <c r="O106" s="1">
        <v>20</v>
      </c>
      <c r="P106" s="2">
        <v>45471</v>
      </c>
      <c r="Q106" s="2">
        <v>45444</v>
      </c>
    </row>
    <row r="107" spans="1:17" x14ac:dyDescent="0.35">
      <c r="A107" s="1" t="s">
        <v>180</v>
      </c>
      <c r="B107" s="1" t="s">
        <v>56</v>
      </c>
      <c r="C107" s="1" t="s">
        <v>57</v>
      </c>
      <c r="D107" s="1" t="s">
        <v>58</v>
      </c>
      <c r="E107" s="1" t="s">
        <v>23</v>
      </c>
      <c r="F107" s="1" t="s">
        <v>169</v>
      </c>
      <c r="G107" s="1" t="s">
        <v>25</v>
      </c>
      <c r="H107" s="2">
        <v>45309</v>
      </c>
      <c r="I107" s="1" t="s">
        <v>66</v>
      </c>
      <c r="J107" s="1" t="s">
        <v>27</v>
      </c>
      <c r="K107" s="1">
        <v>7</v>
      </c>
      <c r="L107" s="1"/>
      <c r="M107" s="1"/>
      <c r="N107" s="1">
        <v>2367</v>
      </c>
      <c r="O107" s="1">
        <v>20</v>
      </c>
      <c r="P107" s="2">
        <v>45664</v>
      </c>
      <c r="Q107" s="2">
        <v>45424</v>
      </c>
    </row>
    <row r="108" spans="1:17" x14ac:dyDescent="0.35">
      <c r="A108" s="1" t="s">
        <v>181</v>
      </c>
      <c r="B108" s="1" t="s">
        <v>41</v>
      </c>
      <c r="C108" s="1" t="s">
        <v>42</v>
      </c>
      <c r="D108" s="1" t="s">
        <v>43</v>
      </c>
      <c r="E108" s="1" t="s">
        <v>76</v>
      </c>
      <c r="F108" s="1" t="s">
        <v>169</v>
      </c>
      <c r="G108" s="1" t="s">
        <v>87</v>
      </c>
      <c r="H108" s="2">
        <v>45389</v>
      </c>
      <c r="I108" s="1" t="s">
        <v>66</v>
      </c>
      <c r="J108" s="1" t="s">
        <v>27</v>
      </c>
      <c r="K108" s="1">
        <v>7</v>
      </c>
      <c r="L108" s="1"/>
      <c r="M108" s="1"/>
      <c r="N108" s="1">
        <v>3651</v>
      </c>
      <c r="O108" s="1">
        <v>40</v>
      </c>
      <c r="P108" s="2">
        <v>45501</v>
      </c>
      <c r="Q108" s="2">
        <v>45394</v>
      </c>
    </row>
    <row r="109" spans="1:17" x14ac:dyDescent="0.35">
      <c r="A109" s="1" t="s">
        <v>182</v>
      </c>
      <c r="B109" s="1" t="s">
        <v>35</v>
      </c>
      <c r="C109" s="1" t="s">
        <v>36</v>
      </c>
      <c r="D109" s="1" t="s">
        <v>37</v>
      </c>
      <c r="E109" s="1" t="s">
        <v>44</v>
      </c>
      <c r="F109" s="1" t="s">
        <v>169</v>
      </c>
      <c r="G109" s="1" t="s">
        <v>39</v>
      </c>
      <c r="H109" s="2">
        <v>45345</v>
      </c>
      <c r="I109" s="1" t="s">
        <v>26</v>
      </c>
      <c r="J109" s="1" t="s">
        <v>27</v>
      </c>
      <c r="K109" s="1">
        <v>7</v>
      </c>
      <c r="L109" s="1"/>
      <c r="M109" s="1"/>
      <c r="N109" s="1">
        <v>1647</v>
      </c>
      <c r="O109" s="1">
        <v>10</v>
      </c>
      <c r="P109" s="2">
        <v>45658</v>
      </c>
      <c r="Q109" s="2">
        <v>45436</v>
      </c>
    </row>
    <row r="110" spans="1:17" x14ac:dyDescent="0.35">
      <c r="A110" s="1" t="s">
        <v>183</v>
      </c>
      <c r="B110" s="1" t="s">
        <v>29</v>
      </c>
      <c r="C110" s="1" t="s">
        <v>30</v>
      </c>
      <c r="D110" s="1" t="s">
        <v>31</v>
      </c>
      <c r="E110" s="1" t="s">
        <v>54</v>
      </c>
      <c r="F110" s="1" t="s">
        <v>169</v>
      </c>
      <c r="G110" s="1" t="s">
        <v>25</v>
      </c>
      <c r="H110" s="2">
        <v>45340</v>
      </c>
      <c r="I110" s="1" t="s">
        <v>26</v>
      </c>
      <c r="J110" s="1" t="s">
        <v>27</v>
      </c>
      <c r="K110" s="1">
        <v>7</v>
      </c>
      <c r="L110" s="1"/>
      <c r="M110" s="1"/>
      <c r="N110" s="1">
        <v>3098</v>
      </c>
      <c r="O110" s="1">
        <v>40</v>
      </c>
      <c r="P110" s="2">
        <v>45608</v>
      </c>
      <c r="Q110" s="2">
        <v>45352</v>
      </c>
    </row>
    <row r="111" spans="1:17" x14ac:dyDescent="0.35">
      <c r="A111" s="1" t="s">
        <v>184</v>
      </c>
      <c r="B111" s="1" t="s">
        <v>61</v>
      </c>
      <c r="C111" s="1" t="s">
        <v>62</v>
      </c>
      <c r="D111" s="1" t="s">
        <v>63</v>
      </c>
      <c r="E111" s="1" t="s">
        <v>68</v>
      </c>
      <c r="F111" s="1" t="s">
        <v>169</v>
      </c>
      <c r="G111" s="1" t="s">
        <v>74</v>
      </c>
      <c r="H111" s="2">
        <v>45337</v>
      </c>
      <c r="I111" s="1" t="s">
        <v>66</v>
      </c>
      <c r="J111" s="1" t="s">
        <v>27</v>
      </c>
      <c r="K111" s="1">
        <v>7</v>
      </c>
      <c r="L111" s="1"/>
      <c r="M111" s="1"/>
      <c r="N111" s="1">
        <v>7604</v>
      </c>
      <c r="O111" s="1">
        <v>40</v>
      </c>
      <c r="P111" s="2">
        <v>45610</v>
      </c>
      <c r="Q111" s="2">
        <v>45353</v>
      </c>
    </row>
    <row r="112" spans="1:17" x14ac:dyDescent="0.35">
      <c r="A112" s="1" t="s">
        <v>185</v>
      </c>
      <c r="B112" s="1" t="s">
        <v>41</v>
      </c>
      <c r="C112" s="1" t="s">
        <v>42</v>
      </c>
      <c r="D112" s="1" t="s">
        <v>43</v>
      </c>
      <c r="E112" s="1" t="s">
        <v>64</v>
      </c>
      <c r="F112" s="1" t="s">
        <v>169</v>
      </c>
      <c r="G112" s="1" t="s">
        <v>74</v>
      </c>
      <c r="H112" s="2">
        <v>45354</v>
      </c>
      <c r="I112" s="1" t="s">
        <v>66</v>
      </c>
      <c r="J112" s="1" t="s">
        <v>27</v>
      </c>
      <c r="K112" s="1">
        <v>7</v>
      </c>
      <c r="L112" s="1"/>
      <c r="M112" s="1"/>
      <c r="N112" s="1">
        <v>3858</v>
      </c>
      <c r="O112" s="1">
        <v>50</v>
      </c>
      <c r="P112" s="2">
        <v>45463</v>
      </c>
      <c r="Q112" s="2">
        <v>45383</v>
      </c>
    </row>
    <row r="113" spans="1:17" x14ac:dyDescent="0.35">
      <c r="A113" s="1" t="s">
        <v>186</v>
      </c>
      <c r="B113" s="1" t="s">
        <v>71</v>
      </c>
      <c r="C113" s="1" t="s">
        <v>72</v>
      </c>
      <c r="D113" s="1" t="s">
        <v>73</v>
      </c>
      <c r="E113" s="1" t="s">
        <v>38</v>
      </c>
      <c r="F113" s="1" t="s">
        <v>169</v>
      </c>
      <c r="G113" s="1" t="s">
        <v>33</v>
      </c>
      <c r="H113" s="2">
        <v>45303</v>
      </c>
      <c r="I113" s="1" t="s">
        <v>26</v>
      </c>
      <c r="J113" s="1" t="s">
        <v>27</v>
      </c>
      <c r="K113" s="1">
        <v>7</v>
      </c>
      <c r="L113" s="1"/>
      <c r="M113" s="1"/>
      <c r="N113" s="1">
        <v>785</v>
      </c>
      <c r="O113" s="1">
        <v>70</v>
      </c>
      <c r="P113" s="2">
        <v>45490</v>
      </c>
      <c r="Q113" s="2">
        <v>45396</v>
      </c>
    </row>
    <row r="114" spans="1:17" x14ac:dyDescent="0.35">
      <c r="A114" s="1" t="s">
        <v>187</v>
      </c>
      <c r="B114" s="1" t="s">
        <v>29</v>
      </c>
      <c r="C114" s="1" t="s">
        <v>30</v>
      </c>
      <c r="D114" s="1" t="s">
        <v>31</v>
      </c>
      <c r="E114" s="1" t="s">
        <v>44</v>
      </c>
      <c r="F114" s="1" t="s">
        <v>169</v>
      </c>
      <c r="G114" s="1" t="s">
        <v>59</v>
      </c>
      <c r="H114" s="2">
        <v>45311</v>
      </c>
      <c r="I114" s="1" t="s">
        <v>26</v>
      </c>
      <c r="J114" s="1" t="s">
        <v>27</v>
      </c>
      <c r="K114" s="1">
        <v>7</v>
      </c>
      <c r="L114" s="1"/>
      <c r="M114" s="1"/>
      <c r="N114" s="1">
        <v>4410</v>
      </c>
      <c r="O114" s="1">
        <v>40</v>
      </c>
      <c r="P114" s="2">
        <v>45453</v>
      </c>
      <c r="Q114" s="2">
        <v>45358</v>
      </c>
    </row>
    <row r="115" spans="1:17" x14ac:dyDescent="0.35">
      <c r="A115" s="1" t="s">
        <v>188</v>
      </c>
      <c r="B115" s="1" t="s">
        <v>61</v>
      </c>
      <c r="C115" s="1" t="s">
        <v>62</v>
      </c>
      <c r="D115" s="1" t="s">
        <v>63</v>
      </c>
      <c r="E115" s="1" t="s">
        <v>76</v>
      </c>
      <c r="F115" s="1" t="s">
        <v>169</v>
      </c>
      <c r="G115" s="1" t="s">
        <v>48</v>
      </c>
      <c r="H115" s="2">
        <v>45392</v>
      </c>
      <c r="I115" s="1" t="s">
        <v>66</v>
      </c>
      <c r="J115" s="1" t="s">
        <v>27</v>
      </c>
      <c r="K115" s="1">
        <v>7</v>
      </c>
      <c r="L115" s="1"/>
      <c r="M115" s="1"/>
      <c r="N115" s="1">
        <v>3455</v>
      </c>
      <c r="O115" s="1">
        <v>100</v>
      </c>
      <c r="P115" s="2">
        <v>45637</v>
      </c>
      <c r="Q115" s="2">
        <v>45454</v>
      </c>
    </row>
    <row r="116" spans="1:17" x14ac:dyDescent="0.35">
      <c r="A116" s="1" t="s">
        <v>189</v>
      </c>
      <c r="B116" s="1" t="s">
        <v>51</v>
      </c>
      <c r="C116" s="1" t="s">
        <v>52</v>
      </c>
      <c r="D116" s="1" t="s">
        <v>53</v>
      </c>
      <c r="E116" s="1" t="s">
        <v>23</v>
      </c>
      <c r="F116" s="1" t="s">
        <v>169</v>
      </c>
      <c r="G116" s="1" t="s">
        <v>48</v>
      </c>
      <c r="H116" s="2">
        <v>45336</v>
      </c>
      <c r="I116" s="1" t="s">
        <v>26</v>
      </c>
      <c r="J116" s="1" t="s">
        <v>27</v>
      </c>
      <c r="K116" s="1">
        <v>7</v>
      </c>
      <c r="L116" s="1"/>
      <c r="M116" s="1"/>
      <c r="N116" s="1">
        <v>7486</v>
      </c>
      <c r="O116" s="1">
        <v>40</v>
      </c>
      <c r="P116" s="2">
        <v>45648</v>
      </c>
      <c r="Q116" s="2">
        <v>45423</v>
      </c>
    </row>
    <row r="117" spans="1:17" x14ac:dyDescent="0.35">
      <c r="A117" s="1" t="s">
        <v>190</v>
      </c>
      <c r="B117" s="1" t="s">
        <v>56</v>
      </c>
      <c r="C117" s="1" t="s">
        <v>57</v>
      </c>
      <c r="D117" s="1" t="s">
        <v>58</v>
      </c>
      <c r="E117" s="1" t="s">
        <v>64</v>
      </c>
      <c r="F117" s="1" t="s">
        <v>169</v>
      </c>
      <c r="G117" s="1" t="s">
        <v>39</v>
      </c>
      <c r="H117" s="2">
        <v>45354</v>
      </c>
      <c r="I117" s="1" t="s">
        <v>66</v>
      </c>
      <c r="J117" s="1" t="s">
        <v>27</v>
      </c>
      <c r="K117" s="1">
        <v>7</v>
      </c>
      <c r="L117" s="1"/>
      <c r="M117" s="1"/>
      <c r="N117" s="1">
        <v>4521</v>
      </c>
      <c r="O117" s="1">
        <v>90</v>
      </c>
      <c r="P117" s="2">
        <v>45638</v>
      </c>
      <c r="Q117" s="2">
        <v>45357</v>
      </c>
    </row>
    <row r="118" spans="1:17" x14ac:dyDescent="0.35">
      <c r="A118" s="1" t="s">
        <v>191</v>
      </c>
      <c r="B118" s="1" t="s">
        <v>35</v>
      </c>
      <c r="C118" s="1" t="s">
        <v>36</v>
      </c>
      <c r="D118" s="1" t="s">
        <v>37</v>
      </c>
      <c r="E118" s="1" t="s">
        <v>44</v>
      </c>
      <c r="F118" s="1" t="s">
        <v>169</v>
      </c>
      <c r="G118" s="1" t="s">
        <v>87</v>
      </c>
      <c r="H118" s="2">
        <v>45442</v>
      </c>
      <c r="I118" s="1" t="s">
        <v>26</v>
      </c>
      <c r="J118" s="1" t="s">
        <v>27</v>
      </c>
      <c r="K118" s="1">
        <v>7</v>
      </c>
      <c r="L118" s="1"/>
      <c r="M118" s="1"/>
      <c r="N118" s="1">
        <v>1641</v>
      </c>
      <c r="O118" s="1">
        <v>20</v>
      </c>
      <c r="P118" s="2">
        <v>45482</v>
      </c>
      <c r="Q118" s="2">
        <v>45541</v>
      </c>
    </row>
    <row r="119" spans="1:17" x14ac:dyDescent="0.35">
      <c r="A119" s="1" t="s">
        <v>192</v>
      </c>
      <c r="B119" s="1" t="s">
        <v>35</v>
      </c>
      <c r="C119" s="1" t="s">
        <v>36</v>
      </c>
      <c r="D119" s="1" t="s">
        <v>37</v>
      </c>
      <c r="E119" s="1" t="s">
        <v>38</v>
      </c>
      <c r="F119" s="1" t="s">
        <v>169</v>
      </c>
      <c r="G119" s="1" t="s">
        <v>39</v>
      </c>
      <c r="H119" s="2">
        <v>45293</v>
      </c>
      <c r="I119" s="1" t="s">
        <v>26</v>
      </c>
      <c r="J119" s="1" t="s">
        <v>27</v>
      </c>
      <c r="K119" s="1">
        <v>7</v>
      </c>
      <c r="L119" s="1"/>
      <c r="M119" s="1"/>
      <c r="N119" s="1">
        <v>3545</v>
      </c>
      <c r="O119" s="1">
        <v>40</v>
      </c>
      <c r="P119" s="2">
        <v>45486</v>
      </c>
      <c r="Q119" s="2">
        <v>45409</v>
      </c>
    </row>
    <row r="120" spans="1:17" x14ac:dyDescent="0.35">
      <c r="A120" s="1" t="s">
        <v>193</v>
      </c>
      <c r="B120" s="1" t="s">
        <v>35</v>
      </c>
      <c r="C120" s="1" t="s">
        <v>36</v>
      </c>
      <c r="D120" s="1" t="s">
        <v>37</v>
      </c>
      <c r="E120" s="1" t="s">
        <v>120</v>
      </c>
      <c r="F120" s="1" t="s">
        <v>169</v>
      </c>
      <c r="G120" s="1" t="s">
        <v>59</v>
      </c>
      <c r="H120" s="2">
        <v>45430</v>
      </c>
      <c r="I120" s="1" t="s">
        <v>26</v>
      </c>
      <c r="J120" s="1" t="s">
        <v>27</v>
      </c>
      <c r="K120" s="1">
        <v>7</v>
      </c>
      <c r="L120" s="1"/>
      <c r="M120" s="1"/>
      <c r="N120" s="1">
        <v>5862</v>
      </c>
      <c r="O120" s="1">
        <v>60</v>
      </c>
      <c r="P120" s="2">
        <v>45562</v>
      </c>
      <c r="Q120" s="2">
        <v>45479</v>
      </c>
    </row>
    <row r="121" spans="1:17" x14ac:dyDescent="0.35">
      <c r="A121" s="1" t="s">
        <v>194</v>
      </c>
      <c r="B121" s="1" t="s">
        <v>20</v>
      </c>
      <c r="C121" s="1" t="s">
        <v>21</v>
      </c>
      <c r="D121" s="1" t="s">
        <v>22</v>
      </c>
      <c r="E121" s="1" t="s">
        <v>54</v>
      </c>
      <c r="F121" s="1" t="s">
        <v>169</v>
      </c>
      <c r="G121" s="1" t="s">
        <v>74</v>
      </c>
      <c r="H121" s="2">
        <v>45368</v>
      </c>
      <c r="I121" s="1" t="s">
        <v>66</v>
      </c>
      <c r="J121" s="1" t="s">
        <v>27</v>
      </c>
      <c r="K121" s="1">
        <v>7</v>
      </c>
      <c r="L121" s="1"/>
      <c r="M121" s="1"/>
      <c r="N121" s="1">
        <v>6124</v>
      </c>
      <c r="O121" s="1">
        <v>20</v>
      </c>
      <c r="P121" s="2">
        <v>45471</v>
      </c>
      <c r="Q121" s="2">
        <v>45478</v>
      </c>
    </row>
    <row r="122" spans="1:17" x14ac:dyDescent="0.35">
      <c r="A122" s="1" t="s">
        <v>195</v>
      </c>
      <c r="B122" s="1" t="s">
        <v>61</v>
      </c>
      <c r="C122" s="1" t="s">
        <v>62</v>
      </c>
      <c r="D122" s="1" t="s">
        <v>63</v>
      </c>
      <c r="E122" s="1" t="s">
        <v>44</v>
      </c>
      <c r="F122" s="1" t="s">
        <v>169</v>
      </c>
      <c r="G122" s="1" t="s">
        <v>48</v>
      </c>
      <c r="H122" s="2">
        <v>45327</v>
      </c>
      <c r="I122" s="1" t="s">
        <v>66</v>
      </c>
      <c r="J122" s="1" t="s">
        <v>27</v>
      </c>
      <c r="K122" s="1">
        <v>7</v>
      </c>
      <c r="L122" s="1"/>
      <c r="M122" s="1"/>
      <c r="N122" s="1">
        <v>2002</v>
      </c>
      <c r="O122" s="1">
        <v>30</v>
      </c>
      <c r="P122" s="2">
        <v>45649</v>
      </c>
      <c r="Q122" s="2">
        <v>45371</v>
      </c>
    </row>
    <row r="123" spans="1:17" x14ac:dyDescent="0.35">
      <c r="A123" s="1" t="s">
        <v>196</v>
      </c>
      <c r="B123" s="1" t="s">
        <v>78</v>
      </c>
      <c r="C123" s="1" t="s">
        <v>79</v>
      </c>
      <c r="D123" s="1" t="s">
        <v>80</v>
      </c>
      <c r="E123" s="1" t="s">
        <v>44</v>
      </c>
      <c r="F123" s="1" t="s">
        <v>169</v>
      </c>
      <c r="G123" s="1" t="s">
        <v>59</v>
      </c>
      <c r="H123" s="2">
        <v>45293</v>
      </c>
      <c r="I123" s="1" t="s">
        <v>66</v>
      </c>
      <c r="J123" s="1" t="s">
        <v>27</v>
      </c>
      <c r="K123" s="1">
        <v>7</v>
      </c>
      <c r="L123" s="1"/>
      <c r="M123" s="1"/>
      <c r="N123" s="1">
        <v>3182</v>
      </c>
      <c r="O123" s="1">
        <v>20</v>
      </c>
      <c r="P123" s="2">
        <v>45417</v>
      </c>
      <c r="Q123" s="2">
        <v>45354</v>
      </c>
    </row>
    <row r="124" spans="1:17" x14ac:dyDescent="0.35">
      <c r="A124" s="1" t="s">
        <v>197</v>
      </c>
      <c r="B124" s="1" t="s">
        <v>51</v>
      </c>
      <c r="C124" s="1" t="s">
        <v>52</v>
      </c>
      <c r="D124" s="1" t="s">
        <v>53</v>
      </c>
      <c r="E124" s="1" t="s">
        <v>68</v>
      </c>
      <c r="F124" s="1" t="s">
        <v>169</v>
      </c>
      <c r="G124" s="1" t="s">
        <v>59</v>
      </c>
      <c r="H124" s="2">
        <v>45326</v>
      </c>
      <c r="I124" s="1" t="s">
        <v>26</v>
      </c>
      <c r="J124" s="1" t="s">
        <v>27</v>
      </c>
      <c r="K124" s="1">
        <v>7</v>
      </c>
      <c r="L124" s="1"/>
      <c r="M124" s="1"/>
      <c r="N124" s="1">
        <v>7019</v>
      </c>
      <c r="O124" s="1">
        <v>30</v>
      </c>
      <c r="P124" s="2">
        <v>45353</v>
      </c>
      <c r="Q124" s="2">
        <v>45424</v>
      </c>
    </row>
    <row r="125" spans="1:17" x14ac:dyDescent="0.35">
      <c r="A125" s="1" t="s">
        <v>198</v>
      </c>
      <c r="B125" s="1" t="s">
        <v>35</v>
      </c>
      <c r="C125" s="1" t="s">
        <v>36</v>
      </c>
      <c r="D125" s="1" t="s">
        <v>37</v>
      </c>
      <c r="E125" s="1" t="s">
        <v>47</v>
      </c>
      <c r="F125" s="1" t="s">
        <v>169</v>
      </c>
      <c r="G125" s="1" t="s">
        <v>25</v>
      </c>
      <c r="H125" s="2">
        <v>45399</v>
      </c>
      <c r="I125" s="1" t="s">
        <v>26</v>
      </c>
      <c r="J125" s="1" t="s">
        <v>27</v>
      </c>
      <c r="K125" s="1">
        <v>7</v>
      </c>
      <c r="L125" s="1"/>
      <c r="M125" s="1"/>
      <c r="N125" s="1">
        <v>2816</v>
      </c>
      <c r="O125" s="1">
        <v>70</v>
      </c>
      <c r="P125" s="2">
        <v>45508</v>
      </c>
      <c r="Q125" s="2">
        <v>45430</v>
      </c>
    </row>
    <row r="126" spans="1:17" x14ac:dyDescent="0.35">
      <c r="A126" s="1" t="s">
        <v>199</v>
      </c>
      <c r="B126" s="1" t="s">
        <v>56</v>
      </c>
      <c r="C126" s="1" t="s">
        <v>57</v>
      </c>
      <c r="D126" s="1" t="s">
        <v>58</v>
      </c>
      <c r="E126" s="1" t="s">
        <v>23</v>
      </c>
      <c r="F126" s="1" t="s">
        <v>169</v>
      </c>
      <c r="G126" s="1" t="s">
        <v>33</v>
      </c>
      <c r="H126" s="2">
        <v>45436</v>
      </c>
      <c r="I126" s="1" t="s">
        <v>26</v>
      </c>
      <c r="J126" s="1" t="s">
        <v>27</v>
      </c>
      <c r="K126" s="1">
        <v>7</v>
      </c>
      <c r="L126" s="1"/>
      <c r="M126" s="1"/>
      <c r="N126" s="1">
        <v>734</v>
      </c>
      <c r="O126" s="1">
        <v>40</v>
      </c>
      <c r="P126" s="2">
        <v>45508</v>
      </c>
      <c r="Q126" s="2">
        <v>45531</v>
      </c>
    </row>
    <row r="127" spans="1:17" x14ac:dyDescent="0.35">
      <c r="A127" s="1" t="s">
        <v>200</v>
      </c>
      <c r="B127" s="1" t="s">
        <v>35</v>
      </c>
      <c r="C127" s="1" t="s">
        <v>36</v>
      </c>
      <c r="D127" s="1" t="s">
        <v>37</v>
      </c>
      <c r="E127" s="1" t="s">
        <v>23</v>
      </c>
      <c r="F127" s="1" t="s">
        <v>169</v>
      </c>
      <c r="G127" s="1" t="s">
        <v>39</v>
      </c>
      <c r="H127" s="2">
        <v>45374</v>
      </c>
      <c r="I127" s="1" t="s">
        <v>26</v>
      </c>
      <c r="J127" s="1" t="s">
        <v>27</v>
      </c>
      <c r="K127" s="1">
        <v>7</v>
      </c>
      <c r="L127" s="1"/>
      <c r="M127" s="1"/>
      <c r="N127" s="1">
        <v>7204</v>
      </c>
      <c r="O127" s="1">
        <v>20</v>
      </c>
      <c r="P127" s="2">
        <v>45618</v>
      </c>
      <c r="Q127" s="2">
        <v>45467</v>
      </c>
    </row>
    <row r="128" spans="1:17" x14ac:dyDescent="0.35">
      <c r="A128" s="1" t="s">
        <v>201</v>
      </c>
      <c r="B128" s="1" t="s">
        <v>35</v>
      </c>
      <c r="C128" s="1" t="s">
        <v>36</v>
      </c>
      <c r="D128" s="1" t="s">
        <v>37</v>
      </c>
      <c r="E128" s="1" t="s">
        <v>76</v>
      </c>
      <c r="F128" s="1" t="s">
        <v>169</v>
      </c>
      <c r="G128" s="1" t="s">
        <v>59</v>
      </c>
      <c r="H128" s="2">
        <v>45383</v>
      </c>
      <c r="I128" s="1" t="s">
        <v>26</v>
      </c>
      <c r="J128" s="1" t="s">
        <v>27</v>
      </c>
      <c r="K128" s="1">
        <v>7</v>
      </c>
      <c r="L128" s="1"/>
      <c r="M128" s="1"/>
      <c r="N128" s="1">
        <v>2921</v>
      </c>
      <c r="O128" s="1">
        <v>60</v>
      </c>
      <c r="P128" s="2">
        <v>45701</v>
      </c>
      <c r="Q128" s="2">
        <v>45445</v>
      </c>
    </row>
    <row r="129" spans="1:17" x14ac:dyDescent="0.35">
      <c r="A129" s="1" t="s">
        <v>202</v>
      </c>
      <c r="B129" s="1" t="s">
        <v>78</v>
      </c>
      <c r="C129" s="1" t="s">
        <v>79</v>
      </c>
      <c r="D129" s="1" t="s">
        <v>80</v>
      </c>
      <c r="E129" s="1" t="s">
        <v>44</v>
      </c>
      <c r="F129" s="1" t="s">
        <v>169</v>
      </c>
      <c r="G129" s="1" t="s">
        <v>33</v>
      </c>
      <c r="H129" s="2">
        <v>45360</v>
      </c>
      <c r="I129" s="1" t="s">
        <v>66</v>
      </c>
      <c r="J129" s="1" t="s">
        <v>27</v>
      </c>
      <c r="K129" s="1">
        <v>7</v>
      </c>
      <c r="L129" s="1"/>
      <c r="M129" s="1"/>
      <c r="N129" s="1">
        <v>2653</v>
      </c>
      <c r="O129" s="1">
        <v>50</v>
      </c>
      <c r="P129" s="2">
        <v>45688</v>
      </c>
      <c r="Q129" s="2">
        <v>45442</v>
      </c>
    </row>
    <row r="130" spans="1:17" x14ac:dyDescent="0.35">
      <c r="A130" s="1" t="s">
        <v>203</v>
      </c>
      <c r="B130" s="1" t="s">
        <v>61</v>
      </c>
      <c r="C130" s="1" t="s">
        <v>62</v>
      </c>
      <c r="D130" s="1" t="s">
        <v>63</v>
      </c>
      <c r="E130" s="1" t="s">
        <v>103</v>
      </c>
      <c r="F130" s="1" t="s">
        <v>169</v>
      </c>
      <c r="G130" s="1" t="s">
        <v>85</v>
      </c>
      <c r="H130" s="2">
        <v>45441</v>
      </c>
      <c r="I130" s="1" t="s">
        <v>49</v>
      </c>
      <c r="J130" s="1" t="s">
        <v>27</v>
      </c>
      <c r="K130" s="1">
        <v>7</v>
      </c>
      <c r="L130" s="1"/>
      <c r="M130" s="1"/>
      <c r="N130" s="1">
        <v>4849</v>
      </c>
      <c r="O130" s="1">
        <v>30</v>
      </c>
      <c r="P130" s="2">
        <v>45493</v>
      </c>
      <c r="Q130" s="2">
        <v>45496</v>
      </c>
    </row>
    <row r="131" spans="1:17" x14ac:dyDescent="0.35">
      <c r="A131" s="1" t="s">
        <v>204</v>
      </c>
      <c r="B131" s="1" t="s">
        <v>56</v>
      </c>
      <c r="C131" s="1" t="s">
        <v>57</v>
      </c>
      <c r="D131" s="1" t="s">
        <v>58</v>
      </c>
      <c r="E131" s="1" t="s">
        <v>54</v>
      </c>
      <c r="F131" s="1" t="s">
        <v>169</v>
      </c>
      <c r="G131" s="1" t="s">
        <v>48</v>
      </c>
      <c r="H131" s="2">
        <v>45379</v>
      </c>
      <c r="I131" s="1" t="s">
        <v>49</v>
      </c>
      <c r="J131" s="1" t="s">
        <v>27</v>
      </c>
      <c r="K131" s="1">
        <v>7</v>
      </c>
      <c r="L131" s="1"/>
      <c r="M131" s="1"/>
      <c r="N131" s="1">
        <v>1092</v>
      </c>
      <c r="O131" s="1">
        <v>40</v>
      </c>
      <c r="P131" s="2">
        <v>45659</v>
      </c>
      <c r="Q131" s="2">
        <v>45486</v>
      </c>
    </row>
    <row r="132" spans="1:17" x14ac:dyDescent="0.35">
      <c r="A132" s="1" t="s">
        <v>205</v>
      </c>
      <c r="B132" s="1" t="s">
        <v>78</v>
      </c>
      <c r="C132" s="1" t="s">
        <v>79</v>
      </c>
      <c r="D132" s="1" t="s">
        <v>80</v>
      </c>
      <c r="E132" s="1" t="s">
        <v>124</v>
      </c>
      <c r="F132" s="1" t="s">
        <v>169</v>
      </c>
      <c r="G132" s="1" t="s">
        <v>59</v>
      </c>
      <c r="H132" s="2">
        <v>45422</v>
      </c>
      <c r="I132" s="1" t="s">
        <v>49</v>
      </c>
      <c r="J132" s="1" t="s">
        <v>27</v>
      </c>
      <c r="K132" s="1">
        <v>7</v>
      </c>
      <c r="L132" s="1"/>
      <c r="M132" s="1"/>
      <c r="N132" s="1">
        <v>5902</v>
      </c>
      <c r="O132" s="1">
        <v>50</v>
      </c>
      <c r="P132" s="2">
        <v>45776</v>
      </c>
      <c r="Q132" s="2">
        <v>45500</v>
      </c>
    </row>
    <row r="133" spans="1:17" x14ac:dyDescent="0.35">
      <c r="A133" s="1" t="s">
        <v>206</v>
      </c>
      <c r="B133" s="1" t="s">
        <v>35</v>
      </c>
      <c r="C133" s="1" t="s">
        <v>36</v>
      </c>
      <c r="D133" s="1" t="s">
        <v>37</v>
      </c>
      <c r="E133" s="1" t="s">
        <v>103</v>
      </c>
      <c r="F133" s="1" t="s">
        <v>169</v>
      </c>
      <c r="G133" s="1" t="s">
        <v>39</v>
      </c>
      <c r="H133" s="2">
        <v>45416</v>
      </c>
      <c r="I133" s="1" t="s">
        <v>49</v>
      </c>
      <c r="J133" s="1" t="s">
        <v>27</v>
      </c>
      <c r="K133" s="1">
        <v>7</v>
      </c>
      <c r="L133" s="1"/>
      <c r="M133" s="1"/>
      <c r="N133" s="1">
        <v>625</v>
      </c>
      <c r="O133" s="1">
        <v>40</v>
      </c>
      <c r="P133" s="2">
        <v>45569</v>
      </c>
      <c r="Q133" s="2">
        <v>45507</v>
      </c>
    </row>
    <row r="134" spans="1:17" x14ac:dyDescent="0.35">
      <c r="A134" s="1" t="s">
        <v>207</v>
      </c>
      <c r="B134" s="1" t="s">
        <v>35</v>
      </c>
      <c r="C134" s="1" t="s">
        <v>36</v>
      </c>
      <c r="D134" s="1" t="s">
        <v>37</v>
      </c>
      <c r="E134" s="1" t="s">
        <v>47</v>
      </c>
      <c r="F134" s="1" t="s">
        <v>169</v>
      </c>
      <c r="G134" s="1" t="s">
        <v>33</v>
      </c>
      <c r="H134" s="2">
        <v>45323</v>
      </c>
      <c r="I134" s="1" t="s">
        <v>66</v>
      </c>
      <c r="J134" s="1" t="s">
        <v>27</v>
      </c>
      <c r="K134" s="1">
        <v>7</v>
      </c>
      <c r="L134" s="1"/>
      <c r="M134" s="1"/>
      <c r="N134" s="1">
        <v>7655</v>
      </c>
      <c r="O134" s="1">
        <v>60</v>
      </c>
      <c r="P134" s="2">
        <v>45382</v>
      </c>
      <c r="Q134" s="2">
        <v>45409</v>
      </c>
    </row>
    <row r="135" spans="1:17" x14ac:dyDescent="0.35">
      <c r="A135" s="1" t="s">
        <v>208</v>
      </c>
      <c r="B135" s="1" t="s">
        <v>35</v>
      </c>
      <c r="C135" s="1" t="s">
        <v>36</v>
      </c>
      <c r="D135" s="1" t="s">
        <v>37</v>
      </c>
      <c r="E135" s="1" t="s">
        <v>54</v>
      </c>
      <c r="F135" s="1" t="s">
        <v>169</v>
      </c>
      <c r="G135" s="1" t="s">
        <v>39</v>
      </c>
      <c r="H135" s="2">
        <v>45396</v>
      </c>
      <c r="I135" s="1" t="s">
        <v>49</v>
      </c>
      <c r="J135" s="1" t="s">
        <v>27</v>
      </c>
      <c r="K135" s="1">
        <v>7</v>
      </c>
      <c r="L135" s="1"/>
      <c r="M135" s="1"/>
      <c r="N135" s="1">
        <v>7270</v>
      </c>
      <c r="O135" s="1">
        <v>30</v>
      </c>
      <c r="P135" s="2">
        <v>45568</v>
      </c>
      <c r="Q135" s="2">
        <v>45499</v>
      </c>
    </row>
    <row r="136" spans="1:17" x14ac:dyDescent="0.35">
      <c r="A136" s="1" t="s">
        <v>209</v>
      </c>
      <c r="B136" s="1" t="s">
        <v>35</v>
      </c>
      <c r="C136" s="1" t="s">
        <v>36</v>
      </c>
      <c r="D136" s="1" t="s">
        <v>37</v>
      </c>
      <c r="E136" s="1" t="s">
        <v>103</v>
      </c>
      <c r="F136" s="1" t="s">
        <v>169</v>
      </c>
      <c r="G136" s="1" t="s">
        <v>33</v>
      </c>
      <c r="H136" s="2">
        <v>45303</v>
      </c>
      <c r="I136" s="1" t="s">
        <v>49</v>
      </c>
      <c r="J136" s="1" t="s">
        <v>27</v>
      </c>
      <c r="K136" s="1">
        <v>7</v>
      </c>
      <c r="L136" s="1"/>
      <c r="M136" s="1"/>
      <c r="N136" s="1">
        <v>6482</v>
      </c>
      <c r="O136" s="1">
        <v>90</v>
      </c>
      <c r="P136" s="2">
        <v>45660</v>
      </c>
      <c r="Q136" s="2">
        <v>45375</v>
      </c>
    </row>
    <row r="137" spans="1:17" x14ac:dyDescent="0.35">
      <c r="A137" s="1" t="s">
        <v>210</v>
      </c>
      <c r="B137" s="1" t="s">
        <v>51</v>
      </c>
      <c r="C137" s="1" t="s">
        <v>52</v>
      </c>
      <c r="D137" s="1" t="s">
        <v>53</v>
      </c>
      <c r="E137" s="1" t="s">
        <v>47</v>
      </c>
      <c r="F137" s="1" t="s">
        <v>169</v>
      </c>
      <c r="G137" s="1" t="s">
        <v>48</v>
      </c>
      <c r="H137" s="2">
        <v>45301</v>
      </c>
      <c r="I137" s="1" t="s">
        <v>66</v>
      </c>
      <c r="J137" s="1" t="s">
        <v>27</v>
      </c>
      <c r="K137" s="1">
        <v>7</v>
      </c>
      <c r="L137" s="1"/>
      <c r="M137" s="1"/>
      <c r="N137" s="1">
        <v>3196</v>
      </c>
      <c r="O137" s="1">
        <v>30</v>
      </c>
      <c r="P137" s="2">
        <v>45433</v>
      </c>
      <c r="Q137" s="2">
        <v>45372</v>
      </c>
    </row>
    <row r="138" spans="1:17" x14ac:dyDescent="0.35">
      <c r="A138" s="1" t="s">
        <v>211</v>
      </c>
      <c r="B138" s="1" t="s">
        <v>35</v>
      </c>
      <c r="C138" s="1" t="s">
        <v>36</v>
      </c>
      <c r="D138" s="1" t="s">
        <v>37</v>
      </c>
      <c r="E138" s="1" t="s">
        <v>120</v>
      </c>
      <c r="F138" s="1" t="s">
        <v>169</v>
      </c>
      <c r="G138" s="1" t="s">
        <v>39</v>
      </c>
      <c r="H138" s="2">
        <v>45323</v>
      </c>
      <c r="I138" s="1" t="s">
        <v>66</v>
      </c>
      <c r="J138" s="1" t="s">
        <v>27</v>
      </c>
      <c r="K138" s="1">
        <v>7</v>
      </c>
      <c r="L138" s="1"/>
      <c r="M138" s="1"/>
      <c r="N138" s="1">
        <v>5812</v>
      </c>
      <c r="O138" s="1">
        <v>90</v>
      </c>
      <c r="P138" s="2">
        <v>45651</v>
      </c>
      <c r="Q138" s="2">
        <v>45379</v>
      </c>
    </row>
    <row r="139" spans="1:17" x14ac:dyDescent="0.35">
      <c r="A139" s="1" t="s">
        <v>212</v>
      </c>
      <c r="B139" s="1" t="s">
        <v>29</v>
      </c>
      <c r="C139" s="1" t="s">
        <v>30</v>
      </c>
      <c r="D139" s="1" t="s">
        <v>31</v>
      </c>
      <c r="E139" s="1" t="s">
        <v>47</v>
      </c>
      <c r="F139" s="1" t="s">
        <v>169</v>
      </c>
      <c r="G139" s="1" t="s">
        <v>25</v>
      </c>
      <c r="H139" s="2">
        <v>45311</v>
      </c>
      <c r="I139" s="1" t="s">
        <v>26</v>
      </c>
      <c r="J139" s="1" t="s">
        <v>27</v>
      </c>
      <c r="K139" s="1">
        <v>7</v>
      </c>
      <c r="L139" s="1"/>
      <c r="M139" s="1"/>
      <c r="N139" s="1">
        <v>2015</v>
      </c>
      <c r="O139" s="1">
        <v>100</v>
      </c>
      <c r="P139" s="2">
        <v>45659</v>
      </c>
      <c r="Q139" s="2">
        <v>45327</v>
      </c>
    </row>
    <row r="140" spans="1:17" x14ac:dyDescent="0.35">
      <c r="A140" s="1" t="s">
        <v>213</v>
      </c>
      <c r="B140" s="1" t="s">
        <v>29</v>
      </c>
      <c r="C140" s="1" t="s">
        <v>30</v>
      </c>
      <c r="D140" s="1" t="s">
        <v>31</v>
      </c>
      <c r="E140" s="1" t="s">
        <v>68</v>
      </c>
      <c r="F140" s="1" t="s">
        <v>169</v>
      </c>
      <c r="G140" s="1" t="s">
        <v>48</v>
      </c>
      <c r="H140" s="2">
        <v>45303</v>
      </c>
      <c r="I140" s="1" t="s">
        <v>66</v>
      </c>
      <c r="J140" s="1" t="s">
        <v>27</v>
      </c>
      <c r="K140" s="1">
        <v>7</v>
      </c>
      <c r="L140" s="1"/>
      <c r="M140" s="1"/>
      <c r="N140" s="1">
        <v>3580</v>
      </c>
      <c r="O140" s="1">
        <v>30</v>
      </c>
      <c r="P140" s="2">
        <v>45441</v>
      </c>
      <c r="Q140" s="2">
        <v>45346</v>
      </c>
    </row>
    <row r="141" spans="1:17" x14ac:dyDescent="0.35">
      <c r="A141" s="1" t="s">
        <v>214</v>
      </c>
      <c r="B141" s="1" t="s">
        <v>71</v>
      </c>
      <c r="C141" s="1" t="s">
        <v>72</v>
      </c>
      <c r="D141" s="1" t="s">
        <v>73</v>
      </c>
      <c r="E141" s="1" t="s">
        <v>44</v>
      </c>
      <c r="F141" s="1" t="s">
        <v>169</v>
      </c>
      <c r="G141" s="1" t="s">
        <v>25</v>
      </c>
      <c r="H141" s="2">
        <v>45352</v>
      </c>
      <c r="I141" s="1" t="s">
        <v>26</v>
      </c>
      <c r="J141" s="1" t="s">
        <v>27</v>
      </c>
      <c r="K141" s="1">
        <v>7</v>
      </c>
      <c r="L141" s="1"/>
      <c r="M141" s="1"/>
      <c r="N141" s="1">
        <v>1985</v>
      </c>
      <c r="O141" s="1">
        <v>60</v>
      </c>
      <c r="P141" s="2">
        <v>45683</v>
      </c>
      <c r="Q141" s="2">
        <v>45444</v>
      </c>
    </row>
    <row r="142" spans="1:17" x14ac:dyDescent="0.35">
      <c r="A142" s="1" t="s">
        <v>215</v>
      </c>
      <c r="B142" s="1" t="s">
        <v>78</v>
      </c>
      <c r="C142" s="1" t="s">
        <v>79</v>
      </c>
      <c r="D142" s="1" t="s">
        <v>80</v>
      </c>
      <c r="E142" s="1" t="s">
        <v>47</v>
      </c>
      <c r="F142" s="1" t="s">
        <v>169</v>
      </c>
      <c r="G142" s="1" t="s">
        <v>74</v>
      </c>
      <c r="H142" s="2">
        <v>45339</v>
      </c>
      <c r="I142" s="1" t="s">
        <v>66</v>
      </c>
      <c r="J142" s="1" t="s">
        <v>27</v>
      </c>
      <c r="K142" s="1">
        <v>7</v>
      </c>
      <c r="L142" s="1"/>
      <c r="M142" s="1"/>
      <c r="N142" s="1">
        <v>7799</v>
      </c>
      <c r="O142" s="1">
        <v>60</v>
      </c>
      <c r="P142" s="2">
        <v>45464</v>
      </c>
      <c r="Q142" s="2">
        <v>45347</v>
      </c>
    </row>
    <row r="143" spans="1:17" x14ac:dyDescent="0.35">
      <c r="A143" s="1" t="s">
        <v>216</v>
      </c>
      <c r="B143" s="1" t="s">
        <v>78</v>
      </c>
      <c r="C143" s="1" t="s">
        <v>79</v>
      </c>
      <c r="D143" s="1" t="s">
        <v>80</v>
      </c>
      <c r="E143" s="1" t="s">
        <v>54</v>
      </c>
      <c r="F143" s="1" t="s">
        <v>169</v>
      </c>
      <c r="G143" s="1" t="s">
        <v>59</v>
      </c>
      <c r="H143" s="2">
        <v>45413</v>
      </c>
      <c r="I143" s="1" t="s">
        <v>66</v>
      </c>
      <c r="J143" s="1" t="s">
        <v>27</v>
      </c>
      <c r="K143" s="1">
        <v>7</v>
      </c>
      <c r="L143" s="1"/>
      <c r="M143" s="1"/>
      <c r="N143" s="1">
        <v>1142</v>
      </c>
      <c r="O143" s="1">
        <v>50</v>
      </c>
      <c r="P143" s="2">
        <v>45631</v>
      </c>
      <c r="Q143" s="2">
        <v>45490</v>
      </c>
    </row>
    <row r="144" spans="1:17" x14ac:dyDescent="0.35">
      <c r="A144" s="1" t="s">
        <v>217</v>
      </c>
      <c r="B144" s="1" t="s">
        <v>51</v>
      </c>
      <c r="C144" s="1" t="s">
        <v>52</v>
      </c>
      <c r="D144" s="1" t="s">
        <v>53</v>
      </c>
      <c r="E144" s="1" t="s">
        <v>44</v>
      </c>
      <c r="F144" s="1" t="s">
        <v>169</v>
      </c>
      <c r="G144" s="1" t="s">
        <v>48</v>
      </c>
      <c r="H144" s="2">
        <v>45368</v>
      </c>
      <c r="I144" s="1" t="s">
        <v>66</v>
      </c>
      <c r="J144" s="1" t="s">
        <v>27</v>
      </c>
      <c r="K144" s="1">
        <v>7</v>
      </c>
      <c r="L144" s="1"/>
      <c r="M144" s="1"/>
      <c r="N144" s="1">
        <v>5858</v>
      </c>
      <c r="O144" s="1">
        <v>40</v>
      </c>
      <c r="P144" s="2">
        <v>45431</v>
      </c>
      <c r="Q144" s="2">
        <v>45414</v>
      </c>
    </row>
    <row r="145" spans="1:17" x14ac:dyDescent="0.35">
      <c r="A145" s="1" t="s">
        <v>218</v>
      </c>
      <c r="B145" s="1" t="s">
        <v>35</v>
      </c>
      <c r="C145" s="1" t="s">
        <v>36</v>
      </c>
      <c r="D145" s="1" t="s">
        <v>37</v>
      </c>
      <c r="E145" s="1" t="s">
        <v>100</v>
      </c>
      <c r="F145" s="1" t="s">
        <v>169</v>
      </c>
      <c r="G145" s="1" t="s">
        <v>85</v>
      </c>
      <c r="H145" s="2">
        <v>45332</v>
      </c>
      <c r="I145" s="1" t="s">
        <v>26</v>
      </c>
      <c r="J145" s="1" t="s">
        <v>27</v>
      </c>
      <c r="K145" s="1">
        <v>7</v>
      </c>
      <c r="L145" s="1"/>
      <c r="M145" s="1"/>
      <c r="N145" s="1">
        <v>2557</v>
      </c>
      <c r="O145" s="1">
        <v>50</v>
      </c>
      <c r="P145" s="2">
        <v>45436</v>
      </c>
      <c r="Q145" s="2">
        <v>45346</v>
      </c>
    </row>
    <row r="146" spans="1:17" x14ac:dyDescent="0.35">
      <c r="A146" s="1" t="s">
        <v>219</v>
      </c>
      <c r="B146" s="1" t="s">
        <v>78</v>
      </c>
      <c r="C146" s="1" t="s">
        <v>79</v>
      </c>
      <c r="D146" s="1" t="s">
        <v>80</v>
      </c>
      <c r="E146" s="1" t="s">
        <v>23</v>
      </c>
      <c r="F146" s="1" t="s">
        <v>169</v>
      </c>
      <c r="G146" s="1" t="s">
        <v>25</v>
      </c>
      <c r="H146" s="2">
        <v>45330</v>
      </c>
      <c r="I146" s="1" t="s">
        <v>66</v>
      </c>
      <c r="J146" s="1" t="s">
        <v>27</v>
      </c>
      <c r="K146" s="1">
        <v>7</v>
      </c>
      <c r="L146" s="1"/>
      <c r="M146" s="1"/>
      <c r="N146" s="1">
        <v>3207</v>
      </c>
      <c r="O146" s="1">
        <v>60</v>
      </c>
      <c r="P146" s="2">
        <v>45583</v>
      </c>
      <c r="Q146" s="2">
        <v>45450</v>
      </c>
    </row>
    <row r="147" spans="1:17" x14ac:dyDescent="0.35">
      <c r="A147" s="1" t="s">
        <v>220</v>
      </c>
      <c r="B147" s="1" t="s">
        <v>35</v>
      </c>
      <c r="C147" s="1" t="s">
        <v>36</v>
      </c>
      <c r="D147" s="1" t="s">
        <v>37</v>
      </c>
      <c r="E147" s="1" t="s">
        <v>68</v>
      </c>
      <c r="F147" s="1" t="s">
        <v>169</v>
      </c>
      <c r="G147" s="1" t="s">
        <v>39</v>
      </c>
      <c r="H147" s="2">
        <v>45422</v>
      </c>
      <c r="I147" s="1" t="s">
        <v>26</v>
      </c>
      <c r="J147" s="1" t="s">
        <v>27</v>
      </c>
      <c r="K147" s="1">
        <v>7</v>
      </c>
      <c r="L147" s="1"/>
      <c r="M147" s="1"/>
      <c r="N147" s="1">
        <v>797</v>
      </c>
      <c r="O147" s="1">
        <v>70</v>
      </c>
      <c r="P147" s="2">
        <v>45626</v>
      </c>
      <c r="Q147" s="2">
        <v>45506</v>
      </c>
    </row>
    <row r="148" spans="1:17" x14ac:dyDescent="0.35">
      <c r="A148" s="1" t="s">
        <v>221</v>
      </c>
      <c r="B148" s="1" t="s">
        <v>41</v>
      </c>
      <c r="C148" s="1" t="s">
        <v>42</v>
      </c>
      <c r="D148" s="1" t="s">
        <v>43</v>
      </c>
      <c r="E148" s="1" t="s">
        <v>23</v>
      </c>
      <c r="F148" s="1" t="s">
        <v>169</v>
      </c>
      <c r="G148" s="1" t="s">
        <v>39</v>
      </c>
      <c r="H148" s="2">
        <v>45294</v>
      </c>
      <c r="I148" s="1" t="s">
        <v>66</v>
      </c>
      <c r="J148" s="1" t="s">
        <v>27</v>
      </c>
      <c r="K148" s="1">
        <v>7</v>
      </c>
      <c r="L148" s="1"/>
      <c r="M148" s="1"/>
      <c r="N148" s="1">
        <v>6018</v>
      </c>
      <c r="O148" s="1">
        <v>40</v>
      </c>
      <c r="P148" s="2">
        <v>45481</v>
      </c>
      <c r="Q148" s="2">
        <v>45383</v>
      </c>
    </row>
    <row r="149" spans="1:17" x14ac:dyDescent="0.35">
      <c r="A149" s="1" t="s">
        <v>222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169</v>
      </c>
      <c r="G149" s="1" t="s">
        <v>48</v>
      </c>
      <c r="H149" s="2">
        <v>45347</v>
      </c>
      <c r="I149" s="1" t="s">
        <v>49</v>
      </c>
      <c r="J149" s="1" t="s">
        <v>27</v>
      </c>
      <c r="K149" s="1">
        <v>7</v>
      </c>
      <c r="L149" s="1"/>
      <c r="M149" s="1"/>
      <c r="N149" s="1">
        <v>3011</v>
      </c>
      <c r="O149" s="1">
        <v>90</v>
      </c>
      <c r="P149" s="2">
        <v>45537</v>
      </c>
      <c r="Q149" s="2">
        <v>45443</v>
      </c>
    </row>
    <row r="150" spans="1:17" x14ac:dyDescent="0.35">
      <c r="A150" s="1" t="s">
        <v>223</v>
      </c>
      <c r="B150" s="1" t="s">
        <v>78</v>
      </c>
      <c r="C150" s="1" t="s">
        <v>79</v>
      </c>
      <c r="D150" s="1" t="s">
        <v>80</v>
      </c>
      <c r="E150" s="1" t="s">
        <v>103</v>
      </c>
      <c r="F150" s="1" t="s">
        <v>169</v>
      </c>
      <c r="G150" s="1" t="s">
        <v>48</v>
      </c>
      <c r="H150" s="2">
        <v>45322</v>
      </c>
      <c r="I150" s="1" t="s">
        <v>66</v>
      </c>
      <c r="J150" s="1" t="s">
        <v>27</v>
      </c>
      <c r="K150" s="1">
        <v>7</v>
      </c>
      <c r="L150" s="1"/>
      <c r="M150" s="1"/>
      <c r="N150" s="1">
        <v>655</v>
      </c>
      <c r="O150" s="1">
        <v>80</v>
      </c>
      <c r="P150" s="2">
        <v>45435</v>
      </c>
      <c r="Q150" s="2">
        <v>45334</v>
      </c>
    </row>
    <row r="151" spans="1:17" x14ac:dyDescent="0.35">
      <c r="A151" s="1" t="s">
        <v>224</v>
      </c>
      <c r="B151" s="1" t="s">
        <v>29</v>
      </c>
      <c r="C151" s="1" t="s">
        <v>30</v>
      </c>
      <c r="D151" s="1" t="s">
        <v>31</v>
      </c>
      <c r="E151" s="1" t="s">
        <v>54</v>
      </c>
      <c r="F151" s="1" t="s">
        <v>169</v>
      </c>
      <c r="G151" s="1" t="s">
        <v>33</v>
      </c>
      <c r="H151" s="2">
        <v>45329</v>
      </c>
      <c r="I151" s="1" t="s">
        <v>49</v>
      </c>
      <c r="J151" s="1" t="s">
        <v>27</v>
      </c>
      <c r="K151" s="1">
        <v>7</v>
      </c>
      <c r="L151" s="1"/>
      <c r="M151" s="1"/>
      <c r="N151" s="1">
        <v>2589</v>
      </c>
      <c r="O151" s="1">
        <v>60</v>
      </c>
      <c r="P151" s="2">
        <v>45645</v>
      </c>
      <c r="Q151" s="2">
        <v>45397</v>
      </c>
    </row>
    <row r="152" spans="1:17" x14ac:dyDescent="0.35">
      <c r="A152" s="1" t="s">
        <v>225</v>
      </c>
      <c r="B152" s="1" t="s">
        <v>78</v>
      </c>
      <c r="C152" s="1" t="s">
        <v>79</v>
      </c>
      <c r="D152" s="1" t="s">
        <v>80</v>
      </c>
      <c r="E152" s="1" t="s">
        <v>23</v>
      </c>
      <c r="F152" s="1" t="s">
        <v>169</v>
      </c>
      <c r="G152" s="1" t="s">
        <v>48</v>
      </c>
      <c r="H152" s="2">
        <v>45423</v>
      </c>
      <c r="I152" s="1" t="s">
        <v>26</v>
      </c>
      <c r="J152" s="1" t="s">
        <v>27</v>
      </c>
      <c r="K152" s="1">
        <v>7</v>
      </c>
      <c r="L152" s="1"/>
      <c r="M152" s="1"/>
      <c r="N152" s="1">
        <v>2378</v>
      </c>
      <c r="O152" s="1">
        <v>50</v>
      </c>
      <c r="P152" s="2">
        <v>45552</v>
      </c>
      <c r="Q152" s="2">
        <v>45538</v>
      </c>
    </row>
    <row r="153" spans="1:17" x14ac:dyDescent="0.35">
      <c r="A153" s="1" t="s">
        <v>226</v>
      </c>
      <c r="B153" s="1" t="s">
        <v>78</v>
      </c>
      <c r="C153" s="1" t="s">
        <v>79</v>
      </c>
      <c r="D153" s="1" t="s">
        <v>80</v>
      </c>
      <c r="E153" s="1" t="s">
        <v>32</v>
      </c>
      <c r="F153" s="1" t="s">
        <v>169</v>
      </c>
      <c r="G153" s="1" t="s">
        <v>48</v>
      </c>
      <c r="H153" s="2">
        <v>45380</v>
      </c>
      <c r="I153" s="1" t="s">
        <v>26</v>
      </c>
      <c r="J153" s="1" t="s">
        <v>27</v>
      </c>
      <c r="K153" s="1">
        <v>7</v>
      </c>
      <c r="L153" s="1"/>
      <c r="M153" s="1"/>
      <c r="N153" s="1">
        <v>4592</v>
      </c>
      <c r="O153" s="1">
        <v>40</v>
      </c>
      <c r="P153" s="2">
        <v>45651</v>
      </c>
      <c r="Q153" s="2">
        <v>45482</v>
      </c>
    </row>
    <row r="154" spans="1:17" x14ac:dyDescent="0.35">
      <c r="A154" s="1" t="s">
        <v>227</v>
      </c>
      <c r="B154" s="1" t="s">
        <v>71</v>
      </c>
      <c r="C154" s="1" t="s">
        <v>72</v>
      </c>
      <c r="D154" s="1" t="s">
        <v>73</v>
      </c>
      <c r="E154" s="1" t="s">
        <v>47</v>
      </c>
      <c r="F154" s="1" t="s">
        <v>169</v>
      </c>
      <c r="G154" s="1" t="s">
        <v>33</v>
      </c>
      <c r="H154" s="2">
        <v>45360</v>
      </c>
      <c r="I154" s="1" t="s">
        <v>26</v>
      </c>
      <c r="J154" s="1" t="s">
        <v>27</v>
      </c>
      <c r="K154" s="1">
        <v>7</v>
      </c>
      <c r="L154" s="1"/>
      <c r="M154" s="1"/>
      <c r="N154" s="1">
        <v>7969</v>
      </c>
      <c r="O154" s="1">
        <v>30</v>
      </c>
      <c r="P154" s="2">
        <v>45458</v>
      </c>
      <c r="Q154" s="2">
        <v>45479</v>
      </c>
    </row>
    <row r="155" spans="1:17" x14ac:dyDescent="0.35">
      <c r="A155" s="1" t="s">
        <v>228</v>
      </c>
      <c r="B155" s="1" t="s">
        <v>20</v>
      </c>
      <c r="C155" s="1" t="s">
        <v>21</v>
      </c>
      <c r="D155" s="1" t="s">
        <v>22</v>
      </c>
      <c r="E155" s="1" t="s">
        <v>47</v>
      </c>
      <c r="F155" s="1" t="s">
        <v>169</v>
      </c>
      <c r="G155" s="1" t="s">
        <v>39</v>
      </c>
      <c r="H155" s="2">
        <v>45410</v>
      </c>
      <c r="I155" s="1" t="s">
        <v>26</v>
      </c>
      <c r="J155" s="1" t="s">
        <v>27</v>
      </c>
      <c r="K155" s="1">
        <v>7</v>
      </c>
      <c r="L155" s="1"/>
      <c r="M155" s="1"/>
      <c r="N155" s="1">
        <v>1295</v>
      </c>
      <c r="O155" s="1">
        <v>40</v>
      </c>
      <c r="P155" s="2">
        <v>45650</v>
      </c>
      <c r="Q155" s="2">
        <v>45526</v>
      </c>
    </row>
    <row r="156" spans="1:17" x14ac:dyDescent="0.35">
      <c r="A156" s="1" t="s">
        <v>229</v>
      </c>
      <c r="B156" s="1" t="s">
        <v>20</v>
      </c>
      <c r="C156" s="1" t="s">
        <v>21</v>
      </c>
      <c r="D156" s="1" t="s">
        <v>22</v>
      </c>
      <c r="E156" s="1" t="s">
        <v>68</v>
      </c>
      <c r="F156" s="1" t="s">
        <v>169</v>
      </c>
      <c r="G156" s="1" t="s">
        <v>48</v>
      </c>
      <c r="H156" s="2">
        <v>45335</v>
      </c>
      <c r="I156" s="1" t="s">
        <v>49</v>
      </c>
      <c r="J156" s="1" t="s">
        <v>27</v>
      </c>
      <c r="K156" s="1">
        <v>7</v>
      </c>
      <c r="L156" s="1"/>
      <c r="M156" s="1"/>
      <c r="N156" s="1">
        <v>3184</v>
      </c>
      <c r="O156" s="1">
        <v>100</v>
      </c>
      <c r="P156" s="2">
        <v>45464</v>
      </c>
      <c r="Q156" s="2">
        <v>45337</v>
      </c>
    </row>
    <row r="157" spans="1:17" x14ac:dyDescent="0.35">
      <c r="A157" s="1" t="s">
        <v>230</v>
      </c>
      <c r="B157" s="1" t="s">
        <v>78</v>
      </c>
      <c r="C157" s="1" t="s">
        <v>79</v>
      </c>
      <c r="D157" s="1" t="s">
        <v>80</v>
      </c>
      <c r="E157" s="1" t="s">
        <v>54</v>
      </c>
      <c r="F157" s="1" t="s">
        <v>169</v>
      </c>
      <c r="G157" s="1" t="s">
        <v>33</v>
      </c>
      <c r="H157" s="2">
        <v>45406</v>
      </c>
      <c r="I157" s="1" t="s">
        <v>26</v>
      </c>
      <c r="J157" s="1" t="s">
        <v>27</v>
      </c>
      <c r="K157" s="1">
        <v>7</v>
      </c>
      <c r="L157" s="1"/>
      <c r="M157" s="1"/>
      <c r="N157" s="1">
        <v>2931</v>
      </c>
      <c r="O157" s="1">
        <v>80</v>
      </c>
      <c r="P157" s="2">
        <v>45631</v>
      </c>
      <c r="Q157" s="2">
        <v>45419</v>
      </c>
    </row>
    <row r="158" spans="1:17" x14ac:dyDescent="0.35">
      <c r="A158" s="1" t="s">
        <v>231</v>
      </c>
      <c r="B158" s="1" t="s">
        <v>29</v>
      </c>
      <c r="C158" s="1" t="s">
        <v>30</v>
      </c>
      <c r="D158" s="1" t="s">
        <v>31</v>
      </c>
      <c r="E158" s="1" t="s">
        <v>38</v>
      </c>
      <c r="F158" s="1" t="s">
        <v>169</v>
      </c>
      <c r="G158" s="1" t="s">
        <v>59</v>
      </c>
      <c r="H158" s="2">
        <v>45321</v>
      </c>
      <c r="I158" s="1" t="s">
        <v>26</v>
      </c>
      <c r="J158" s="1" t="s">
        <v>27</v>
      </c>
      <c r="K158" s="1">
        <v>7</v>
      </c>
      <c r="L158" s="1"/>
      <c r="M158" s="1"/>
      <c r="N158" s="1">
        <v>7888</v>
      </c>
      <c r="O158" s="1">
        <v>10</v>
      </c>
      <c r="P158" s="2">
        <v>45513</v>
      </c>
      <c r="Q158" s="2">
        <v>45350</v>
      </c>
    </row>
    <row r="159" spans="1:17" x14ac:dyDescent="0.35">
      <c r="A159" s="1" t="s">
        <v>232</v>
      </c>
      <c r="B159" s="1" t="s">
        <v>41</v>
      </c>
      <c r="C159" s="1" t="s">
        <v>42</v>
      </c>
      <c r="D159" s="1" t="s">
        <v>43</v>
      </c>
      <c r="E159" s="1" t="s">
        <v>64</v>
      </c>
      <c r="F159" s="1" t="s">
        <v>169</v>
      </c>
      <c r="G159" s="1" t="s">
        <v>33</v>
      </c>
      <c r="H159" s="2">
        <v>45381</v>
      </c>
      <c r="I159" s="1" t="s">
        <v>26</v>
      </c>
      <c r="J159" s="1" t="s">
        <v>27</v>
      </c>
      <c r="K159" s="1">
        <v>7</v>
      </c>
      <c r="L159" s="1"/>
      <c r="M159" s="1"/>
      <c r="N159" s="1">
        <v>6007</v>
      </c>
      <c r="O159" s="1">
        <v>50</v>
      </c>
      <c r="P159" s="2">
        <v>45618</v>
      </c>
      <c r="Q159" s="2">
        <v>45481</v>
      </c>
    </row>
    <row r="160" spans="1:17" x14ac:dyDescent="0.35">
      <c r="A160" s="1" t="s">
        <v>233</v>
      </c>
      <c r="B160" s="1" t="s">
        <v>41</v>
      </c>
      <c r="C160" s="1" t="s">
        <v>42</v>
      </c>
      <c r="D160" s="1" t="s">
        <v>43</v>
      </c>
      <c r="E160" s="1" t="s">
        <v>84</v>
      </c>
      <c r="F160" s="1" t="s">
        <v>169</v>
      </c>
      <c r="G160" s="1" t="s">
        <v>33</v>
      </c>
      <c r="H160" s="2">
        <v>45310</v>
      </c>
      <c r="I160" s="1" t="s">
        <v>26</v>
      </c>
      <c r="J160" s="1" t="s">
        <v>27</v>
      </c>
      <c r="K160" s="1">
        <v>7</v>
      </c>
      <c r="L160" s="1"/>
      <c r="M160" s="1"/>
      <c r="N160" s="1">
        <v>6718</v>
      </c>
      <c r="O160" s="1">
        <v>60</v>
      </c>
      <c r="P160" s="2">
        <v>45356</v>
      </c>
      <c r="Q160" s="2">
        <v>45345</v>
      </c>
    </row>
    <row r="161" spans="1:17" x14ac:dyDescent="0.35">
      <c r="A161" s="1" t="s">
        <v>234</v>
      </c>
      <c r="B161" s="1" t="s">
        <v>35</v>
      </c>
      <c r="C161" s="1" t="s">
        <v>36</v>
      </c>
      <c r="D161" s="1" t="s">
        <v>37</v>
      </c>
      <c r="E161" s="1" t="s">
        <v>44</v>
      </c>
      <c r="F161" s="1" t="s">
        <v>169</v>
      </c>
      <c r="G161" s="1" t="s">
        <v>85</v>
      </c>
      <c r="H161" s="2">
        <v>45322</v>
      </c>
      <c r="I161" s="1" t="s">
        <v>26</v>
      </c>
      <c r="J161" s="1" t="s">
        <v>27</v>
      </c>
      <c r="K161" s="1">
        <v>7</v>
      </c>
      <c r="L161" s="1"/>
      <c r="M161" s="1"/>
      <c r="N161" s="1">
        <v>4828</v>
      </c>
      <c r="O161" s="1">
        <v>100</v>
      </c>
      <c r="P161" s="2">
        <v>45682</v>
      </c>
      <c r="Q161" s="2">
        <v>45338</v>
      </c>
    </row>
    <row r="162" spans="1:17" x14ac:dyDescent="0.35">
      <c r="A162" s="1" t="s">
        <v>235</v>
      </c>
      <c r="B162" s="1" t="s">
        <v>78</v>
      </c>
      <c r="C162" s="1" t="s">
        <v>79</v>
      </c>
      <c r="D162" s="1" t="s">
        <v>80</v>
      </c>
      <c r="E162" s="1" t="s">
        <v>38</v>
      </c>
      <c r="F162" s="1" t="s">
        <v>169</v>
      </c>
      <c r="G162" s="1" t="s">
        <v>33</v>
      </c>
      <c r="H162" s="2">
        <v>45401</v>
      </c>
      <c r="I162" s="1" t="s">
        <v>26</v>
      </c>
      <c r="J162" s="1" t="s">
        <v>27</v>
      </c>
      <c r="K162" s="1">
        <v>7</v>
      </c>
      <c r="L162" s="1"/>
      <c r="M162" s="1"/>
      <c r="N162" s="1">
        <v>3672</v>
      </c>
      <c r="O162" s="1">
        <v>90</v>
      </c>
      <c r="P162" s="2">
        <v>45528</v>
      </c>
      <c r="Q162" s="2">
        <v>45500</v>
      </c>
    </row>
    <row r="163" spans="1:17" x14ac:dyDescent="0.35">
      <c r="A163" s="1" t="s">
        <v>236</v>
      </c>
      <c r="B163" s="1" t="s">
        <v>29</v>
      </c>
      <c r="C163" s="1" t="s">
        <v>30</v>
      </c>
      <c r="D163" s="1" t="s">
        <v>31</v>
      </c>
      <c r="E163" s="1" t="s">
        <v>47</v>
      </c>
      <c r="F163" s="1" t="s">
        <v>169</v>
      </c>
      <c r="G163" s="1" t="s">
        <v>48</v>
      </c>
      <c r="H163" s="2">
        <v>45374</v>
      </c>
      <c r="I163" s="1" t="s">
        <v>49</v>
      </c>
      <c r="J163" s="1" t="s">
        <v>27</v>
      </c>
      <c r="K163" s="1">
        <v>7</v>
      </c>
      <c r="L163" s="1"/>
      <c r="M163" s="1"/>
      <c r="N163" s="1">
        <v>4088</v>
      </c>
      <c r="O163" s="1">
        <v>20</v>
      </c>
      <c r="P163" s="2">
        <v>45624</v>
      </c>
      <c r="Q163" s="2">
        <v>45452</v>
      </c>
    </row>
    <row r="164" spans="1:17" x14ac:dyDescent="0.35">
      <c r="A164" s="1" t="s">
        <v>237</v>
      </c>
      <c r="B164" s="1" t="s">
        <v>78</v>
      </c>
      <c r="C164" s="1" t="s">
        <v>79</v>
      </c>
      <c r="D164" s="1" t="s">
        <v>80</v>
      </c>
      <c r="E164" s="1" t="s">
        <v>38</v>
      </c>
      <c r="F164" s="1" t="s">
        <v>169</v>
      </c>
      <c r="G164" s="1" t="s">
        <v>87</v>
      </c>
      <c r="H164" s="2">
        <v>45326</v>
      </c>
      <c r="I164" s="1" t="s">
        <v>66</v>
      </c>
      <c r="J164" s="1" t="s">
        <v>27</v>
      </c>
      <c r="K164" s="1">
        <v>7</v>
      </c>
      <c r="L164" s="1"/>
      <c r="M164" s="1"/>
      <c r="N164" s="1">
        <v>1748</v>
      </c>
      <c r="O164" s="1">
        <v>60</v>
      </c>
      <c r="P164" s="2">
        <v>45368</v>
      </c>
      <c r="Q164" s="2">
        <v>45345</v>
      </c>
    </row>
    <row r="165" spans="1:17" x14ac:dyDescent="0.35">
      <c r="A165" s="1" t="s">
        <v>238</v>
      </c>
      <c r="B165" s="1" t="s">
        <v>61</v>
      </c>
      <c r="C165" s="1" t="s">
        <v>62</v>
      </c>
      <c r="D165" s="1" t="s">
        <v>63</v>
      </c>
      <c r="E165" s="1" t="s">
        <v>120</v>
      </c>
      <c r="F165" s="1" t="s">
        <v>169</v>
      </c>
      <c r="G165" s="1" t="s">
        <v>85</v>
      </c>
      <c r="H165" s="2">
        <v>45337</v>
      </c>
      <c r="I165" s="1" t="s">
        <v>49</v>
      </c>
      <c r="J165" s="1" t="s">
        <v>27</v>
      </c>
      <c r="K165" s="1">
        <v>7</v>
      </c>
      <c r="L165" s="1"/>
      <c r="M165" s="1"/>
      <c r="N165" s="1">
        <v>3420</v>
      </c>
      <c r="O165" s="1">
        <v>80</v>
      </c>
      <c r="P165" s="2">
        <v>45569</v>
      </c>
      <c r="Q165" s="2">
        <v>45390</v>
      </c>
    </row>
    <row r="166" spans="1:17" x14ac:dyDescent="0.35">
      <c r="A166" s="1" t="s">
        <v>239</v>
      </c>
      <c r="B166" s="1" t="s">
        <v>56</v>
      </c>
      <c r="C166" s="1" t="s">
        <v>57</v>
      </c>
      <c r="D166" s="1" t="s">
        <v>58</v>
      </c>
      <c r="E166" s="1" t="s">
        <v>76</v>
      </c>
      <c r="F166" s="1" t="s">
        <v>169</v>
      </c>
      <c r="G166" s="1" t="s">
        <v>59</v>
      </c>
      <c r="H166" s="2">
        <v>45417</v>
      </c>
      <c r="I166" s="1" t="s">
        <v>66</v>
      </c>
      <c r="J166" s="1" t="s">
        <v>27</v>
      </c>
      <c r="K166" s="1">
        <v>7</v>
      </c>
      <c r="L166" s="1"/>
      <c r="M166" s="1"/>
      <c r="N166" s="1">
        <v>3736</v>
      </c>
      <c r="O166" s="1">
        <v>90</v>
      </c>
      <c r="P166" s="2">
        <v>45572</v>
      </c>
      <c r="Q166" s="2">
        <v>45477</v>
      </c>
    </row>
    <row r="167" spans="1:17" x14ac:dyDescent="0.35">
      <c r="A167" s="1" t="s">
        <v>240</v>
      </c>
      <c r="B167" s="1" t="s">
        <v>35</v>
      </c>
      <c r="C167" s="1" t="s">
        <v>36</v>
      </c>
      <c r="D167" s="1" t="s">
        <v>37</v>
      </c>
      <c r="E167" s="1" t="s">
        <v>38</v>
      </c>
      <c r="F167" s="1" t="s">
        <v>241</v>
      </c>
      <c r="G167" s="1" t="s">
        <v>39</v>
      </c>
      <c r="H167" s="2">
        <v>45385</v>
      </c>
      <c r="I167" s="1" t="s">
        <v>26</v>
      </c>
      <c r="J167" s="1" t="s">
        <v>27</v>
      </c>
      <c r="K167" s="1">
        <v>7</v>
      </c>
      <c r="L167" s="1"/>
      <c r="M167" s="1"/>
      <c r="N167" s="1">
        <v>13020</v>
      </c>
      <c r="O167" s="1">
        <v>30</v>
      </c>
      <c r="P167" s="2">
        <v>45578</v>
      </c>
      <c r="Q167" s="2">
        <v>45423</v>
      </c>
    </row>
    <row r="168" spans="1:17" x14ac:dyDescent="0.35">
      <c r="A168" s="1" t="s">
        <v>242</v>
      </c>
      <c r="B168" s="1" t="s">
        <v>56</v>
      </c>
      <c r="C168" s="1" t="s">
        <v>57</v>
      </c>
      <c r="D168" s="1" t="s">
        <v>58</v>
      </c>
      <c r="E168" s="1" t="s">
        <v>44</v>
      </c>
      <c r="F168" s="1" t="s">
        <v>241</v>
      </c>
      <c r="G168" s="1" t="s">
        <v>85</v>
      </c>
      <c r="H168" s="2">
        <v>45441</v>
      </c>
      <c r="I168" s="1" t="s">
        <v>66</v>
      </c>
      <c r="J168" s="1" t="s">
        <v>27</v>
      </c>
      <c r="K168" s="1">
        <v>7</v>
      </c>
      <c r="L168" s="1"/>
      <c r="M168" s="1"/>
      <c r="N168" s="1">
        <v>12088</v>
      </c>
      <c r="O168" s="1">
        <v>60</v>
      </c>
      <c r="P168" s="2">
        <v>45758</v>
      </c>
      <c r="Q168" s="2">
        <v>45542</v>
      </c>
    </row>
    <row r="169" spans="1:17" x14ac:dyDescent="0.35">
      <c r="A169" s="1" t="s">
        <v>243</v>
      </c>
      <c r="B169" s="1" t="s">
        <v>35</v>
      </c>
      <c r="C169" s="1" t="s">
        <v>36</v>
      </c>
      <c r="D169" s="1" t="s">
        <v>37</v>
      </c>
      <c r="E169" s="1" t="s">
        <v>44</v>
      </c>
      <c r="F169" s="1" t="s">
        <v>241</v>
      </c>
      <c r="G169" s="1" t="s">
        <v>25</v>
      </c>
      <c r="H169" s="2">
        <v>45364</v>
      </c>
      <c r="I169" s="1" t="s">
        <v>66</v>
      </c>
      <c r="J169" s="1" t="s">
        <v>27</v>
      </c>
      <c r="K169" s="1">
        <v>7</v>
      </c>
      <c r="L169" s="1"/>
      <c r="M169" s="1"/>
      <c r="N169" s="1">
        <v>8026</v>
      </c>
      <c r="O169" s="1">
        <v>100</v>
      </c>
      <c r="P169" s="2">
        <v>45614</v>
      </c>
      <c r="Q169" s="2">
        <v>45367</v>
      </c>
    </row>
    <row r="170" spans="1:17" x14ac:dyDescent="0.35">
      <c r="A170" s="1" t="s">
        <v>244</v>
      </c>
      <c r="B170" s="1" t="s">
        <v>35</v>
      </c>
      <c r="C170" s="1" t="s">
        <v>36</v>
      </c>
      <c r="D170" s="1" t="s">
        <v>37</v>
      </c>
      <c r="E170" s="1" t="s">
        <v>54</v>
      </c>
      <c r="F170" s="1" t="s">
        <v>241</v>
      </c>
      <c r="G170" s="1" t="s">
        <v>39</v>
      </c>
      <c r="H170" s="2">
        <v>45309</v>
      </c>
      <c r="I170" s="1" t="s">
        <v>66</v>
      </c>
      <c r="J170" s="1" t="s">
        <v>27</v>
      </c>
      <c r="K170" s="1">
        <v>7</v>
      </c>
      <c r="L170" s="1"/>
      <c r="M170" s="1"/>
      <c r="N170" s="1">
        <v>15725</v>
      </c>
      <c r="O170" s="1">
        <v>10</v>
      </c>
      <c r="P170" s="2">
        <v>45482</v>
      </c>
      <c r="Q170" s="2">
        <v>45411</v>
      </c>
    </row>
    <row r="171" spans="1:17" x14ac:dyDescent="0.35">
      <c r="A171" s="1" t="s">
        <v>245</v>
      </c>
      <c r="B171" s="1" t="s">
        <v>56</v>
      </c>
      <c r="C171" s="1" t="s">
        <v>57</v>
      </c>
      <c r="D171" s="1" t="s">
        <v>58</v>
      </c>
      <c r="E171" s="1" t="s">
        <v>54</v>
      </c>
      <c r="F171" s="1" t="s">
        <v>241</v>
      </c>
      <c r="G171" s="1" t="s">
        <v>59</v>
      </c>
      <c r="H171" s="2">
        <v>45394</v>
      </c>
      <c r="I171" s="1" t="s">
        <v>26</v>
      </c>
      <c r="J171" s="1" t="s">
        <v>27</v>
      </c>
      <c r="K171" s="1">
        <v>7</v>
      </c>
      <c r="L171" s="1"/>
      <c r="M171" s="1"/>
      <c r="N171" s="1">
        <v>4292</v>
      </c>
      <c r="O171" s="1">
        <v>20</v>
      </c>
      <c r="P171" s="2">
        <v>45491</v>
      </c>
      <c r="Q171" s="2">
        <v>45419</v>
      </c>
    </row>
    <row r="172" spans="1:17" x14ac:dyDescent="0.35">
      <c r="A172" s="1" t="s">
        <v>246</v>
      </c>
      <c r="B172" s="1" t="s">
        <v>20</v>
      </c>
      <c r="C172" s="1" t="s">
        <v>21</v>
      </c>
      <c r="D172" s="1" t="s">
        <v>22</v>
      </c>
      <c r="E172" s="1" t="s">
        <v>103</v>
      </c>
      <c r="F172" s="1" t="s">
        <v>241</v>
      </c>
      <c r="G172" s="1" t="s">
        <v>48</v>
      </c>
      <c r="H172" s="2">
        <v>45358</v>
      </c>
      <c r="I172" s="1" t="s">
        <v>49</v>
      </c>
      <c r="J172" s="1" t="s">
        <v>27</v>
      </c>
      <c r="K172" s="1">
        <v>7</v>
      </c>
      <c r="L172" s="1"/>
      <c r="M172" s="1"/>
      <c r="N172" s="1">
        <v>15281</v>
      </c>
      <c r="O172" s="1">
        <v>30</v>
      </c>
      <c r="P172" s="2">
        <v>45490</v>
      </c>
      <c r="Q172" s="2">
        <v>45369</v>
      </c>
    </row>
    <row r="173" spans="1:17" x14ac:dyDescent="0.35">
      <c r="A173" s="1" t="s">
        <v>247</v>
      </c>
      <c r="B173" s="1" t="s">
        <v>41</v>
      </c>
      <c r="C173" s="1" t="s">
        <v>42</v>
      </c>
      <c r="D173" s="1" t="s">
        <v>43</v>
      </c>
      <c r="E173" s="1" t="s">
        <v>44</v>
      </c>
      <c r="F173" s="1" t="s">
        <v>248</v>
      </c>
      <c r="G173" s="1" t="s">
        <v>33</v>
      </c>
      <c r="H173" s="2">
        <v>45358</v>
      </c>
      <c r="I173" s="1" t="s">
        <v>26</v>
      </c>
      <c r="J173" s="1" t="s">
        <v>27</v>
      </c>
      <c r="K173" s="1">
        <v>7</v>
      </c>
      <c r="L173" s="1"/>
      <c r="M173" s="1"/>
      <c r="N173" s="1">
        <v>18599</v>
      </c>
      <c r="O173" s="1">
        <v>30</v>
      </c>
      <c r="P173" s="2">
        <v>45500</v>
      </c>
      <c r="Q173" s="2">
        <v>45454</v>
      </c>
    </row>
    <row r="174" spans="1:17" x14ac:dyDescent="0.35">
      <c r="A174" s="1" t="s">
        <v>249</v>
      </c>
      <c r="B174" s="1" t="s">
        <v>61</v>
      </c>
      <c r="C174" s="1" t="s">
        <v>62</v>
      </c>
      <c r="D174" s="1" t="s">
        <v>63</v>
      </c>
      <c r="E174" s="1" t="s">
        <v>47</v>
      </c>
      <c r="F174" s="1" t="s">
        <v>248</v>
      </c>
      <c r="G174" s="1" t="s">
        <v>48</v>
      </c>
      <c r="H174" s="2">
        <v>45297</v>
      </c>
      <c r="I174" s="1" t="s">
        <v>49</v>
      </c>
      <c r="J174" s="1" t="s">
        <v>27</v>
      </c>
      <c r="K174" s="1">
        <v>7</v>
      </c>
      <c r="L174" s="1"/>
      <c r="M174" s="1"/>
      <c r="N174" s="1">
        <v>2916</v>
      </c>
      <c r="O174" s="1">
        <v>20</v>
      </c>
      <c r="P174" s="2">
        <v>45545</v>
      </c>
      <c r="Q174" s="2">
        <v>45389</v>
      </c>
    </row>
    <row r="175" spans="1:17" x14ac:dyDescent="0.35">
      <c r="A175" s="1" t="s">
        <v>250</v>
      </c>
      <c r="B175" s="1" t="s">
        <v>20</v>
      </c>
      <c r="C175" s="1" t="s">
        <v>21</v>
      </c>
      <c r="D175" s="1" t="s">
        <v>22</v>
      </c>
      <c r="E175" s="1" t="s">
        <v>68</v>
      </c>
      <c r="F175" s="1" t="s">
        <v>248</v>
      </c>
      <c r="G175" s="1" t="s">
        <v>48</v>
      </c>
      <c r="H175" s="2">
        <v>45407</v>
      </c>
      <c r="I175" s="1" t="s">
        <v>49</v>
      </c>
      <c r="J175" s="1" t="s">
        <v>27</v>
      </c>
      <c r="K175" s="1">
        <v>7</v>
      </c>
      <c r="L175" s="1"/>
      <c r="M175" s="1"/>
      <c r="N175" s="1">
        <v>13151</v>
      </c>
      <c r="O175" s="1">
        <v>100</v>
      </c>
      <c r="P175" s="2">
        <v>45452</v>
      </c>
      <c r="Q175" s="2">
        <v>45505</v>
      </c>
    </row>
    <row r="176" spans="1:17" x14ac:dyDescent="0.35">
      <c r="A176" s="1" t="s">
        <v>251</v>
      </c>
      <c r="B176" s="1" t="s">
        <v>78</v>
      </c>
      <c r="C176" s="1" t="s">
        <v>79</v>
      </c>
      <c r="D176" s="1" t="s">
        <v>80</v>
      </c>
      <c r="E176" s="1" t="s">
        <v>47</v>
      </c>
      <c r="F176" s="1" t="s">
        <v>248</v>
      </c>
      <c r="G176" s="1" t="s">
        <v>25</v>
      </c>
      <c r="H176" s="2">
        <v>45390</v>
      </c>
      <c r="I176" s="1" t="s">
        <v>66</v>
      </c>
      <c r="J176" s="1" t="s">
        <v>27</v>
      </c>
      <c r="K176" s="1">
        <v>7</v>
      </c>
      <c r="L176" s="1"/>
      <c r="M176" s="1"/>
      <c r="N176" s="1">
        <v>13724</v>
      </c>
      <c r="O176" s="1">
        <v>40</v>
      </c>
      <c r="P176" s="2">
        <v>45413</v>
      </c>
      <c r="Q176" s="2">
        <v>45443</v>
      </c>
    </row>
    <row r="177" spans="1:17" x14ac:dyDescent="0.35">
      <c r="A177" s="1" t="s">
        <v>252</v>
      </c>
      <c r="B177" s="1" t="s">
        <v>35</v>
      </c>
      <c r="C177" s="1" t="s">
        <v>36</v>
      </c>
      <c r="D177" s="1" t="s">
        <v>37</v>
      </c>
      <c r="E177" s="1" t="s">
        <v>47</v>
      </c>
      <c r="F177" s="1" t="s">
        <v>248</v>
      </c>
      <c r="G177" s="1" t="s">
        <v>59</v>
      </c>
      <c r="H177" s="2">
        <v>45350</v>
      </c>
      <c r="I177" s="1" t="s">
        <v>49</v>
      </c>
      <c r="J177" s="1" t="s">
        <v>27</v>
      </c>
      <c r="K177" s="1">
        <v>7</v>
      </c>
      <c r="L177" s="1"/>
      <c r="M177" s="1"/>
      <c r="N177" s="1">
        <v>2038</v>
      </c>
      <c r="O177" s="1">
        <v>30</v>
      </c>
      <c r="P177" s="2">
        <v>45507</v>
      </c>
      <c r="Q177" s="2">
        <v>45459</v>
      </c>
    </row>
    <row r="178" spans="1:17" x14ac:dyDescent="0.35">
      <c r="A178" s="1" t="s">
        <v>253</v>
      </c>
      <c r="B178" s="1" t="s">
        <v>41</v>
      </c>
      <c r="C178" s="1" t="s">
        <v>42</v>
      </c>
      <c r="D178" s="1" t="s">
        <v>43</v>
      </c>
      <c r="E178" s="1" t="s">
        <v>38</v>
      </c>
      <c r="F178" s="1" t="s">
        <v>248</v>
      </c>
      <c r="G178" s="1" t="s">
        <v>87</v>
      </c>
      <c r="H178" s="2">
        <v>45426</v>
      </c>
      <c r="I178" s="1" t="s">
        <v>66</v>
      </c>
      <c r="J178" s="1" t="s">
        <v>27</v>
      </c>
      <c r="K178" s="1">
        <v>7</v>
      </c>
      <c r="L178" s="1"/>
      <c r="M178" s="1"/>
      <c r="N178" s="1">
        <v>16079</v>
      </c>
      <c r="O178" s="1">
        <v>50</v>
      </c>
      <c r="P178" s="2">
        <v>45676</v>
      </c>
      <c r="Q178" s="2">
        <v>45444</v>
      </c>
    </row>
    <row r="179" spans="1:17" x14ac:dyDescent="0.35">
      <c r="A179" s="1" t="s">
        <v>254</v>
      </c>
      <c r="B179" s="1" t="s">
        <v>61</v>
      </c>
      <c r="C179" s="1" t="s">
        <v>62</v>
      </c>
      <c r="D179" s="1" t="s">
        <v>63</v>
      </c>
      <c r="E179" s="1" t="s">
        <v>23</v>
      </c>
      <c r="F179" s="1" t="s">
        <v>24</v>
      </c>
      <c r="G179" s="1" t="s">
        <v>85</v>
      </c>
      <c r="H179" s="2">
        <v>45329</v>
      </c>
      <c r="I179" s="1" t="s">
        <v>49</v>
      </c>
      <c r="J179" s="1" t="s">
        <v>255</v>
      </c>
      <c r="K179" s="1">
        <v>6</v>
      </c>
      <c r="L179" s="1"/>
      <c r="M179" s="1"/>
      <c r="N179" s="1">
        <v>480</v>
      </c>
      <c r="O179" s="1">
        <v>50</v>
      </c>
      <c r="P179" s="2">
        <v>45603</v>
      </c>
      <c r="Q179" s="2">
        <v>45357</v>
      </c>
    </row>
    <row r="180" spans="1:17" x14ac:dyDescent="0.35">
      <c r="A180" s="1" t="s">
        <v>256</v>
      </c>
      <c r="B180" s="1" t="s">
        <v>78</v>
      </c>
      <c r="C180" s="1" t="s">
        <v>79</v>
      </c>
      <c r="D180" s="1" t="s">
        <v>80</v>
      </c>
      <c r="E180" s="1" t="s">
        <v>23</v>
      </c>
      <c r="F180" s="1" t="s">
        <v>24</v>
      </c>
      <c r="G180" s="1" t="s">
        <v>59</v>
      </c>
      <c r="H180" s="2">
        <v>45380</v>
      </c>
      <c r="I180" s="1" t="s">
        <v>66</v>
      </c>
      <c r="J180" s="1" t="s">
        <v>255</v>
      </c>
      <c r="K180" s="1">
        <v>6</v>
      </c>
      <c r="L180" s="1"/>
      <c r="M180" s="1"/>
      <c r="N180" s="1">
        <v>1055</v>
      </c>
      <c r="O180" s="1">
        <v>90</v>
      </c>
      <c r="P180" s="2">
        <v>45658</v>
      </c>
      <c r="Q180" s="2">
        <v>45481</v>
      </c>
    </row>
    <row r="181" spans="1:17" x14ac:dyDescent="0.35">
      <c r="A181" s="1" t="s">
        <v>257</v>
      </c>
      <c r="B181" s="1" t="s">
        <v>51</v>
      </c>
      <c r="C181" s="1" t="s">
        <v>52</v>
      </c>
      <c r="D181" s="1" t="s">
        <v>53</v>
      </c>
      <c r="E181" s="1" t="s">
        <v>68</v>
      </c>
      <c r="F181" s="1" t="s">
        <v>24</v>
      </c>
      <c r="G181" s="1" t="s">
        <v>48</v>
      </c>
      <c r="H181" s="2">
        <v>45317</v>
      </c>
      <c r="I181" s="1" t="s">
        <v>66</v>
      </c>
      <c r="J181" s="1" t="s">
        <v>255</v>
      </c>
      <c r="K181" s="1">
        <v>6</v>
      </c>
      <c r="L181" s="1"/>
      <c r="M181" s="1"/>
      <c r="N181" s="1">
        <v>919</v>
      </c>
      <c r="O181" s="1">
        <v>60</v>
      </c>
      <c r="P181" s="2">
        <v>45402</v>
      </c>
      <c r="Q181" s="2">
        <v>45373</v>
      </c>
    </row>
    <row r="182" spans="1:17" x14ac:dyDescent="0.35">
      <c r="A182" s="1" t="s">
        <v>258</v>
      </c>
      <c r="B182" s="1" t="s">
        <v>71</v>
      </c>
      <c r="C182" s="1" t="s">
        <v>72</v>
      </c>
      <c r="D182" s="1" t="s">
        <v>73</v>
      </c>
      <c r="E182" s="1" t="s">
        <v>44</v>
      </c>
      <c r="F182" s="1" t="s">
        <v>24</v>
      </c>
      <c r="G182" s="1" t="s">
        <v>59</v>
      </c>
      <c r="H182" s="2">
        <v>45300</v>
      </c>
      <c r="I182" s="1" t="s">
        <v>26</v>
      </c>
      <c r="J182" s="1" t="s">
        <v>255</v>
      </c>
      <c r="K182" s="1">
        <v>6</v>
      </c>
      <c r="L182" s="1"/>
      <c r="M182" s="1"/>
      <c r="N182" s="1">
        <v>1130</v>
      </c>
      <c r="O182" s="1">
        <v>50</v>
      </c>
      <c r="P182" s="2">
        <v>45580</v>
      </c>
      <c r="Q182" s="2">
        <v>45363</v>
      </c>
    </row>
    <row r="183" spans="1:17" x14ac:dyDescent="0.35">
      <c r="A183" s="1" t="s">
        <v>259</v>
      </c>
      <c r="B183" s="1" t="s">
        <v>41</v>
      </c>
      <c r="C183" s="1" t="s">
        <v>42</v>
      </c>
      <c r="D183" s="1" t="s">
        <v>43</v>
      </c>
      <c r="E183" s="1" t="s">
        <v>47</v>
      </c>
      <c r="F183" s="1" t="s">
        <v>24</v>
      </c>
      <c r="G183" s="1" t="s">
        <v>39</v>
      </c>
      <c r="H183" s="2">
        <v>45402</v>
      </c>
      <c r="I183" s="1" t="s">
        <v>26</v>
      </c>
      <c r="J183" s="1" t="s">
        <v>255</v>
      </c>
      <c r="K183" s="1">
        <v>6</v>
      </c>
      <c r="L183" s="1"/>
      <c r="M183" s="1"/>
      <c r="N183" s="1">
        <v>1936</v>
      </c>
      <c r="O183" s="1">
        <v>40</v>
      </c>
      <c r="P183" s="2">
        <v>45709</v>
      </c>
      <c r="Q183" s="2">
        <v>45457</v>
      </c>
    </row>
    <row r="184" spans="1:17" x14ac:dyDescent="0.35">
      <c r="A184" s="1" t="s">
        <v>260</v>
      </c>
      <c r="B184" s="1" t="s">
        <v>35</v>
      </c>
      <c r="C184" s="1" t="s">
        <v>36</v>
      </c>
      <c r="D184" s="1" t="s">
        <v>37</v>
      </c>
      <c r="E184" s="1" t="s">
        <v>23</v>
      </c>
      <c r="F184" s="1" t="s">
        <v>24</v>
      </c>
      <c r="G184" s="1" t="s">
        <v>48</v>
      </c>
      <c r="H184" s="2">
        <v>45327</v>
      </c>
      <c r="I184" s="1" t="s">
        <v>66</v>
      </c>
      <c r="J184" s="1" t="s">
        <v>255</v>
      </c>
      <c r="K184" s="1">
        <v>6</v>
      </c>
      <c r="L184" s="1"/>
      <c r="M184" s="1"/>
      <c r="N184" s="1">
        <v>1643</v>
      </c>
      <c r="O184" s="1">
        <v>30</v>
      </c>
      <c r="P184" s="2">
        <v>45516</v>
      </c>
      <c r="Q184" s="2">
        <v>45442</v>
      </c>
    </row>
    <row r="185" spans="1:17" x14ac:dyDescent="0.35">
      <c r="A185" s="1" t="s">
        <v>261</v>
      </c>
      <c r="B185" s="1" t="s">
        <v>78</v>
      </c>
      <c r="C185" s="1" t="s">
        <v>79</v>
      </c>
      <c r="D185" s="1" t="s">
        <v>80</v>
      </c>
      <c r="E185" s="1" t="s">
        <v>23</v>
      </c>
      <c r="F185" s="1" t="s">
        <v>24</v>
      </c>
      <c r="G185" s="1" t="s">
        <v>25</v>
      </c>
      <c r="H185" s="2">
        <v>45420</v>
      </c>
      <c r="I185" s="1" t="s">
        <v>26</v>
      </c>
      <c r="J185" s="1" t="s">
        <v>255</v>
      </c>
      <c r="K185" s="1">
        <v>6</v>
      </c>
      <c r="L185" s="1"/>
      <c r="M185" s="1"/>
      <c r="N185" s="1">
        <v>1023</v>
      </c>
      <c r="O185" s="1">
        <v>20</v>
      </c>
      <c r="P185" s="2">
        <v>45681</v>
      </c>
      <c r="Q185" s="2">
        <v>45442</v>
      </c>
    </row>
    <row r="186" spans="1:17" x14ac:dyDescent="0.35">
      <c r="A186" s="1" t="s">
        <v>262</v>
      </c>
      <c r="B186" s="1" t="s">
        <v>20</v>
      </c>
      <c r="C186" s="1" t="s">
        <v>21</v>
      </c>
      <c r="D186" s="1" t="s">
        <v>22</v>
      </c>
      <c r="E186" s="1" t="s">
        <v>54</v>
      </c>
      <c r="F186" s="1" t="s">
        <v>24</v>
      </c>
      <c r="G186" s="1" t="s">
        <v>25</v>
      </c>
      <c r="H186" s="2">
        <v>45409</v>
      </c>
      <c r="I186" s="1" t="s">
        <v>26</v>
      </c>
      <c r="J186" s="1" t="s">
        <v>255</v>
      </c>
      <c r="K186" s="1">
        <v>6</v>
      </c>
      <c r="L186" s="1"/>
      <c r="M186" s="1"/>
      <c r="N186" s="1">
        <v>1086</v>
      </c>
      <c r="O186" s="1">
        <v>30</v>
      </c>
      <c r="P186" s="2">
        <v>45495</v>
      </c>
      <c r="Q186" s="2">
        <v>45455</v>
      </c>
    </row>
    <row r="187" spans="1:17" x14ac:dyDescent="0.35">
      <c r="A187" s="1" t="s">
        <v>263</v>
      </c>
      <c r="B187" s="1" t="s">
        <v>35</v>
      </c>
      <c r="C187" s="1" t="s">
        <v>36</v>
      </c>
      <c r="D187" s="1" t="s">
        <v>37</v>
      </c>
      <c r="E187" s="1" t="s">
        <v>47</v>
      </c>
      <c r="F187" s="1" t="s">
        <v>24</v>
      </c>
      <c r="G187" s="1" t="s">
        <v>48</v>
      </c>
      <c r="H187" s="2">
        <v>45348</v>
      </c>
      <c r="I187" s="1" t="s">
        <v>26</v>
      </c>
      <c r="J187" s="1" t="s">
        <v>255</v>
      </c>
      <c r="K187" s="1">
        <v>6</v>
      </c>
      <c r="L187" s="1"/>
      <c r="M187" s="1"/>
      <c r="N187" s="1">
        <v>710</v>
      </c>
      <c r="O187" s="1">
        <v>40</v>
      </c>
      <c r="P187" s="2">
        <v>45522</v>
      </c>
      <c r="Q187" s="2">
        <v>45441</v>
      </c>
    </row>
    <row r="188" spans="1:17" x14ac:dyDescent="0.35">
      <c r="A188" s="1" t="s">
        <v>264</v>
      </c>
      <c r="B188" s="1" t="s">
        <v>78</v>
      </c>
      <c r="C188" s="1" t="s">
        <v>79</v>
      </c>
      <c r="D188" s="1" t="s">
        <v>80</v>
      </c>
      <c r="E188" s="1" t="s">
        <v>64</v>
      </c>
      <c r="F188" s="1" t="s">
        <v>24</v>
      </c>
      <c r="G188" s="1" t="s">
        <v>33</v>
      </c>
      <c r="H188" s="2">
        <v>45339</v>
      </c>
      <c r="I188" s="1" t="s">
        <v>66</v>
      </c>
      <c r="J188" s="1" t="s">
        <v>255</v>
      </c>
      <c r="K188" s="1">
        <v>6</v>
      </c>
      <c r="L188" s="1"/>
      <c r="M188" s="1"/>
      <c r="N188" s="1">
        <v>1986</v>
      </c>
      <c r="O188" s="1">
        <v>50</v>
      </c>
      <c r="P188" s="2">
        <v>45490</v>
      </c>
      <c r="Q188" s="2">
        <v>45359</v>
      </c>
    </row>
    <row r="189" spans="1:17" x14ac:dyDescent="0.35">
      <c r="A189" s="1" t="s">
        <v>265</v>
      </c>
      <c r="B189" s="1" t="s">
        <v>78</v>
      </c>
      <c r="C189" s="1" t="s">
        <v>79</v>
      </c>
      <c r="D189" s="1" t="s">
        <v>80</v>
      </c>
      <c r="E189" s="1" t="s">
        <v>23</v>
      </c>
      <c r="F189" s="1" t="s">
        <v>24</v>
      </c>
      <c r="G189" s="1" t="s">
        <v>48</v>
      </c>
      <c r="H189" s="2">
        <v>45313</v>
      </c>
      <c r="I189" s="1" t="s">
        <v>66</v>
      </c>
      <c r="J189" s="1" t="s">
        <v>255</v>
      </c>
      <c r="K189" s="1">
        <v>6</v>
      </c>
      <c r="L189" s="1"/>
      <c r="M189" s="1"/>
      <c r="N189" s="1">
        <v>765</v>
      </c>
      <c r="O189" s="1">
        <v>50</v>
      </c>
      <c r="P189" s="2">
        <v>45485</v>
      </c>
      <c r="Q189" s="2">
        <v>45389</v>
      </c>
    </row>
    <row r="190" spans="1:17" x14ac:dyDescent="0.35">
      <c r="A190" s="1" t="s">
        <v>266</v>
      </c>
      <c r="B190" s="1" t="s">
        <v>61</v>
      </c>
      <c r="C190" s="1" t="s">
        <v>62</v>
      </c>
      <c r="D190" s="1" t="s">
        <v>63</v>
      </c>
      <c r="E190" s="1" t="s">
        <v>76</v>
      </c>
      <c r="F190" s="1" t="s">
        <v>24</v>
      </c>
      <c r="G190" s="1" t="s">
        <v>48</v>
      </c>
      <c r="H190" s="2">
        <v>45369</v>
      </c>
      <c r="I190" s="1" t="s">
        <v>66</v>
      </c>
      <c r="J190" s="1" t="s">
        <v>255</v>
      </c>
      <c r="K190" s="1">
        <v>6</v>
      </c>
      <c r="L190" s="1"/>
      <c r="M190" s="1"/>
      <c r="N190" s="1">
        <v>1071</v>
      </c>
      <c r="O190" s="1">
        <v>30</v>
      </c>
      <c r="P190" s="2">
        <v>45446</v>
      </c>
      <c r="Q190" s="2">
        <v>45437</v>
      </c>
    </row>
    <row r="191" spans="1:17" x14ac:dyDescent="0.35">
      <c r="A191" s="1" t="s">
        <v>267</v>
      </c>
      <c r="B191" s="1" t="s">
        <v>61</v>
      </c>
      <c r="C191" s="1" t="s">
        <v>62</v>
      </c>
      <c r="D191" s="1" t="s">
        <v>63</v>
      </c>
      <c r="E191" s="1" t="s">
        <v>23</v>
      </c>
      <c r="F191" s="1" t="s">
        <v>24</v>
      </c>
      <c r="G191" s="1" t="s">
        <v>59</v>
      </c>
      <c r="H191" s="2">
        <v>45342</v>
      </c>
      <c r="I191" s="1" t="s">
        <v>26</v>
      </c>
      <c r="J191" s="1" t="s">
        <v>255</v>
      </c>
      <c r="K191" s="1">
        <v>6</v>
      </c>
      <c r="L191" s="1"/>
      <c r="M191" s="1"/>
      <c r="N191" s="1">
        <v>1189</v>
      </c>
      <c r="O191" s="1">
        <v>20</v>
      </c>
      <c r="P191" s="2">
        <v>45418</v>
      </c>
      <c r="Q191" s="2">
        <v>45394</v>
      </c>
    </row>
    <row r="192" spans="1:17" x14ac:dyDescent="0.35">
      <c r="A192" s="1" t="s">
        <v>268</v>
      </c>
      <c r="B192" s="1" t="s">
        <v>61</v>
      </c>
      <c r="C192" s="1" t="s">
        <v>62</v>
      </c>
      <c r="D192" s="1" t="s">
        <v>63</v>
      </c>
      <c r="E192" s="1" t="s">
        <v>103</v>
      </c>
      <c r="F192" s="1" t="s">
        <v>24</v>
      </c>
      <c r="G192" s="1" t="s">
        <v>48</v>
      </c>
      <c r="H192" s="2">
        <v>45356</v>
      </c>
      <c r="I192" s="1" t="s">
        <v>26</v>
      </c>
      <c r="J192" s="1" t="s">
        <v>255</v>
      </c>
      <c r="K192" s="1">
        <v>6</v>
      </c>
      <c r="L192" s="1"/>
      <c r="M192" s="1"/>
      <c r="N192" s="1">
        <v>387</v>
      </c>
      <c r="O192" s="1">
        <v>40</v>
      </c>
      <c r="P192" s="2">
        <v>45435</v>
      </c>
      <c r="Q192" s="2">
        <v>45460</v>
      </c>
    </row>
    <row r="193" spans="1:17" x14ac:dyDescent="0.35">
      <c r="A193" s="1" t="s">
        <v>269</v>
      </c>
      <c r="B193" s="1" t="s">
        <v>71</v>
      </c>
      <c r="C193" s="1" t="s">
        <v>72</v>
      </c>
      <c r="D193" s="1" t="s">
        <v>73</v>
      </c>
      <c r="E193" s="1" t="s">
        <v>120</v>
      </c>
      <c r="F193" s="1" t="s">
        <v>24</v>
      </c>
      <c r="G193" s="1" t="s">
        <v>25</v>
      </c>
      <c r="H193" s="2">
        <v>45380</v>
      </c>
      <c r="I193" s="1" t="s">
        <v>66</v>
      </c>
      <c r="J193" s="1" t="s">
        <v>255</v>
      </c>
      <c r="K193" s="1">
        <v>6</v>
      </c>
      <c r="L193" s="1"/>
      <c r="M193" s="1"/>
      <c r="N193" s="1">
        <v>404</v>
      </c>
      <c r="O193" s="1">
        <v>70</v>
      </c>
      <c r="P193" s="2">
        <v>45442</v>
      </c>
      <c r="Q193" s="2">
        <v>45453</v>
      </c>
    </row>
    <row r="194" spans="1:17" x14ac:dyDescent="0.35">
      <c r="A194" s="1" t="s">
        <v>270</v>
      </c>
      <c r="B194" s="1" t="s">
        <v>35</v>
      </c>
      <c r="C194" s="1" t="s">
        <v>36</v>
      </c>
      <c r="D194" s="1" t="s">
        <v>37</v>
      </c>
      <c r="E194" s="1" t="s">
        <v>64</v>
      </c>
      <c r="F194" s="1" t="s">
        <v>24</v>
      </c>
      <c r="G194" s="1" t="s">
        <v>59</v>
      </c>
      <c r="H194" s="2">
        <v>45404</v>
      </c>
      <c r="I194" s="1" t="s">
        <v>26</v>
      </c>
      <c r="J194" s="1" t="s">
        <v>255</v>
      </c>
      <c r="K194" s="1">
        <v>6</v>
      </c>
      <c r="L194" s="1"/>
      <c r="M194" s="1"/>
      <c r="N194" s="1">
        <v>789</v>
      </c>
      <c r="O194" s="1">
        <v>50</v>
      </c>
      <c r="P194" s="2">
        <v>45538</v>
      </c>
      <c r="Q194" s="2">
        <v>45451</v>
      </c>
    </row>
    <row r="195" spans="1:17" x14ac:dyDescent="0.35">
      <c r="A195" s="1" t="s">
        <v>271</v>
      </c>
      <c r="B195" s="1" t="s">
        <v>35</v>
      </c>
      <c r="C195" s="1" t="s">
        <v>36</v>
      </c>
      <c r="D195" s="1" t="s">
        <v>37</v>
      </c>
      <c r="E195" s="1" t="s">
        <v>47</v>
      </c>
      <c r="F195" s="1" t="s">
        <v>24</v>
      </c>
      <c r="G195" s="1" t="s">
        <v>33</v>
      </c>
      <c r="H195" s="2">
        <v>45348</v>
      </c>
      <c r="I195" s="1" t="s">
        <v>66</v>
      </c>
      <c r="J195" s="1" t="s">
        <v>255</v>
      </c>
      <c r="K195" s="1">
        <v>6</v>
      </c>
      <c r="L195" s="1"/>
      <c r="M195" s="1"/>
      <c r="N195" s="1">
        <v>371</v>
      </c>
      <c r="O195" s="1">
        <v>40</v>
      </c>
      <c r="P195" s="2">
        <v>45514</v>
      </c>
      <c r="Q195" s="2">
        <v>45421</v>
      </c>
    </row>
    <row r="196" spans="1:17" x14ac:dyDescent="0.35">
      <c r="A196" s="1" t="s">
        <v>272</v>
      </c>
      <c r="B196" s="1" t="s">
        <v>20</v>
      </c>
      <c r="C196" s="1" t="s">
        <v>21</v>
      </c>
      <c r="D196" s="1" t="s">
        <v>22</v>
      </c>
      <c r="E196" s="1" t="s">
        <v>54</v>
      </c>
      <c r="F196" s="1" t="s">
        <v>24</v>
      </c>
      <c r="G196" s="1" t="s">
        <v>74</v>
      </c>
      <c r="H196" s="2">
        <v>45425</v>
      </c>
      <c r="I196" s="1" t="s">
        <v>26</v>
      </c>
      <c r="J196" s="1" t="s">
        <v>255</v>
      </c>
      <c r="K196" s="1">
        <v>6</v>
      </c>
      <c r="L196" s="1"/>
      <c r="M196" s="1"/>
      <c r="N196" s="1">
        <v>202</v>
      </c>
      <c r="O196" s="1">
        <v>50</v>
      </c>
      <c r="P196" s="2">
        <v>45575</v>
      </c>
      <c r="Q196" s="2">
        <v>45529</v>
      </c>
    </row>
    <row r="197" spans="1:17" x14ac:dyDescent="0.35">
      <c r="A197" s="1" t="s">
        <v>273</v>
      </c>
      <c r="B197" s="1" t="s">
        <v>35</v>
      </c>
      <c r="C197" s="1" t="s">
        <v>36</v>
      </c>
      <c r="D197" s="1" t="s">
        <v>37</v>
      </c>
      <c r="E197" s="1" t="s">
        <v>76</v>
      </c>
      <c r="F197" s="1" t="s">
        <v>24</v>
      </c>
      <c r="G197" s="1" t="s">
        <v>39</v>
      </c>
      <c r="H197" s="2">
        <v>45424</v>
      </c>
      <c r="I197" s="1" t="s">
        <v>49</v>
      </c>
      <c r="J197" s="1" t="s">
        <v>255</v>
      </c>
      <c r="K197" s="1">
        <v>6</v>
      </c>
      <c r="L197" s="1"/>
      <c r="M197" s="1"/>
      <c r="N197" s="1">
        <v>951</v>
      </c>
      <c r="O197" s="1">
        <v>30</v>
      </c>
      <c r="P197" s="2">
        <v>45548</v>
      </c>
      <c r="Q197" s="2">
        <v>45433</v>
      </c>
    </row>
    <row r="198" spans="1:17" x14ac:dyDescent="0.35">
      <c r="A198" s="1" t="s">
        <v>274</v>
      </c>
      <c r="B198" s="1" t="s">
        <v>61</v>
      </c>
      <c r="C198" s="1" t="s">
        <v>62</v>
      </c>
      <c r="D198" s="1" t="s">
        <v>63</v>
      </c>
      <c r="E198" s="1" t="s">
        <v>100</v>
      </c>
      <c r="F198" s="1" t="s">
        <v>24</v>
      </c>
      <c r="G198" s="1" t="s">
        <v>59</v>
      </c>
      <c r="H198" s="2">
        <v>45398</v>
      </c>
      <c r="I198" s="1" t="s">
        <v>66</v>
      </c>
      <c r="J198" s="1" t="s">
        <v>255</v>
      </c>
      <c r="K198" s="1">
        <v>6</v>
      </c>
      <c r="L198" s="1"/>
      <c r="M198" s="1"/>
      <c r="N198" s="1">
        <v>633</v>
      </c>
      <c r="O198" s="1">
        <v>30</v>
      </c>
      <c r="P198" s="2">
        <v>45501</v>
      </c>
      <c r="Q198" s="2">
        <v>45441</v>
      </c>
    </row>
    <row r="199" spans="1:17" x14ac:dyDescent="0.35">
      <c r="A199" s="1" t="s">
        <v>275</v>
      </c>
      <c r="B199" s="1" t="s">
        <v>71</v>
      </c>
      <c r="C199" s="1" t="s">
        <v>72</v>
      </c>
      <c r="D199" s="1" t="s">
        <v>73</v>
      </c>
      <c r="E199" s="1" t="s">
        <v>76</v>
      </c>
      <c r="F199" s="1" t="s">
        <v>24</v>
      </c>
      <c r="G199" s="1" t="s">
        <v>74</v>
      </c>
      <c r="H199" s="2">
        <v>45402</v>
      </c>
      <c r="I199" s="1" t="s">
        <v>26</v>
      </c>
      <c r="J199" s="1" t="s">
        <v>255</v>
      </c>
      <c r="K199" s="1">
        <v>6</v>
      </c>
      <c r="L199" s="1"/>
      <c r="M199" s="1"/>
      <c r="N199" s="1">
        <v>971</v>
      </c>
      <c r="O199" s="1">
        <v>90</v>
      </c>
      <c r="P199" s="2">
        <v>45486</v>
      </c>
      <c r="Q199" s="2">
        <v>45449</v>
      </c>
    </row>
    <row r="200" spans="1:17" x14ac:dyDescent="0.35">
      <c r="A200" s="1" t="s">
        <v>276</v>
      </c>
      <c r="B200" s="1" t="s">
        <v>56</v>
      </c>
      <c r="C200" s="1" t="s">
        <v>57</v>
      </c>
      <c r="D200" s="1" t="s">
        <v>58</v>
      </c>
      <c r="E200" s="1" t="s">
        <v>32</v>
      </c>
      <c r="F200" s="1" t="s">
        <v>24</v>
      </c>
      <c r="G200" s="1" t="s">
        <v>25</v>
      </c>
      <c r="H200" s="2">
        <v>45343</v>
      </c>
      <c r="I200" s="1" t="s">
        <v>26</v>
      </c>
      <c r="J200" s="1" t="s">
        <v>255</v>
      </c>
      <c r="K200" s="1">
        <v>6</v>
      </c>
      <c r="L200" s="1"/>
      <c r="M200" s="1"/>
      <c r="N200" s="1">
        <v>1676</v>
      </c>
      <c r="O200" s="1">
        <v>10</v>
      </c>
      <c r="P200" s="2">
        <v>45614</v>
      </c>
      <c r="Q200" s="2">
        <v>45445</v>
      </c>
    </row>
    <row r="201" spans="1:17" x14ac:dyDescent="0.35">
      <c r="A201" s="1" t="s">
        <v>277</v>
      </c>
      <c r="B201" s="1" t="s">
        <v>61</v>
      </c>
      <c r="C201" s="1" t="s">
        <v>62</v>
      </c>
      <c r="D201" s="1" t="s">
        <v>63</v>
      </c>
      <c r="E201" s="1" t="s">
        <v>54</v>
      </c>
      <c r="F201" s="1" t="s">
        <v>24</v>
      </c>
      <c r="G201" s="1" t="s">
        <v>59</v>
      </c>
      <c r="H201" s="2">
        <v>45398</v>
      </c>
      <c r="I201" s="1" t="s">
        <v>26</v>
      </c>
      <c r="J201" s="1" t="s">
        <v>255</v>
      </c>
      <c r="K201" s="1">
        <v>6</v>
      </c>
      <c r="L201" s="1"/>
      <c r="M201" s="1"/>
      <c r="N201" s="1">
        <v>809</v>
      </c>
      <c r="O201" s="1">
        <v>30</v>
      </c>
      <c r="P201" s="2">
        <v>45465</v>
      </c>
      <c r="Q201" s="2">
        <v>45501</v>
      </c>
    </row>
    <row r="202" spans="1:17" x14ac:dyDescent="0.35">
      <c r="A202" s="1" t="s">
        <v>278</v>
      </c>
      <c r="B202" s="1" t="s">
        <v>71</v>
      </c>
      <c r="C202" s="1" t="s">
        <v>72</v>
      </c>
      <c r="D202" s="1" t="s">
        <v>73</v>
      </c>
      <c r="E202" s="1" t="s">
        <v>68</v>
      </c>
      <c r="F202" s="1" t="s">
        <v>24</v>
      </c>
      <c r="G202" s="1" t="s">
        <v>39</v>
      </c>
      <c r="H202" s="2">
        <v>45350</v>
      </c>
      <c r="I202" s="1" t="s">
        <v>49</v>
      </c>
      <c r="J202" s="1" t="s">
        <v>255</v>
      </c>
      <c r="K202" s="1">
        <v>6</v>
      </c>
      <c r="L202" s="1"/>
      <c r="M202" s="1"/>
      <c r="N202" s="1">
        <v>304</v>
      </c>
      <c r="O202" s="1">
        <v>90</v>
      </c>
      <c r="P202" s="2">
        <v>45467</v>
      </c>
      <c r="Q202" s="2">
        <v>45417</v>
      </c>
    </row>
    <row r="203" spans="1:17" x14ac:dyDescent="0.35">
      <c r="A203" s="1" t="s">
        <v>279</v>
      </c>
      <c r="B203" s="1" t="s">
        <v>51</v>
      </c>
      <c r="C203" s="1" t="s">
        <v>52</v>
      </c>
      <c r="D203" s="1" t="s">
        <v>53</v>
      </c>
      <c r="E203" s="1" t="s">
        <v>120</v>
      </c>
      <c r="F203" s="1" t="s">
        <v>24</v>
      </c>
      <c r="G203" s="1" t="s">
        <v>59</v>
      </c>
      <c r="H203" s="2">
        <v>45394</v>
      </c>
      <c r="I203" s="1" t="s">
        <v>26</v>
      </c>
      <c r="J203" s="1" t="s">
        <v>255</v>
      </c>
      <c r="K203" s="1">
        <v>6</v>
      </c>
      <c r="L203" s="1"/>
      <c r="M203" s="1"/>
      <c r="N203" s="1">
        <v>1584</v>
      </c>
      <c r="O203" s="1">
        <v>40</v>
      </c>
      <c r="P203" s="2">
        <v>45418</v>
      </c>
      <c r="Q203" s="2">
        <v>45465</v>
      </c>
    </row>
    <row r="204" spans="1:17" x14ac:dyDescent="0.35">
      <c r="A204" s="1" t="s">
        <v>280</v>
      </c>
      <c r="B204" s="1" t="s">
        <v>61</v>
      </c>
      <c r="C204" s="1" t="s">
        <v>62</v>
      </c>
      <c r="D204" s="1" t="s">
        <v>63</v>
      </c>
      <c r="E204" s="1" t="s">
        <v>38</v>
      </c>
      <c r="F204" s="1" t="s">
        <v>24</v>
      </c>
      <c r="G204" s="1" t="s">
        <v>74</v>
      </c>
      <c r="H204" s="2">
        <v>45434</v>
      </c>
      <c r="I204" s="1" t="s">
        <v>49</v>
      </c>
      <c r="J204" s="1" t="s">
        <v>255</v>
      </c>
      <c r="K204" s="1">
        <v>6</v>
      </c>
      <c r="L204" s="1"/>
      <c r="M204" s="1"/>
      <c r="N204" s="1">
        <v>894</v>
      </c>
      <c r="O204" s="1">
        <v>30</v>
      </c>
      <c r="P204" s="2">
        <v>45707</v>
      </c>
      <c r="Q204" s="2">
        <v>45515</v>
      </c>
    </row>
    <row r="205" spans="1:17" x14ac:dyDescent="0.35">
      <c r="A205" s="1" t="s">
        <v>281</v>
      </c>
      <c r="B205" s="1" t="s">
        <v>61</v>
      </c>
      <c r="C205" s="1" t="s">
        <v>62</v>
      </c>
      <c r="D205" s="1" t="s">
        <v>63</v>
      </c>
      <c r="E205" s="1" t="s">
        <v>84</v>
      </c>
      <c r="F205" s="1" t="s">
        <v>24</v>
      </c>
      <c r="G205" s="1" t="s">
        <v>85</v>
      </c>
      <c r="H205" s="2">
        <v>45399</v>
      </c>
      <c r="I205" s="1" t="s">
        <v>26</v>
      </c>
      <c r="J205" s="1" t="s">
        <v>255</v>
      </c>
      <c r="K205" s="1">
        <v>6</v>
      </c>
      <c r="L205" s="1"/>
      <c r="M205" s="1"/>
      <c r="N205" s="1">
        <v>1067</v>
      </c>
      <c r="O205" s="1">
        <v>30</v>
      </c>
      <c r="P205" s="2">
        <v>45739</v>
      </c>
      <c r="Q205" s="2">
        <v>45404</v>
      </c>
    </row>
    <row r="206" spans="1:17" x14ac:dyDescent="0.35">
      <c r="A206" s="1" t="s">
        <v>282</v>
      </c>
      <c r="B206" s="1" t="s">
        <v>20</v>
      </c>
      <c r="C206" s="1" t="s">
        <v>21</v>
      </c>
      <c r="D206" s="1" t="s">
        <v>22</v>
      </c>
      <c r="E206" s="1" t="s">
        <v>76</v>
      </c>
      <c r="F206" s="1" t="s">
        <v>24</v>
      </c>
      <c r="G206" s="1" t="s">
        <v>48</v>
      </c>
      <c r="H206" s="2">
        <v>45322</v>
      </c>
      <c r="I206" s="1" t="s">
        <v>66</v>
      </c>
      <c r="J206" s="1" t="s">
        <v>255</v>
      </c>
      <c r="K206" s="1">
        <v>6</v>
      </c>
      <c r="L206" s="1"/>
      <c r="M206" s="1"/>
      <c r="N206" s="1">
        <v>1313</v>
      </c>
      <c r="O206" s="1">
        <v>40</v>
      </c>
      <c r="P206" s="2">
        <v>45473</v>
      </c>
      <c r="Q206" s="2">
        <v>45343</v>
      </c>
    </row>
    <row r="207" spans="1:17" x14ac:dyDescent="0.35">
      <c r="A207" s="1" t="s">
        <v>283</v>
      </c>
      <c r="B207" s="1" t="s">
        <v>51</v>
      </c>
      <c r="C207" s="1" t="s">
        <v>52</v>
      </c>
      <c r="D207" s="1" t="s">
        <v>53</v>
      </c>
      <c r="E207" s="1" t="s">
        <v>47</v>
      </c>
      <c r="F207" s="1" t="s">
        <v>24</v>
      </c>
      <c r="G207" s="1" t="s">
        <v>85</v>
      </c>
      <c r="H207" s="2">
        <v>45310</v>
      </c>
      <c r="I207" s="1" t="s">
        <v>66</v>
      </c>
      <c r="J207" s="1" t="s">
        <v>255</v>
      </c>
      <c r="K207" s="1">
        <v>6</v>
      </c>
      <c r="L207" s="1"/>
      <c r="M207" s="1"/>
      <c r="N207" s="1">
        <v>1219</v>
      </c>
      <c r="O207" s="1">
        <v>30</v>
      </c>
      <c r="P207" s="2">
        <v>45387</v>
      </c>
      <c r="Q207" s="2">
        <v>45349</v>
      </c>
    </row>
    <row r="208" spans="1:17" x14ac:dyDescent="0.35">
      <c r="A208" s="1" t="s">
        <v>284</v>
      </c>
      <c r="B208" s="1" t="s">
        <v>56</v>
      </c>
      <c r="C208" s="1" t="s">
        <v>57</v>
      </c>
      <c r="D208" s="1" t="s">
        <v>58</v>
      </c>
      <c r="E208" s="1" t="s">
        <v>54</v>
      </c>
      <c r="F208" s="1" t="s">
        <v>24</v>
      </c>
      <c r="G208" s="1" t="s">
        <v>48</v>
      </c>
      <c r="H208" s="2">
        <v>45357</v>
      </c>
      <c r="I208" s="1" t="s">
        <v>66</v>
      </c>
      <c r="J208" s="1" t="s">
        <v>255</v>
      </c>
      <c r="K208" s="1">
        <v>6</v>
      </c>
      <c r="L208" s="1"/>
      <c r="M208" s="1"/>
      <c r="N208" s="1">
        <v>1363</v>
      </c>
      <c r="O208" s="1">
        <v>30</v>
      </c>
      <c r="P208" s="2">
        <v>45423</v>
      </c>
      <c r="Q208" s="2">
        <v>45372</v>
      </c>
    </row>
    <row r="209" spans="1:17" x14ac:dyDescent="0.35">
      <c r="A209" s="1" t="s">
        <v>285</v>
      </c>
      <c r="B209" s="1" t="s">
        <v>20</v>
      </c>
      <c r="C209" s="1" t="s">
        <v>21</v>
      </c>
      <c r="D209" s="1" t="s">
        <v>22</v>
      </c>
      <c r="E209" s="1" t="s">
        <v>54</v>
      </c>
      <c r="F209" s="1" t="s">
        <v>24</v>
      </c>
      <c r="G209" s="1" t="s">
        <v>87</v>
      </c>
      <c r="H209" s="2">
        <v>45301</v>
      </c>
      <c r="I209" s="1" t="s">
        <v>49</v>
      </c>
      <c r="J209" s="1" t="s">
        <v>255</v>
      </c>
      <c r="K209" s="1">
        <v>6</v>
      </c>
      <c r="L209" s="1"/>
      <c r="M209" s="1"/>
      <c r="N209" s="1">
        <v>1693</v>
      </c>
      <c r="O209" s="1">
        <v>80</v>
      </c>
      <c r="P209" s="2">
        <v>45596</v>
      </c>
      <c r="Q209" s="2">
        <v>45301</v>
      </c>
    </row>
    <row r="210" spans="1:17" x14ac:dyDescent="0.35">
      <c r="A210" s="1" t="s">
        <v>286</v>
      </c>
      <c r="B210" s="1" t="s">
        <v>35</v>
      </c>
      <c r="C210" s="1" t="s">
        <v>36</v>
      </c>
      <c r="D210" s="1" t="s">
        <v>37</v>
      </c>
      <c r="E210" s="1" t="s">
        <v>64</v>
      </c>
      <c r="F210" s="1" t="s">
        <v>24</v>
      </c>
      <c r="G210" s="1" t="s">
        <v>85</v>
      </c>
      <c r="H210" s="2">
        <v>45295</v>
      </c>
      <c r="I210" s="1" t="s">
        <v>26</v>
      </c>
      <c r="J210" s="1" t="s">
        <v>255</v>
      </c>
      <c r="K210" s="1">
        <v>6</v>
      </c>
      <c r="L210" s="1"/>
      <c r="M210" s="1"/>
      <c r="N210" s="1">
        <v>844</v>
      </c>
      <c r="O210" s="1">
        <v>70</v>
      </c>
      <c r="P210" s="2">
        <v>45644</v>
      </c>
      <c r="Q210" s="2">
        <v>45341</v>
      </c>
    </row>
    <row r="211" spans="1:17" x14ac:dyDescent="0.35">
      <c r="A211" s="1" t="s">
        <v>287</v>
      </c>
      <c r="B211" s="1" t="s">
        <v>29</v>
      </c>
      <c r="C211" s="1" t="s">
        <v>30</v>
      </c>
      <c r="D211" s="1" t="s">
        <v>31</v>
      </c>
      <c r="E211" s="1" t="s">
        <v>124</v>
      </c>
      <c r="F211" s="1" t="s">
        <v>24</v>
      </c>
      <c r="G211" s="1" t="s">
        <v>33</v>
      </c>
      <c r="H211" s="2">
        <v>45435</v>
      </c>
      <c r="I211" s="1" t="s">
        <v>49</v>
      </c>
      <c r="J211" s="1" t="s">
        <v>255</v>
      </c>
      <c r="K211" s="1">
        <v>6</v>
      </c>
      <c r="L211" s="1"/>
      <c r="M211" s="1"/>
      <c r="N211" s="1">
        <v>1336</v>
      </c>
      <c r="O211" s="1">
        <v>80</v>
      </c>
      <c r="P211" s="2">
        <v>45670</v>
      </c>
      <c r="Q211" s="2">
        <v>45516</v>
      </c>
    </row>
    <row r="212" spans="1:17" x14ac:dyDescent="0.35">
      <c r="A212" s="1" t="s">
        <v>288</v>
      </c>
      <c r="B212" s="1" t="s">
        <v>56</v>
      </c>
      <c r="C212" s="1" t="s">
        <v>57</v>
      </c>
      <c r="D212" s="1" t="s">
        <v>58</v>
      </c>
      <c r="E212" s="1" t="s">
        <v>47</v>
      </c>
      <c r="F212" s="1" t="s">
        <v>24</v>
      </c>
      <c r="G212" s="1" t="s">
        <v>33</v>
      </c>
      <c r="H212" s="2">
        <v>45362</v>
      </c>
      <c r="I212" s="1" t="s">
        <v>66</v>
      </c>
      <c r="J212" s="1" t="s">
        <v>255</v>
      </c>
      <c r="K212" s="1">
        <v>6</v>
      </c>
      <c r="L212" s="1"/>
      <c r="M212" s="1"/>
      <c r="N212" s="1">
        <v>267</v>
      </c>
      <c r="O212" s="1">
        <v>90</v>
      </c>
      <c r="P212" s="2">
        <v>45388</v>
      </c>
      <c r="Q212" s="2">
        <v>45381</v>
      </c>
    </row>
    <row r="213" spans="1:17" x14ac:dyDescent="0.35">
      <c r="A213" s="1" t="s">
        <v>289</v>
      </c>
      <c r="B213" s="1" t="s">
        <v>78</v>
      </c>
      <c r="C213" s="1" t="s">
        <v>79</v>
      </c>
      <c r="D213" s="1" t="s">
        <v>80</v>
      </c>
      <c r="E213" s="1" t="s">
        <v>32</v>
      </c>
      <c r="F213" s="1" t="s">
        <v>24</v>
      </c>
      <c r="G213" s="1" t="s">
        <v>48</v>
      </c>
      <c r="H213" s="2">
        <v>45302</v>
      </c>
      <c r="I213" s="1" t="s">
        <v>49</v>
      </c>
      <c r="J213" s="1" t="s">
        <v>255</v>
      </c>
      <c r="K213" s="1">
        <v>6</v>
      </c>
      <c r="L213" s="1"/>
      <c r="M213" s="1"/>
      <c r="N213" s="1">
        <v>559</v>
      </c>
      <c r="O213" s="1">
        <v>40</v>
      </c>
      <c r="P213" s="2">
        <v>45619</v>
      </c>
      <c r="Q213" s="2">
        <v>45413</v>
      </c>
    </row>
    <row r="214" spans="1:17" x14ac:dyDescent="0.35">
      <c r="A214" s="1" t="s">
        <v>290</v>
      </c>
      <c r="B214" s="1" t="s">
        <v>20</v>
      </c>
      <c r="C214" s="1" t="s">
        <v>21</v>
      </c>
      <c r="D214" s="1" t="s">
        <v>22</v>
      </c>
      <c r="E214" s="1" t="s">
        <v>54</v>
      </c>
      <c r="F214" s="1" t="s">
        <v>24</v>
      </c>
      <c r="G214" s="1" t="s">
        <v>59</v>
      </c>
      <c r="H214" s="2">
        <v>45377</v>
      </c>
      <c r="I214" s="1" t="s">
        <v>49</v>
      </c>
      <c r="J214" s="1" t="s">
        <v>255</v>
      </c>
      <c r="K214" s="1">
        <v>6</v>
      </c>
      <c r="L214" s="1"/>
      <c r="M214" s="1"/>
      <c r="N214" s="1">
        <v>1204</v>
      </c>
      <c r="O214" s="1">
        <v>20</v>
      </c>
      <c r="P214" s="2">
        <v>45454</v>
      </c>
      <c r="Q214" s="2">
        <v>45462</v>
      </c>
    </row>
    <row r="215" spans="1:17" x14ac:dyDescent="0.35">
      <c r="A215" s="1" t="s">
        <v>291</v>
      </c>
      <c r="B215" s="1" t="s">
        <v>61</v>
      </c>
      <c r="C215" s="1" t="s">
        <v>62</v>
      </c>
      <c r="D215" s="1" t="s">
        <v>63</v>
      </c>
      <c r="E215" s="1" t="s">
        <v>23</v>
      </c>
      <c r="F215" s="1" t="s">
        <v>24</v>
      </c>
      <c r="G215" s="1" t="s">
        <v>48</v>
      </c>
      <c r="H215" s="2">
        <v>45343</v>
      </c>
      <c r="I215" s="1" t="s">
        <v>66</v>
      </c>
      <c r="J215" s="1" t="s">
        <v>255</v>
      </c>
      <c r="K215" s="1">
        <v>6</v>
      </c>
      <c r="L215" s="1"/>
      <c r="M215" s="1"/>
      <c r="N215" s="1">
        <v>1938</v>
      </c>
      <c r="O215" s="1">
        <v>20</v>
      </c>
      <c r="P215" s="2">
        <v>45700</v>
      </c>
      <c r="Q215" s="2">
        <v>45368</v>
      </c>
    </row>
    <row r="216" spans="1:17" x14ac:dyDescent="0.35">
      <c r="A216" s="1" t="s">
        <v>292</v>
      </c>
      <c r="B216" s="1" t="s">
        <v>35</v>
      </c>
      <c r="C216" s="1" t="s">
        <v>36</v>
      </c>
      <c r="D216" s="1" t="s">
        <v>37</v>
      </c>
      <c r="E216" s="1" t="s">
        <v>47</v>
      </c>
      <c r="F216" s="1" t="s">
        <v>24</v>
      </c>
      <c r="G216" s="1" t="s">
        <v>39</v>
      </c>
      <c r="H216" s="2">
        <v>45407</v>
      </c>
      <c r="I216" s="1" t="s">
        <v>26</v>
      </c>
      <c r="J216" s="1" t="s">
        <v>255</v>
      </c>
      <c r="K216" s="1">
        <v>6</v>
      </c>
      <c r="L216" s="1"/>
      <c r="M216" s="1"/>
      <c r="N216" s="1">
        <v>985</v>
      </c>
      <c r="O216" s="1">
        <v>40</v>
      </c>
      <c r="P216" s="2">
        <v>45716</v>
      </c>
      <c r="Q216" s="2">
        <v>45525</v>
      </c>
    </row>
    <row r="217" spans="1:17" x14ac:dyDescent="0.35">
      <c r="A217" s="1" t="s">
        <v>293</v>
      </c>
      <c r="B217" s="1" t="s">
        <v>61</v>
      </c>
      <c r="C217" s="1" t="s">
        <v>62</v>
      </c>
      <c r="D217" s="1" t="s">
        <v>63</v>
      </c>
      <c r="E217" s="1" t="s">
        <v>103</v>
      </c>
      <c r="F217" s="1" t="s">
        <v>24</v>
      </c>
      <c r="G217" s="1" t="s">
        <v>39</v>
      </c>
      <c r="H217" s="2">
        <v>45329</v>
      </c>
      <c r="I217" s="1" t="s">
        <v>66</v>
      </c>
      <c r="J217" s="1" t="s">
        <v>255</v>
      </c>
      <c r="K217" s="1">
        <v>6</v>
      </c>
      <c r="L217" s="1"/>
      <c r="M217" s="1"/>
      <c r="N217" s="1">
        <v>1787</v>
      </c>
      <c r="O217" s="1">
        <v>60</v>
      </c>
      <c r="P217" s="2">
        <v>45522</v>
      </c>
      <c r="Q217" s="2">
        <v>45428</v>
      </c>
    </row>
    <row r="218" spans="1:17" x14ac:dyDescent="0.35">
      <c r="A218" s="1" t="s">
        <v>294</v>
      </c>
      <c r="B218" s="1" t="s">
        <v>78</v>
      </c>
      <c r="C218" s="1" t="s">
        <v>79</v>
      </c>
      <c r="D218" s="1" t="s">
        <v>80</v>
      </c>
      <c r="E218" s="1" t="s">
        <v>47</v>
      </c>
      <c r="F218" s="1" t="s">
        <v>24</v>
      </c>
      <c r="G218" s="1" t="s">
        <v>39</v>
      </c>
      <c r="H218" s="2">
        <v>45374</v>
      </c>
      <c r="I218" s="1" t="s">
        <v>26</v>
      </c>
      <c r="J218" s="1" t="s">
        <v>255</v>
      </c>
      <c r="K218" s="1">
        <v>6</v>
      </c>
      <c r="L218" s="1"/>
      <c r="M218" s="1"/>
      <c r="N218" s="1">
        <v>1949</v>
      </c>
      <c r="O218" s="1">
        <v>50</v>
      </c>
      <c r="P218" s="2">
        <v>45733</v>
      </c>
      <c r="Q218" s="2">
        <v>45421</v>
      </c>
    </row>
    <row r="219" spans="1:17" x14ac:dyDescent="0.35">
      <c r="A219" s="1" t="s">
        <v>295</v>
      </c>
      <c r="B219" s="1" t="s">
        <v>51</v>
      </c>
      <c r="C219" s="1" t="s">
        <v>52</v>
      </c>
      <c r="D219" s="1" t="s">
        <v>53</v>
      </c>
      <c r="E219" s="1" t="s">
        <v>84</v>
      </c>
      <c r="F219" s="1" t="s">
        <v>24</v>
      </c>
      <c r="G219" s="1" t="s">
        <v>74</v>
      </c>
      <c r="H219" s="2">
        <v>45310</v>
      </c>
      <c r="I219" s="1" t="s">
        <v>66</v>
      </c>
      <c r="J219" s="1" t="s">
        <v>255</v>
      </c>
      <c r="K219" s="1">
        <v>6</v>
      </c>
      <c r="L219" s="1"/>
      <c r="M219" s="1"/>
      <c r="N219" s="1">
        <v>1964</v>
      </c>
      <c r="O219" s="1">
        <v>70</v>
      </c>
      <c r="P219" s="2">
        <v>45573</v>
      </c>
      <c r="Q219" s="2">
        <v>45354</v>
      </c>
    </row>
    <row r="220" spans="1:17" x14ac:dyDescent="0.35">
      <c r="A220" s="1" t="s">
        <v>296</v>
      </c>
      <c r="B220" s="1" t="s">
        <v>35</v>
      </c>
      <c r="C220" s="1" t="s">
        <v>36</v>
      </c>
      <c r="D220" s="1" t="s">
        <v>37</v>
      </c>
      <c r="E220" s="1" t="s">
        <v>100</v>
      </c>
      <c r="F220" s="1" t="s">
        <v>24</v>
      </c>
      <c r="G220" s="1" t="s">
        <v>48</v>
      </c>
      <c r="H220" s="2">
        <v>45385</v>
      </c>
      <c r="I220" s="1" t="s">
        <v>66</v>
      </c>
      <c r="J220" s="1" t="s">
        <v>255</v>
      </c>
      <c r="K220" s="1">
        <v>6</v>
      </c>
      <c r="L220" s="1"/>
      <c r="M220" s="1"/>
      <c r="N220" s="1">
        <v>825</v>
      </c>
      <c r="O220" s="1">
        <v>50</v>
      </c>
      <c r="P220" s="2">
        <v>45538</v>
      </c>
      <c r="Q220" s="2">
        <v>45505</v>
      </c>
    </row>
    <row r="221" spans="1:17" x14ac:dyDescent="0.35">
      <c r="A221" s="1" t="s">
        <v>297</v>
      </c>
      <c r="B221" s="1" t="s">
        <v>61</v>
      </c>
      <c r="C221" s="1" t="s">
        <v>62</v>
      </c>
      <c r="D221" s="1" t="s">
        <v>63</v>
      </c>
      <c r="E221" s="1" t="s">
        <v>23</v>
      </c>
      <c r="F221" s="1" t="s">
        <v>24</v>
      </c>
      <c r="G221" s="1" t="s">
        <v>48</v>
      </c>
      <c r="H221" s="2">
        <v>45440</v>
      </c>
      <c r="I221" s="1" t="s">
        <v>26</v>
      </c>
      <c r="J221" s="1" t="s">
        <v>255</v>
      </c>
      <c r="K221" s="1">
        <v>6</v>
      </c>
      <c r="L221" s="1"/>
      <c r="M221" s="1"/>
      <c r="N221" s="1">
        <v>559</v>
      </c>
      <c r="O221" s="1">
        <v>90</v>
      </c>
      <c r="P221" s="2">
        <v>45739</v>
      </c>
      <c r="Q221" s="2">
        <v>45506</v>
      </c>
    </row>
    <row r="222" spans="1:17" x14ac:dyDescent="0.35">
      <c r="A222" s="1" t="s">
        <v>298</v>
      </c>
      <c r="B222" s="1" t="s">
        <v>41</v>
      </c>
      <c r="C222" s="1" t="s">
        <v>42</v>
      </c>
      <c r="D222" s="1" t="s">
        <v>43</v>
      </c>
      <c r="E222" s="1" t="s">
        <v>103</v>
      </c>
      <c r="F222" s="1" t="s">
        <v>24</v>
      </c>
      <c r="G222" s="1" t="s">
        <v>39</v>
      </c>
      <c r="H222" s="2">
        <v>45325</v>
      </c>
      <c r="I222" s="1" t="s">
        <v>66</v>
      </c>
      <c r="J222" s="1" t="s">
        <v>255</v>
      </c>
      <c r="K222" s="1">
        <v>6</v>
      </c>
      <c r="L222" s="1"/>
      <c r="M222" s="1"/>
      <c r="N222" s="1">
        <v>1905</v>
      </c>
      <c r="O222" s="1">
        <v>30</v>
      </c>
      <c r="P222" s="2">
        <v>45502</v>
      </c>
      <c r="Q222" s="2">
        <v>45445</v>
      </c>
    </row>
    <row r="223" spans="1:17" x14ac:dyDescent="0.35">
      <c r="A223" s="1" t="s">
        <v>299</v>
      </c>
      <c r="B223" s="1" t="s">
        <v>61</v>
      </c>
      <c r="C223" s="1" t="s">
        <v>62</v>
      </c>
      <c r="D223" s="1" t="s">
        <v>63</v>
      </c>
      <c r="E223" s="1" t="s">
        <v>76</v>
      </c>
      <c r="F223" s="1" t="s">
        <v>24</v>
      </c>
      <c r="G223" s="1" t="s">
        <v>25</v>
      </c>
      <c r="H223" s="2">
        <v>45365</v>
      </c>
      <c r="I223" s="1" t="s">
        <v>26</v>
      </c>
      <c r="J223" s="1" t="s">
        <v>255</v>
      </c>
      <c r="K223" s="1">
        <v>6</v>
      </c>
      <c r="L223" s="1"/>
      <c r="M223" s="1"/>
      <c r="N223" s="1">
        <v>1472</v>
      </c>
      <c r="O223" s="1">
        <v>30</v>
      </c>
      <c r="P223" s="2">
        <v>45400</v>
      </c>
      <c r="Q223" s="2">
        <v>45474</v>
      </c>
    </row>
    <row r="224" spans="1:17" x14ac:dyDescent="0.35">
      <c r="A224" s="1" t="s">
        <v>300</v>
      </c>
      <c r="B224" s="1" t="s">
        <v>20</v>
      </c>
      <c r="C224" s="1" t="s">
        <v>21</v>
      </c>
      <c r="D224" s="1" t="s">
        <v>22</v>
      </c>
      <c r="E224" s="1" t="s">
        <v>44</v>
      </c>
      <c r="F224" s="1" t="s">
        <v>24</v>
      </c>
      <c r="G224" s="1" t="s">
        <v>39</v>
      </c>
      <c r="H224" s="2">
        <v>45301</v>
      </c>
      <c r="I224" s="1" t="s">
        <v>26</v>
      </c>
      <c r="J224" s="1" t="s">
        <v>255</v>
      </c>
      <c r="K224" s="1">
        <v>6</v>
      </c>
      <c r="L224" s="1"/>
      <c r="M224" s="1"/>
      <c r="N224" s="1">
        <v>623</v>
      </c>
      <c r="O224" s="1">
        <v>30</v>
      </c>
      <c r="P224" s="2">
        <v>45590</v>
      </c>
      <c r="Q224" s="2">
        <v>45352</v>
      </c>
    </row>
    <row r="225" spans="1:17" x14ac:dyDescent="0.35">
      <c r="A225" s="1" t="s">
        <v>301</v>
      </c>
      <c r="B225" s="1" t="s">
        <v>51</v>
      </c>
      <c r="C225" s="1" t="s">
        <v>52</v>
      </c>
      <c r="D225" s="1" t="s">
        <v>53</v>
      </c>
      <c r="E225" s="1" t="s">
        <v>54</v>
      </c>
      <c r="F225" s="1" t="s">
        <v>24</v>
      </c>
      <c r="G225" s="1" t="s">
        <v>39</v>
      </c>
      <c r="H225" s="2">
        <v>45367</v>
      </c>
      <c r="I225" s="1" t="s">
        <v>66</v>
      </c>
      <c r="J225" s="1" t="s">
        <v>255</v>
      </c>
      <c r="K225" s="1">
        <v>6</v>
      </c>
      <c r="L225" s="1"/>
      <c r="M225" s="1"/>
      <c r="N225" s="1">
        <v>555</v>
      </c>
      <c r="O225" s="1">
        <v>50</v>
      </c>
      <c r="P225" s="2">
        <v>45708</v>
      </c>
      <c r="Q225" s="2">
        <v>45448</v>
      </c>
    </row>
    <row r="226" spans="1:17" x14ac:dyDescent="0.35">
      <c r="A226" s="1" t="s">
        <v>302</v>
      </c>
      <c r="B226" s="1" t="s">
        <v>71</v>
      </c>
      <c r="C226" s="1" t="s">
        <v>72</v>
      </c>
      <c r="D226" s="1" t="s">
        <v>73</v>
      </c>
      <c r="E226" s="1" t="s">
        <v>54</v>
      </c>
      <c r="F226" s="1" t="s">
        <v>24</v>
      </c>
      <c r="G226" s="1" t="s">
        <v>48</v>
      </c>
      <c r="H226" s="2">
        <v>45416</v>
      </c>
      <c r="I226" s="1" t="s">
        <v>26</v>
      </c>
      <c r="J226" s="1" t="s">
        <v>255</v>
      </c>
      <c r="K226" s="1">
        <v>6</v>
      </c>
      <c r="L226" s="1"/>
      <c r="M226" s="1"/>
      <c r="N226" s="1">
        <v>1662</v>
      </c>
      <c r="O226" s="1">
        <v>40</v>
      </c>
      <c r="P226" s="2">
        <v>45565</v>
      </c>
      <c r="Q226" s="2">
        <v>45484</v>
      </c>
    </row>
    <row r="227" spans="1:17" x14ac:dyDescent="0.35">
      <c r="A227" s="1" t="s">
        <v>303</v>
      </c>
      <c r="B227" s="1" t="s">
        <v>61</v>
      </c>
      <c r="C227" s="1" t="s">
        <v>62</v>
      </c>
      <c r="D227" s="1" t="s">
        <v>63</v>
      </c>
      <c r="E227" s="1" t="s">
        <v>103</v>
      </c>
      <c r="F227" s="1" t="s">
        <v>24</v>
      </c>
      <c r="G227" s="1" t="s">
        <v>59</v>
      </c>
      <c r="H227" s="2">
        <v>45391</v>
      </c>
      <c r="I227" s="1" t="s">
        <v>66</v>
      </c>
      <c r="J227" s="1" t="s">
        <v>255</v>
      </c>
      <c r="K227" s="1">
        <v>6</v>
      </c>
      <c r="L227" s="1"/>
      <c r="M227" s="1"/>
      <c r="N227" s="1">
        <v>928</v>
      </c>
      <c r="O227" s="1">
        <v>20</v>
      </c>
      <c r="P227" s="2">
        <v>45687</v>
      </c>
      <c r="Q227" s="2">
        <v>45487</v>
      </c>
    </row>
    <row r="228" spans="1:17" x14ac:dyDescent="0.35">
      <c r="A228" s="1" t="s">
        <v>304</v>
      </c>
      <c r="B228" s="1" t="s">
        <v>29</v>
      </c>
      <c r="C228" s="1" t="s">
        <v>30</v>
      </c>
      <c r="D228" s="1" t="s">
        <v>31</v>
      </c>
      <c r="E228" s="1" t="s">
        <v>47</v>
      </c>
      <c r="F228" s="1" t="s">
        <v>24</v>
      </c>
      <c r="G228" s="1" t="s">
        <v>87</v>
      </c>
      <c r="H228" s="2">
        <v>45393</v>
      </c>
      <c r="I228" s="1" t="s">
        <v>66</v>
      </c>
      <c r="J228" s="1" t="s">
        <v>255</v>
      </c>
      <c r="K228" s="1">
        <v>6</v>
      </c>
      <c r="L228" s="1"/>
      <c r="M228" s="1"/>
      <c r="N228" s="1">
        <v>901</v>
      </c>
      <c r="O228" s="1">
        <v>10</v>
      </c>
      <c r="P228" s="2">
        <v>45692</v>
      </c>
      <c r="Q228" s="2">
        <v>45451</v>
      </c>
    </row>
    <row r="229" spans="1:17" x14ac:dyDescent="0.35">
      <c r="A229" s="1" t="s">
        <v>305</v>
      </c>
      <c r="B229" s="1" t="s">
        <v>41</v>
      </c>
      <c r="C229" s="1" t="s">
        <v>42</v>
      </c>
      <c r="D229" s="1" t="s">
        <v>43</v>
      </c>
      <c r="E229" s="1" t="s">
        <v>44</v>
      </c>
      <c r="F229" s="1" t="s">
        <v>24</v>
      </c>
      <c r="G229" s="1" t="s">
        <v>48</v>
      </c>
      <c r="H229" s="2">
        <v>45371</v>
      </c>
      <c r="I229" s="1" t="s">
        <v>26</v>
      </c>
      <c r="J229" s="1" t="s">
        <v>255</v>
      </c>
      <c r="K229" s="1">
        <v>6</v>
      </c>
      <c r="L229" s="1"/>
      <c r="M229" s="1"/>
      <c r="N229" s="1">
        <v>954</v>
      </c>
      <c r="O229" s="1">
        <v>70</v>
      </c>
      <c r="P229" s="2">
        <v>45451</v>
      </c>
      <c r="Q229" s="2">
        <v>45482</v>
      </c>
    </row>
    <row r="230" spans="1:17" x14ac:dyDescent="0.35">
      <c r="A230" s="1" t="s">
        <v>306</v>
      </c>
      <c r="B230" s="1" t="s">
        <v>61</v>
      </c>
      <c r="C230" s="1" t="s">
        <v>62</v>
      </c>
      <c r="D230" s="1" t="s">
        <v>63</v>
      </c>
      <c r="E230" s="1" t="s">
        <v>124</v>
      </c>
      <c r="F230" s="1" t="s">
        <v>24</v>
      </c>
      <c r="G230" s="1" t="s">
        <v>33</v>
      </c>
      <c r="H230" s="2">
        <v>45330</v>
      </c>
      <c r="I230" s="1" t="s">
        <v>26</v>
      </c>
      <c r="J230" s="1" t="s">
        <v>255</v>
      </c>
      <c r="K230" s="1">
        <v>6</v>
      </c>
      <c r="L230" s="1"/>
      <c r="M230" s="1"/>
      <c r="N230" s="1">
        <v>1328</v>
      </c>
      <c r="O230" s="1">
        <v>40</v>
      </c>
      <c r="P230" s="2">
        <v>45358</v>
      </c>
      <c r="Q230" s="2">
        <v>45383</v>
      </c>
    </row>
    <row r="231" spans="1:17" x14ac:dyDescent="0.35">
      <c r="A231" s="1" t="s">
        <v>307</v>
      </c>
      <c r="B231" s="1" t="s">
        <v>51</v>
      </c>
      <c r="C231" s="1" t="s">
        <v>52</v>
      </c>
      <c r="D231" s="1" t="s">
        <v>53</v>
      </c>
      <c r="E231" s="1" t="s">
        <v>47</v>
      </c>
      <c r="F231" s="1" t="s">
        <v>24</v>
      </c>
      <c r="G231" s="1" t="s">
        <v>39</v>
      </c>
      <c r="H231" s="2">
        <v>45332</v>
      </c>
      <c r="I231" s="1" t="s">
        <v>26</v>
      </c>
      <c r="J231" s="1" t="s">
        <v>255</v>
      </c>
      <c r="K231" s="1">
        <v>6</v>
      </c>
      <c r="L231" s="1"/>
      <c r="M231" s="1"/>
      <c r="N231" s="1">
        <v>1707</v>
      </c>
      <c r="O231" s="1">
        <v>100</v>
      </c>
      <c r="P231" s="2">
        <v>45618</v>
      </c>
      <c r="Q231" s="2">
        <v>45408</v>
      </c>
    </row>
    <row r="232" spans="1:17" x14ac:dyDescent="0.35">
      <c r="A232" s="1" t="s">
        <v>308</v>
      </c>
      <c r="B232" s="1" t="s">
        <v>56</v>
      </c>
      <c r="C232" s="1" t="s">
        <v>57</v>
      </c>
      <c r="D232" s="1" t="s">
        <v>58</v>
      </c>
      <c r="E232" s="1" t="s">
        <v>54</v>
      </c>
      <c r="F232" s="1" t="s">
        <v>24</v>
      </c>
      <c r="G232" s="1" t="s">
        <v>25</v>
      </c>
      <c r="H232" s="2">
        <v>45298</v>
      </c>
      <c r="I232" s="1" t="s">
        <v>26</v>
      </c>
      <c r="J232" s="1" t="s">
        <v>255</v>
      </c>
      <c r="K232" s="1">
        <v>6</v>
      </c>
      <c r="L232" s="1"/>
      <c r="M232" s="1"/>
      <c r="N232" s="1">
        <v>513</v>
      </c>
      <c r="O232" s="1">
        <v>90</v>
      </c>
      <c r="P232" s="2">
        <v>45364</v>
      </c>
      <c r="Q232" s="2">
        <v>45374</v>
      </c>
    </row>
    <row r="233" spans="1:17" x14ac:dyDescent="0.35">
      <c r="A233" s="1" t="s">
        <v>309</v>
      </c>
      <c r="B233" s="1" t="s">
        <v>61</v>
      </c>
      <c r="C233" s="1" t="s">
        <v>62</v>
      </c>
      <c r="D233" s="1" t="s">
        <v>63</v>
      </c>
      <c r="E233" s="1" t="s">
        <v>76</v>
      </c>
      <c r="F233" s="1" t="s">
        <v>24</v>
      </c>
      <c r="G233" s="1" t="s">
        <v>48</v>
      </c>
      <c r="H233" s="2">
        <v>45420</v>
      </c>
      <c r="I233" s="1" t="s">
        <v>49</v>
      </c>
      <c r="J233" s="1" t="s">
        <v>255</v>
      </c>
      <c r="K233" s="1">
        <v>6</v>
      </c>
      <c r="L233" s="1"/>
      <c r="M233" s="1"/>
      <c r="N233" s="1">
        <v>1563</v>
      </c>
      <c r="O233" s="1">
        <v>20</v>
      </c>
      <c r="P233" s="2">
        <v>45509</v>
      </c>
      <c r="Q233" s="2">
        <v>45448</v>
      </c>
    </row>
    <row r="234" spans="1:17" x14ac:dyDescent="0.35">
      <c r="A234" s="1" t="s">
        <v>310</v>
      </c>
      <c r="B234" s="1" t="s">
        <v>78</v>
      </c>
      <c r="C234" s="1" t="s">
        <v>79</v>
      </c>
      <c r="D234" s="1" t="s">
        <v>80</v>
      </c>
      <c r="E234" s="1" t="s">
        <v>76</v>
      </c>
      <c r="F234" s="1" t="s">
        <v>24</v>
      </c>
      <c r="G234" s="1" t="s">
        <v>59</v>
      </c>
      <c r="H234" s="2">
        <v>45351</v>
      </c>
      <c r="I234" s="1" t="s">
        <v>26</v>
      </c>
      <c r="J234" s="1" t="s">
        <v>255</v>
      </c>
      <c r="K234" s="1">
        <v>6</v>
      </c>
      <c r="L234" s="1"/>
      <c r="M234" s="1"/>
      <c r="N234" s="1">
        <v>1898</v>
      </c>
      <c r="O234" s="1">
        <v>40</v>
      </c>
      <c r="P234" s="2">
        <v>45589</v>
      </c>
      <c r="Q234" s="2">
        <v>45416</v>
      </c>
    </row>
    <row r="235" spans="1:17" x14ac:dyDescent="0.35">
      <c r="A235" s="1" t="s">
        <v>311</v>
      </c>
      <c r="B235" s="1" t="s">
        <v>41</v>
      </c>
      <c r="C235" s="1" t="s">
        <v>42</v>
      </c>
      <c r="D235" s="1" t="s">
        <v>43</v>
      </c>
      <c r="E235" s="1" t="s">
        <v>47</v>
      </c>
      <c r="F235" s="1" t="s">
        <v>24</v>
      </c>
      <c r="G235" s="1" t="s">
        <v>39</v>
      </c>
      <c r="H235" s="2">
        <v>45376</v>
      </c>
      <c r="I235" s="1" t="s">
        <v>49</v>
      </c>
      <c r="J235" s="1" t="s">
        <v>255</v>
      </c>
      <c r="K235" s="1">
        <v>6</v>
      </c>
      <c r="L235" s="1"/>
      <c r="M235" s="1"/>
      <c r="N235" s="1">
        <v>480</v>
      </c>
      <c r="O235" s="1">
        <v>40</v>
      </c>
      <c r="P235" s="2">
        <v>45405</v>
      </c>
      <c r="Q235" s="2">
        <v>45447</v>
      </c>
    </row>
    <row r="236" spans="1:17" x14ac:dyDescent="0.35">
      <c r="A236" s="1" t="s">
        <v>312</v>
      </c>
      <c r="B236" s="1" t="s">
        <v>51</v>
      </c>
      <c r="C236" s="1" t="s">
        <v>52</v>
      </c>
      <c r="D236" s="1" t="s">
        <v>53</v>
      </c>
      <c r="E236" s="1" t="s">
        <v>47</v>
      </c>
      <c r="F236" s="1" t="s">
        <v>24</v>
      </c>
      <c r="G236" s="1" t="s">
        <v>59</v>
      </c>
      <c r="H236" s="2">
        <v>45344</v>
      </c>
      <c r="I236" s="1" t="s">
        <v>26</v>
      </c>
      <c r="J236" s="1" t="s">
        <v>255</v>
      </c>
      <c r="K236" s="1">
        <v>6</v>
      </c>
      <c r="L236" s="1"/>
      <c r="M236" s="1"/>
      <c r="N236" s="1">
        <v>563</v>
      </c>
      <c r="O236" s="1">
        <v>40</v>
      </c>
      <c r="P236" s="2">
        <v>45703</v>
      </c>
      <c r="Q236" s="2">
        <v>45423</v>
      </c>
    </row>
    <row r="237" spans="1:17" x14ac:dyDescent="0.35">
      <c r="A237" s="1" t="s">
        <v>313</v>
      </c>
      <c r="B237" s="1" t="s">
        <v>78</v>
      </c>
      <c r="C237" s="1" t="s">
        <v>79</v>
      </c>
      <c r="D237" s="1" t="s">
        <v>80</v>
      </c>
      <c r="E237" s="1" t="s">
        <v>23</v>
      </c>
      <c r="F237" s="1" t="s">
        <v>24</v>
      </c>
      <c r="G237" s="1" t="s">
        <v>48</v>
      </c>
      <c r="H237" s="2">
        <v>45298</v>
      </c>
      <c r="I237" s="1" t="s">
        <v>49</v>
      </c>
      <c r="J237" s="1" t="s">
        <v>255</v>
      </c>
      <c r="K237" s="1">
        <v>6</v>
      </c>
      <c r="L237" s="1"/>
      <c r="M237" s="1"/>
      <c r="N237" s="1">
        <v>583</v>
      </c>
      <c r="O237" s="1">
        <v>60</v>
      </c>
      <c r="P237" s="2">
        <v>45620</v>
      </c>
      <c r="Q237" s="2">
        <v>45371</v>
      </c>
    </row>
    <row r="238" spans="1:17" x14ac:dyDescent="0.35">
      <c r="A238" s="1" t="s">
        <v>314</v>
      </c>
      <c r="B238" s="1" t="s">
        <v>56</v>
      </c>
      <c r="C238" s="1" t="s">
        <v>57</v>
      </c>
      <c r="D238" s="1" t="s">
        <v>58</v>
      </c>
      <c r="E238" s="1" t="s">
        <v>54</v>
      </c>
      <c r="F238" s="1" t="s">
        <v>127</v>
      </c>
      <c r="G238" s="1" t="s">
        <v>85</v>
      </c>
      <c r="H238" s="2">
        <v>45336</v>
      </c>
      <c r="I238" s="1" t="s">
        <v>66</v>
      </c>
      <c r="J238" s="1" t="s">
        <v>255</v>
      </c>
      <c r="K238" s="1">
        <v>6</v>
      </c>
      <c r="L238" s="1"/>
      <c r="M238" s="1"/>
      <c r="N238" s="1">
        <v>974</v>
      </c>
      <c r="O238" s="1">
        <v>100</v>
      </c>
      <c r="P238" s="2">
        <v>45679</v>
      </c>
      <c r="Q238" s="2">
        <v>45432</v>
      </c>
    </row>
    <row r="239" spans="1:17" x14ac:dyDescent="0.35">
      <c r="A239" s="1" t="s">
        <v>315</v>
      </c>
      <c r="B239" s="1" t="s">
        <v>41</v>
      </c>
      <c r="C239" s="1" t="s">
        <v>42</v>
      </c>
      <c r="D239" s="1" t="s">
        <v>43</v>
      </c>
      <c r="E239" s="1" t="s">
        <v>54</v>
      </c>
      <c r="F239" s="1" t="s">
        <v>127</v>
      </c>
      <c r="G239" s="1" t="s">
        <v>25</v>
      </c>
      <c r="H239" s="2">
        <v>45400</v>
      </c>
      <c r="I239" s="1" t="s">
        <v>26</v>
      </c>
      <c r="J239" s="1" t="s">
        <v>255</v>
      </c>
      <c r="K239" s="1">
        <v>6</v>
      </c>
      <c r="L239" s="1"/>
      <c r="M239" s="1"/>
      <c r="N239" s="1">
        <v>595</v>
      </c>
      <c r="O239" s="1">
        <v>20</v>
      </c>
      <c r="P239" s="2">
        <v>45683</v>
      </c>
      <c r="Q239" s="2">
        <v>45431</v>
      </c>
    </row>
    <row r="240" spans="1:17" x14ac:dyDescent="0.35">
      <c r="A240" s="1" t="s">
        <v>316</v>
      </c>
      <c r="B240" s="1" t="s">
        <v>35</v>
      </c>
      <c r="C240" s="1" t="s">
        <v>36</v>
      </c>
      <c r="D240" s="1" t="s">
        <v>37</v>
      </c>
      <c r="E240" s="1" t="s">
        <v>47</v>
      </c>
      <c r="F240" s="1" t="s">
        <v>127</v>
      </c>
      <c r="G240" s="1" t="s">
        <v>33</v>
      </c>
      <c r="H240" s="2">
        <v>45311</v>
      </c>
      <c r="I240" s="1" t="s">
        <v>26</v>
      </c>
      <c r="J240" s="1" t="s">
        <v>255</v>
      </c>
      <c r="K240" s="1">
        <v>6</v>
      </c>
      <c r="L240" s="1"/>
      <c r="M240" s="1"/>
      <c r="N240" s="1">
        <v>283</v>
      </c>
      <c r="O240" s="1">
        <v>20</v>
      </c>
      <c r="P240" s="2">
        <v>45597</v>
      </c>
      <c r="Q240" s="2">
        <v>45402</v>
      </c>
    </row>
    <row r="241" spans="1:17" x14ac:dyDescent="0.35">
      <c r="A241" s="1" t="s">
        <v>317</v>
      </c>
      <c r="B241" s="1" t="s">
        <v>56</v>
      </c>
      <c r="C241" s="1" t="s">
        <v>57</v>
      </c>
      <c r="D241" s="1" t="s">
        <v>58</v>
      </c>
      <c r="E241" s="1" t="s">
        <v>120</v>
      </c>
      <c r="F241" s="1" t="s">
        <v>127</v>
      </c>
      <c r="G241" s="1" t="s">
        <v>39</v>
      </c>
      <c r="H241" s="2">
        <v>45361</v>
      </c>
      <c r="I241" s="1" t="s">
        <v>26</v>
      </c>
      <c r="J241" s="1" t="s">
        <v>255</v>
      </c>
      <c r="K241" s="1">
        <v>6</v>
      </c>
      <c r="L241" s="1"/>
      <c r="M241" s="1"/>
      <c r="N241" s="1">
        <v>545</v>
      </c>
      <c r="O241" s="1">
        <v>30</v>
      </c>
      <c r="P241" s="2">
        <v>45444</v>
      </c>
      <c r="Q241" s="2">
        <v>45442</v>
      </c>
    </row>
    <row r="242" spans="1:17" x14ac:dyDescent="0.35">
      <c r="A242" s="1" t="s">
        <v>318</v>
      </c>
      <c r="B242" s="1" t="s">
        <v>29</v>
      </c>
      <c r="C242" s="1" t="s">
        <v>30</v>
      </c>
      <c r="D242" s="1" t="s">
        <v>31</v>
      </c>
      <c r="E242" s="1" t="s">
        <v>47</v>
      </c>
      <c r="F242" s="1" t="s">
        <v>127</v>
      </c>
      <c r="G242" s="1" t="s">
        <v>87</v>
      </c>
      <c r="H242" s="2">
        <v>45346</v>
      </c>
      <c r="I242" s="1" t="s">
        <v>66</v>
      </c>
      <c r="J242" s="1" t="s">
        <v>255</v>
      </c>
      <c r="K242" s="1">
        <v>6</v>
      </c>
      <c r="L242" s="1"/>
      <c r="M242" s="1"/>
      <c r="N242" s="1">
        <v>1024</v>
      </c>
      <c r="O242" s="1">
        <v>30</v>
      </c>
      <c r="P242" s="2">
        <v>45534</v>
      </c>
      <c r="Q242" s="2">
        <v>45384</v>
      </c>
    </row>
    <row r="243" spans="1:17" x14ac:dyDescent="0.35">
      <c r="A243" s="1" t="s">
        <v>319</v>
      </c>
      <c r="B243" s="1" t="s">
        <v>78</v>
      </c>
      <c r="C243" s="1" t="s">
        <v>79</v>
      </c>
      <c r="D243" s="1" t="s">
        <v>80</v>
      </c>
      <c r="E243" s="1" t="s">
        <v>44</v>
      </c>
      <c r="F243" s="1" t="s">
        <v>127</v>
      </c>
      <c r="G243" s="1" t="s">
        <v>59</v>
      </c>
      <c r="H243" s="2">
        <v>45332</v>
      </c>
      <c r="I243" s="1" t="s">
        <v>26</v>
      </c>
      <c r="J243" s="1" t="s">
        <v>255</v>
      </c>
      <c r="K243" s="1">
        <v>6</v>
      </c>
      <c r="L243" s="1"/>
      <c r="M243" s="1"/>
      <c r="N243" s="1">
        <v>308</v>
      </c>
      <c r="O243" s="1">
        <v>40</v>
      </c>
      <c r="P243" s="2">
        <v>45610</v>
      </c>
      <c r="Q243" s="2">
        <v>45445</v>
      </c>
    </row>
    <row r="244" spans="1:17" x14ac:dyDescent="0.35">
      <c r="A244" s="1" t="s">
        <v>320</v>
      </c>
      <c r="B244" s="1" t="s">
        <v>51</v>
      </c>
      <c r="C244" s="1" t="s">
        <v>52</v>
      </c>
      <c r="D244" s="1" t="s">
        <v>53</v>
      </c>
      <c r="E244" s="1" t="s">
        <v>23</v>
      </c>
      <c r="F244" s="1" t="s">
        <v>127</v>
      </c>
      <c r="G244" s="1" t="s">
        <v>48</v>
      </c>
      <c r="H244" s="2">
        <v>45435</v>
      </c>
      <c r="I244" s="1" t="s">
        <v>66</v>
      </c>
      <c r="J244" s="1" t="s">
        <v>255</v>
      </c>
      <c r="K244" s="1">
        <v>6</v>
      </c>
      <c r="L244" s="1"/>
      <c r="M244" s="1"/>
      <c r="N244" s="1">
        <v>828</v>
      </c>
      <c r="O244" s="1">
        <v>60</v>
      </c>
      <c r="P244" s="2">
        <v>45553</v>
      </c>
      <c r="Q244" s="2">
        <v>45476</v>
      </c>
    </row>
    <row r="245" spans="1:17" x14ac:dyDescent="0.35">
      <c r="A245" s="1" t="s">
        <v>321</v>
      </c>
      <c r="B245" s="1" t="s">
        <v>35</v>
      </c>
      <c r="C245" s="1" t="s">
        <v>36</v>
      </c>
      <c r="D245" s="1" t="s">
        <v>37</v>
      </c>
      <c r="E245" s="1" t="s">
        <v>76</v>
      </c>
      <c r="F245" s="1" t="s">
        <v>127</v>
      </c>
      <c r="G245" s="1" t="s">
        <v>25</v>
      </c>
      <c r="H245" s="2">
        <v>45307</v>
      </c>
      <c r="I245" s="1" t="s">
        <v>26</v>
      </c>
      <c r="J245" s="1" t="s">
        <v>255</v>
      </c>
      <c r="K245" s="1">
        <v>6</v>
      </c>
      <c r="L245" s="1"/>
      <c r="M245" s="1"/>
      <c r="N245" s="1">
        <v>809</v>
      </c>
      <c r="O245" s="1">
        <v>20</v>
      </c>
      <c r="P245" s="2">
        <v>45545</v>
      </c>
      <c r="Q245" s="2">
        <v>45379</v>
      </c>
    </row>
    <row r="246" spans="1:17" x14ac:dyDescent="0.35">
      <c r="A246" s="1" t="s">
        <v>322</v>
      </c>
      <c r="B246" s="1" t="s">
        <v>35</v>
      </c>
      <c r="C246" s="1" t="s">
        <v>36</v>
      </c>
      <c r="D246" s="1" t="s">
        <v>37</v>
      </c>
      <c r="E246" s="1" t="s">
        <v>47</v>
      </c>
      <c r="F246" s="1" t="s">
        <v>127</v>
      </c>
      <c r="G246" s="1" t="s">
        <v>48</v>
      </c>
      <c r="H246" s="2">
        <v>45404</v>
      </c>
      <c r="I246" s="1" t="s">
        <v>26</v>
      </c>
      <c r="J246" s="1" t="s">
        <v>255</v>
      </c>
      <c r="K246" s="1">
        <v>6</v>
      </c>
      <c r="L246" s="1"/>
      <c r="M246" s="1"/>
      <c r="N246" s="1">
        <v>535</v>
      </c>
      <c r="O246" s="1">
        <v>20</v>
      </c>
      <c r="P246" s="2">
        <v>45615</v>
      </c>
      <c r="Q246" s="2">
        <v>45462</v>
      </c>
    </row>
    <row r="247" spans="1:17" x14ac:dyDescent="0.35">
      <c r="A247" s="1" t="s">
        <v>323</v>
      </c>
      <c r="B247" s="1" t="s">
        <v>78</v>
      </c>
      <c r="C247" s="1" t="s">
        <v>79</v>
      </c>
      <c r="D247" s="1" t="s">
        <v>80</v>
      </c>
      <c r="E247" s="1" t="s">
        <v>47</v>
      </c>
      <c r="F247" s="1" t="s">
        <v>127</v>
      </c>
      <c r="G247" s="1" t="s">
        <v>74</v>
      </c>
      <c r="H247" s="2">
        <v>45385</v>
      </c>
      <c r="I247" s="1" t="s">
        <v>26</v>
      </c>
      <c r="J247" s="1" t="s">
        <v>255</v>
      </c>
      <c r="K247" s="1">
        <v>6</v>
      </c>
      <c r="L247" s="1"/>
      <c r="M247" s="1"/>
      <c r="N247" s="1">
        <v>1129</v>
      </c>
      <c r="O247" s="1">
        <v>20</v>
      </c>
      <c r="P247" s="2">
        <v>45406</v>
      </c>
      <c r="Q247" s="2">
        <v>45501</v>
      </c>
    </row>
    <row r="248" spans="1:17" x14ac:dyDescent="0.35">
      <c r="A248" s="1" t="s">
        <v>324</v>
      </c>
      <c r="B248" s="1" t="s">
        <v>29</v>
      </c>
      <c r="C248" s="1" t="s">
        <v>30</v>
      </c>
      <c r="D248" s="1" t="s">
        <v>31</v>
      </c>
      <c r="E248" s="1" t="s">
        <v>76</v>
      </c>
      <c r="F248" s="1" t="s">
        <v>127</v>
      </c>
      <c r="G248" s="1" t="s">
        <v>39</v>
      </c>
      <c r="H248" s="2">
        <v>45386</v>
      </c>
      <c r="I248" s="1" t="s">
        <v>26</v>
      </c>
      <c r="J248" s="1" t="s">
        <v>255</v>
      </c>
      <c r="K248" s="1">
        <v>6</v>
      </c>
      <c r="L248" s="1"/>
      <c r="M248" s="1"/>
      <c r="N248" s="1">
        <v>1116</v>
      </c>
      <c r="O248" s="1">
        <v>100</v>
      </c>
      <c r="P248" s="2">
        <v>45431</v>
      </c>
      <c r="Q248" s="2">
        <v>45462</v>
      </c>
    </row>
    <row r="249" spans="1:17" x14ac:dyDescent="0.35">
      <c r="A249" s="1" t="s">
        <v>325</v>
      </c>
      <c r="B249" s="1" t="s">
        <v>71</v>
      </c>
      <c r="C249" s="1" t="s">
        <v>72</v>
      </c>
      <c r="D249" s="1" t="s">
        <v>73</v>
      </c>
      <c r="E249" s="1" t="s">
        <v>47</v>
      </c>
      <c r="F249" s="1" t="s">
        <v>127</v>
      </c>
      <c r="G249" s="1" t="s">
        <v>39</v>
      </c>
      <c r="H249" s="2">
        <v>45384</v>
      </c>
      <c r="I249" s="1" t="s">
        <v>66</v>
      </c>
      <c r="J249" s="1" t="s">
        <v>255</v>
      </c>
      <c r="K249" s="1">
        <v>6</v>
      </c>
      <c r="L249" s="1"/>
      <c r="M249" s="1"/>
      <c r="N249" s="1">
        <v>1039</v>
      </c>
      <c r="O249" s="1">
        <v>80</v>
      </c>
      <c r="P249" s="2">
        <v>45583</v>
      </c>
      <c r="Q249" s="2">
        <v>45391</v>
      </c>
    </row>
    <row r="250" spans="1:17" x14ac:dyDescent="0.35">
      <c r="A250" s="1" t="s">
        <v>326</v>
      </c>
      <c r="B250" s="1" t="s">
        <v>20</v>
      </c>
      <c r="C250" s="1" t="s">
        <v>21</v>
      </c>
      <c r="D250" s="1" t="s">
        <v>22</v>
      </c>
      <c r="E250" s="1" t="s">
        <v>64</v>
      </c>
      <c r="F250" s="1" t="s">
        <v>127</v>
      </c>
      <c r="G250" s="1" t="s">
        <v>59</v>
      </c>
      <c r="H250" s="2">
        <v>45322</v>
      </c>
      <c r="I250" s="1" t="s">
        <v>26</v>
      </c>
      <c r="J250" s="1" t="s">
        <v>255</v>
      </c>
      <c r="K250" s="1">
        <v>6</v>
      </c>
      <c r="L250" s="1"/>
      <c r="M250" s="1"/>
      <c r="N250" s="1">
        <v>674</v>
      </c>
      <c r="O250" s="1">
        <v>30</v>
      </c>
      <c r="P250" s="2">
        <v>45395</v>
      </c>
      <c r="Q250" s="2">
        <v>45322</v>
      </c>
    </row>
    <row r="251" spans="1:17" x14ac:dyDescent="0.35">
      <c r="A251" s="1" t="s">
        <v>327</v>
      </c>
      <c r="B251" s="1" t="s">
        <v>56</v>
      </c>
      <c r="C251" s="1" t="s">
        <v>57</v>
      </c>
      <c r="D251" s="1" t="s">
        <v>58</v>
      </c>
      <c r="E251" s="1" t="s">
        <v>68</v>
      </c>
      <c r="F251" s="1" t="s">
        <v>127</v>
      </c>
      <c r="G251" s="1" t="s">
        <v>85</v>
      </c>
      <c r="H251" s="2">
        <v>45430</v>
      </c>
      <c r="I251" s="1" t="s">
        <v>49</v>
      </c>
      <c r="J251" s="1" t="s">
        <v>255</v>
      </c>
      <c r="K251" s="1">
        <v>6</v>
      </c>
      <c r="L251" s="1"/>
      <c r="M251" s="1"/>
      <c r="N251" s="1">
        <v>1017</v>
      </c>
      <c r="O251" s="1">
        <v>20</v>
      </c>
      <c r="P251" s="2">
        <v>45559</v>
      </c>
      <c r="Q251" s="2">
        <v>45476</v>
      </c>
    </row>
    <row r="252" spans="1:17" x14ac:dyDescent="0.35">
      <c r="A252" s="1" t="s">
        <v>328</v>
      </c>
      <c r="B252" s="1" t="s">
        <v>78</v>
      </c>
      <c r="C252" s="1" t="s">
        <v>79</v>
      </c>
      <c r="D252" s="1" t="s">
        <v>80</v>
      </c>
      <c r="E252" s="1" t="s">
        <v>38</v>
      </c>
      <c r="F252" s="1" t="s">
        <v>127</v>
      </c>
      <c r="G252" s="1" t="s">
        <v>48</v>
      </c>
      <c r="H252" s="2">
        <v>45390</v>
      </c>
      <c r="I252" s="1" t="s">
        <v>26</v>
      </c>
      <c r="J252" s="1" t="s">
        <v>255</v>
      </c>
      <c r="K252" s="1">
        <v>6</v>
      </c>
      <c r="L252" s="1"/>
      <c r="M252" s="1"/>
      <c r="N252" s="1">
        <v>824</v>
      </c>
      <c r="O252" s="1">
        <v>20</v>
      </c>
      <c r="P252" s="2">
        <v>45551</v>
      </c>
      <c r="Q252" s="2">
        <v>45427</v>
      </c>
    </row>
    <row r="253" spans="1:17" x14ac:dyDescent="0.35">
      <c r="A253" s="1" t="s">
        <v>329</v>
      </c>
      <c r="B253" s="1" t="s">
        <v>29</v>
      </c>
      <c r="C253" s="1" t="s">
        <v>30</v>
      </c>
      <c r="D253" s="1" t="s">
        <v>31</v>
      </c>
      <c r="E253" s="1" t="s">
        <v>76</v>
      </c>
      <c r="F253" s="1" t="s">
        <v>127</v>
      </c>
      <c r="G253" s="1" t="s">
        <v>87</v>
      </c>
      <c r="H253" s="2">
        <v>45346</v>
      </c>
      <c r="I253" s="1" t="s">
        <v>66</v>
      </c>
      <c r="J253" s="1" t="s">
        <v>255</v>
      </c>
      <c r="K253" s="1">
        <v>6</v>
      </c>
      <c r="L253" s="1"/>
      <c r="M253" s="1"/>
      <c r="N253" s="1">
        <v>302</v>
      </c>
      <c r="O253" s="1">
        <v>40</v>
      </c>
      <c r="P253" s="2">
        <v>45421</v>
      </c>
      <c r="Q253" s="2">
        <v>45397</v>
      </c>
    </row>
    <row r="254" spans="1:17" x14ac:dyDescent="0.35">
      <c r="A254" s="1" t="s">
        <v>330</v>
      </c>
      <c r="B254" s="1" t="s">
        <v>51</v>
      </c>
      <c r="C254" s="1" t="s">
        <v>52</v>
      </c>
      <c r="D254" s="1" t="s">
        <v>53</v>
      </c>
      <c r="E254" s="1" t="s">
        <v>47</v>
      </c>
      <c r="F254" s="1" t="s">
        <v>127</v>
      </c>
      <c r="G254" s="1" t="s">
        <v>39</v>
      </c>
      <c r="H254" s="2">
        <v>45414</v>
      </c>
      <c r="I254" s="1" t="s">
        <v>26</v>
      </c>
      <c r="J254" s="1" t="s">
        <v>255</v>
      </c>
      <c r="K254" s="1">
        <v>6</v>
      </c>
      <c r="L254" s="1"/>
      <c r="M254" s="1"/>
      <c r="N254" s="1">
        <v>1076</v>
      </c>
      <c r="O254" s="1">
        <v>40</v>
      </c>
      <c r="P254" s="2">
        <v>45455</v>
      </c>
      <c r="Q254" s="2">
        <v>45443</v>
      </c>
    </row>
    <row r="255" spans="1:17" x14ac:dyDescent="0.35">
      <c r="A255" s="1" t="s">
        <v>331</v>
      </c>
      <c r="B255" s="1" t="s">
        <v>71</v>
      </c>
      <c r="C255" s="1" t="s">
        <v>72</v>
      </c>
      <c r="D255" s="1" t="s">
        <v>73</v>
      </c>
      <c r="E255" s="1" t="s">
        <v>76</v>
      </c>
      <c r="F255" s="1" t="s">
        <v>127</v>
      </c>
      <c r="G255" s="1" t="s">
        <v>48</v>
      </c>
      <c r="H255" s="2">
        <v>45399</v>
      </c>
      <c r="I255" s="1" t="s">
        <v>26</v>
      </c>
      <c r="J255" s="1" t="s">
        <v>255</v>
      </c>
      <c r="K255" s="1">
        <v>6</v>
      </c>
      <c r="L255" s="1"/>
      <c r="M255" s="1"/>
      <c r="N255" s="1">
        <v>724</v>
      </c>
      <c r="O255" s="1">
        <v>60</v>
      </c>
      <c r="P255" s="2">
        <v>45717</v>
      </c>
      <c r="Q255" s="2">
        <v>45425</v>
      </c>
    </row>
    <row r="256" spans="1:17" x14ac:dyDescent="0.35">
      <c r="A256" s="1" t="s">
        <v>332</v>
      </c>
      <c r="B256" s="1" t="s">
        <v>35</v>
      </c>
      <c r="C256" s="1" t="s">
        <v>36</v>
      </c>
      <c r="D256" s="1" t="s">
        <v>37</v>
      </c>
      <c r="E256" s="1" t="s">
        <v>120</v>
      </c>
      <c r="F256" s="1" t="s">
        <v>127</v>
      </c>
      <c r="G256" s="1" t="s">
        <v>48</v>
      </c>
      <c r="H256" s="2">
        <v>45302</v>
      </c>
      <c r="I256" s="1" t="s">
        <v>66</v>
      </c>
      <c r="J256" s="1" t="s">
        <v>255</v>
      </c>
      <c r="K256" s="1">
        <v>6</v>
      </c>
      <c r="L256" s="1"/>
      <c r="M256" s="1"/>
      <c r="N256" s="1">
        <v>406</v>
      </c>
      <c r="O256" s="1">
        <v>10</v>
      </c>
      <c r="P256" s="2">
        <v>45406</v>
      </c>
      <c r="Q256" s="2">
        <v>45357</v>
      </c>
    </row>
    <row r="257" spans="1:17" x14ac:dyDescent="0.35">
      <c r="A257" s="1" t="s">
        <v>333</v>
      </c>
      <c r="B257" s="1" t="s">
        <v>35</v>
      </c>
      <c r="C257" s="1" t="s">
        <v>36</v>
      </c>
      <c r="D257" s="1" t="s">
        <v>37</v>
      </c>
      <c r="E257" s="1" t="s">
        <v>54</v>
      </c>
      <c r="F257" s="1" t="s">
        <v>127</v>
      </c>
      <c r="G257" s="1" t="s">
        <v>85</v>
      </c>
      <c r="H257" s="2">
        <v>45320</v>
      </c>
      <c r="I257" s="1" t="s">
        <v>66</v>
      </c>
      <c r="J257" s="1" t="s">
        <v>255</v>
      </c>
      <c r="K257" s="1">
        <v>6</v>
      </c>
      <c r="L257" s="1"/>
      <c r="M257" s="1"/>
      <c r="N257" s="1">
        <v>622</v>
      </c>
      <c r="O257" s="1">
        <v>10</v>
      </c>
      <c r="P257" s="2">
        <v>45622</v>
      </c>
      <c r="Q257" s="2">
        <v>45360</v>
      </c>
    </row>
    <row r="258" spans="1:17" x14ac:dyDescent="0.35">
      <c r="A258" s="1" t="s">
        <v>334</v>
      </c>
      <c r="B258" s="1" t="s">
        <v>56</v>
      </c>
      <c r="C258" s="1" t="s">
        <v>57</v>
      </c>
      <c r="D258" s="1" t="s">
        <v>58</v>
      </c>
      <c r="E258" s="1" t="s">
        <v>68</v>
      </c>
      <c r="F258" s="1" t="s">
        <v>127</v>
      </c>
      <c r="G258" s="1" t="s">
        <v>39</v>
      </c>
      <c r="H258" s="2">
        <v>45434</v>
      </c>
      <c r="I258" s="1" t="s">
        <v>26</v>
      </c>
      <c r="J258" s="1" t="s">
        <v>255</v>
      </c>
      <c r="K258" s="1">
        <v>6</v>
      </c>
      <c r="L258" s="1"/>
      <c r="M258" s="1"/>
      <c r="N258" s="1">
        <v>717</v>
      </c>
      <c r="O258" s="1">
        <v>30</v>
      </c>
      <c r="P258" s="2">
        <v>45785</v>
      </c>
      <c r="Q258" s="2">
        <v>45493</v>
      </c>
    </row>
    <row r="259" spans="1:17" x14ac:dyDescent="0.35">
      <c r="A259" s="1" t="s">
        <v>335</v>
      </c>
      <c r="B259" s="1" t="s">
        <v>20</v>
      </c>
      <c r="C259" s="1" t="s">
        <v>21</v>
      </c>
      <c r="D259" s="1" t="s">
        <v>22</v>
      </c>
      <c r="E259" s="1" t="s">
        <v>47</v>
      </c>
      <c r="F259" s="1" t="s">
        <v>127</v>
      </c>
      <c r="G259" s="1" t="s">
        <v>48</v>
      </c>
      <c r="H259" s="2">
        <v>45368</v>
      </c>
      <c r="I259" s="1" t="s">
        <v>49</v>
      </c>
      <c r="J259" s="1" t="s">
        <v>255</v>
      </c>
      <c r="K259" s="1">
        <v>6</v>
      </c>
      <c r="L259" s="1"/>
      <c r="M259" s="1"/>
      <c r="N259" s="1">
        <v>1081</v>
      </c>
      <c r="O259" s="1">
        <v>80</v>
      </c>
      <c r="P259" s="2">
        <v>45411</v>
      </c>
      <c r="Q259" s="2">
        <v>45396</v>
      </c>
    </row>
    <row r="260" spans="1:17" x14ac:dyDescent="0.35">
      <c r="A260" s="1" t="s">
        <v>336</v>
      </c>
      <c r="B260" s="1" t="s">
        <v>78</v>
      </c>
      <c r="C260" s="1" t="s">
        <v>79</v>
      </c>
      <c r="D260" s="1" t="s">
        <v>80</v>
      </c>
      <c r="E260" s="1" t="s">
        <v>54</v>
      </c>
      <c r="F260" s="1" t="s">
        <v>127</v>
      </c>
      <c r="G260" s="1" t="s">
        <v>48</v>
      </c>
      <c r="H260" s="2">
        <v>45416</v>
      </c>
      <c r="I260" s="1" t="s">
        <v>26</v>
      </c>
      <c r="J260" s="1" t="s">
        <v>255</v>
      </c>
      <c r="K260" s="1">
        <v>6</v>
      </c>
      <c r="L260" s="1"/>
      <c r="M260" s="1"/>
      <c r="N260" s="1">
        <v>1127</v>
      </c>
      <c r="O260" s="1">
        <v>80</v>
      </c>
      <c r="P260" s="2">
        <v>45465</v>
      </c>
      <c r="Q260" s="2">
        <v>45468</v>
      </c>
    </row>
    <row r="261" spans="1:17" x14ac:dyDescent="0.35">
      <c r="A261" s="1" t="s">
        <v>337</v>
      </c>
      <c r="B261" s="1" t="s">
        <v>20</v>
      </c>
      <c r="C261" s="1" t="s">
        <v>21</v>
      </c>
      <c r="D261" s="1" t="s">
        <v>22</v>
      </c>
      <c r="E261" s="1" t="s">
        <v>38</v>
      </c>
      <c r="F261" s="1" t="s">
        <v>127</v>
      </c>
      <c r="G261" s="1" t="s">
        <v>48</v>
      </c>
      <c r="H261" s="2">
        <v>45420</v>
      </c>
      <c r="I261" s="1" t="s">
        <v>66</v>
      </c>
      <c r="J261" s="1" t="s">
        <v>255</v>
      </c>
      <c r="K261" s="1">
        <v>6</v>
      </c>
      <c r="L261" s="1"/>
      <c r="M261" s="1"/>
      <c r="N261" s="1">
        <v>667</v>
      </c>
      <c r="O261" s="1">
        <v>60</v>
      </c>
      <c r="P261" s="2">
        <v>45691</v>
      </c>
      <c r="Q261" s="2">
        <v>45446</v>
      </c>
    </row>
    <row r="262" spans="1:17" x14ac:dyDescent="0.35">
      <c r="A262" s="1" t="s">
        <v>338</v>
      </c>
      <c r="B262" s="1" t="s">
        <v>41</v>
      </c>
      <c r="C262" s="1" t="s">
        <v>42</v>
      </c>
      <c r="D262" s="1" t="s">
        <v>43</v>
      </c>
      <c r="E262" s="1" t="s">
        <v>47</v>
      </c>
      <c r="F262" s="1" t="s">
        <v>127</v>
      </c>
      <c r="G262" s="1" t="s">
        <v>74</v>
      </c>
      <c r="H262" s="2">
        <v>45432</v>
      </c>
      <c r="I262" s="1" t="s">
        <v>66</v>
      </c>
      <c r="J262" s="1" t="s">
        <v>255</v>
      </c>
      <c r="K262" s="1">
        <v>6</v>
      </c>
      <c r="L262" s="1"/>
      <c r="M262" s="1"/>
      <c r="N262" s="1">
        <v>541</v>
      </c>
      <c r="O262" s="1">
        <v>30</v>
      </c>
      <c r="P262" s="2">
        <v>45671</v>
      </c>
      <c r="Q262" s="2">
        <v>45453</v>
      </c>
    </row>
    <row r="263" spans="1:17" x14ac:dyDescent="0.35">
      <c r="A263" s="1" t="s">
        <v>339</v>
      </c>
      <c r="B263" s="1" t="s">
        <v>35</v>
      </c>
      <c r="C263" s="1" t="s">
        <v>36</v>
      </c>
      <c r="D263" s="1" t="s">
        <v>37</v>
      </c>
      <c r="E263" s="1" t="s">
        <v>54</v>
      </c>
      <c r="F263" s="1" t="s">
        <v>127</v>
      </c>
      <c r="G263" s="1" t="s">
        <v>25</v>
      </c>
      <c r="H263" s="2">
        <v>45310</v>
      </c>
      <c r="I263" s="1" t="s">
        <v>26</v>
      </c>
      <c r="J263" s="1" t="s">
        <v>255</v>
      </c>
      <c r="K263" s="1">
        <v>6</v>
      </c>
      <c r="L263" s="1"/>
      <c r="M263" s="1"/>
      <c r="N263" s="1">
        <v>988</v>
      </c>
      <c r="O263" s="1">
        <v>60</v>
      </c>
      <c r="P263" s="2">
        <v>45458</v>
      </c>
      <c r="Q263" s="2">
        <v>45386</v>
      </c>
    </row>
    <row r="264" spans="1:17" x14ac:dyDescent="0.35">
      <c r="A264" s="1" t="s">
        <v>340</v>
      </c>
      <c r="B264" s="1" t="s">
        <v>61</v>
      </c>
      <c r="C264" s="1" t="s">
        <v>62</v>
      </c>
      <c r="D264" s="1" t="s">
        <v>63</v>
      </c>
      <c r="E264" s="1" t="s">
        <v>124</v>
      </c>
      <c r="F264" s="1" t="s">
        <v>127</v>
      </c>
      <c r="G264" s="1" t="s">
        <v>48</v>
      </c>
      <c r="H264" s="2">
        <v>45316</v>
      </c>
      <c r="I264" s="1" t="s">
        <v>66</v>
      </c>
      <c r="J264" s="1" t="s">
        <v>255</v>
      </c>
      <c r="K264" s="1">
        <v>6</v>
      </c>
      <c r="L264" s="1"/>
      <c r="M264" s="1"/>
      <c r="N264" s="1">
        <v>659</v>
      </c>
      <c r="O264" s="1">
        <v>40</v>
      </c>
      <c r="P264" s="2">
        <v>45607</v>
      </c>
      <c r="Q264" s="2">
        <v>45359</v>
      </c>
    </row>
    <row r="265" spans="1:17" x14ac:dyDescent="0.35">
      <c r="A265" s="1" t="s">
        <v>341</v>
      </c>
      <c r="B265" s="1" t="s">
        <v>35</v>
      </c>
      <c r="C265" s="1" t="s">
        <v>36</v>
      </c>
      <c r="D265" s="1" t="s">
        <v>37</v>
      </c>
      <c r="E265" s="1" t="s">
        <v>23</v>
      </c>
      <c r="F265" s="1" t="s">
        <v>127</v>
      </c>
      <c r="G265" s="1" t="s">
        <v>33</v>
      </c>
      <c r="H265" s="2">
        <v>45341</v>
      </c>
      <c r="I265" s="1" t="s">
        <v>49</v>
      </c>
      <c r="J265" s="1" t="s">
        <v>255</v>
      </c>
      <c r="K265" s="1">
        <v>6</v>
      </c>
      <c r="L265" s="1"/>
      <c r="M265" s="1"/>
      <c r="N265" s="1">
        <v>214</v>
      </c>
      <c r="O265" s="1">
        <v>30</v>
      </c>
      <c r="P265" s="2">
        <v>45570</v>
      </c>
      <c r="Q265" s="2">
        <v>45363</v>
      </c>
    </row>
    <row r="266" spans="1:17" x14ac:dyDescent="0.35">
      <c r="A266" s="1" t="s">
        <v>342</v>
      </c>
      <c r="B266" s="1" t="s">
        <v>51</v>
      </c>
      <c r="C266" s="1" t="s">
        <v>52</v>
      </c>
      <c r="D266" s="1" t="s">
        <v>53</v>
      </c>
      <c r="E266" s="1" t="s">
        <v>68</v>
      </c>
      <c r="F266" s="1" t="s">
        <v>127</v>
      </c>
      <c r="G266" s="1" t="s">
        <v>48</v>
      </c>
      <c r="H266" s="2">
        <v>45318</v>
      </c>
      <c r="I266" s="1" t="s">
        <v>26</v>
      </c>
      <c r="J266" s="1" t="s">
        <v>255</v>
      </c>
      <c r="K266" s="1">
        <v>6</v>
      </c>
      <c r="L266" s="1"/>
      <c r="M266" s="1"/>
      <c r="N266" s="1">
        <v>248</v>
      </c>
      <c r="O266" s="1">
        <v>30</v>
      </c>
      <c r="P266" s="2">
        <v>45670</v>
      </c>
      <c r="Q266" s="2">
        <v>45384</v>
      </c>
    </row>
    <row r="267" spans="1:17" x14ac:dyDescent="0.35">
      <c r="A267" s="1" t="s">
        <v>343</v>
      </c>
      <c r="B267" s="1" t="s">
        <v>71</v>
      </c>
      <c r="C267" s="1" t="s">
        <v>72</v>
      </c>
      <c r="D267" s="1" t="s">
        <v>73</v>
      </c>
      <c r="E267" s="1" t="s">
        <v>84</v>
      </c>
      <c r="F267" s="1" t="s">
        <v>127</v>
      </c>
      <c r="G267" s="1" t="s">
        <v>48</v>
      </c>
      <c r="H267" s="2">
        <v>45364</v>
      </c>
      <c r="I267" s="1" t="s">
        <v>66</v>
      </c>
      <c r="J267" s="1" t="s">
        <v>255</v>
      </c>
      <c r="K267" s="1">
        <v>6</v>
      </c>
      <c r="L267" s="1"/>
      <c r="M267" s="1"/>
      <c r="N267" s="1">
        <v>609</v>
      </c>
      <c r="O267" s="1">
        <v>30</v>
      </c>
      <c r="P267" s="2">
        <v>45436</v>
      </c>
      <c r="Q267" s="2">
        <v>45467</v>
      </c>
    </row>
    <row r="268" spans="1:17" x14ac:dyDescent="0.35">
      <c r="A268" s="1" t="s">
        <v>344</v>
      </c>
      <c r="B268" s="1" t="s">
        <v>35</v>
      </c>
      <c r="C268" s="1" t="s">
        <v>36</v>
      </c>
      <c r="D268" s="1" t="s">
        <v>37</v>
      </c>
      <c r="E268" s="1" t="s">
        <v>47</v>
      </c>
      <c r="F268" s="1" t="s">
        <v>127</v>
      </c>
      <c r="G268" s="1" t="s">
        <v>25</v>
      </c>
      <c r="H268" s="2">
        <v>45404</v>
      </c>
      <c r="I268" s="1" t="s">
        <v>66</v>
      </c>
      <c r="J268" s="1" t="s">
        <v>255</v>
      </c>
      <c r="K268" s="1">
        <v>6</v>
      </c>
      <c r="L268" s="1"/>
      <c r="M268" s="1"/>
      <c r="N268" s="1">
        <v>651</v>
      </c>
      <c r="O268" s="1">
        <v>20</v>
      </c>
      <c r="P268" s="2">
        <v>45512</v>
      </c>
      <c r="Q268" s="2">
        <v>45449</v>
      </c>
    </row>
    <row r="269" spans="1:17" x14ac:dyDescent="0.35">
      <c r="A269" s="1" t="s">
        <v>345</v>
      </c>
      <c r="B269" s="1" t="s">
        <v>35</v>
      </c>
      <c r="C269" s="1" t="s">
        <v>36</v>
      </c>
      <c r="D269" s="1" t="s">
        <v>37</v>
      </c>
      <c r="E269" s="1" t="s">
        <v>47</v>
      </c>
      <c r="F269" s="1" t="s">
        <v>127</v>
      </c>
      <c r="G269" s="1" t="s">
        <v>48</v>
      </c>
      <c r="H269" s="2">
        <v>45380</v>
      </c>
      <c r="I269" s="1" t="s">
        <v>26</v>
      </c>
      <c r="J269" s="1" t="s">
        <v>255</v>
      </c>
      <c r="K269" s="1">
        <v>6</v>
      </c>
      <c r="L269" s="1"/>
      <c r="M269" s="1"/>
      <c r="N269" s="1">
        <v>341</v>
      </c>
      <c r="O269" s="1">
        <v>60</v>
      </c>
      <c r="P269" s="2">
        <v>45494</v>
      </c>
      <c r="Q269" s="2">
        <v>45466</v>
      </c>
    </row>
    <row r="270" spans="1:17" x14ac:dyDescent="0.35">
      <c r="A270" s="1" t="s">
        <v>346</v>
      </c>
      <c r="B270" s="1" t="s">
        <v>51</v>
      </c>
      <c r="C270" s="1" t="s">
        <v>52</v>
      </c>
      <c r="D270" s="1" t="s">
        <v>53</v>
      </c>
      <c r="E270" s="1" t="s">
        <v>76</v>
      </c>
      <c r="F270" s="1" t="s">
        <v>127</v>
      </c>
      <c r="G270" s="1" t="s">
        <v>48</v>
      </c>
      <c r="H270" s="2">
        <v>45430</v>
      </c>
      <c r="I270" s="1" t="s">
        <v>26</v>
      </c>
      <c r="J270" s="1" t="s">
        <v>255</v>
      </c>
      <c r="K270" s="1">
        <v>6</v>
      </c>
      <c r="L270" s="1"/>
      <c r="M270" s="1"/>
      <c r="N270" s="1">
        <v>1140</v>
      </c>
      <c r="O270" s="1">
        <v>20</v>
      </c>
      <c r="P270" s="2">
        <v>45782</v>
      </c>
      <c r="Q270" s="2">
        <v>45519</v>
      </c>
    </row>
    <row r="271" spans="1:17" x14ac:dyDescent="0.35">
      <c r="A271" s="1" t="s">
        <v>347</v>
      </c>
      <c r="B271" s="1" t="s">
        <v>78</v>
      </c>
      <c r="C271" s="1" t="s">
        <v>79</v>
      </c>
      <c r="D271" s="1" t="s">
        <v>80</v>
      </c>
      <c r="E271" s="1" t="s">
        <v>120</v>
      </c>
      <c r="F271" s="1" t="s">
        <v>127</v>
      </c>
      <c r="G271" s="1" t="s">
        <v>87</v>
      </c>
      <c r="H271" s="2">
        <v>45324</v>
      </c>
      <c r="I271" s="1" t="s">
        <v>26</v>
      </c>
      <c r="J271" s="1" t="s">
        <v>255</v>
      </c>
      <c r="K271" s="1">
        <v>6</v>
      </c>
      <c r="L271" s="1"/>
      <c r="M271" s="1"/>
      <c r="N271" s="1">
        <v>801</v>
      </c>
      <c r="O271" s="1">
        <v>40</v>
      </c>
      <c r="P271" s="2">
        <v>45419</v>
      </c>
      <c r="Q271" s="2">
        <v>45396</v>
      </c>
    </row>
    <row r="272" spans="1:17" x14ac:dyDescent="0.35">
      <c r="A272" s="1" t="s">
        <v>348</v>
      </c>
      <c r="B272" s="1" t="s">
        <v>20</v>
      </c>
      <c r="C272" s="1" t="s">
        <v>21</v>
      </c>
      <c r="D272" s="1" t="s">
        <v>22</v>
      </c>
      <c r="E272" s="1" t="s">
        <v>54</v>
      </c>
      <c r="F272" s="1" t="s">
        <v>127</v>
      </c>
      <c r="G272" s="1" t="s">
        <v>74</v>
      </c>
      <c r="H272" s="2">
        <v>45429</v>
      </c>
      <c r="I272" s="1" t="s">
        <v>66</v>
      </c>
      <c r="J272" s="1" t="s">
        <v>255</v>
      </c>
      <c r="K272" s="1">
        <v>6</v>
      </c>
      <c r="L272" s="1"/>
      <c r="M272" s="1"/>
      <c r="N272" s="1">
        <v>200</v>
      </c>
      <c r="O272" s="1">
        <v>20</v>
      </c>
      <c r="P272" s="2">
        <v>45485</v>
      </c>
      <c r="Q272" s="2">
        <v>45516</v>
      </c>
    </row>
    <row r="273" spans="1:17" x14ac:dyDescent="0.35">
      <c r="A273" s="1" t="s">
        <v>349</v>
      </c>
      <c r="B273" s="1" t="s">
        <v>35</v>
      </c>
      <c r="C273" s="1" t="s">
        <v>36</v>
      </c>
      <c r="D273" s="1" t="s">
        <v>37</v>
      </c>
      <c r="E273" s="1" t="s">
        <v>44</v>
      </c>
      <c r="F273" s="1" t="s">
        <v>127</v>
      </c>
      <c r="G273" s="1" t="s">
        <v>85</v>
      </c>
      <c r="H273" s="2">
        <v>45343</v>
      </c>
      <c r="I273" s="1" t="s">
        <v>66</v>
      </c>
      <c r="J273" s="1" t="s">
        <v>255</v>
      </c>
      <c r="K273" s="1">
        <v>6</v>
      </c>
      <c r="L273" s="1"/>
      <c r="M273" s="1"/>
      <c r="N273" s="1">
        <v>1048</v>
      </c>
      <c r="O273" s="1">
        <v>80</v>
      </c>
      <c r="P273" s="2">
        <v>45577</v>
      </c>
      <c r="Q273" s="2">
        <v>45437</v>
      </c>
    </row>
    <row r="274" spans="1:17" x14ac:dyDescent="0.35">
      <c r="A274" s="1" t="s">
        <v>350</v>
      </c>
      <c r="B274" s="1" t="s">
        <v>78</v>
      </c>
      <c r="C274" s="1" t="s">
        <v>79</v>
      </c>
      <c r="D274" s="1" t="s">
        <v>80</v>
      </c>
      <c r="E274" s="1" t="s">
        <v>84</v>
      </c>
      <c r="F274" s="1" t="s">
        <v>127</v>
      </c>
      <c r="G274" s="1" t="s">
        <v>48</v>
      </c>
      <c r="H274" s="2">
        <v>45327</v>
      </c>
      <c r="I274" s="1" t="s">
        <v>66</v>
      </c>
      <c r="J274" s="1" t="s">
        <v>255</v>
      </c>
      <c r="K274" s="1">
        <v>6</v>
      </c>
      <c r="L274" s="1"/>
      <c r="M274" s="1"/>
      <c r="N274" s="1">
        <v>1130</v>
      </c>
      <c r="O274" s="1">
        <v>40</v>
      </c>
      <c r="P274" s="2">
        <v>45376</v>
      </c>
      <c r="Q274" s="2">
        <v>45344</v>
      </c>
    </row>
    <row r="275" spans="1:17" x14ac:dyDescent="0.35">
      <c r="A275" s="1" t="s">
        <v>351</v>
      </c>
      <c r="B275" s="1" t="s">
        <v>35</v>
      </c>
      <c r="C275" s="1" t="s">
        <v>36</v>
      </c>
      <c r="D275" s="1" t="s">
        <v>37</v>
      </c>
      <c r="E275" s="1" t="s">
        <v>47</v>
      </c>
      <c r="F275" s="1" t="s">
        <v>127</v>
      </c>
      <c r="G275" s="1" t="s">
        <v>74</v>
      </c>
      <c r="H275" s="2">
        <v>45384</v>
      </c>
      <c r="I275" s="1" t="s">
        <v>26</v>
      </c>
      <c r="J275" s="1" t="s">
        <v>255</v>
      </c>
      <c r="K275" s="1">
        <v>6</v>
      </c>
      <c r="L275" s="1"/>
      <c r="M275" s="1"/>
      <c r="N275" s="1">
        <v>237</v>
      </c>
      <c r="O275" s="1">
        <v>50</v>
      </c>
      <c r="P275" s="2">
        <v>45599</v>
      </c>
      <c r="Q275" s="2">
        <v>45433</v>
      </c>
    </row>
    <row r="276" spans="1:17" x14ac:dyDescent="0.35">
      <c r="A276" s="1" t="s">
        <v>352</v>
      </c>
      <c r="B276" s="1" t="s">
        <v>78</v>
      </c>
      <c r="C276" s="1" t="s">
        <v>79</v>
      </c>
      <c r="D276" s="1" t="s">
        <v>80</v>
      </c>
      <c r="E276" s="1" t="s">
        <v>54</v>
      </c>
      <c r="F276" s="1" t="s">
        <v>169</v>
      </c>
      <c r="G276" s="1" t="s">
        <v>74</v>
      </c>
      <c r="H276" s="2">
        <v>45347</v>
      </c>
      <c r="I276" s="1" t="s">
        <v>26</v>
      </c>
      <c r="J276" s="1" t="s">
        <v>255</v>
      </c>
      <c r="K276" s="1">
        <v>6</v>
      </c>
      <c r="L276" s="1"/>
      <c r="M276" s="1"/>
      <c r="N276" s="1">
        <v>947</v>
      </c>
      <c r="O276" s="1">
        <v>30</v>
      </c>
      <c r="P276" s="2">
        <v>45521</v>
      </c>
      <c r="Q276" s="2">
        <v>45352</v>
      </c>
    </row>
    <row r="277" spans="1:17" x14ac:dyDescent="0.35">
      <c r="A277" s="1" t="s">
        <v>353</v>
      </c>
      <c r="B277" s="1" t="s">
        <v>35</v>
      </c>
      <c r="C277" s="1" t="s">
        <v>36</v>
      </c>
      <c r="D277" s="1" t="s">
        <v>37</v>
      </c>
      <c r="E277" s="1" t="s">
        <v>47</v>
      </c>
      <c r="F277" s="1" t="s">
        <v>169</v>
      </c>
      <c r="G277" s="1" t="s">
        <v>33</v>
      </c>
      <c r="H277" s="2">
        <v>45338</v>
      </c>
      <c r="I277" s="1" t="s">
        <v>26</v>
      </c>
      <c r="J277" s="1" t="s">
        <v>255</v>
      </c>
      <c r="K277" s="1">
        <v>6</v>
      </c>
      <c r="L277" s="1"/>
      <c r="M277" s="1"/>
      <c r="N277" s="1">
        <v>562</v>
      </c>
      <c r="O277" s="1">
        <v>40</v>
      </c>
      <c r="P277" s="2">
        <v>45624</v>
      </c>
      <c r="Q277" s="2">
        <v>45382</v>
      </c>
    </row>
    <row r="278" spans="1:17" x14ac:dyDescent="0.35">
      <c r="A278" s="1" t="s">
        <v>354</v>
      </c>
      <c r="B278" s="1" t="s">
        <v>41</v>
      </c>
      <c r="C278" s="1" t="s">
        <v>42</v>
      </c>
      <c r="D278" s="1" t="s">
        <v>43</v>
      </c>
      <c r="E278" s="1" t="s">
        <v>23</v>
      </c>
      <c r="F278" s="1" t="s">
        <v>169</v>
      </c>
      <c r="G278" s="1" t="s">
        <v>74</v>
      </c>
      <c r="H278" s="2">
        <v>45311</v>
      </c>
      <c r="I278" s="1" t="s">
        <v>66</v>
      </c>
      <c r="J278" s="1" t="s">
        <v>255</v>
      </c>
      <c r="K278" s="1">
        <v>6</v>
      </c>
      <c r="L278" s="1"/>
      <c r="M278" s="1"/>
      <c r="N278" s="1">
        <v>3729</v>
      </c>
      <c r="O278" s="1">
        <v>40</v>
      </c>
      <c r="P278" s="2">
        <v>45386</v>
      </c>
      <c r="Q278" s="2">
        <v>45401</v>
      </c>
    </row>
    <row r="279" spans="1:17" x14ac:dyDescent="0.35">
      <c r="A279" s="1" t="s">
        <v>355</v>
      </c>
      <c r="B279" s="1" t="s">
        <v>71</v>
      </c>
      <c r="C279" s="1" t="s">
        <v>72</v>
      </c>
      <c r="D279" s="1" t="s">
        <v>73</v>
      </c>
      <c r="E279" s="1" t="s">
        <v>54</v>
      </c>
      <c r="F279" s="1" t="s">
        <v>169</v>
      </c>
      <c r="G279" s="1" t="s">
        <v>59</v>
      </c>
      <c r="H279" s="2">
        <v>45357</v>
      </c>
      <c r="I279" s="1" t="s">
        <v>66</v>
      </c>
      <c r="J279" s="1" t="s">
        <v>255</v>
      </c>
      <c r="K279" s="1">
        <v>6</v>
      </c>
      <c r="L279" s="1"/>
      <c r="M279" s="1"/>
      <c r="N279" s="1">
        <v>762</v>
      </c>
      <c r="O279" s="1">
        <v>20</v>
      </c>
      <c r="P279" s="2">
        <v>45537</v>
      </c>
      <c r="Q279" s="2">
        <v>45444</v>
      </c>
    </row>
    <row r="280" spans="1:17" x14ac:dyDescent="0.35">
      <c r="A280" s="1" t="s">
        <v>356</v>
      </c>
      <c r="B280" s="1" t="s">
        <v>78</v>
      </c>
      <c r="C280" s="1" t="s">
        <v>79</v>
      </c>
      <c r="D280" s="1" t="s">
        <v>80</v>
      </c>
      <c r="E280" s="1" t="s">
        <v>47</v>
      </c>
      <c r="F280" s="1" t="s">
        <v>169</v>
      </c>
      <c r="G280" s="1" t="s">
        <v>59</v>
      </c>
      <c r="H280" s="2">
        <v>45301</v>
      </c>
      <c r="I280" s="1" t="s">
        <v>49</v>
      </c>
      <c r="J280" s="1" t="s">
        <v>255</v>
      </c>
      <c r="K280" s="1">
        <v>6</v>
      </c>
      <c r="L280" s="1"/>
      <c r="M280" s="1"/>
      <c r="N280" s="1">
        <v>350</v>
      </c>
      <c r="O280" s="1">
        <v>30</v>
      </c>
      <c r="P280" s="2">
        <v>45523</v>
      </c>
      <c r="Q280" s="2">
        <v>45415</v>
      </c>
    </row>
    <row r="281" spans="1:17" x14ac:dyDescent="0.35">
      <c r="A281" s="1" t="s">
        <v>357</v>
      </c>
      <c r="B281" s="1" t="s">
        <v>56</v>
      </c>
      <c r="C281" s="1" t="s">
        <v>57</v>
      </c>
      <c r="D281" s="1" t="s">
        <v>58</v>
      </c>
      <c r="E281" s="1" t="s">
        <v>64</v>
      </c>
      <c r="F281" s="1" t="s">
        <v>169</v>
      </c>
      <c r="G281" s="1" t="s">
        <v>87</v>
      </c>
      <c r="H281" s="2">
        <v>45350</v>
      </c>
      <c r="I281" s="1" t="s">
        <v>26</v>
      </c>
      <c r="J281" s="1" t="s">
        <v>255</v>
      </c>
      <c r="K281" s="1">
        <v>6</v>
      </c>
      <c r="L281" s="1"/>
      <c r="M281" s="1"/>
      <c r="N281" s="1">
        <v>3350</v>
      </c>
      <c r="O281" s="1">
        <v>10</v>
      </c>
      <c r="P281" s="2">
        <v>45498</v>
      </c>
      <c r="Q281" s="2">
        <v>45439</v>
      </c>
    </row>
    <row r="282" spans="1:17" x14ac:dyDescent="0.35">
      <c r="A282" s="1" t="s">
        <v>358</v>
      </c>
      <c r="B282" s="1" t="s">
        <v>35</v>
      </c>
      <c r="C282" s="1" t="s">
        <v>36</v>
      </c>
      <c r="D282" s="1" t="s">
        <v>37</v>
      </c>
      <c r="E282" s="1" t="s">
        <v>32</v>
      </c>
      <c r="F282" s="1" t="s">
        <v>169</v>
      </c>
      <c r="G282" s="1" t="s">
        <v>59</v>
      </c>
      <c r="H282" s="2">
        <v>45340</v>
      </c>
      <c r="I282" s="1" t="s">
        <v>26</v>
      </c>
      <c r="J282" s="1" t="s">
        <v>255</v>
      </c>
      <c r="K282" s="1">
        <v>6</v>
      </c>
      <c r="L282" s="1"/>
      <c r="M282" s="1"/>
      <c r="N282" s="1">
        <v>3290</v>
      </c>
      <c r="O282" s="1">
        <v>30</v>
      </c>
      <c r="P282" s="2">
        <v>45673</v>
      </c>
      <c r="Q282" s="2">
        <v>45362</v>
      </c>
    </row>
    <row r="283" spans="1:17" x14ac:dyDescent="0.35">
      <c r="A283" s="1" t="s">
        <v>359</v>
      </c>
      <c r="B283" s="1" t="s">
        <v>35</v>
      </c>
      <c r="C283" s="1" t="s">
        <v>36</v>
      </c>
      <c r="D283" s="1" t="s">
        <v>37</v>
      </c>
      <c r="E283" s="1" t="s">
        <v>120</v>
      </c>
      <c r="F283" s="1" t="s">
        <v>169</v>
      </c>
      <c r="G283" s="1" t="s">
        <v>48</v>
      </c>
      <c r="H283" s="2">
        <v>45393</v>
      </c>
      <c r="I283" s="1" t="s">
        <v>66</v>
      </c>
      <c r="J283" s="1" t="s">
        <v>255</v>
      </c>
      <c r="K283" s="1">
        <v>6</v>
      </c>
      <c r="L283" s="1"/>
      <c r="M283" s="1"/>
      <c r="N283" s="1">
        <v>4608</v>
      </c>
      <c r="O283" s="1">
        <v>50</v>
      </c>
      <c r="P283" s="2">
        <v>45413</v>
      </c>
      <c r="Q283" s="2">
        <v>45459</v>
      </c>
    </row>
    <row r="284" spans="1:17" x14ac:dyDescent="0.35">
      <c r="A284" s="1" t="s">
        <v>360</v>
      </c>
      <c r="B284" s="1" t="s">
        <v>35</v>
      </c>
      <c r="C284" s="1" t="s">
        <v>36</v>
      </c>
      <c r="D284" s="1" t="s">
        <v>37</v>
      </c>
      <c r="E284" s="1" t="s">
        <v>124</v>
      </c>
      <c r="F284" s="1" t="s">
        <v>169</v>
      </c>
      <c r="G284" s="1" t="s">
        <v>85</v>
      </c>
      <c r="H284" s="2">
        <v>45362</v>
      </c>
      <c r="I284" s="1" t="s">
        <v>49</v>
      </c>
      <c r="J284" s="1" t="s">
        <v>255</v>
      </c>
      <c r="K284" s="1">
        <v>6</v>
      </c>
      <c r="L284" s="1"/>
      <c r="M284" s="1"/>
      <c r="N284" s="1">
        <v>6457</v>
      </c>
      <c r="O284" s="1">
        <v>20</v>
      </c>
      <c r="P284" s="2">
        <v>45662</v>
      </c>
      <c r="Q284" s="2">
        <v>45473</v>
      </c>
    </row>
    <row r="285" spans="1:17" x14ac:dyDescent="0.35">
      <c r="A285" s="1" t="s">
        <v>361</v>
      </c>
      <c r="B285" s="1" t="s">
        <v>29</v>
      </c>
      <c r="C285" s="1" t="s">
        <v>30</v>
      </c>
      <c r="D285" s="1" t="s">
        <v>31</v>
      </c>
      <c r="E285" s="1" t="s">
        <v>23</v>
      </c>
      <c r="F285" s="1" t="s">
        <v>169</v>
      </c>
      <c r="G285" s="1" t="s">
        <v>59</v>
      </c>
      <c r="H285" s="2">
        <v>45429</v>
      </c>
      <c r="I285" s="1" t="s">
        <v>66</v>
      </c>
      <c r="J285" s="1" t="s">
        <v>255</v>
      </c>
      <c r="K285" s="1">
        <v>6</v>
      </c>
      <c r="L285" s="1"/>
      <c r="M285" s="1"/>
      <c r="N285" s="1">
        <v>5322</v>
      </c>
      <c r="O285" s="1">
        <v>100</v>
      </c>
      <c r="P285" s="2">
        <v>45770</v>
      </c>
      <c r="Q285" s="2">
        <v>45531</v>
      </c>
    </row>
    <row r="286" spans="1:17" x14ac:dyDescent="0.35">
      <c r="A286" s="1" t="s">
        <v>362</v>
      </c>
      <c r="B286" s="1" t="s">
        <v>35</v>
      </c>
      <c r="C286" s="1" t="s">
        <v>36</v>
      </c>
      <c r="D286" s="1" t="s">
        <v>37</v>
      </c>
      <c r="E286" s="1" t="s">
        <v>47</v>
      </c>
      <c r="F286" s="1" t="s">
        <v>169</v>
      </c>
      <c r="G286" s="1" t="s">
        <v>74</v>
      </c>
      <c r="H286" s="2">
        <v>45356</v>
      </c>
      <c r="I286" s="1" t="s">
        <v>66</v>
      </c>
      <c r="J286" s="1" t="s">
        <v>255</v>
      </c>
      <c r="K286" s="1">
        <v>6</v>
      </c>
      <c r="L286" s="1"/>
      <c r="M286" s="1"/>
      <c r="N286" s="1">
        <v>7996</v>
      </c>
      <c r="O286" s="1">
        <v>60</v>
      </c>
      <c r="P286" s="2">
        <v>45587</v>
      </c>
      <c r="Q286" s="2">
        <v>45407</v>
      </c>
    </row>
    <row r="287" spans="1:17" x14ac:dyDescent="0.35">
      <c r="A287" s="1" t="s">
        <v>363</v>
      </c>
      <c r="B287" s="1" t="s">
        <v>51</v>
      </c>
      <c r="C287" s="1" t="s">
        <v>52</v>
      </c>
      <c r="D287" s="1" t="s">
        <v>53</v>
      </c>
      <c r="E287" s="1" t="s">
        <v>23</v>
      </c>
      <c r="F287" s="1" t="s">
        <v>169</v>
      </c>
      <c r="G287" s="1" t="s">
        <v>48</v>
      </c>
      <c r="H287" s="2">
        <v>45330</v>
      </c>
      <c r="I287" s="1" t="s">
        <v>66</v>
      </c>
      <c r="J287" s="1" t="s">
        <v>255</v>
      </c>
      <c r="K287" s="1">
        <v>6</v>
      </c>
      <c r="L287" s="1"/>
      <c r="M287" s="1"/>
      <c r="N287" s="1">
        <v>4561</v>
      </c>
      <c r="O287" s="1">
        <v>10</v>
      </c>
      <c r="P287" s="2">
        <v>45586</v>
      </c>
      <c r="Q287" s="2">
        <v>45433</v>
      </c>
    </row>
    <row r="288" spans="1:17" x14ac:dyDescent="0.35">
      <c r="A288" s="1" t="s">
        <v>364</v>
      </c>
      <c r="B288" s="1" t="s">
        <v>56</v>
      </c>
      <c r="C288" s="1" t="s">
        <v>57</v>
      </c>
      <c r="D288" s="1" t="s">
        <v>58</v>
      </c>
      <c r="E288" s="1" t="s">
        <v>47</v>
      </c>
      <c r="F288" s="1" t="s">
        <v>169</v>
      </c>
      <c r="G288" s="1" t="s">
        <v>87</v>
      </c>
      <c r="H288" s="2">
        <v>45367</v>
      </c>
      <c r="I288" s="1" t="s">
        <v>49</v>
      </c>
      <c r="J288" s="1" t="s">
        <v>255</v>
      </c>
      <c r="K288" s="1">
        <v>6</v>
      </c>
      <c r="L288" s="1"/>
      <c r="M288" s="1"/>
      <c r="N288" s="1">
        <v>6800</v>
      </c>
      <c r="O288" s="1">
        <v>30</v>
      </c>
      <c r="P288" s="2">
        <v>45628</v>
      </c>
      <c r="Q288" s="2">
        <v>45463</v>
      </c>
    </row>
    <row r="289" spans="1:17" x14ac:dyDescent="0.35">
      <c r="A289" s="1" t="s">
        <v>365</v>
      </c>
      <c r="B289" s="1" t="s">
        <v>61</v>
      </c>
      <c r="C289" s="1" t="s">
        <v>62</v>
      </c>
      <c r="D289" s="1" t="s">
        <v>63</v>
      </c>
      <c r="E289" s="1" t="s">
        <v>103</v>
      </c>
      <c r="F289" s="1" t="s">
        <v>169</v>
      </c>
      <c r="G289" s="1" t="s">
        <v>39</v>
      </c>
      <c r="H289" s="2">
        <v>45316</v>
      </c>
      <c r="I289" s="1" t="s">
        <v>66</v>
      </c>
      <c r="J289" s="1" t="s">
        <v>255</v>
      </c>
      <c r="K289" s="1">
        <v>6</v>
      </c>
      <c r="L289" s="1"/>
      <c r="M289" s="1"/>
      <c r="N289" s="1">
        <v>6490</v>
      </c>
      <c r="O289" s="1">
        <v>30</v>
      </c>
      <c r="P289" s="2">
        <v>45592</v>
      </c>
      <c r="Q289" s="2">
        <v>45375</v>
      </c>
    </row>
    <row r="290" spans="1:17" x14ac:dyDescent="0.35">
      <c r="A290" s="1" t="s">
        <v>366</v>
      </c>
      <c r="B290" s="1" t="s">
        <v>51</v>
      </c>
      <c r="C290" s="1" t="s">
        <v>52</v>
      </c>
      <c r="D290" s="1" t="s">
        <v>53</v>
      </c>
      <c r="E290" s="1" t="s">
        <v>47</v>
      </c>
      <c r="F290" s="1" t="s">
        <v>169</v>
      </c>
      <c r="G290" s="1" t="s">
        <v>74</v>
      </c>
      <c r="H290" s="2">
        <v>45367</v>
      </c>
      <c r="I290" s="1" t="s">
        <v>66</v>
      </c>
      <c r="J290" s="1" t="s">
        <v>255</v>
      </c>
      <c r="K290" s="1">
        <v>6</v>
      </c>
      <c r="L290" s="1"/>
      <c r="M290" s="1"/>
      <c r="N290" s="1">
        <v>6698</v>
      </c>
      <c r="O290" s="1">
        <v>60</v>
      </c>
      <c r="P290" s="2">
        <v>45495</v>
      </c>
      <c r="Q290" s="2">
        <v>45386</v>
      </c>
    </row>
    <row r="291" spans="1:17" x14ac:dyDescent="0.35">
      <c r="A291" s="1" t="s">
        <v>367</v>
      </c>
      <c r="B291" s="1" t="s">
        <v>35</v>
      </c>
      <c r="C291" s="1" t="s">
        <v>36</v>
      </c>
      <c r="D291" s="1" t="s">
        <v>37</v>
      </c>
      <c r="E291" s="1" t="s">
        <v>76</v>
      </c>
      <c r="F291" s="1" t="s">
        <v>169</v>
      </c>
      <c r="G291" s="1" t="s">
        <v>48</v>
      </c>
      <c r="H291" s="2">
        <v>45349</v>
      </c>
      <c r="I291" s="1" t="s">
        <v>26</v>
      </c>
      <c r="J291" s="1" t="s">
        <v>255</v>
      </c>
      <c r="K291" s="1">
        <v>6</v>
      </c>
      <c r="L291" s="1"/>
      <c r="M291" s="1"/>
      <c r="N291" s="1">
        <v>6609</v>
      </c>
      <c r="O291" s="1">
        <v>30</v>
      </c>
      <c r="P291" s="2">
        <v>45561</v>
      </c>
      <c r="Q291" s="2">
        <v>45359</v>
      </c>
    </row>
    <row r="292" spans="1:17" x14ac:dyDescent="0.35">
      <c r="A292" s="1" t="s">
        <v>368</v>
      </c>
      <c r="B292" s="1" t="s">
        <v>35</v>
      </c>
      <c r="C292" s="1" t="s">
        <v>36</v>
      </c>
      <c r="D292" s="1" t="s">
        <v>37</v>
      </c>
      <c r="E292" s="1" t="s">
        <v>120</v>
      </c>
      <c r="F292" s="1" t="s">
        <v>169</v>
      </c>
      <c r="G292" s="1" t="s">
        <v>48</v>
      </c>
      <c r="H292" s="2">
        <v>45399</v>
      </c>
      <c r="I292" s="1" t="s">
        <v>66</v>
      </c>
      <c r="J292" s="1" t="s">
        <v>255</v>
      </c>
      <c r="K292" s="1">
        <v>6</v>
      </c>
      <c r="L292" s="1"/>
      <c r="M292" s="1"/>
      <c r="N292" s="1">
        <v>2507</v>
      </c>
      <c r="O292" s="1">
        <v>10</v>
      </c>
      <c r="P292" s="2">
        <v>45577</v>
      </c>
      <c r="Q292" s="2">
        <v>45446</v>
      </c>
    </row>
    <row r="293" spans="1:17" x14ac:dyDescent="0.35">
      <c r="A293" s="1" t="s">
        <v>369</v>
      </c>
      <c r="B293" s="1" t="s">
        <v>61</v>
      </c>
      <c r="C293" s="1" t="s">
        <v>62</v>
      </c>
      <c r="D293" s="1" t="s">
        <v>63</v>
      </c>
      <c r="E293" s="1" t="s">
        <v>120</v>
      </c>
      <c r="F293" s="1" t="s">
        <v>169</v>
      </c>
      <c r="G293" s="1" t="s">
        <v>48</v>
      </c>
      <c r="H293" s="2">
        <v>45346</v>
      </c>
      <c r="I293" s="1" t="s">
        <v>49</v>
      </c>
      <c r="J293" s="1" t="s">
        <v>255</v>
      </c>
      <c r="K293" s="1">
        <v>6</v>
      </c>
      <c r="L293" s="1"/>
      <c r="M293" s="1"/>
      <c r="N293" s="1">
        <v>6240</v>
      </c>
      <c r="O293" s="1">
        <v>20</v>
      </c>
      <c r="P293" s="2">
        <v>45386</v>
      </c>
      <c r="Q293" s="2">
        <v>45393</v>
      </c>
    </row>
    <row r="294" spans="1:17" x14ac:dyDescent="0.35">
      <c r="A294" s="1" t="s">
        <v>370</v>
      </c>
      <c r="B294" s="1" t="s">
        <v>56</v>
      </c>
      <c r="C294" s="1" t="s">
        <v>57</v>
      </c>
      <c r="D294" s="1" t="s">
        <v>58</v>
      </c>
      <c r="E294" s="1" t="s">
        <v>54</v>
      </c>
      <c r="F294" s="1" t="s">
        <v>169</v>
      </c>
      <c r="G294" s="1" t="s">
        <v>74</v>
      </c>
      <c r="H294" s="2">
        <v>45383</v>
      </c>
      <c r="I294" s="1" t="s">
        <v>26</v>
      </c>
      <c r="J294" s="1" t="s">
        <v>255</v>
      </c>
      <c r="K294" s="1">
        <v>6</v>
      </c>
      <c r="L294" s="1"/>
      <c r="M294" s="1"/>
      <c r="N294" s="1">
        <v>6336</v>
      </c>
      <c r="O294" s="1">
        <v>20</v>
      </c>
      <c r="P294" s="2">
        <v>45463</v>
      </c>
      <c r="Q294" s="2">
        <v>45451</v>
      </c>
    </row>
    <row r="295" spans="1:17" x14ac:dyDescent="0.35">
      <c r="A295" s="1" t="s">
        <v>371</v>
      </c>
      <c r="B295" s="1" t="s">
        <v>35</v>
      </c>
      <c r="C295" s="1" t="s">
        <v>36</v>
      </c>
      <c r="D295" s="1" t="s">
        <v>37</v>
      </c>
      <c r="E295" s="1" t="s">
        <v>23</v>
      </c>
      <c r="F295" s="1" t="s">
        <v>169</v>
      </c>
      <c r="G295" s="1" t="s">
        <v>85</v>
      </c>
      <c r="H295" s="2">
        <v>45328</v>
      </c>
      <c r="I295" s="1" t="s">
        <v>49</v>
      </c>
      <c r="J295" s="1" t="s">
        <v>255</v>
      </c>
      <c r="K295" s="1">
        <v>6</v>
      </c>
      <c r="L295" s="1"/>
      <c r="M295" s="1"/>
      <c r="N295" s="1">
        <v>7930</v>
      </c>
      <c r="O295" s="1">
        <v>20</v>
      </c>
      <c r="P295" s="2">
        <v>45510</v>
      </c>
      <c r="Q295" s="2">
        <v>45429</v>
      </c>
    </row>
    <row r="296" spans="1:17" x14ac:dyDescent="0.35">
      <c r="A296" s="1" t="s">
        <v>372</v>
      </c>
      <c r="B296" s="1" t="s">
        <v>56</v>
      </c>
      <c r="C296" s="1" t="s">
        <v>57</v>
      </c>
      <c r="D296" s="1" t="s">
        <v>58</v>
      </c>
      <c r="E296" s="1" t="s">
        <v>23</v>
      </c>
      <c r="F296" s="1" t="s">
        <v>169</v>
      </c>
      <c r="G296" s="1" t="s">
        <v>33</v>
      </c>
      <c r="H296" s="2">
        <v>45393</v>
      </c>
      <c r="I296" s="1" t="s">
        <v>26</v>
      </c>
      <c r="J296" s="1" t="s">
        <v>255</v>
      </c>
      <c r="K296" s="1">
        <v>6</v>
      </c>
      <c r="L296" s="1"/>
      <c r="M296" s="1"/>
      <c r="N296" s="1">
        <v>2707</v>
      </c>
      <c r="O296" s="1">
        <v>30</v>
      </c>
      <c r="P296" s="2">
        <v>45734</v>
      </c>
      <c r="Q296" s="2">
        <v>45399</v>
      </c>
    </row>
    <row r="297" spans="1:17" x14ac:dyDescent="0.35">
      <c r="A297" s="1" t="s">
        <v>373</v>
      </c>
      <c r="B297" s="1" t="s">
        <v>29</v>
      </c>
      <c r="C297" s="1" t="s">
        <v>30</v>
      </c>
      <c r="D297" s="1" t="s">
        <v>31</v>
      </c>
      <c r="E297" s="1" t="s">
        <v>120</v>
      </c>
      <c r="F297" s="1" t="s">
        <v>169</v>
      </c>
      <c r="G297" s="1" t="s">
        <v>39</v>
      </c>
      <c r="H297" s="2">
        <v>45302</v>
      </c>
      <c r="I297" s="1" t="s">
        <v>26</v>
      </c>
      <c r="J297" s="1" t="s">
        <v>255</v>
      </c>
      <c r="K297" s="1">
        <v>6</v>
      </c>
      <c r="L297" s="1"/>
      <c r="M297" s="1"/>
      <c r="N297" s="1">
        <v>1865</v>
      </c>
      <c r="O297" s="1">
        <v>40</v>
      </c>
      <c r="P297" s="2">
        <v>45386</v>
      </c>
      <c r="Q297" s="2">
        <v>45385</v>
      </c>
    </row>
    <row r="298" spans="1:17" x14ac:dyDescent="0.35">
      <c r="A298" s="1" t="s">
        <v>374</v>
      </c>
      <c r="B298" s="1" t="s">
        <v>78</v>
      </c>
      <c r="C298" s="1" t="s">
        <v>79</v>
      </c>
      <c r="D298" s="1" t="s">
        <v>80</v>
      </c>
      <c r="E298" s="1" t="s">
        <v>47</v>
      </c>
      <c r="F298" s="1" t="s">
        <v>169</v>
      </c>
      <c r="G298" s="1" t="s">
        <v>74</v>
      </c>
      <c r="H298" s="2">
        <v>45302</v>
      </c>
      <c r="I298" s="1" t="s">
        <v>66</v>
      </c>
      <c r="J298" s="1" t="s">
        <v>255</v>
      </c>
      <c r="K298" s="1">
        <v>6</v>
      </c>
      <c r="L298" s="1"/>
      <c r="M298" s="1"/>
      <c r="N298" s="1">
        <v>209</v>
      </c>
      <c r="O298" s="1">
        <v>50</v>
      </c>
      <c r="P298" s="2">
        <v>45458</v>
      </c>
      <c r="Q298" s="2">
        <v>45421</v>
      </c>
    </row>
    <row r="299" spans="1:17" x14ac:dyDescent="0.35">
      <c r="A299" s="1" t="s">
        <v>375</v>
      </c>
      <c r="B299" s="1" t="s">
        <v>78</v>
      </c>
      <c r="C299" s="1" t="s">
        <v>79</v>
      </c>
      <c r="D299" s="1" t="s">
        <v>80</v>
      </c>
      <c r="E299" s="1" t="s">
        <v>124</v>
      </c>
      <c r="F299" s="1" t="s">
        <v>169</v>
      </c>
      <c r="G299" s="1" t="s">
        <v>87</v>
      </c>
      <c r="H299" s="2">
        <v>45354</v>
      </c>
      <c r="I299" s="1" t="s">
        <v>26</v>
      </c>
      <c r="J299" s="1" t="s">
        <v>255</v>
      </c>
      <c r="K299" s="1">
        <v>6</v>
      </c>
      <c r="L299" s="1"/>
      <c r="M299" s="1"/>
      <c r="N299" s="1">
        <v>212</v>
      </c>
      <c r="O299" s="1">
        <v>20</v>
      </c>
      <c r="P299" s="2">
        <v>45587</v>
      </c>
      <c r="Q299" s="2">
        <v>45374</v>
      </c>
    </row>
    <row r="300" spans="1:17" x14ac:dyDescent="0.35">
      <c r="A300" s="1" t="s">
        <v>376</v>
      </c>
      <c r="B300" s="1" t="s">
        <v>78</v>
      </c>
      <c r="C300" s="1" t="s">
        <v>79</v>
      </c>
      <c r="D300" s="1" t="s">
        <v>80</v>
      </c>
      <c r="E300" s="1" t="s">
        <v>124</v>
      </c>
      <c r="F300" s="1" t="s">
        <v>169</v>
      </c>
      <c r="G300" s="1" t="s">
        <v>59</v>
      </c>
      <c r="H300" s="2">
        <v>45393</v>
      </c>
      <c r="I300" s="1" t="s">
        <v>26</v>
      </c>
      <c r="J300" s="1" t="s">
        <v>255</v>
      </c>
      <c r="K300" s="1">
        <v>6</v>
      </c>
      <c r="L300" s="1"/>
      <c r="M300" s="1"/>
      <c r="N300" s="1">
        <v>2260</v>
      </c>
      <c r="O300" s="1">
        <v>20</v>
      </c>
      <c r="P300" s="2">
        <v>45691</v>
      </c>
      <c r="Q300" s="2">
        <v>45506</v>
      </c>
    </row>
    <row r="301" spans="1:17" x14ac:dyDescent="0.35">
      <c r="A301" s="1" t="s">
        <v>377</v>
      </c>
      <c r="B301" s="1" t="s">
        <v>29</v>
      </c>
      <c r="C301" s="1" t="s">
        <v>30</v>
      </c>
      <c r="D301" s="1" t="s">
        <v>31</v>
      </c>
      <c r="E301" s="1" t="s">
        <v>100</v>
      </c>
      <c r="F301" s="1" t="s">
        <v>169</v>
      </c>
      <c r="G301" s="1" t="s">
        <v>59</v>
      </c>
      <c r="H301" s="2">
        <v>45326</v>
      </c>
      <c r="I301" s="1" t="s">
        <v>26</v>
      </c>
      <c r="J301" s="1" t="s">
        <v>255</v>
      </c>
      <c r="K301" s="1">
        <v>6</v>
      </c>
      <c r="L301" s="1"/>
      <c r="M301" s="1"/>
      <c r="N301" s="1">
        <v>4224</v>
      </c>
      <c r="O301" s="1">
        <v>40</v>
      </c>
      <c r="P301" s="2">
        <v>45680</v>
      </c>
      <c r="Q301" s="2">
        <v>45370</v>
      </c>
    </row>
    <row r="302" spans="1:17" x14ac:dyDescent="0.35">
      <c r="A302" s="1" t="s">
        <v>378</v>
      </c>
      <c r="B302" s="1" t="s">
        <v>61</v>
      </c>
      <c r="C302" s="1" t="s">
        <v>62</v>
      </c>
      <c r="D302" s="1" t="s">
        <v>63</v>
      </c>
      <c r="E302" s="1" t="s">
        <v>54</v>
      </c>
      <c r="F302" s="1" t="s">
        <v>169</v>
      </c>
      <c r="G302" s="1" t="s">
        <v>85</v>
      </c>
      <c r="H302" s="2">
        <v>45382</v>
      </c>
      <c r="I302" s="1" t="s">
        <v>26</v>
      </c>
      <c r="J302" s="1" t="s">
        <v>255</v>
      </c>
      <c r="K302" s="1">
        <v>6</v>
      </c>
      <c r="L302" s="1"/>
      <c r="M302" s="1"/>
      <c r="N302" s="1">
        <v>2344</v>
      </c>
      <c r="O302" s="1">
        <v>100</v>
      </c>
      <c r="P302" s="2">
        <v>45538</v>
      </c>
      <c r="Q302" s="2">
        <v>45479</v>
      </c>
    </row>
    <row r="303" spans="1:17" x14ac:dyDescent="0.35">
      <c r="A303" s="1" t="s">
        <v>379</v>
      </c>
      <c r="B303" s="1" t="s">
        <v>41</v>
      </c>
      <c r="C303" s="1" t="s">
        <v>42</v>
      </c>
      <c r="D303" s="1" t="s">
        <v>43</v>
      </c>
      <c r="E303" s="1" t="s">
        <v>64</v>
      </c>
      <c r="F303" s="1" t="s">
        <v>169</v>
      </c>
      <c r="G303" s="1" t="s">
        <v>25</v>
      </c>
      <c r="H303" s="2">
        <v>45326</v>
      </c>
      <c r="I303" s="1" t="s">
        <v>49</v>
      </c>
      <c r="J303" s="1" t="s">
        <v>255</v>
      </c>
      <c r="K303" s="1">
        <v>6</v>
      </c>
      <c r="L303" s="1"/>
      <c r="M303" s="1"/>
      <c r="N303" s="1">
        <v>5852</v>
      </c>
      <c r="O303" s="1">
        <v>60</v>
      </c>
      <c r="P303" s="2">
        <v>45519</v>
      </c>
      <c r="Q303" s="2">
        <v>45429</v>
      </c>
    </row>
    <row r="304" spans="1:17" x14ac:dyDescent="0.35">
      <c r="A304" s="1" t="s">
        <v>380</v>
      </c>
      <c r="B304" s="1" t="s">
        <v>35</v>
      </c>
      <c r="C304" s="1" t="s">
        <v>36</v>
      </c>
      <c r="D304" s="1" t="s">
        <v>37</v>
      </c>
      <c r="E304" s="1" t="s">
        <v>64</v>
      </c>
      <c r="F304" s="1" t="s">
        <v>169</v>
      </c>
      <c r="G304" s="1" t="s">
        <v>48</v>
      </c>
      <c r="H304" s="2">
        <v>45378</v>
      </c>
      <c r="I304" s="1" t="s">
        <v>49</v>
      </c>
      <c r="J304" s="1" t="s">
        <v>255</v>
      </c>
      <c r="K304" s="1">
        <v>6</v>
      </c>
      <c r="L304" s="1"/>
      <c r="M304" s="1"/>
      <c r="N304" s="1">
        <v>4156</v>
      </c>
      <c r="O304" s="1">
        <v>30</v>
      </c>
      <c r="P304" s="2">
        <v>45675</v>
      </c>
      <c r="Q304" s="2">
        <v>45485</v>
      </c>
    </row>
    <row r="305" spans="1:17" x14ac:dyDescent="0.35">
      <c r="A305" s="1" t="s">
        <v>381</v>
      </c>
      <c r="B305" s="1" t="s">
        <v>51</v>
      </c>
      <c r="C305" s="1" t="s">
        <v>52</v>
      </c>
      <c r="D305" s="1" t="s">
        <v>53</v>
      </c>
      <c r="E305" s="1" t="s">
        <v>47</v>
      </c>
      <c r="F305" s="1" t="s">
        <v>169</v>
      </c>
      <c r="G305" s="1" t="s">
        <v>74</v>
      </c>
      <c r="H305" s="2">
        <v>45432</v>
      </c>
      <c r="I305" s="1" t="s">
        <v>26</v>
      </c>
      <c r="J305" s="1" t="s">
        <v>255</v>
      </c>
      <c r="K305" s="1">
        <v>6</v>
      </c>
      <c r="L305" s="1"/>
      <c r="M305" s="1"/>
      <c r="N305" s="1">
        <v>422</v>
      </c>
      <c r="O305" s="1">
        <v>20</v>
      </c>
      <c r="P305" s="2">
        <v>45738</v>
      </c>
      <c r="Q305" s="2">
        <v>45526</v>
      </c>
    </row>
    <row r="306" spans="1:17" x14ac:dyDescent="0.35">
      <c r="A306" s="1" t="s">
        <v>382</v>
      </c>
      <c r="B306" s="1" t="s">
        <v>41</v>
      </c>
      <c r="C306" s="1" t="s">
        <v>42</v>
      </c>
      <c r="D306" s="1" t="s">
        <v>43</v>
      </c>
      <c r="E306" s="1" t="s">
        <v>32</v>
      </c>
      <c r="F306" s="1" t="s">
        <v>169</v>
      </c>
      <c r="G306" s="1" t="s">
        <v>39</v>
      </c>
      <c r="H306" s="2">
        <v>45361</v>
      </c>
      <c r="I306" s="1" t="s">
        <v>26</v>
      </c>
      <c r="J306" s="1" t="s">
        <v>255</v>
      </c>
      <c r="K306" s="1">
        <v>6</v>
      </c>
      <c r="L306" s="1"/>
      <c r="M306" s="1"/>
      <c r="N306" s="1">
        <v>2239</v>
      </c>
      <c r="O306" s="1">
        <v>80</v>
      </c>
      <c r="P306" s="2">
        <v>45563</v>
      </c>
      <c r="Q306" s="2">
        <v>45386</v>
      </c>
    </row>
    <row r="307" spans="1:17" x14ac:dyDescent="0.35">
      <c r="A307" s="1" t="s">
        <v>383</v>
      </c>
      <c r="B307" s="1" t="s">
        <v>41</v>
      </c>
      <c r="C307" s="1" t="s">
        <v>42</v>
      </c>
      <c r="D307" s="1" t="s">
        <v>43</v>
      </c>
      <c r="E307" s="1" t="s">
        <v>120</v>
      </c>
      <c r="F307" s="1" t="s">
        <v>169</v>
      </c>
      <c r="G307" s="1" t="s">
        <v>48</v>
      </c>
      <c r="H307" s="2">
        <v>45310</v>
      </c>
      <c r="I307" s="1" t="s">
        <v>49</v>
      </c>
      <c r="J307" s="1" t="s">
        <v>255</v>
      </c>
      <c r="K307" s="1">
        <v>6</v>
      </c>
      <c r="L307" s="1"/>
      <c r="M307" s="1"/>
      <c r="N307" s="1">
        <v>4156</v>
      </c>
      <c r="O307" s="1">
        <v>50</v>
      </c>
      <c r="P307" s="2">
        <v>45507</v>
      </c>
      <c r="Q307" s="2">
        <v>45374</v>
      </c>
    </row>
    <row r="308" spans="1:17" x14ac:dyDescent="0.35">
      <c r="A308" s="1" t="s">
        <v>384</v>
      </c>
      <c r="B308" s="1" t="s">
        <v>41</v>
      </c>
      <c r="C308" s="1" t="s">
        <v>42</v>
      </c>
      <c r="D308" s="1" t="s">
        <v>43</v>
      </c>
      <c r="E308" s="1" t="s">
        <v>54</v>
      </c>
      <c r="F308" s="1" t="s">
        <v>169</v>
      </c>
      <c r="G308" s="1" t="s">
        <v>48</v>
      </c>
      <c r="H308" s="2">
        <v>45323</v>
      </c>
      <c r="I308" s="1" t="s">
        <v>66</v>
      </c>
      <c r="J308" s="1" t="s">
        <v>255</v>
      </c>
      <c r="K308" s="1">
        <v>6</v>
      </c>
      <c r="L308" s="1"/>
      <c r="M308" s="1"/>
      <c r="N308" s="1">
        <v>1753</v>
      </c>
      <c r="O308" s="1">
        <v>40</v>
      </c>
      <c r="P308" s="2">
        <v>45597</v>
      </c>
      <c r="Q308" s="2">
        <v>45335</v>
      </c>
    </row>
    <row r="309" spans="1:17" x14ac:dyDescent="0.35">
      <c r="A309" s="1" t="s">
        <v>385</v>
      </c>
      <c r="B309" s="1" t="s">
        <v>41</v>
      </c>
      <c r="C309" s="1" t="s">
        <v>42</v>
      </c>
      <c r="D309" s="1" t="s">
        <v>43</v>
      </c>
      <c r="E309" s="1" t="s">
        <v>124</v>
      </c>
      <c r="F309" s="1" t="s">
        <v>169</v>
      </c>
      <c r="G309" s="1" t="s">
        <v>33</v>
      </c>
      <c r="H309" s="2">
        <v>45303</v>
      </c>
      <c r="I309" s="1" t="s">
        <v>66</v>
      </c>
      <c r="J309" s="1" t="s">
        <v>255</v>
      </c>
      <c r="K309" s="1">
        <v>6</v>
      </c>
      <c r="L309" s="1"/>
      <c r="M309" s="1"/>
      <c r="N309" s="1">
        <v>4132</v>
      </c>
      <c r="O309" s="1">
        <v>40</v>
      </c>
      <c r="P309" s="2">
        <v>45633</v>
      </c>
      <c r="Q309" s="2">
        <v>45318</v>
      </c>
    </row>
    <row r="310" spans="1:17" x14ac:dyDescent="0.35">
      <c r="A310" s="1" t="s">
        <v>386</v>
      </c>
      <c r="B310" s="1" t="s">
        <v>20</v>
      </c>
      <c r="C310" s="1" t="s">
        <v>21</v>
      </c>
      <c r="D310" s="1" t="s">
        <v>22</v>
      </c>
      <c r="E310" s="1" t="s">
        <v>124</v>
      </c>
      <c r="F310" s="1" t="s">
        <v>169</v>
      </c>
      <c r="G310" s="1" t="s">
        <v>39</v>
      </c>
      <c r="H310" s="2">
        <v>45438</v>
      </c>
      <c r="I310" s="1" t="s">
        <v>66</v>
      </c>
      <c r="J310" s="1" t="s">
        <v>255</v>
      </c>
      <c r="K310" s="1">
        <v>6</v>
      </c>
      <c r="L310" s="1"/>
      <c r="M310" s="1"/>
      <c r="N310" s="1">
        <v>7142</v>
      </c>
      <c r="O310" s="1">
        <v>30</v>
      </c>
      <c r="P310" s="2">
        <v>45656</v>
      </c>
      <c r="Q310" s="2">
        <v>45457</v>
      </c>
    </row>
    <row r="311" spans="1:17" x14ac:dyDescent="0.35">
      <c r="A311" s="1" t="s">
        <v>387</v>
      </c>
      <c r="B311" s="1" t="s">
        <v>20</v>
      </c>
      <c r="C311" s="1" t="s">
        <v>21</v>
      </c>
      <c r="D311" s="1" t="s">
        <v>22</v>
      </c>
      <c r="E311" s="1" t="s">
        <v>68</v>
      </c>
      <c r="F311" s="1" t="s">
        <v>169</v>
      </c>
      <c r="G311" s="1" t="s">
        <v>59</v>
      </c>
      <c r="H311" s="2">
        <v>45361</v>
      </c>
      <c r="I311" s="1" t="s">
        <v>66</v>
      </c>
      <c r="J311" s="1" t="s">
        <v>255</v>
      </c>
      <c r="K311" s="1">
        <v>6</v>
      </c>
      <c r="L311" s="1"/>
      <c r="M311" s="1"/>
      <c r="N311" s="1">
        <v>4343</v>
      </c>
      <c r="O311" s="1">
        <v>20</v>
      </c>
      <c r="P311" s="2">
        <v>45467</v>
      </c>
      <c r="Q311" s="2">
        <v>45476</v>
      </c>
    </row>
    <row r="312" spans="1:17" x14ac:dyDescent="0.35">
      <c r="A312" s="1" t="s">
        <v>388</v>
      </c>
      <c r="B312" s="1" t="s">
        <v>78</v>
      </c>
      <c r="C312" s="1" t="s">
        <v>79</v>
      </c>
      <c r="D312" s="1" t="s">
        <v>80</v>
      </c>
      <c r="E312" s="1" t="s">
        <v>124</v>
      </c>
      <c r="F312" s="1" t="s">
        <v>169</v>
      </c>
      <c r="G312" s="1" t="s">
        <v>48</v>
      </c>
      <c r="H312" s="2">
        <v>45364</v>
      </c>
      <c r="I312" s="1" t="s">
        <v>26</v>
      </c>
      <c r="J312" s="1" t="s">
        <v>255</v>
      </c>
      <c r="K312" s="1">
        <v>6</v>
      </c>
      <c r="L312" s="1"/>
      <c r="M312" s="1"/>
      <c r="N312" s="1">
        <v>7463</v>
      </c>
      <c r="O312" s="1">
        <v>20</v>
      </c>
      <c r="P312" s="2">
        <v>45592</v>
      </c>
      <c r="Q312" s="2">
        <v>45411</v>
      </c>
    </row>
    <row r="313" spans="1:17" x14ac:dyDescent="0.35">
      <c r="A313" s="1" t="s">
        <v>389</v>
      </c>
      <c r="B313" s="1" t="s">
        <v>78</v>
      </c>
      <c r="C313" s="1" t="s">
        <v>79</v>
      </c>
      <c r="D313" s="1" t="s">
        <v>80</v>
      </c>
      <c r="E313" s="1" t="s">
        <v>64</v>
      </c>
      <c r="F313" s="1" t="s">
        <v>169</v>
      </c>
      <c r="G313" s="1" t="s">
        <v>48</v>
      </c>
      <c r="H313" s="2">
        <v>45406</v>
      </c>
      <c r="I313" s="1" t="s">
        <v>49</v>
      </c>
      <c r="J313" s="1" t="s">
        <v>255</v>
      </c>
      <c r="K313" s="1">
        <v>6</v>
      </c>
      <c r="L313" s="1"/>
      <c r="M313" s="1"/>
      <c r="N313" s="1">
        <v>1872</v>
      </c>
      <c r="O313" s="1">
        <v>40</v>
      </c>
      <c r="P313" s="2">
        <v>45596</v>
      </c>
      <c r="Q313" s="2">
        <v>45424</v>
      </c>
    </row>
    <row r="314" spans="1:17" x14ac:dyDescent="0.35">
      <c r="A314" s="1" t="s">
        <v>390</v>
      </c>
      <c r="B314" s="1" t="s">
        <v>61</v>
      </c>
      <c r="C314" s="1" t="s">
        <v>62</v>
      </c>
      <c r="D314" s="1" t="s">
        <v>63</v>
      </c>
      <c r="E314" s="1" t="s">
        <v>23</v>
      </c>
      <c r="F314" s="1" t="s">
        <v>169</v>
      </c>
      <c r="G314" s="1" t="s">
        <v>39</v>
      </c>
      <c r="H314" s="2">
        <v>45370</v>
      </c>
      <c r="I314" s="1" t="s">
        <v>26</v>
      </c>
      <c r="J314" s="1" t="s">
        <v>255</v>
      </c>
      <c r="K314" s="1">
        <v>6</v>
      </c>
      <c r="L314" s="1"/>
      <c r="M314" s="1"/>
      <c r="N314" s="1">
        <v>4220</v>
      </c>
      <c r="O314" s="1">
        <v>40</v>
      </c>
      <c r="P314" s="2">
        <v>45678</v>
      </c>
      <c r="Q314" s="2">
        <v>45394</v>
      </c>
    </row>
    <row r="315" spans="1:17" x14ac:dyDescent="0.35">
      <c r="A315" s="1" t="s">
        <v>391</v>
      </c>
      <c r="B315" s="1" t="s">
        <v>78</v>
      </c>
      <c r="C315" s="1" t="s">
        <v>79</v>
      </c>
      <c r="D315" s="1" t="s">
        <v>80</v>
      </c>
      <c r="E315" s="1" t="s">
        <v>47</v>
      </c>
      <c r="F315" s="1" t="s">
        <v>169</v>
      </c>
      <c r="G315" s="1" t="s">
        <v>48</v>
      </c>
      <c r="H315" s="2">
        <v>45411</v>
      </c>
      <c r="I315" s="1" t="s">
        <v>66</v>
      </c>
      <c r="J315" s="1" t="s">
        <v>255</v>
      </c>
      <c r="K315" s="1">
        <v>6</v>
      </c>
      <c r="L315" s="1"/>
      <c r="M315" s="1"/>
      <c r="N315" s="1">
        <v>2668</v>
      </c>
      <c r="O315" s="1">
        <v>70</v>
      </c>
      <c r="P315" s="2">
        <v>45631</v>
      </c>
      <c r="Q315" s="2">
        <v>45480</v>
      </c>
    </row>
    <row r="316" spans="1:17" x14ac:dyDescent="0.35">
      <c r="A316" s="1" t="s">
        <v>392</v>
      </c>
      <c r="B316" s="1" t="s">
        <v>41</v>
      </c>
      <c r="C316" s="1" t="s">
        <v>42</v>
      </c>
      <c r="D316" s="1" t="s">
        <v>43</v>
      </c>
      <c r="E316" s="1" t="s">
        <v>44</v>
      </c>
      <c r="F316" s="1" t="s">
        <v>169</v>
      </c>
      <c r="G316" s="1" t="s">
        <v>48</v>
      </c>
      <c r="H316" s="2">
        <v>45334</v>
      </c>
      <c r="I316" s="1" t="s">
        <v>66</v>
      </c>
      <c r="J316" s="1" t="s">
        <v>255</v>
      </c>
      <c r="K316" s="1">
        <v>6</v>
      </c>
      <c r="L316" s="1"/>
      <c r="M316" s="1"/>
      <c r="N316" s="1">
        <v>7766</v>
      </c>
      <c r="O316" s="1">
        <v>60</v>
      </c>
      <c r="P316" s="2">
        <v>45517</v>
      </c>
      <c r="Q316" s="2">
        <v>45391</v>
      </c>
    </row>
    <row r="317" spans="1:17" x14ac:dyDescent="0.35">
      <c r="A317" s="1" t="s">
        <v>393</v>
      </c>
      <c r="B317" s="1" t="s">
        <v>41</v>
      </c>
      <c r="C317" s="1" t="s">
        <v>42</v>
      </c>
      <c r="D317" s="1" t="s">
        <v>43</v>
      </c>
      <c r="E317" s="1" t="s">
        <v>64</v>
      </c>
      <c r="F317" s="1" t="s">
        <v>169</v>
      </c>
      <c r="G317" s="1" t="s">
        <v>85</v>
      </c>
      <c r="H317" s="2">
        <v>45396</v>
      </c>
      <c r="I317" s="1" t="s">
        <v>49</v>
      </c>
      <c r="J317" s="1" t="s">
        <v>255</v>
      </c>
      <c r="K317" s="1">
        <v>6</v>
      </c>
      <c r="L317" s="1"/>
      <c r="M317" s="1"/>
      <c r="N317" s="1">
        <v>379</v>
      </c>
      <c r="O317" s="1">
        <v>50</v>
      </c>
      <c r="P317" s="2">
        <v>45591</v>
      </c>
      <c r="Q317" s="2">
        <v>45441</v>
      </c>
    </row>
    <row r="318" spans="1:17" x14ac:dyDescent="0.35">
      <c r="A318" s="1" t="s">
        <v>394</v>
      </c>
      <c r="B318" s="1" t="s">
        <v>41</v>
      </c>
      <c r="C318" s="1" t="s">
        <v>42</v>
      </c>
      <c r="D318" s="1" t="s">
        <v>43</v>
      </c>
      <c r="E318" s="1" t="s">
        <v>44</v>
      </c>
      <c r="F318" s="1" t="s">
        <v>169</v>
      </c>
      <c r="G318" s="1" t="s">
        <v>39</v>
      </c>
      <c r="H318" s="2">
        <v>45305</v>
      </c>
      <c r="I318" s="1" t="s">
        <v>66</v>
      </c>
      <c r="J318" s="1" t="s">
        <v>255</v>
      </c>
      <c r="K318" s="1">
        <v>6</v>
      </c>
      <c r="L318" s="1"/>
      <c r="M318" s="1"/>
      <c r="N318" s="1">
        <v>4188</v>
      </c>
      <c r="O318" s="1">
        <v>50</v>
      </c>
      <c r="P318" s="2">
        <v>45563</v>
      </c>
      <c r="Q318" s="2">
        <v>45374</v>
      </c>
    </row>
    <row r="319" spans="1:17" x14ac:dyDescent="0.35">
      <c r="A319" s="1" t="s">
        <v>395</v>
      </c>
      <c r="B319" s="1" t="s">
        <v>35</v>
      </c>
      <c r="C319" s="1" t="s">
        <v>36</v>
      </c>
      <c r="D319" s="1" t="s">
        <v>37</v>
      </c>
      <c r="E319" s="1" t="s">
        <v>76</v>
      </c>
      <c r="F319" s="1" t="s">
        <v>169</v>
      </c>
      <c r="G319" s="1" t="s">
        <v>39</v>
      </c>
      <c r="H319" s="2">
        <v>45326</v>
      </c>
      <c r="I319" s="1" t="s">
        <v>26</v>
      </c>
      <c r="J319" s="1" t="s">
        <v>255</v>
      </c>
      <c r="K319" s="1">
        <v>6</v>
      </c>
      <c r="L319" s="1"/>
      <c r="M319" s="1"/>
      <c r="N319" s="1">
        <v>875</v>
      </c>
      <c r="O319" s="1">
        <v>30</v>
      </c>
      <c r="P319" s="2">
        <v>45655</v>
      </c>
      <c r="Q319" s="2">
        <v>45376</v>
      </c>
    </row>
    <row r="320" spans="1:17" x14ac:dyDescent="0.35">
      <c r="A320" s="1" t="s">
        <v>396</v>
      </c>
      <c r="B320" s="1" t="s">
        <v>61</v>
      </c>
      <c r="C320" s="1" t="s">
        <v>62</v>
      </c>
      <c r="D320" s="1" t="s">
        <v>63</v>
      </c>
      <c r="E320" s="1" t="s">
        <v>68</v>
      </c>
      <c r="F320" s="1" t="s">
        <v>169</v>
      </c>
      <c r="G320" s="1" t="s">
        <v>74</v>
      </c>
      <c r="H320" s="2">
        <v>45429</v>
      </c>
      <c r="I320" s="1" t="s">
        <v>49</v>
      </c>
      <c r="J320" s="1" t="s">
        <v>255</v>
      </c>
      <c r="K320" s="1">
        <v>6</v>
      </c>
      <c r="L320" s="1"/>
      <c r="M320" s="1"/>
      <c r="N320" s="1">
        <v>3220</v>
      </c>
      <c r="O320" s="1">
        <v>20</v>
      </c>
      <c r="P320" s="2">
        <v>45691</v>
      </c>
      <c r="Q320" s="2">
        <v>45520</v>
      </c>
    </row>
    <row r="321" spans="1:17" x14ac:dyDescent="0.35">
      <c r="A321" s="1" t="s">
        <v>397</v>
      </c>
      <c r="B321" s="1" t="s">
        <v>20</v>
      </c>
      <c r="C321" s="1" t="s">
        <v>21</v>
      </c>
      <c r="D321" s="1" t="s">
        <v>22</v>
      </c>
      <c r="E321" s="1" t="s">
        <v>38</v>
      </c>
      <c r="F321" s="1" t="s">
        <v>169</v>
      </c>
      <c r="G321" s="1" t="s">
        <v>25</v>
      </c>
      <c r="H321" s="2">
        <v>45355</v>
      </c>
      <c r="I321" s="1" t="s">
        <v>66</v>
      </c>
      <c r="J321" s="1" t="s">
        <v>255</v>
      </c>
      <c r="K321" s="1">
        <v>6</v>
      </c>
      <c r="L321" s="1"/>
      <c r="M321" s="1"/>
      <c r="N321" s="1">
        <v>6595</v>
      </c>
      <c r="O321" s="1">
        <v>40</v>
      </c>
      <c r="P321" s="2">
        <v>45620</v>
      </c>
      <c r="Q321" s="2">
        <v>45458</v>
      </c>
    </row>
    <row r="322" spans="1:17" x14ac:dyDescent="0.35">
      <c r="A322" s="1" t="s">
        <v>398</v>
      </c>
      <c r="B322" s="1" t="s">
        <v>35</v>
      </c>
      <c r="C322" s="1" t="s">
        <v>36</v>
      </c>
      <c r="D322" s="1" t="s">
        <v>37</v>
      </c>
      <c r="E322" s="1" t="s">
        <v>23</v>
      </c>
      <c r="F322" s="1" t="s">
        <v>169</v>
      </c>
      <c r="G322" s="1" t="s">
        <v>39</v>
      </c>
      <c r="H322" s="2">
        <v>45322</v>
      </c>
      <c r="I322" s="1" t="s">
        <v>26</v>
      </c>
      <c r="J322" s="1" t="s">
        <v>255</v>
      </c>
      <c r="K322" s="1">
        <v>6</v>
      </c>
      <c r="L322" s="1"/>
      <c r="M322" s="1"/>
      <c r="N322" s="1">
        <v>7977</v>
      </c>
      <c r="O322" s="1">
        <v>100</v>
      </c>
      <c r="P322" s="2">
        <v>45376</v>
      </c>
      <c r="Q322" s="2">
        <v>45426</v>
      </c>
    </row>
    <row r="323" spans="1:17" x14ac:dyDescent="0.35">
      <c r="A323" s="1" t="s">
        <v>399</v>
      </c>
      <c r="B323" s="1" t="s">
        <v>35</v>
      </c>
      <c r="C323" s="1" t="s">
        <v>36</v>
      </c>
      <c r="D323" s="1" t="s">
        <v>37</v>
      </c>
      <c r="E323" s="1" t="s">
        <v>103</v>
      </c>
      <c r="F323" s="1" t="s">
        <v>169</v>
      </c>
      <c r="G323" s="1" t="s">
        <v>59</v>
      </c>
      <c r="H323" s="2">
        <v>45415</v>
      </c>
      <c r="I323" s="1" t="s">
        <v>66</v>
      </c>
      <c r="J323" s="1" t="s">
        <v>255</v>
      </c>
      <c r="K323" s="1">
        <v>6</v>
      </c>
      <c r="L323" s="1"/>
      <c r="M323" s="1"/>
      <c r="N323" s="1">
        <v>1374</v>
      </c>
      <c r="O323" s="1">
        <v>50</v>
      </c>
      <c r="P323" s="2">
        <v>45630</v>
      </c>
      <c r="Q323" s="2">
        <v>45456</v>
      </c>
    </row>
    <row r="324" spans="1:17" x14ac:dyDescent="0.35">
      <c r="A324" s="1" t="s">
        <v>400</v>
      </c>
      <c r="B324" s="1" t="s">
        <v>78</v>
      </c>
      <c r="C324" s="1" t="s">
        <v>79</v>
      </c>
      <c r="D324" s="1" t="s">
        <v>80</v>
      </c>
      <c r="E324" s="1" t="s">
        <v>120</v>
      </c>
      <c r="F324" s="1" t="s">
        <v>169</v>
      </c>
      <c r="G324" s="1" t="s">
        <v>59</v>
      </c>
      <c r="H324" s="2">
        <v>45347</v>
      </c>
      <c r="I324" s="1" t="s">
        <v>26</v>
      </c>
      <c r="J324" s="1" t="s">
        <v>255</v>
      </c>
      <c r="K324" s="1">
        <v>6</v>
      </c>
      <c r="L324" s="1"/>
      <c r="M324" s="1"/>
      <c r="N324" s="1">
        <v>1932</v>
      </c>
      <c r="O324" s="1">
        <v>50</v>
      </c>
      <c r="P324" s="2">
        <v>45452</v>
      </c>
      <c r="Q324" s="2">
        <v>45416</v>
      </c>
    </row>
    <row r="325" spans="1:17" x14ac:dyDescent="0.35">
      <c r="A325" s="1" t="s">
        <v>401</v>
      </c>
      <c r="B325" s="1" t="s">
        <v>41</v>
      </c>
      <c r="C325" s="1" t="s">
        <v>42</v>
      </c>
      <c r="D325" s="1" t="s">
        <v>43</v>
      </c>
      <c r="E325" s="1" t="s">
        <v>44</v>
      </c>
      <c r="F325" s="1" t="s">
        <v>169</v>
      </c>
      <c r="G325" s="1" t="s">
        <v>59</v>
      </c>
      <c r="H325" s="2">
        <v>45363</v>
      </c>
      <c r="I325" s="1" t="s">
        <v>49</v>
      </c>
      <c r="J325" s="1" t="s">
        <v>255</v>
      </c>
      <c r="K325" s="1">
        <v>6</v>
      </c>
      <c r="L325" s="1"/>
      <c r="M325" s="1"/>
      <c r="N325" s="1">
        <v>4067</v>
      </c>
      <c r="O325" s="1">
        <v>90</v>
      </c>
      <c r="P325" s="2">
        <v>45684</v>
      </c>
      <c r="Q325" s="2">
        <v>45440</v>
      </c>
    </row>
    <row r="326" spans="1:17" x14ac:dyDescent="0.35">
      <c r="A326" s="1" t="s">
        <v>402</v>
      </c>
      <c r="B326" s="1" t="s">
        <v>61</v>
      </c>
      <c r="C326" s="1" t="s">
        <v>62</v>
      </c>
      <c r="D326" s="1" t="s">
        <v>63</v>
      </c>
      <c r="E326" s="1" t="s">
        <v>120</v>
      </c>
      <c r="F326" s="1" t="s">
        <v>169</v>
      </c>
      <c r="G326" s="1" t="s">
        <v>39</v>
      </c>
      <c r="H326" s="2">
        <v>45343</v>
      </c>
      <c r="I326" s="1" t="s">
        <v>66</v>
      </c>
      <c r="J326" s="1" t="s">
        <v>255</v>
      </c>
      <c r="K326" s="1">
        <v>6</v>
      </c>
      <c r="L326" s="1"/>
      <c r="M326" s="1"/>
      <c r="N326" s="1">
        <v>7596</v>
      </c>
      <c r="O326" s="1">
        <v>70</v>
      </c>
      <c r="P326" s="2">
        <v>45685</v>
      </c>
      <c r="Q326" s="2">
        <v>45458</v>
      </c>
    </row>
    <row r="327" spans="1:17" x14ac:dyDescent="0.35">
      <c r="A327" s="1" t="s">
        <v>403</v>
      </c>
      <c r="B327" s="1" t="s">
        <v>61</v>
      </c>
      <c r="C327" s="1" t="s">
        <v>62</v>
      </c>
      <c r="D327" s="1" t="s">
        <v>63</v>
      </c>
      <c r="E327" s="1" t="s">
        <v>54</v>
      </c>
      <c r="F327" s="1" t="s">
        <v>169</v>
      </c>
      <c r="G327" s="1" t="s">
        <v>59</v>
      </c>
      <c r="H327" s="2">
        <v>45426</v>
      </c>
      <c r="I327" s="1" t="s">
        <v>66</v>
      </c>
      <c r="J327" s="1" t="s">
        <v>255</v>
      </c>
      <c r="K327" s="1">
        <v>6</v>
      </c>
      <c r="L327" s="1"/>
      <c r="M327" s="1"/>
      <c r="N327" s="1">
        <v>425</v>
      </c>
      <c r="O327" s="1">
        <v>60</v>
      </c>
      <c r="P327" s="2">
        <v>45590</v>
      </c>
      <c r="Q327" s="2">
        <v>45469</v>
      </c>
    </row>
    <row r="328" spans="1:17" x14ac:dyDescent="0.35">
      <c r="A328" s="1" t="s">
        <v>404</v>
      </c>
      <c r="B328" s="1" t="s">
        <v>61</v>
      </c>
      <c r="C328" s="1" t="s">
        <v>62</v>
      </c>
      <c r="D328" s="1" t="s">
        <v>63</v>
      </c>
      <c r="E328" s="1" t="s">
        <v>38</v>
      </c>
      <c r="F328" s="1" t="s">
        <v>169</v>
      </c>
      <c r="G328" s="1" t="s">
        <v>39</v>
      </c>
      <c r="H328" s="2">
        <v>45334</v>
      </c>
      <c r="I328" s="1" t="s">
        <v>26</v>
      </c>
      <c r="J328" s="1" t="s">
        <v>255</v>
      </c>
      <c r="K328" s="1">
        <v>6</v>
      </c>
      <c r="L328" s="1"/>
      <c r="M328" s="1"/>
      <c r="N328" s="1">
        <v>6071</v>
      </c>
      <c r="O328" s="1">
        <v>10</v>
      </c>
      <c r="P328" s="2">
        <v>45623</v>
      </c>
      <c r="Q328" s="2">
        <v>45356</v>
      </c>
    </row>
    <row r="329" spans="1:17" x14ac:dyDescent="0.35">
      <c r="A329" s="1" t="s">
        <v>405</v>
      </c>
      <c r="B329" s="1" t="s">
        <v>20</v>
      </c>
      <c r="C329" s="1" t="s">
        <v>21</v>
      </c>
      <c r="D329" s="1" t="s">
        <v>22</v>
      </c>
      <c r="E329" s="1" t="s">
        <v>76</v>
      </c>
      <c r="F329" s="1" t="s">
        <v>169</v>
      </c>
      <c r="G329" s="1" t="s">
        <v>48</v>
      </c>
      <c r="H329" s="2">
        <v>45390</v>
      </c>
      <c r="I329" s="1" t="s">
        <v>66</v>
      </c>
      <c r="J329" s="1" t="s">
        <v>255</v>
      </c>
      <c r="K329" s="1">
        <v>6</v>
      </c>
      <c r="L329" s="1"/>
      <c r="M329" s="1"/>
      <c r="N329" s="1">
        <v>2584</v>
      </c>
      <c r="O329" s="1">
        <v>30</v>
      </c>
      <c r="P329" s="2">
        <v>45695</v>
      </c>
      <c r="Q329" s="2">
        <v>45394</v>
      </c>
    </row>
    <row r="330" spans="1:17" x14ac:dyDescent="0.35">
      <c r="A330" s="1" t="s">
        <v>406</v>
      </c>
      <c r="B330" s="1" t="s">
        <v>71</v>
      </c>
      <c r="C330" s="1" t="s">
        <v>72</v>
      </c>
      <c r="D330" s="1" t="s">
        <v>73</v>
      </c>
      <c r="E330" s="1" t="s">
        <v>100</v>
      </c>
      <c r="F330" s="1" t="s">
        <v>169</v>
      </c>
      <c r="G330" s="1" t="s">
        <v>74</v>
      </c>
      <c r="H330" s="2">
        <v>45392</v>
      </c>
      <c r="I330" s="1" t="s">
        <v>66</v>
      </c>
      <c r="J330" s="1" t="s">
        <v>255</v>
      </c>
      <c r="K330" s="1">
        <v>6</v>
      </c>
      <c r="L330" s="1"/>
      <c r="M330" s="1"/>
      <c r="N330" s="1">
        <v>1589</v>
      </c>
      <c r="O330" s="1">
        <v>10</v>
      </c>
      <c r="P330" s="2">
        <v>45488</v>
      </c>
      <c r="Q330" s="2">
        <v>45426</v>
      </c>
    </row>
    <row r="331" spans="1:17" x14ac:dyDescent="0.35">
      <c r="A331" s="1" t="s">
        <v>407</v>
      </c>
      <c r="B331" s="1" t="s">
        <v>78</v>
      </c>
      <c r="C331" s="1" t="s">
        <v>79</v>
      </c>
      <c r="D331" s="1" t="s">
        <v>80</v>
      </c>
      <c r="E331" s="1" t="s">
        <v>47</v>
      </c>
      <c r="F331" s="1" t="s">
        <v>169</v>
      </c>
      <c r="G331" s="1" t="s">
        <v>39</v>
      </c>
      <c r="H331" s="2">
        <v>45442</v>
      </c>
      <c r="I331" s="1" t="s">
        <v>26</v>
      </c>
      <c r="J331" s="1" t="s">
        <v>255</v>
      </c>
      <c r="K331" s="1">
        <v>6</v>
      </c>
      <c r="L331" s="1"/>
      <c r="M331" s="1"/>
      <c r="N331" s="1">
        <v>2197</v>
      </c>
      <c r="O331" s="1">
        <v>50</v>
      </c>
      <c r="P331" s="2">
        <v>45694</v>
      </c>
      <c r="Q331" s="2">
        <v>45556</v>
      </c>
    </row>
    <row r="332" spans="1:17" x14ac:dyDescent="0.35">
      <c r="A332" s="1" t="s">
        <v>408</v>
      </c>
      <c r="B332" s="1" t="s">
        <v>35</v>
      </c>
      <c r="C332" s="1" t="s">
        <v>36</v>
      </c>
      <c r="D332" s="1" t="s">
        <v>37</v>
      </c>
      <c r="E332" s="1" t="s">
        <v>23</v>
      </c>
      <c r="F332" s="1" t="s">
        <v>169</v>
      </c>
      <c r="G332" s="1" t="s">
        <v>48</v>
      </c>
      <c r="H332" s="2">
        <v>45370</v>
      </c>
      <c r="I332" s="1" t="s">
        <v>26</v>
      </c>
      <c r="J332" s="1" t="s">
        <v>255</v>
      </c>
      <c r="K332" s="1">
        <v>6</v>
      </c>
      <c r="L332" s="1"/>
      <c r="M332" s="1"/>
      <c r="N332" s="1">
        <v>3231</v>
      </c>
      <c r="O332" s="1">
        <v>70</v>
      </c>
      <c r="P332" s="2">
        <v>45564</v>
      </c>
      <c r="Q332" s="2">
        <v>45402</v>
      </c>
    </row>
    <row r="333" spans="1:17" x14ac:dyDescent="0.35">
      <c r="A333" s="1" t="s">
        <v>409</v>
      </c>
      <c r="B333" s="1" t="s">
        <v>78</v>
      </c>
      <c r="C333" s="1" t="s">
        <v>79</v>
      </c>
      <c r="D333" s="1" t="s">
        <v>80</v>
      </c>
      <c r="E333" s="1" t="s">
        <v>47</v>
      </c>
      <c r="F333" s="1" t="s">
        <v>169</v>
      </c>
      <c r="G333" s="1" t="s">
        <v>85</v>
      </c>
      <c r="H333" s="2">
        <v>45338</v>
      </c>
      <c r="I333" s="1" t="s">
        <v>66</v>
      </c>
      <c r="J333" s="1" t="s">
        <v>255</v>
      </c>
      <c r="K333" s="1">
        <v>6</v>
      </c>
      <c r="L333" s="1"/>
      <c r="M333" s="1"/>
      <c r="N333" s="1">
        <v>5655</v>
      </c>
      <c r="O333" s="1">
        <v>50</v>
      </c>
      <c r="P333" s="2">
        <v>45689</v>
      </c>
      <c r="Q333" s="2">
        <v>45345</v>
      </c>
    </row>
    <row r="334" spans="1:17" x14ac:dyDescent="0.35">
      <c r="A334" s="1" t="s">
        <v>410</v>
      </c>
      <c r="B334" s="1" t="s">
        <v>35</v>
      </c>
      <c r="C334" s="1" t="s">
        <v>36</v>
      </c>
      <c r="D334" s="1" t="s">
        <v>37</v>
      </c>
      <c r="E334" s="1" t="s">
        <v>47</v>
      </c>
      <c r="F334" s="1" t="s">
        <v>169</v>
      </c>
      <c r="G334" s="1" t="s">
        <v>48</v>
      </c>
      <c r="H334" s="2">
        <v>45414</v>
      </c>
      <c r="I334" s="1" t="s">
        <v>26</v>
      </c>
      <c r="J334" s="1" t="s">
        <v>255</v>
      </c>
      <c r="K334" s="1">
        <v>6</v>
      </c>
      <c r="L334" s="1"/>
      <c r="M334" s="1"/>
      <c r="N334" s="1">
        <v>5044</v>
      </c>
      <c r="O334" s="1">
        <v>20</v>
      </c>
      <c r="P334" s="2">
        <v>45704</v>
      </c>
      <c r="Q334" s="2">
        <v>45447</v>
      </c>
    </row>
    <row r="335" spans="1:17" x14ac:dyDescent="0.35">
      <c r="A335" s="1" t="s">
        <v>411</v>
      </c>
      <c r="B335" s="1" t="s">
        <v>35</v>
      </c>
      <c r="C335" s="1" t="s">
        <v>36</v>
      </c>
      <c r="D335" s="1" t="s">
        <v>37</v>
      </c>
      <c r="E335" s="1" t="s">
        <v>38</v>
      </c>
      <c r="F335" s="1" t="s">
        <v>169</v>
      </c>
      <c r="G335" s="1" t="s">
        <v>39</v>
      </c>
      <c r="H335" s="2">
        <v>45355</v>
      </c>
      <c r="I335" s="1" t="s">
        <v>26</v>
      </c>
      <c r="J335" s="1" t="s">
        <v>255</v>
      </c>
      <c r="K335" s="1">
        <v>6</v>
      </c>
      <c r="L335" s="1"/>
      <c r="M335" s="1"/>
      <c r="N335" s="1">
        <v>2271</v>
      </c>
      <c r="O335" s="1">
        <v>20</v>
      </c>
      <c r="P335" s="2">
        <v>45688</v>
      </c>
      <c r="Q335" s="2">
        <v>45410</v>
      </c>
    </row>
    <row r="336" spans="1:17" x14ac:dyDescent="0.35">
      <c r="A336" s="1" t="s">
        <v>412</v>
      </c>
      <c r="B336" s="1" t="s">
        <v>35</v>
      </c>
      <c r="C336" s="1" t="s">
        <v>36</v>
      </c>
      <c r="D336" s="1" t="s">
        <v>37</v>
      </c>
      <c r="E336" s="1" t="s">
        <v>54</v>
      </c>
      <c r="F336" s="1" t="s">
        <v>169</v>
      </c>
      <c r="G336" s="1" t="s">
        <v>59</v>
      </c>
      <c r="H336" s="2">
        <v>45375</v>
      </c>
      <c r="I336" s="1" t="s">
        <v>49</v>
      </c>
      <c r="J336" s="1" t="s">
        <v>255</v>
      </c>
      <c r="K336" s="1">
        <v>6</v>
      </c>
      <c r="L336" s="1"/>
      <c r="M336" s="1"/>
      <c r="N336" s="1">
        <v>3884</v>
      </c>
      <c r="O336" s="1">
        <v>30</v>
      </c>
      <c r="P336" s="2">
        <v>45501</v>
      </c>
      <c r="Q336" s="2">
        <v>45484</v>
      </c>
    </row>
    <row r="337" spans="1:17" x14ac:dyDescent="0.35">
      <c r="A337" s="1" t="s">
        <v>413</v>
      </c>
      <c r="B337" s="1" t="s">
        <v>78</v>
      </c>
      <c r="C337" s="1" t="s">
        <v>79</v>
      </c>
      <c r="D337" s="1" t="s">
        <v>80</v>
      </c>
      <c r="E337" s="1" t="s">
        <v>47</v>
      </c>
      <c r="F337" s="1" t="s">
        <v>169</v>
      </c>
      <c r="G337" s="1" t="s">
        <v>85</v>
      </c>
      <c r="H337" s="2">
        <v>45392</v>
      </c>
      <c r="I337" s="1" t="s">
        <v>66</v>
      </c>
      <c r="J337" s="1" t="s">
        <v>255</v>
      </c>
      <c r="K337" s="1">
        <v>6</v>
      </c>
      <c r="L337" s="1"/>
      <c r="M337" s="1"/>
      <c r="N337" s="1">
        <v>3216</v>
      </c>
      <c r="O337" s="1">
        <v>30</v>
      </c>
      <c r="P337" s="2">
        <v>45567</v>
      </c>
      <c r="Q337" s="2">
        <v>45409</v>
      </c>
    </row>
    <row r="338" spans="1:17" x14ac:dyDescent="0.35">
      <c r="A338" s="1" t="s">
        <v>414</v>
      </c>
      <c r="B338" s="1" t="s">
        <v>35</v>
      </c>
      <c r="C338" s="1" t="s">
        <v>36</v>
      </c>
      <c r="D338" s="1" t="s">
        <v>37</v>
      </c>
      <c r="E338" s="1" t="s">
        <v>44</v>
      </c>
      <c r="F338" s="1" t="s">
        <v>169</v>
      </c>
      <c r="G338" s="1" t="s">
        <v>48</v>
      </c>
      <c r="H338" s="2">
        <v>45353</v>
      </c>
      <c r="I338" s="1" t="s">
        <v>26</v>
      </c>
      <c r="J338" s="1" t="s">
        <v>255</v>
      </c>
      <c r="K338" s="1">
        <v>6</v>
      </c>
      <c r="L338" s="1"/>
      <c r="M338" s="1"/>
      <c r="N338" s="1">
        <v>4219</v>
      </c>
      <c r="O338" s="1">
        <v>50</v>
      </c>
      <c r="P338" s="2">
        <v>45651</v>
      </c>
      <c r="Q338" s="2">
        <v>45435</v>
      </c>
    </row>
    <row r="339" spans="1:17" x14ac:dyDescent="0.35">
      <c r="A339" s="1" t="s">
        <v>415</v>
      </c>
      <c r="B339" s="1" t="s">
        <v>51</v>
      </c>
      <c r="C339" s="1" t="s">
        <v>52</v>
      </c>
      <c r="D339" s="1" t="s">
        <v>53</v>
      </c>
      <c r="E339" s="1" t="s">
        <v>44</v>
      </c>
      <c r="F339" s="1" t="s">
        <v>169</v>
      </c>
      <c r="G339" s="1" t="s">
        <v>33</v>
      </c>
      <c r="H339" s="2">
        <v>45299</v>
      </c>
      <c r="I339" s="1" t="s">
        <v>66</v>
      </c>
      <c r="J339" s="1" t="s">
        <v>255</v>
      </c>
      <c r="K339" s="1">
        <v>6</v>
      </c>
      <c r="L339" s="1"/>
      <c r="M339" s="1"/>
      <c r="N339" s="1">
        <v>5815</v>
      </c>
      <c r="O339" s="1">
        <v>40</v>
      </c>
      <c r="P339" s="2">
        <v>45455</v>
      </c>
      <c r="Q339" s="2">
        <v>45360</v>
      </c>
    </row>
    <row r="340" spans="1:17" x14ac:dyDescent="0.35">
      <c r="A340" s="1" t="s">
        <v>416</v>
      </c>
      <c r="B340" s="1" t="s">
        <v>35</v>
      </c>
      <c r="C340" s="1" t="s">
        <v>36</v>
      </c>
      <c r="D340" s="1" t="s">
        <v>37</v>
      </c>
      <c r="E340" s="1" t="s">
        <v>44</v>
      </c>
      <c r="F340" s="1" t="s">
        <v>169</v>
      </c>
      <c r="G340" s="1" t="s">
        <v>74</v>
      </c>
      <c r="H340" s="2">
        <v>45308</v>
      </c>
      <c r="I340" s="1" t="s">
        <v>66</v>
      </c>
      <c r="J340" s="1" t="s">
        <v>255</v>
      </c>
      <c r="K340" s="1">
        <v>6</v>
      </c>
      <c r="L340" s="1"/>
      <c r="M340" s="1"/>
      <c r="N340" s="1">
        <v>4191</v>
      </c>
      <c r="O340" s="1">
        <v>20</v>
      </c>
      <c r="P340" s="2">
        <v>45382</v>
      </c>
      <c r="Q340" s="2">
        <v>45346</v>
      </c>
    </row>
    <row r="341" spans="1:17" x14ac:dyDescent="0.35">
      <c r="A341" s="1" t="s">
        <v>417</v>
      </c>
      <c r="B341" s="1" t="s">
        <v>56</v>
      </c>
      <c r="C341" s="1" t="s">
        <v>57</v>
      </c>
      <c r="D341" s="1" t="s">
        <v>58</v>
      </c>
      <c r="E341" s="1" t="s">
        <v>54</v>
      </c>
      <c r="F341" s="1" t="s">
        <v>169</v>
      </c>
      <c r="G341" s="1" t="s">
        <v>85</v>
      </c>
      <c r="H341" s="2">
        <v>45421</v>
      </c>
      <c r="I341" s="1" t="s">
        <v>26</v>
      </c>
      <c r="J341" s="1" t="s">
        <v>255</v>
      </c>
      <c r="K341" s="1">
        <v>6</v>
      </c>
      <c r="L341" s="1"/>
      <c r="M341" s="1"/>
      <c r="N341" s="1">
        <v>3415</v>
      </c>
      <c r="O341" s="1">
        <v>20</v>
      </c>
      <c r="P341" s="2">
        <v>45722</v>
      </c>
      <c r="Q341" s="2">
        <v>45438</v>
      </c>
    </row>
    <row r="342" spans="1:17" x14ac:dyDescent="0.35">
      <c r="A342" s="1" t="s">
        <v>418</v>
      </c>
      <c r="B342" s="1" t="s">
        <v>29</v>
      </c>
      <c r="C342" s="1" t="s">
        <v>30</v>
      </c>
      <c r="D342" s="1" t="s">
        <v>31</v>
      </c>
      <c r="E342" s="1" t="s">
        <v>103</v>
      </c>
      <c r="F342" s="1" t="s">
        <v>169</v>
      </c>
      <c r="G342" s="1" t="s">
        <v>59</v>
      </c>
      <c r="H342" s="2">
        <v>45329</v>
      </c>
      <c r="I342" s="1" t="s">
        <v>66</v>
      </c>
      <c r="J342" s="1" t="s">
        <v>255</v>
      </c>
      <c r="K342" s="1">
        <v>6</v>
      </c>
      <c r="L342" s="1"/>
      <c r="M342" s="1"/>
      <c r="N342" s="1">
        <v>2133</v>
      </c>
      <c r="O342" s="1">
        <v>100</v>
      </c>
      <c r="P342" s="2">
        <v>45400</v>
      </c>
      <c r="Q342" s="2">
        <v>45333</v>
      </c>
    </row>
    <row r="343" spans="1:17" x14ac:dyDescent="0.35">
      <c r="A343" s="1" t="s">
        <v>419</v>
      </c>
      <c r="B343" s="1" t="s">
        <v>78</v>
      </c>
      <c r="C343" s="1" t="s">
        <v>79</v>
      </c>
      <c r="D343" s="1" t="s">
        <v>80</v>
      </c>
      <c r="E343" s="1" t="s">
        <v>47</v>
      </c>
      <c r="F343" s="1" t="s">
        <v>241</v>
      </c>
      <c r="G343" s="1" t="s">
        <v>59</v>
      </c>
      <c r="H343" s="2">
        <v>45331</v>
      </c>
      <c r="I343" s="1" t="s">
        <v>26</v>
      </c>
      <c r="J343" s="1" t="s">
        <v>255</v>
      </c>
      <c r="K343" s="1">
        <v>6</v>
      </c>
      <c r="L343" s="1"/>
      <c r="M343" s="1"/>
      <c r="N343" s="1">
        <v>14918</v>
      </c>
      <c r="O343" s="1">
        <v>20</v>
      </c>
      <c r="P343" s="2">
        <v>45449</v>
      </c>
      <c r="Q343" s="2">
        <v>45402</v>
      </c>
    </row>
    <row r="344" spans="1:17" x14ac:dyDescent="0.35">
      <c r="A344" s="1" t="s">
        <v>420</v>
      </c>
      <c r="B344" s="1" t="s">
        <v>41</v>
      </c>
      <c r="C344" s="1" t="s">
        <v>42</v>
      </c>
      <c r="D344" s="1" t="s">
        <v>43</v>
      </c>
      <c r="E344" s="1" t="s">
        <v>76</v>
      </c>
      <c r="F344" s="1" t="s">
        <v>241</v>
      </c>
      <c r="G344" s="1" t="s">
        <v>48</v>
      </c>
      <c r="H344" s="2">
        <v>45349</v>
      </c>
      <c r="I344" s="1" t="s">
        <v>26</v>
      </c>
      <c r="J344" s="1" t="s">
        <v>255</v>
      </c>
      <c r="K344" s="1">
        <v>6</v>
      </c>
      <c r="L344" s="1"/>
      <c r="M344" s="1"/>
      <c r="N344" s="1">
        <v>7279</v>
      </c>
      <c r="O344" s="1">
        <v>60</v>
      </c>
      <c r="P344" s="2">
        <v>45610</v>
      </c>
      <c r="Q344" s="2">
        <v>45350</v>
      </c>
    </row>
    <row r="345" spans="1:17" x14ac:dyDescent="0.35">
      <c r="A345" s="1" t="s">
        <v>421</v>
      </c>
      <c r="B345" s="1" t="s">
        <v>78</v>
      </c>
      <c r="C345" s="1" t="s">
        <v>79</v>
      </c>
      <c r="D345" s="1" t="s">
        <v>80</v>
      </c>
      <c r="E345" s="1" t="s">
        <v>44</v>
      </c>
      <c r="F345" s="1" t="s">
        <v>248</v>
      </c>
      <c r="G345" s="1" t="s">
        <v>48</v>
      </c>
      <c r="H345" s="2">
        <v>45398</v>
      </c>
      <c r="I345" s="1" t="s">
        <v>66</v>
      </c>
      <c r="J345" s="1" t="s">
        <v>255</v>
      </c>
      <c r="K345" s="1">
        <v>6</v>
      </c>
      <c r="L345" s="1"/>
      <c r="M345" s="1"/>
      <c r="N345" s="1">
        <v>5064</v>
      </c>
      <c r="O345" s="1">
        <v>20</v>
      </c>
      <c r="P345" s="2">
        <v>45497</v>
      </c>
      <c r="Q345" s="2">
        <v>45493</v>
      </c>
    </row>
    <row r="346" spans="1:17" x14ac:dyDescent="0.35">
      <c r="A346" s="1" t="s">
        <v>422</v>
      </c>
      <c r="B346" s="1" t="s">
        <v>56</v>
      </c>
      <c r="C346" s="1" t="s">
        <v>57</v>
      </c>
      <c r="D346" s="1" t="s">
        <v>58</v>
      </c>
      <c r="E346" s="1" t="s">
        <v>23</v>
      </c>
      <c r="F346" s="1" t="s">
        <v>248</v>
      </c>
      <c r="G346" s="1" t="s">
        <v>74</v>
      </c>
      <c r="H346" s="2">
        <v>45418</v>
      </c>
      <c r="I346" s="1" t="s">
        <v>66</v>
      </c>
      <c r="J346" s="1" t="s">
        <v>255</v>
      </c>
      <c r="K346" s="1">
        <v>6</v>
      </c>
      <c r="L346" s="1"/>
      <c r="M346" s="1"/>
      <c r="N346" s="1">
        <v>5325</v>
      </c>
      <c r="O346" s="1">
        <v>50</v>
      </c>
      <c r="P346" s="2">
        <v>45577</v>
      </c>
      <c r="Q346" s="2">
        <v>45488</v>
      </c>
    </row>
    <row r="347" spans="1:17" x14ac:dyDescent="0.35">
      <c r="A347" s="1" t="s">
        <v>423</v>
      </c>
      <c r="B347" s="1" t="s">
        <v>56</v>
      </c>
      <c r="C347" s="1" t="s">
        <v>57</v>
      </c>
      <c r="D347" s="1" t="s">
        <v>58</v>
      </c>
      <c r="E347" s="1" t="s">
        <v>47</v>
      </c>
      <c r="F347" s="1" t="s">
        <v>248</v>
      </c>
      <c r="G347" s="1" t="s">
        <v>33</v>
      </c>
      <c r="H347" s="2">
        <v>45358</v>
      </c>
      <c r="I347" s="1" t="s">
        <v>49</v>
      </c>
      <c r="J347" s="1" t="s">
        <v>255</v>
      </c>
      <c r="K347" s="1">
        <v>6</v>
      </c>
      <c r="L347" s="1"/>
      <c r="M347" s="1"/>
      <c r="N347" s="1">
        <v>17797</v>
      </c>
      <c r="O347" s="1">
        <v>60</v>
      </c>
      <c r="P347" s="2">
        <v>45672</v>
      </c>
      <c r="Q347" s="2">
        <v>45471</v>
      </c>
    </row>
    <row r="348" spans="1:17" x14ac:dyDescent="0.35">
      <c r="A348" s="1" t="s">
        <v>424</v>
      </c>
      <c r="B348" s="1" t="s">
        <v>51</v>
      </c>
      <c r="C348" s="1" t="s">
        <v>52</v>
      </c>
      <c r="D348" s="1" t="s">
        <v>53</v>
      </c>
      <c r="E348" s="1" t="s">
        <v>23</v>
      </c>
      <c r="F348" s="1" t="s">
        <v>248</v>
      </c>
      <c r="G348" s="1" t="s">
        <v>39</v>
      </c>
      <c r="H348" s="2">
        <v>45361</v>
      </c>
      <c r="I348" s="1" t="s">
        <v>49</v>
      </c>
      <c r="J348" s="1" t="s">
        <v>255</v>
      </c>
      <c r="K348" s="1">
        <v>6</v>
      </c>
      <c r="L348" s="1"/>
      <c r="M348" s="1"/>
      <c r="N348" s="1">
        <v>19852</v>
      </c>
      <c r="O348" s="1">
        <v>10</v>
      </c>
      <c r="P348" s="2">
        <v>45530</v>
      </c>
      <c r="Q348" s="2">
        <v>45415</v>
      </c>
    </row>
    <row r="349" spans="1:17" x14ac:dyDescent="0.35">
      <c r="A349" s="1" t="s">
        <v>425</v>
      </c>
      <c r="B349" s="1" t="s">
        <v>71</v>
      </c>
      <c r="C349" s="1" t="s">
        <v>72</v>
      </c>
      <c r="D349" s="1" t="s">
        <v>73</v>
      </c>
      <c r="E349" s="1" t="s">
        <v>44</v>
      </c>
      <c r="F349" s="1" t="s">
        <v>248</v>
      </c>
      <c r="G349" s="1" t="s">
        <v>25</v>
      </c>
      <c r="H349" s="2">
        <v>45370</v>
      </c>
      <c r="I349" s="1" t="s">
        <v>49</v>
      </c>
      <c r="J349" s="1" t="s">
        <v>255</v>
      </c>
      <c r="K349" s="1">
        <v>6</v>
      </c>
      <c r="L349" s="1"/>
      <c r="M349" s="1"/>
      <c r="N349" s="1">
        <v>6762</v>
      </c>
      <c r="O349" s="1">
        <v>100</v>
      </c>
      <c r="P349" s="2">
        <v>45485</v>
      </c>
      <c r="Q349" s="2">
        <v>45425</v>
      </c>
    </row>
    <row r="350" spans="1:17" x14ac:dyDescent="0.35">
      <c r="A350" s="1" t="s">
        <v>426</v>
      </c>
      <c r="B350" s="1" t="s">
        <v>56</v>
      </c>
      <c r="C350" s="1" t="s">
        <v>57</v>
      </c>
      <c r="D350" s="1" t="s">
        <v>58</v>
      </c>
      <c r="E350" s="1" t="s">
        <v>47</v>
      </c>
      <c r="F350" s="1" t="s">
        <v>24</v>
      </c>
      <c r="G350" s="1" t="s">
        <v>87</v>
      </c>
      <c r="H350" s="2">
        <v>45322</v>
      </c>
      <c r="I350" s="1" t="s">
        <v>66</v>
      </c>
      <c r="J350" s="1" t="s">
        <v>427</v>
      </c>
      <c r="K350" s="1">
        <v>3</v>
      </c>
      <c r="L350" s="1"/>
      <c r="M350" s="1"/>
      <c r="N350" s="1">
        <v>1214</v>
      </c>
      <c r="O350" s="1">
        <v>60</v>
      </c>
      <c r="P350" s="2">
        <v>45668</v>
      </c>
      <c r="Q350" s="1"/>
    </row>
    <row r="351" spans="1:17" x14ac:dyDescent="0.35">
      <c r="A351" s="1" t="s">
        <v>428</v>
      </c>
      <c r="B351" s="1" t="s">
        <v>35</v>
      </c>
      <c r="C351" s="1" t="s">
        <v>36</v>
      </c>
      <c r="D351" s="1" t="s">
        <v>37</v>
      </c>
      <c r="E351" s="1" t="s">
        <v>120</v>
      </c>
      <c r="F351" s="1" t="s">
        <v>24</v>
      </c>
      <c r="G351" s="1" t="s">
        <v>85</v>
      </c>
      <c r="H351" s="2">
        <v>45417</v>
      </c>
      <c r="I351" s="1" t="s">
        <v>66</v>
      </c>
      <c r="J351" s="1" t="s">
        <v>427</v>
      </c>
      <c r="K351" s="1">
        <v>3</v>
      </c>
      <c r="L351" s="1"/>
      <c r="M351" s="1"/>
      <c r="N351" s="1">
        <v>1916</v>
      </c>
      <c r="O351" s="1">
        <v>20</v>
      </c>
      <c r="P351" s="2">
        <v>45729</v>
      </c>
      <c r="Q351" s="1"/>
    </row>
    <row r="352" spans="1:17" x14ac:dyDescent="0.35">
      <c r="A352" s="1" t="s">
        <v>429</v>
      </c>
      <c r="B352" s="1" t="s">
        <v>78</v>
      </c>
      <c r="C352" s="1" t="s">
        <v>79</v>
      </c>
      <c r="D352" s="1" t="s">
        <v>80</v>
      </c>
      <c r="E352" s="1" t="s">
        <v>23</v>
      </c>
      <c r="F352" s="1" t="s">
        <v>24</v>
      </c>
      <c r="G352" s="1" t="s">
        <v>48</v>
      </c>
      <c r="H352" s="2">
        <v>45442</v>
      </c>
      <c r="I352" s="1" t="s">
        <v>66</v>
      </c>
      <c r="J352" s="1" t="s">
        <v>427</v>
      </c>
      <c r="K352" s="1">
        <v>3</v>
      </c>
      <c r="L352" s="1"/>
      <c r="M352" s="1"/>
      <c r="N352" s="1">
        <v>1918</v>
      </c>
      <c r="O352" s="1">
        <v>20</v>
      </c>
      <c r="P352" s="2">
        <v>45752</v>
      </c>
      <c r="Q352" s="1"/>
    </row>
    <row r="353" spans="1:17" x14ac:dyDescent="0.35">
      <c r="A353" s="1" t="s">
        <v>430</v>
      </c>
      <c r="B353" s="1" t="s">
        <v>51</v>
      </c>
      <c r="C353" s="1" t="s">
        <v>52</v>
      </c>
      <c r="D353" s="1" t="s">
        <v>53</v>
      </c>
      <c r="E353" s="1" t="s">
        <v>84</v>
      </c>
      <c r="F353" s="1" t="s">
        <v>24</v>
      </c>
      <c r="G353" s="1" t="s">
        <v>33</v>
      </c>
      <c r="H353" s="2">
        <v>45407</v>
      </c>
      <c r="I353" s="1" t="s">
        <v>66</v>
      </c>
      <c r="J353" s="1" t="s">
        <v>427</v>
      </c>
      <c r="K353" s="1">
        <v>3</v>
      </c>
      <c r="L353" s="1"/>
      <c r="M353" s="1"/>
      <c r="N353" s="1">
        <v>685</v>
      </c>
      <c r="O353" s="1">
        <v>60</v>
      </c>
      <c r="P353" s="2">
        <v>45743</v>
      </c>
      <c r="Q353" s="1"/>
    </row>
    <row r="354" spans="1:17" x14ac:dyDescent="0.35">
      <c r="A354" s="1" t="s">
        <v>431</v>
      </c>
      <c r="B354" s="1" t="s">
        <v>56</v>
      </c>
      <c r="C354" s="1" t="s">
        <v>57</v>
      </c>
      <c r="D354" s="1" t="s">
        <v>58</v>
      </c>
      <c r="E354" s="1" t="s">
        <v>23</v>
      </c>
      <c r="F354" s="1" t="s">
        <v>24</v>
      </c>
      <c r="G354" s="1" t="s">
        <v>25</v>
      </c>
      <c r="H354" s="2">
        <v>45364</v>
      </c>
      <c r="I354" s="1" t="s">
        <v>66</v>
      </c>
      <c r="J354" s="1" t="s">
        <v>427</v>
      </c>
      <c r="K354" s="1">
        <v>3</v>
      </c>
      <c r="L354" s="1"/>
      <c r="M354" s="1"/>
      <c r="N354" s="1">
        <v>315</v>
      </c>
      <c r="O354" s="1">
        <v>40</v>
      </c>
      <c r="P354" s="2">
        <v>45636</v>
      </c>
      <c r="Q354" s="1"/>
    </row>
    <row r="355" spans="1:17" x14ac:dyDescent="0.35">
      <c r="A355" s="1" t="s">
        <v>432</v>
      </c>
      <c r="B355" s="1" t="s">
        <v>35</v>
      </c>
      <c r="C355" s="1" t="s">
        <v>36</v>
      </c>
      <c r="D355" s="1" t="s">
        <v>37</v>
      </c>
      <c r="E355" s="1" t="s">
        <v>23</v>
      </c>
      <c r="F355" s="1" t="s">
        <v>24</v>
      </c>
      <c r="G355" s="1" t="s">
        <v>87</v>
      </c>
      <c r="H355" s="2">
        <v>45294</v>
      </c>
      <c r="I355" s="1" t="s">
        <v>49</v>
      </c>
      <c r="J355" s="1" t="s">
        <v>427</v>
      </c>
      <c r="K355" s="1">
        <v>3</v>
      </c>
      <c r="L355" s="1"/>
      <c r="M355" s="1"/>
      <c r="N355" s="1">
        <v>810</v>
      </c>
      <c r="O355" s="1">
        <v>50</v>
      </c>
      <c r="P355" s="2">
        <v>45370</v>
      </c>
      <c r="Q355" s="1"/>
    </row>
    <row r="356" spans="1:17" x14ac:dyDescent="0.35">
      <c r="A356" s="1" t="s">
        <v>433</v>
      </c>
      <c r="B356" s="1" t="s">
        <v>35</v>
      </c>
      <c r="C356" s="1" t="s">
        <v>36</v>
      </c>
      <c r="D356" s="1" t="s">
        <v>37</v>
      </c>
      <c r="E356" s="1" t="s">
        <v>54</v>
      </c>
      <c r="F356" s="1" t="s">
        <v>24</v>
      </c>
      <c r="G356" s="1" t="s">
        <v>48</v>
      </c>
      <c r="H356" s="2">
        <v>45344</v>
      </c>
      <c r="I356" s="1" t="s">
        <v>26</v>
      </c>
      <c r="J356" s="1" t="s">
        <v>427</v>
      </c>
      <c r="K356" s="1">
        <v>3</v>
      </c>
      <c r="L356" s="1"/>
      <c r="M356" s="1"/>
      <c r="N356" s="1">
        <v>717</v>
      </c>
      <c r="O356" s="1">
        <v>70</v>
      </c>
      <c r="P356" s="2">
        <v>45402</v>
      </c>
      <c r="Q356" s="1"/>
    </row>
    <row r="357" spans="1:17" x14ac:dyDescent="0.35">
      <c r="A357" s="1" t="s">
        <v>434</v>
      </c>
      <c r="B357" s="1" t="s">
        <v>20</v>
      </c>
      <c r="C357" s="1" t="s">
        <v>21</v>
      </c>
      <c r="D357" s="1" t="s">
        <v>22</v>
      </c>
      <c r="E357" s="1" t="s">
        <v>32</v>
      </c>
      <c r="F357" s="1" t="s">
        <v>24</v>
      </c>
      <c r="G357" s="1" t="s">
        <v>85</v>
      </c>
      <c r="H357" s="2">
        <v>45403</v>
      </c>
      <c r="I357" s="1" t="s">
        <v>66</v>
      </c>
      <c r="J357" s="1" t="s">
        <v>427</v>
      </c>
      <c r="K357" s="1">
        <v>3</v>
      </c>
      <c r="L357" s="1"/>
      <c r="M357" s="1"/>
      <c r="N357" s="1">
        <v>1789</v>
      </c>
      <c r="O357" s="1">
        <v>20</v>
      </c>
      <c r="P357" s="2">
        <v>45467</v>
      </c>
      <c r="Q357" s="1"/>
    </row>
    <row r="358" spans="1:17" x14ac:dyDescent="0.35">
      <c r="A358" s="1" t="s">
        <v>435</v>
      </c>
      <c r="B358" s="1" t="s">
        <v>61</v>
      </c>
      <c r="C358" s="1" t="s">
        <v>62</v>
      </c>
      <c r="D358" s="1" t="s">
        <v>63</v>
      </c>
      <c r="E358" s="1" t="s">
        <v>100</v>
      </c>
      <c r="F358" s="1" t="s">
        <v>24</v>
      </c>
      <c r="G358" s="1" t="s">
        <v>39</v>
      </c>
      <c r="H358" s="2">
        <v>45351</v>
      </c>
      <c r="I358" s="1" t="s">
        <v>26</v>
      </c>
      <c r="J358" s="1" t="s">
        <v>427</v>
      </c>
      <c r="K358" s="1">
        <v>3</v>
      </c>
      <c r="L358" s="1"/>
      <c r="M358" s="1"/>
      <c r="N358" s="1">
        <v>1311</v>
      </c>
      <c r="O358" s="1">
        <v>30</v>
      </c>
      <c r="P358" s="2">
        <v>45578</v>
      </c>
      <c r="Q358" s="1"/>
    </row>
    <row r="359" spans="1:17" x14ac:dyDescent="0.35">
      <c r="A359" s="1" t="s">
        <v>436</v>
      </c>
      <c r="B359" s="1" t="s">
        <v>78</v>
      </c>
      <c r="C359" s="1" t="s">
        <v>79</v>
      </c>
      <c r="D359" s="1" t="s">
        <v>80</v>
      </c>
      <c r="E359" s="1" t="s">
        <v>84</v>
      </c>
      <c r="F359" s="1" t="s">
        <v>24</v>
      </c>
      <c r="G359" s="1" t="s">
        <v>48</v>
      </c>
      <c r="H359" s="2">
        <v>45429</v>
      </c>
      <c r="I359" s="1" t="s">
        <v>66</v>
      </c>
      <c r="J359" s="1" t="s">
        <v>427</v>
      </c>
      <c r="K359" s="1">
        <v>3</v>
      </c>
      <c r="L359" s="1"/>
      <c r="M359" s="1"/>
      <c r="N359" s="1">
        <v>1025</v>
      </c>
      <c r="O359" s="1">
        <v>20</v>
      </c>
      <c r="P359" s="2">
        <v>45463</v>
      </c>
      <c r="Q359" s="1"/>
    </row>
    <row r="360" spans="1:17" x14ac:dyDescent="0.35">
      <c r="A360" s="1" t="s">
        <v>437</v>
      </c>
      <c r="B360" s="1" t="s">
        <v>41</v>
      </c>
      <c r="C360" s="1" t="s">
        <v>42</v>
      </c>
      <c r="D360" s="1" t="s">
        <v>43</v>
      </c>
      <c r="E360" s="1" t="s">
        <v>54</v>
      </c>
      <c r="F360" s="1" t="s">
        <v>24</v>
      </c>
      <c r="G360" s="1" t="s">
        <v>59</v>
      </c>
      <c r="H360" s="2">
        <v>45370</v>
      </c>
      <c r="I360" s="1" t="s">
        <v>26</v>
      </c>
      <c r="J360" s="1" t="s">
        <v>427</v>
      </c>
      <c r="K360" s="1">
        <v>3</v>
      </c>
      <c r="L360" s="1"/>
      <c r="M360" s="1"/>
      <c r="N360" s="1">
        <v>1330</v>
      </c>
      <c r="O360" s="1">
        <v>30</v>
      </c>
      <c r="P360" s="2">
        <v>45549</v>
      </c>
      <c r="Q360" s="1"/>
    </row>
    <row r="361" spans="1:17" x14ac:dyDescent="0.35">
      <c r="A361" s="1" t="s">
        <v>438</v>
      </c>
      <c r="B361" s="1" t="s">
        <v>35</v>
      </c>
      <c r="C361" s="1" t="s">
        <v>36</v>
      </c>
      <c r="D361" s="1" t="s">
        <v>37</v>
      </c>
      <c r="E361" s="1" t="s">
        <v>84</v>
      </c>
      <c r="F361" s="1" t="s">
        <v>24</v>
      </c>
      <c r="G361" s="1" t="s">
        <v>39</v>
      </c>
      <c r="H361" s="2">
        <v>45442</v>
      </c>
      <c r="I361" s="1" t="s">
        <v>66</v>
      </c>
      <c r="J361" s="1" t="s">
        <v>427</v>
      </c>
      <c r="K361" s="1">
        <v>3</v>
      </c>
      <c r="L361" s="1"/>
      <c r="M361" s="1"/>
      <c r="N361" s="1">
        <v>924</v>
      </c>
      <c r="O361" s="1">
        <v>20</v>
      </c>
      <c r="P361" s="2">
        <v>45751</v>
      </c>
      <c r="Q361" s="1"/>
    </row>
    <row r="362" spans="1:17" x14ac:dyDescent="0.35">
      <c r="A362" s="1" t="s">
        <v>439</v>
      </c>
      <c r="B362" s="1" t="s">
        <v>41</v>
      </c>
      <c r="C362" s="1" t="s">
        <v>42</v>
      </c>
      <c r="D362" s="1" t="s">
        <v>43</v>
      </c>
      <c r="E362" s="1" t="s">
        <v>47</v>
      </c>
      <c r="F362" s="1" t="s">
        <v>24</v>
      </c>
      <c r="G362" s="1" t="s">
        <v>59</v>
      </c>
      <c r="H362" s="2">
        <v>45403</v>
      </c>
      <c r="I362" s="1" t="s">
        <v>66</v>
      </c>
      <c r="J362" s="1" t="s">
        <v>427</v>
      </c>
      <c r="K362" s="1">
        <v>3</v>
      </c>
      <c r="L362" s="1"/>
      <c r="M362" s="1"/>
      <c r="N362" s="1">
        <v>352</v>
      </c>
      <c r="O362" s="1">
        <v>20</v>
      </c>
      <c r="P362" s="2">
        <v>45656</v>
      </c>
      <c r="Q362" s="1"/>
    </row>
    <row r="363" spans="1:17" x14ac:dyDescent="0.35">
      <c r="A363" s="1" t="s">
        <v>440</v>
      </c>
      <c r="B363" s="1" t="s">
        <v>56</v>
      </c>
      <c r="C363" s="1" t="s">
        <v>57</v>
      </c>
      <c r="D363" s="1" t="s">
        <v>58</v>
      </c>
      <c r="E363" s="1" t="s">
        <v>32</v>
      </c>
      <c r="F363" s="1" t="s">
        <v>24</v>
      </c>
      <c r="G363" s="1" t="s">
        <v>39</v>
      </c>
      <c r="H363" s="2">
        <v>45356</v>
      </c>
      <c r="I363" s="1" t="s">
        <v>66</v>
      </c>
      <c r="J363" s="1" t="s">
        <v>427</v>
      </c>
      <c r="K363" s="1">
        <v>3</v>
      </c>
      <c r="L363" s="1"/>
      <c r="M363" s="1"/>
      <c r="N363" s="1">
        <v>779</v>
      </c>
      <c r="O363" s="1">
        <v>30</v>
      </c>
      <c r="P363" s="2">
        <v>45674</v>
      </c>
      <c r="Q363" s="1"/>
    </row>
    <row r="364" spans="1:17" x14ac:dyDescent="0.35">
      <c r="A364" s="1" t="s">
        <v>441</v>
      </c>
      <c r="B364" s="1" t="s">
        <v>78</v>
      </c>
      <c r="C364" s="1" t="s">
        <v>79</v>
      </c>
      <c r="D364" s="1" t="s">
        <v>80</v>
      </c>
      <c r="E364" s="1" t="s">
        <v>23</v>
      </c>
      <c r="F364" s="1" t="s">
        <v>24</v>
      </c>
      <c r="G364" s="1" t="s">
        <v>85</v>
      </c>
      <c r="H364" s="2">
        <v>45400</v>
      </c>
      <c r="I364" s="1" t="s">
        <v>26</v>
      </c>
      <c r="J364" s="1" t="s">
        <v>427</v>
      </c>
      <c r="K364" s="1">
        <v>3</v>
      </c>
      <c r="L364" s="1"/>
      <c r="M364" s="1"/>
      <c r="N364" s="1">
        <v>1369</v>
      </c>
      <c r="O364" s="1">
        <v>10</v>
      </c>
      <c r="P364" s="2">
        <v>45439</v>
      </c>
      <c r="Q364" s="1"/>
    </row>
    <row r="365" spans="1:17" x14ac:dyDescent="0.35">
      <c r="A365" s="1" t="s">
        <v>442</v>
      </c>
      <c r="B365" s="1" t="s">
        <v>61</v>
      </c>
      <c r="C365" s="1" t="s">
        <v>62</v>
      </c>
      <c r="D365" s="1" t="s">
        <v>63</v>
      </c>
      <c r="E365" s="1" t="s">
        <v>100</v>
      </c>
      <c r="F365" s="1" t="s">
        <v>24</v>
      </c>
      <c r="G365" s="1" t="s">
        <v>48</v>
      </c>
      <c r="H365" s="2">
        <v>45409</v>
      </c>
      <c r="I365" s="1" t="s">
        <v>26</v>
      </c>
      <c r="J365" s="1" t="s">
        <v>427</v>
      </c>
      <c r="K365" s="1">
        <v>3</v>
      </c>
      <c r="L365" s="1"/>
      <c r="M365" s="1"/>
      <c r="N365" s="1">
        <v>585</v>
      </c>
      <c r="O365" s="1">
        <v>50</v>
      </c>
      <c r="P365" s="2">
        <v>45452</v>
      </c>
      <c r="Q365" s="1"/>
    </row>
    <row r="366" spans="1:17" x14ac:dyDescent="0.35">
      <c r="A366" s="1" t="s">
        <v>443</v>
      </c>
      <c r="B366" s="1" t="s">
        <v>56</v>
      </c>
      <c r="C366" s="1" t="s">
        <v>57</v>
      </c>
      <c r="D366" s="1" t="s">
        <v>58</v>
      </c>
      <c r="E366" s="1" t="s">
        <v>23</v>
      </c>
      <c r="F366" s="1" t="s">
        <v>24</v>
      </c>
      <c r="G366" s="1" t="s">
        <v>25</v>
      </c>
      <c r="H366" s="2">
        <v>45421</v>
      </c>
      <c r="I366" s="1" t="s">
        <v>66</v>
      </c>
      <c r="J366" s="1" t="s">
        <v>427</v>
      </c>
      <c r="K366" s="1">
        <v>3</v>
      </c>
      <c r="L366" s="1"/>
      <c r="M366" s="1"/>
      <c r="N366" s="1">
        <v>372</v>
      </c>
      <c r="O366" s="1">
        <v>100</v>
      </c>
      <c r="P366" s="2">
        <v>45765</v>
      </c>
      <c r="Q366" s="1"/>
    </row>
    <row r="367" spans="1:17" x14ac:dyDescent="0.35">
      <c r="A367" s="1" t="s">
        <v>444</v>
      </c>
      <c r="B367" s="1" t="s">
        <v>61</v>
      </c>
      <c r="C367" s="1" t="s">
        <v>62</v>
      </c>
      <c r="D367" s="1" t="s">
        <v>63</v>
      </c>
      <c r="E367" s="1" t="s">
        <v>120</v>
      </c>
      <c r="F367" s="1" t="s">
        <v>24</v>
      </c>
      <c r="G367" s="1" t="s">
        <v>48</v>
      </c>
      <c r="H367" s="2">
        <v>45409</v>
      </c>
      <c r="I367" s="1" t="s">
        <v>66</v>
      </c>
      <c r="J367" s="1" t="s">
        <v>427</v>
      </c>
      <c r="K367" s="1">
        <v>3</v>
      </c>
      <c r="L367" s="1"/>
      <c r="M367" s="1"/>
      <c r="N367" s="1">
        <v>1915</v>
      </c>
      <c r="O367" s="1">
        <v>30</v>
      </c>
      <c r="P367" s="2">
        <v>45586</v>
      </c>
      <c r="Q367" s="1"/>
    </row>
    <row r="368" spans="1:17" x14ac:dyDescent="0.35">
      <c r="A368" s="1" t="s">
        <v>445</v>
      </c>
      <c r="B368" s="1" t="s">
        <v>41</v>
      </c>
      <c r="C368" s="1" t="s">
        <v>42</v>
      </c>
      <c r="D368" s="1" t="s">
        <v>43</v>
      </c>
      <c r="E368" s="1" t="s">
        <v>44</v>
      </c>
      <c r="F368" s="1" t="s">
        <v>24</v>
      </c>
      <c r="G368" s="1" t="s">
        <v>25</v>
      </c>
      <c r="H368" s="2">
        <v>45346</v>
      </c>
      <c r="I368" s="1" t="s">
        <v>66</v>
      </c>
      <c r="J368" s="1" t="s">
        <v>427</v>
      </c>
      <c r="K368" s="1">
        <v>3</v>
      </c>
      <c r="L368" s="1"/>
      <c r="M368" s="1"/>
      <c r="N368" s="1">
        <v>1932</v>
      </c>
      <c r="O368" s="1">
        <v>90</v>
      </c>
      <c r="P368" s="2">
        <v>45561</v>
      </c>
      <c r="Q368" s="1"/>
    </row>
    <row r="369" spans="1:17" x14ac:dyDescent="0.35">
      <c r="A369" s="1" t="s">
        <v>446</v>
      </c>
      <c r="B369" s="1" t="s">
        <v>61</v>
      </c>
      <c r="C369" s="1" t="s">
        <v>62</v>
      </c>
      <c r="D369" s="1" t="s">
        <v>63</v>
      </c>
      <c r="E369" s="1" t="s">
        <v>44</v>
      </c>
      <c r="F369" s="1" t="s">
        <v>24</v>
      </c>
      <c r="G369" s="1" t="s">
        <v>48</v>
      </c>
      <c r="H369" s="2">
        <v>45397</v>
      </c>
      <c r="I369" s="1" t="s">
        <v>66</v>
      </c>
      <c r="J369" s="1" t="s">
        <v>427</v>
      </c>
      <c r="K369" s="1">
        <v>3</v>
      </c>
      <c r="L369" s="1"/>
      <c r="M369" s="1"/>
      <c r="N369" s="1">
        <v>1366</v>
      </c>
      <c r="O369" s="1">
        <v>40</v>
      </c>
      <c r="P369" s="2">
        <v>45516</v>
      </c>
      <c r="Q369" s="1"/>
    </row>
    <row r="370" spans="1:17" x14ac:dyDescent="0.35">
      <c r="A370" s="1" t="s">
        <v>447</v>
      </c>
      <c r="B370" s="1" t="s">
        <v>35</v>
      </c>
      <c r="C370" s="1" t="s">
        <v>36</v>
      </c>
      <c r="D370" s="1" t="s">
        <v>37</v>
      </c>
      <c r="E370" s="1" t="s">
        <v>47</v>
      </c>
      <c r="F370" s="1" t="s">
        <v>24</v>
      </c>
      <c r="G370" s="1" t="s">
        <v>87</v>
      </c>
      <c r="H370" s="2">
        <v>45431</v>
      </c>
      <c r="I370" s="1" t="s">
        <v>26</v>
      </c>
      <c r="J370" s="1" t="s">
        <v>427</v>
      </c>
      <c r="K370" s="1">
        <v>3</v>
      </c>
      <c r="L370" s="1"/>
      <c r="M370" s="1"/>
      <c r="N370" s="1">
        <v>1379</v>
      </c>
      <c r="O370" s="1">
        <v>60</v>
      </c>
      <c r="P370" s="2">
        <v>45662</v>
      </c>
      <c r="Q370" s="1"/>
    </row>
    <row r="371" spans="1:17" x14ac:dyDescent="0.35">
      <c r="A371" s="1" t="s">
        <v>448</v>
      </c>
      <c r="B371" s="1" t="s">
        <v>41</v>
      </c>
      <c r="C371" s="1" t="s">
        <v>42</v>
      </c>
      <c r="D371" s="1" t="s">
        <v>43</v>
      </c>
      <c r="E371" s="1" t="s">
        <v>23</v>
      </c>
      <c r="F371" s="1" t="s">
        <v>24</v>
      </c>
      <c r="G371" s="1" t="s">
        <v>48</v>
      </c>
      <c r="H371" s="2">
        <v>45294</v>
      </c>
      <c r="I371" s="1" t="s">
        <v>26</v>
      </c>
      <c r="J371" s="1" t="s">
        <v>427</v>
      </c>
      <c r="K371" s="1">
        <v>3</v>
      </c>
      <c r="L371" s="1"/>
      <c r="M371" s="1"/>
      <c r="N371" s="1">
        <v>689</v>
      </c>
      <c r="O371" s="1">
        <v>90</v>
      </c>
      <c r="P371" s="2">
        <v>45610</v>
      </c>
      <c r="Q371" s="1"/>
    </row>
    <row r="372" spans="1:17" x14ac:dyDescent="0.35">
      <c r="A372" s="1" t="s">
        <v>449</v>
      </c>
      <c r="B372" s="1" t="s">
        <v>71</v>
      </c>
      <c r="C372" s="1" t="s">
        <v>72</v>
      </c>
      <c r="D372" s="1" t="s">
        <v>73</v>
      </c>
      <c r="E372" s="1" t="s">
        <v>54</v>
      </c>
      <c r="F372" s="1" t="s">
        <v>24</v>
      </c>
      <c r="G372" s="1" t="s">
        <v>87</v>
      </c>
      <c r="H372" s="2">
        <v>45375</v>
      </c>
      <c r="I372" s="1" t="s">
        <v>26</v>
      </c>
      <c r="J372" s="1" t="s">
        <v>427</v>
      </c>
      <c r="K372" s="1">
        <v>3</v>
      </c>
      <c r="L372" s="1"/>
      <c r="M372" s="1"/>
      <c r="N372" s="1">
        <v>791</v>
      </c>
      <c r="O372" s="1">
        <v>50</v>
      </c>
      <c r="P372" s="2">
        <v>45559</v>
      </c>
      <c r="Q372" s="1"/>
    </row>
    <row r="373" spans="1:17" x14ac:dyDescent="0.35">
      <c r="A373" s="1" t="s">
        <v>450</v>
      </c>
      <c r="B373" s="1" t="s">
        <v>71</v>
      </c>
      <c r="C373" s="1" t="s">
        <v>72</v>
      </c>
      <c r="D373" s="1" t="s">
        <v>73</v>
      </c>
      <c r="E373" s="1" t="s">
        <v>68</v>
      </c>
      <c r="F373" s="1" t="s">
        <v>24</v>
      </c>
      <c r="G373" s="1" t="s">
        <v>59</v>
      </c>
      <c r="H373" s="2">
        <v>45316</v>
      </c>
      <c r="I373" s="1" t="s">
        <v>66</v>
      </c>
      <c r="J373" s="1" t="s">
        <v>427</v>
      </c>
      <c r="K373" s="1">
        <v>3</v>
      </c>
      <c r="L373" s="1"/>
      <c r="M373" s="1"/>
      <c r="N373" s="1">
        <v>680</v>
      </c>
      <c r="O373" s="1">
        <v>20</v>
      </c>
      <c r="P373" s="2">
        <v>45559</v>
      </c>
      <c r="Q373" s="1"/>
    </row>
    <row r="374" spans="1:17" x14ac:dyDescent="0.35">
      <c r="A374" s="1" t="s">
        <v>451</v>
      </c>
      <c r="B374" s="1" t="s">
        <v>35</v>
      </c>
      <c r="C374" s="1" t="s">
        <v>36</v>
      </c>
      <c r="D374" s="1" t="s">
        <v>37</v>
      </c>
      <c r="E374" s="1" t="s">
        <v>23</v>
      </c>
      <c r="F374" s="1" t="s">
        <v>24</v>
      </c>
      <c r="G374" s="1" t="s">
        <v>87</v>
      </c>
      <c r="H374" s="2">
        <v>45319</v>
      </c>
      <c r="I374" s="1" t="s">
        <v>66</v>
      </c>
      <c r="J374" s="1" t="s">
        <v>427</v>
      </c>
      <c r="K374" s="1">
        <v>3</v>
      </c>
      <c r="L374" s="1"/>
      <c r="M374" s="1"/>
      <c r="N374" s="1">
        <v>655</v>
      </c>
      <c r="O374" s="1">
        <v>90</v>
      </c>
      <c r="P374" s="2">
        <v>45637</v>
      </c>
      <c r="Q374" s="1"/>
    </row>
    <row r="375" spans="1:17" x14ac:dyDescent="0.35">
      <c r="A375" s="1" t="s">
        <v>452</v>
      </c>
      <c r="B375" s="1" t="s">
        <v>71</v>
      </c>
      <c r="C375" s="1" t="s">
        <v>72</v>
      </c>
      <c r="D375" s="1" t="s">
        <v>73</v>
      </c>
      <c r="E375" s="1" t="s">
        <v>44</v>
      </c>
      <c r="F375" s="1" t="s">
        <v>24</v>
      </c>
      <c r="G375" s="1" t="s">
        <v>74</v>
      </c>
      <c r="H375" s="2">
        <v>45304</v>
      </c>
      <c r="I375" s="1" t="s">
        <v>66</v>
      </c>
      <c r="J375" s="1" t="s">
        <v>427</v>
      </c>
      <c r="K375" s="1">
        <v>3</v>
      </c>
      <c r="L375" s="1"/>
      <c r="M375" s="1"/>
      <c r="N375" s="1">
        <v>1273</v>
      </c>
      <c r="O375" s="1">
        <v>20</v>
      </c>
      <c r="P375" s="2">
        <v>45359</v>
      </c>
      <c r="Q375" s="1"/>
    </row>
    <row r="376" spans="1:17" x14ac:dyDescent="0.35">
      <c r="A376" s="1" t="s">
        <v>453</v>
      </c>
      <c r="B376" s="1" t="s">
        <v>78</v>
      </c>
      <c r="C376" s="1" t="s">
        <v>79</v>
      </c>
      <c r="D376" s="1" t="s">
        <v>80</v>
      </c>
      <c r="E376" s="1" t="s">
        <v>47</v>
      </c>
      <c r="F376" s="1" t="s">
        <v>24</v>
      </c>
      <c r="G376" s="1" t="s">
        <v>59</v>
      </c>
      <c r="H376" s="2">
        <v>45431</v>
      </c>
      <c r="I376" s="1" t="s">
        <v>66</v>
      </c>
      <c r="J376" s="1" t="s">
        <v>427</v>
      </c>
      <c r="K376" s="1">
        <v>3</v>
      </c>
      <c r="L376" s="1"/>
      <c r="M376" s="1"/>
      <c r="N376" s="1">
        <v>556</v>
      </c>
      <c r="O376" s="1">
        <v>20</v>
      </c>
      <c r="P376" s="2">
        <v>45737</v>
      </c>
      <c r="Q376" s="1"/>
    </row>
    <row r="377" spans="1:17" x14ac:dyDescent="0.35">
      <c r="A377" s="1" t="s">
        <v>454</v>
      </c>
      <c r="B377" s="1" t="s">
        <v>35</v>
      </c>
      <c r="C377" s="1" t="s">
        <v>36</v>
      </c>
      <c r="D377" s="1" t="s">
        <v>37</v>
      </c>
      <c r="E377" s="1" t="s">
        <v>38</v>
      </c>
      <c r="F377" s="1" t="s">
        <v>24</v>
      </c>
      <c r="G377" s="1" t="s">
        <v>48</v>
      </c>
      <c r="H377" s="2">
        <v>45340</v>
      </c>
      <c r="I377" s="1" t="s">
        <v>66</v>
      </c>
      <c r="J377" s="1" t="s">
        <v>427</v>
      </c>
      <c r="K377" s="1">
        <v>3</v>
      </c>
      <c r="L377" s="1"/>
      <c r="M377" s="1"/>
      <c r="N377" s="1">
        <v>281</v>
      </c>
      <c r="O377" s="1">
        <v>20</v>
      </c>
      <c r="P377" s="2">
        <v>45551</v>
      </c>
      <c r="Q377" s="1"/>
    </row>
    <row r="378" spans="1:17" x14ac:dyDescent="0.35">
      <c r="A378" s="1" t="s">
        <v>455</v>
      </c>
      <c r="B378" s="1" t="s">
        <v>56</v>
      </c>
      <c r="C378" s="1" t="s">
        <v>57</v>
      </c>
      <c r="D378" s="1" t="s">
        <v>58</v>
      </c>
      <c r="E378" s="1" t="s">
        <v>124</v>
      </c>
      <c r="F378" s="1" t="s">
        <v>24</v>
      </c>
      <c r="G378" s="1" t="s">
        <v>25</v>
      </c>
      <c r="H378" s="2">
        <v>45422</v>
      </c>
      <c r="I378" s="1" t="s">
        <v>26</v>
      </c>
      <c r="J378" s="1" t="s">
        <v>427</v>
      </c>
      <c r="K378" s="1">
        <v>3</v>
      </c>
      <c r="L378" s="1"/>
      <c r="M378" s="1"/>
      <c r="N378" s="1">
        <v>598</v>
      </c>
      <c r="O378" s="1">
        <v>40</v>
      </c>
      <c r="P378" s="2">
        <v>45637</v>
      </c>
      <c r="Q378" s="1"/>
    </row>
    <row r="379" spans="1:17" x14ac:dyDescent="0.35">
      <c r="A379" s="1" t="s">
        <v>456</v>
      </c>
      <c r="B379" s="1" t="s">
        <v>56</v>
      </c>
      <c r="C379" s="1" t="s">
        <v>57</v>
      </c>
      <c r="D379" s="1" t="s">
        <v>58</v>
      </c>
      <c r="E379" s="1" t="s">
        <v>23</v>
      </c>
      <c r="F379" s="1" t="s">
        <v>24</v>
      </c>
      <c r="G379" s="1" t="s">
        <v>33</v>
      </c>
      <c r="H379" s="2">
        <v>45386</v>
      </c>
      <c r="I379" s="1" t="s">
        <v>66</v>
      </c>
      <c r="J379" s="1" t="s">
        <v>427</v>
      </c>
      <c r="K379" s="1">
        <v>3</v>
      </c>
      <c r="L379" s="1"/>
      <c r="M379" s="1"/>
      <c r="N379" s="1">
        <v>1896</v>
      </c>
      <c r="O379" s="1">
        <v>100</v>
      </c>
      <c r="P379" s="2">
        <v>45654</v>
      </c>
      <c r="Q379" s="1"/>
    </row>
    <row r="380" spans="1:17" x14ac:dyDescent="0.35">
      <c r="A380" s="1" t="s">
        <v>457</v>
      </c>
      <c r="B380" s="1" t="s">
        <v>29</v>
      </c>
      <c r="C380" s="1" t="s">
        <v>30</v>
      </c>
      <c r="D380" s="1" t="s">
        <v>31</v>
      </c>
      <c r="E380" s="1" t="s">
        <v>76</v>
      </c>
      <c r="F380" s="1" t="s">
        <v>24</v>
      </c>
      <c r="G380" s="1" t="s">
        <v>33</v>
      </c>
      <c r="H380" s="2">
        <v>45351</v>
      </c>
      <c r="I380" s="1" t="s">
        <v>26</v>
      </c>
      <c r="J380" s="1" t="s">
        <v>427</v>
      </c>
      <c r="K380" s="1">
        <v>3</v>
      </c>
      <c r="L380" s="1"/>
      <c r="M380" s="1"/>
      <c r="N380" s="1">
        <v>1206</v>
      </c>
      <c r="O380" s="1">
        <v>70</v>
      </c>
      <c r="P380" s="2">
        <v>45681</v>
      </c>
      <c r="Q380" s="1"/>
    </row>
    <row r="381" spans="1:17" x14ac:dyDescent="0.35">
      <c r="A381" s="1" t="s">
        <v>458</v>
      </c>
      <c r="B381" s="1" t="s">
        <v>29</v>
      </c>
      <c r="C381" s="1" t="s">
        <v>30</v>
      </c>
      <c r="D381" s="1" t="s">
        <v>31</v>
      </c>
      <c r="E381" s="1" t="s">
        <v>44</v>
      </c>
      <c r="F381" s="1" t="s">
        <v>24</v>
      </c>
      <c r="G381" s="1" t="s">
        <v>48</v>
      </c>
      <c r="H381" s="2">
        <v>45367</v>
      </c>
      <c r="I381" s="1" t="s">
        <v>66</v>
      </c>
      <c r="J381" s="1" t="s">
        <v>427</v>
      </c>
      <c r="K381" s="1">
        <v>3</v>
      </c>
      <c r="L381" s="1"/>
      <c r="M381" s="1"/>
      <c r="N381" s="1">
        <v>1915</v>
      </c>
      <c r="O381" s="1">
        <v>10</v>
      </c>
      <c r="P381" s="2">
        <v>45697</v>
      </c>
      <c r="Q381" s="1"/>
    </row>
    <row r="382" spans="1:17" x14ac:dyDescent="0.35">
      <c r="A382" s="1" t="s">
        <v>459</v>
      </c>
      <c r="B382" s="1" t="s">
        <v>56</v>
      </c>
      <c r="C382" s="1" t="s">
        <v>57</v>
      </c>
      <c r="D382" s="1" t="s">
        <v>58</v>
      </c>
      <c r="E382" s="1" t="s">
        <v>124</v>
      </c>
      <c r="F382" s="1" t="s">
        <v>24</v>
      </c>
      <c r="G382" s="1" t="s">
        <v>48</v>
      </c>
      <c r="H382" s="2">
        <v>45333</v>
      </c>
      <c r="I382" s="1" t="s">
        <v>66</v>
      </c>
      <c r="J382" s="1" t="s">
        <v>427</v>
      </c>
      <c r="K382" s="1">
        <v>3</v>
      </c>
      <c r="L382" s="1"/>
      <c r="M382" s="1"/>
      <c r="N382" s="1">
        <v>766</v>
      </c>
      <c r="O382" s="1">
        <v>30</v>
      </c>
      <c r="P382" s="2">
        <v>45441</v>
      </c>
      <c r="Q382" s="1"/>
    </row>
    <row r="383" spans="1:17" x14ac:dyDescent="0.35">
      <c r="A383" s="1" t="s">
        <v>460</v>
      </c>
      <c r="B383" s="1" t="s">
        <v>29</v>
      </c>
      <c r="C383" s="1" t="s">
        <v>30</v>
      </c>
      <c r="D383" s="1" t="s">
        <v>31</v>
      </c>
      <c r="E383" s="1" t="s">
        <v>23</v>
      </c>
      <c r="F383" s="1" t="s">
        <v>24</v>
      </c>
      <c r="G383" s="1" t="s">
        <v>39</v>
      </c>
      <c r="H383" s="2">
        <v>45400</v>
      </c>
      <c r="I383" s="1" t="s">
        <v>26</v>
      </c>
      <c r="J383" s="1" t="s">
        <v>427</v>
      </c>
      <c r="K383" s="1">
        <v>3</v>
      </c>
      <c r="L383" s="1"/>
      <c r="M383" s="1"/>
      <c r="N383" s="1">
        <v>1609</v>
      </c>
      <c r="O383" s="1">
        <v>80</v>
      </c>
      <c r="P383" s="2">
        <v>45506</v>
      </c>
      <c r="Q383" s="1"/>
    </row>
    <row r="384" spans="1:17" x14ac:dyDescent="0.35">
      <c r="A384" s="1" t="s">
        <v>461</v>
      </c>
      <c r="B384" s="1" t="s">
        <v>71</v>
      </c>
      <c r="C384" s="1" t="s">
        <v>72</v>
      </c>
      <c r="D384" s="1" t="s">
        <v>73</v>
      </c>
      <c r="E384" s="1" t="s">
        <v>32</v>
      </c>
      <c r="F384" s="1" t="s">
        <v>24</v>
      </c>
      <c r="G384" s="1" t="s">
        <v>59</v>
      </c>
      <c r="H384" s="2">
        <v>45374</v>
      </c>
      <c r="I384" s="1" t="s">
        <v>26</v>
      </c>
      <c r="J384" s="1" t="s">
        <v>427</v>
      </c>
      <c r="K384" s="1">
        <v>3</v>
      </c>
      <c r="L384" s="1"/>
      <c r="M384" s="1"/>
      <c r="N384" s="1">
        <v>560</v>
      </c>
      <c r="O384" s="1">
        <v>60</v>
      </c>
      <c r="P384" s="2">
        <v>45413</v>
      </c>
      <c r="Q384" s="1"/>
    </row>
    <row r="385" spans="1:17" x14ac:dyDescent="0.35">
      <c r="A385" s="1" t="s">
        <v>462</v>
      </c>
      <c r="B385" s="1" t="s">
        <v>61</v>
      </c>
      <c r="C385" s="1" t="s">
        <v>62</v>
      </c>
      <c r="D385" s="1" t="s">
        <v>63</v>
      </c>
      <c r="E385" s="1" t="s">
        <v>32</v>
      </c>
      <c r="F385" s="1" t="s">
        <v>24</v>
      </c>
      <c r="G385" s="1" t="s">
        <v>39</v>
      </c>
      <c r="H385" s="2">
        <v>45293</v>
      </c>
      <c r="I385" s="1" t="s">
        <v>66</v>
      </c>
      <c r="J385" s="1" t="s">
        <v>427</v>
      </c>
      <c r="K385" s="1">
        <v>3</v>
      </c>
      <c r="L385" s="1"/>
      <c r="M385" s="1"/>
      <c r="N385" s="1">
        <v>432</v>
      </c>
      <c r="O385" s="1">
        <v>20</v>
      </c>
      <c r="P385" s="2">
        <v>45561</v>
      </c>
      <c r="Q385" s="1"/>
    </row>
    <row r="386" spans="1:17" x14ac:dyDescent="0.35">
      <c r="A386" s="1" t="s">
        <v>463</v>
      </c>
      <c r="B386" s="1" t="s">
        <v>56</v>
      </c>
      <c r="C386" s="1" t="s">
        <v>57</v>
      </c>
      <c r="D386" s="1" t="s">
        <v>58</v>
      </c>
      <c r="E386" s="1" t="s">
        <v>23</v>
      </c>
      <c r="F386" s="1" t="s">
        <v>24</v>
      </c>
      <c r="G386" s="1" t="s">
        <v>33</v>
      </c>
      <c r="H386" s="2">
        <v>45432</v>
      </c>
      <c r="I386" s="1" t="s">
        <v>26</v>
      </c>
      <c r="J386" s="1" t="s">
        <v>427</v>
      </c>
      <c r="K386" s="1">
        <v>3</v>
      </c>
      <c r="L386" s="1"/>
      <c r="M386" s="1"/>
      <c r="N386" s="1">
        <v>625</v>
      </c>
      <c r="O386" s="1">
        <v>90</v>
      </c>
      <c r="P386" s="2">
        <v>45467</v>
      </c>
      <c r="Q386" s="1"/>
    </row>
    <row r="387" spans="1:17" x14ac:dyDescent="0.35">
      <c r="A387" s="1" t="s">
        <v>464</v>
      </c>
      <c r="B387" s="1" t="s">
        <v>51</v>
      </c>
      <c r="C387" s="1" t="s">
        <v>52</v>
      </c>
      <c r="D387" s="1" t="s">
        <v>53</v>
      </c>
      <c r="E387" s="1" t="s">
        <v>103</v>
      </c>
      <c r="F387" s="1" t="s">
        <v>24</v>
      </c>
      <c r="G387" s="1" t="s">
        <v>39</v>
      </c>
      <c r="H387" s="2">
        <v>45386</v>
      </c>
      <c r="I387" s="1" t="s">
        <v>66</v>
      </c>
      <c r="J387" s="1" t="s">
        <v>427</v>
      </c>
      <c r="K387" s="1">
        <v>3</v>
      </c>
      <c r="L387" s="1"/>
      <c r="M387" s="1"/>
      <c r="N387" s="1">
        <v>980</v>
      </c>
      <c r="O387" s="1">
        <v>30</v>
      </c>
      <c r="P387" s="2">
        <v>45468</v>
      </c>
      <c r="Q387" s="1"/>
    </row>
    <row r="388" spans="1:17" x14ac:dyDescent="0.35">
      <c r="A388" s="1" t="s">
        <v>465</v>
      </c>
      <c r="B388" s="1" t="s">
        <v>35</v>
      </c>
      <c r="C388" s="1" t="s">
        <v>36</v>
      </c>
      <c r="D388" s="1" t="s">
        <v>37</v>
      </c>
      <c r="E388" s="1" t="s">
        <v>47</v>
      </c>
      <c r="F388" s="1" t="s">
        <v>24</v>
      </c>
      <c r="G388" s="1" t="s">
        <v>85</v>
      </c>
      <c r="H388" s="2">
        <v>45384</v>
      </c>
      <c r="I388" s="1" t="s">
        <v>26</v>
      </c>
      <c r="J388" s="1" t="s">
        <v>427</v>
      </c>
      <c r="K388" s="1">
        <v>3</v>
      </c>
      <c r="L388" s="1"/>
      <c r="M388" s="1"/>
      <c r="N388" s="1">
        <v>1471</v>
      </c>
      <c r="O388" s="1">
        <v>40</v>
      </c>
      <c r="P388" s="2">
        <v>45711</v>
      </c>
      <c r="Q388" s="1"/>
    </row>
    <row r="389" spans="1:17" x14ac:dyDescent="0.35">
      <c r="A389" s="1" t="s">
        <v>466</v>
      </c>
      <c r="B389" s="1" t="s">
        <v>29</v>
      </c>
      <c r="C389" s="1" t="s">
        <v>30</v>
      </c>
      <c r="D389" s="1" t="s">
        <v>31</v>
      </c>
      <c r="E389" s="1" t="s">
        <v>103</v>
      </c>
      <c r="F389" s="1" t="s">
        <v>24</v>
      </c>
      <c r="G389" s="1" t="s">
        <v>39</v>
      </c>
      <c r="H389" s="2">
        <v>45402</v>
      </c>
      <c r="I389" s="1" t="s">
        <v>26</v>
      </c>
      <c r="J389" s="1" t="s">
        <v>427</v>
      </c>
      <c r="K389" s="1">
        <v>3</v>
      </c>
      <c r="L389" s="1"/>
      <c r="M389" s="1"/>
      <c r="N389" s="1">
        <v>900</v>
      </c>
      <c r="O389" s="1">
        <v>40</v>
      </c>
      <c r="P389" s="2">
        <v>45474</v>
      </c>
      <c r="Q389" s="1"/>
    </row>
    <row r="390" spans="1:17" x14ac:dyDescent="0.35">
      <c r="A390" s="1" t="s">
        <v>467</v>
      </c>
      <c r="B390" s="1" t="s">
        <v>41</v>
      </c>
      <c r="C390" s="1" t="s">
        <v>42</v>
      </c>
      <c r="D390" s="1" t="s">
        <v>43</v>
      </c>
      <c r="E390" s="1" t="s">
        <v>76</v>
      </c>
      <c r="F390" s="1" t="s">
        <v>24</v>
      </c>
      <c r="G390" s="1" t="s">
        <v>85</v>
      </c>
      <c r="H390" s="2">
        <v>45319</v>
      </c>
      <c r="I390" s="1" t="s">
        <v>26</v>
      </c>
      <c r="J390" s="1" t="s">
        <v>427</v>
      </c>
      <c r="K390" s="1">
        <v>3</v>
      </c>
      <c r="L390" s="1"/>
      <c r="M390" s="1"/>
      <c r="N390" s="1">
        <v>1289</v>
      </c>
      <c r="O390" s="1">
        <v>60</v>
      </c>
      <c r="P390" s="2">
        <v>45498</v>
      </c>
      <c r="Q390" s="1"/>
    </row>
    <row r="391" spans="1:17" x14ac:dyDescent="0.35">
      <c r="A391" s="1" t="s">
        <v>468</v>
      </c>
      <c r="B391" s="1" t="s">
        <v>61</v>
      </c>
      <c r="C391" s="1" t="s">
        <v>62</v>
      </c>
      <c r="D391" s="1" t="s">
        <v>63</v>
      </c>
      <c r="E391" s="1" t="s">
        <v>100</v>
      </c>
      <c r="F391" s="1" t="s">
        <v>24</v>
      </c>
      <c r="G391" s="1" t="s">
        <v>25</v>
      </c>
      <c r="H391" s="2">
        <v>45443</v>
      </c>
      <c r="I391" s="1" t="s">
        <v>49</v>
      </c>
      <c r="J391" s="1" t="s">
        <v>427</v>
      </c>
      <c r="K391" s="1">
        <v>3</v>
      </c>
      <c r="L391" s="1"/>
      <c r="M391" s="1"/>
      <c r="N391" s="1">
        <v>250</v>
      </c>
      <c r="O391" s="1">
        <v>20</v>
      </c>
      <c r="P391" s="2">
        <v>45659</v>
      </c>
      <c r="Q391" s="1"/>
    </row>
    <row r="392" spans="1:17" x14ac:dyDescent="0.35">
      <c r="A392" s="1" t="s">
        <v>469</v>
      </c>
      <c r="B392" s="1" t="s">
        <v>61</v>
      </c>
      <c r="C392" s="1" t="s">
        <v>62</v>
      </c>
      <c r="D392" s="1" t="s">
        <v>63</v>
      </c>
      <c r="E392" s="1" t="s">
        <v>54</v>
      </c>
      <c r="F392" s="1" t="s">
        <v>24</v>
      </c>
      <c r="G392" s="1" t="s">
        <v>87</v>
      </c>
      <c r="H392" s="2">
        <v>45327</v>
      </c>
      <c r="I392" s="1" t="s">
        <v>66</v>
      </c>
      <c r="J392" s="1" t="s">
        <v>427</v>
      </c>
      <c r="K392" s="1">
        <v>3</v>
      </c>
      <c r="L392" s="1"/>
      <c r="M392" s="1"/>
      <c r="N392" s="1">
        <v>657</v>
      </c>
      <c r="O392" s="1">
        <v>40</v>
      </c>
      <c r="P392" s="2">
        <v>45405</v>
      </c>
      <c r="Q392" s="1"/>
    </row>
    <row r="393" spans="1:17" x14ac:dyDescent="0.35">
      <c r="A393" s="1" t="s">
        <v>470</v>
      </c>
      <c r="B393" s="1" t="s">
        <v>41</v>
      </c>
      <c r="C393" s="1" t="s">
        <v>42</v>
      </c>
      <c r="D393" s="1" t="s">
        <v>43</v>
      </c>
      <c r="E393" s="1" t="s">
        <v>76</v>
      </c>
      <c r="F393" s="1" t="s">
        <v>24</v>
      </c>
      <c r="G393" s="1" t="s">
        <v>85</v>
      </c>
      <c r="H393" s="2">
        <v>45309</v>
      </c>
      <c r="I393" s="1" t="s">
        <v>66</v>
      </c>
      <c r="J393" s="1" t="s">
        <v>427</v>
      </c>
      <c r="K393" s="1">
        <v>3</v>
      </c>
      <c r="L393" s="1"/>
      <c r="M393" s="1"/>
      <c r="N393" s="1">
        <v>1258</v>
      </c>
      <c r="O393" s="1">
        <v>60</v>
      </c>
      <c r="P393" s="2">
        <v>45444</v>
      </c>
      <c r="Q393" s="1"/>
    </row>
    <row r="394" spans="1:17" x14ac:dyDescent="0.35">
      <c r="A394" s="1" t="s">
        <v>471</v>
      </c>
      <c r="B394" s="1" t="s">
        <v>78</v>
      </c>
      <c r="C394" s="1" t="s">
        <v>79</v>
      </c>
      <c r="D394" s="1" t="s">
        <v>80</v>
      </c>
      <c r="E394" s="1" t="s">
        <v>38</v>
      </c>
      <c r="F394" s="1" t="s">
        <v>24</v>
      </c>
      <c r="G394" s="1" t="s">
        <v>59</v>
      </c>
      <c r="H394" s="2">
        <v>45415</v>
      </c>
      <c r="I394" s="1" t="s">
        <v>66</v>
      </c>
      <c r="J394" s="1" t="s">
        <v>427</v>
      </c>
      <c r="K394" s="1">
        <v>3</v>
      </c>
      <c r="L394" s="1"/>
      <c r="M394" s="1"/>
      <c r="N394" s="1">
        <v>360</v>
      </c>
      <c r="O394" s="1">
        <v>30</v>
      </c>
      <c r="P394" s="2">
        <v>45465</v>
      </c>
      <c r="Q394" s="1"/>
    </row>
    <row r="395" spans="1:17" x14ac:dyDescent="0.35">
      <c r="A395" s="1" t="s">
        <v>472</v>
      </c>
      <c r="B395" s="1" t="s">
        <v>61</v>
      </c>
      <c r="C395" s="1" t="s">
        <v>62</v>
      </c>
      <c r="D395" s="1" t="s">
        <v>63</v>
      </c>
      <c r="E395" s="1" t="s">
        <v>124</v>
      </c>
      <c r="F395" s="1" t="s">
        <v>24</v>
      </c>
      <c r="G395" s="1" t="s">
        <v>39</v>
      </c>
      <c r="H395" s="2">
        <v>45400</v>
      </c>
      <c r="I395" s="1" t="s">
        <v>26</v>
      </c>
      <c r="J395" s="1" t="s">
        <v>427</v>
      </c>
      <c r="K395" s="1">
        <v>3</v>
      </c>
      <c r="L395" s="1"/>
      <c r="M395" s="1"/>
      <c r="N395" s="1">
        <v>1626</v>
      </c>
      <c r="O395" s="1">
        <v>50</v>
      </c>
      <c r="P395" s="2">
        <v>45518</v>
      </c>
      <c r="Q395" s="1"/>
    </row>
    <row r="396" spans="1:17" x14ac:dyDescent="0.35">
      <c r="A396" s="1" t="s">
        <v>473</v>
      </c>
      <c r="B396" s="1" t="s">
        <v>35</v>
      </c>
      <c r="C396" s="1" t="s">
        <v>36</v>
      </c>
      <c r="D396" s="1" t="s">
        <v>37</v>
      </c>
      <c r="E396" s="1" t="s">
        <v>84</v>
      </c>
      <c r="F396" s="1" t="s">
        <v>24</v>
      </c>
      <c r="G396" s="1" t="s">
        <v>59</v>
      </c>
      <c r="H396" s="2">
        <v>45337</v>
      </c>
      <c r="I396" s="1" t="s">
        <v>26</v>
      </c>
      <c r="J396" s="1" t="s">
        <v>427</v>
      </c>
      <c r="K396" s="1">
        <v>3</v>
      </c>
      <c r="L396" s="1"/>
      <c r="M396" s="1"/>
      <c r="N396" s="1">
        <v>472</v>
      </c>
      <c r="O396" s="1">
        <v>50</v>
      </c>
      <c r="P396" s="2">
        <v>45571</v>
      </c>
      <c r="Q396" s="1"/>
    </row>
    <row r="397" spans="1:17" x14ac:dyDescent="0.35">
      <c r="A397" s="1" t="s">
        <v>474</v>
      </c>
      <c r="B397" s="1" t="s">
        <v>71</v>
      </c>
      <c r="C397" s="1" t="s">
        <v>72</v>
      </c>
      <c r="D397" s="1" t="s">
        <v>73</v>
      </c>
      <c r="E397" s="1" t="s">
        <v>47</v>
      </c>
      <c r="F397" s="1" t="s">
        <v>24</v>
      </c>
      <c r="G397" s="1" t="s">
        <v>33</v>
      </c>
      <c r="H397" s="2">
        <v>45420</v>
      </c>
      <c r="I397" s="1" t="s">
        <v>66</v>
      </c>
      <c r="J397" s="1" t="s">
        <v>427</v>
      </c>
      <c r="K397" s="1">
        <v>3</v>
      </c>
      <c r="L397" s="1"/>
      <c r="M397" s="1"/>
      <c r="N397" s="1">
        <v>727</v>
      </c>
      <c r="O397" s="1">
        <v>40</v>
      </c>
      <c r="P397" s="2">
        <v>45585</v>
      </c>
      <c r="Q397" s="1"/>
    </row>
    <row r="398" spans="1:17" x14ac:dyDescent="0.35">
      <c r="A398" s="1" t="s">
        <v>475</v>
      </c>
      <c r="B398" s="1" t="s">
        <v>56</v>
      </c>
      <c r="C398" s="1" t="s">
        <v>57</v>
      </c>
      <c r="D398" s="1" t="s">
        <v>58</v>
      </c>
      <c r="E398" s="1" t="s">
        <v>44</v>
      </c>
      <c r="F398" s="1" t="s">
        <v>24</v>
      </c>
      <c r="G398" s="1" t="s">
        <v>59</v>
      </c>
      <c r="H398" s="2">
        <v>45320</v>
      </c>
      <c r="I398" s="1" t="s">
        <v>49</v>
      </c>
      <c r="J398" s="1" t="s">
        <v>427</v>
      </c>
      <c r="K398" s="1">
        <v>3</v>
      </c>
      <c r="L398" s="1"/>
      <c r="M398" s="1"/>
      <c r="N398" s="1">
        <v>1801</v>
      </c>
      <c r="O398" s="1">
        <v>90</v>
      </c>
      <c r="P398" s="2">
        <v>45476</v>
      </c>
      <c r="Q398" s="1"/>
    </row>
    <row r="399" spans="1:17" x14ac:dyDescent="0.35">
      <c r="A399" s="1" t="s">
        <v>476</v>
      </c>
      <c r="B399" s="1" t="s">
        <v>56</v>
      </c>
      <c r="C399" s="1" t="s">
        <v>57</v>
      </c>
      <c r="D399" s="1" t="s">
        <v>58</v>
      </c>
      <c r="E399" s="1" t="s">
        <v>120</v>
      </c>
      <c r="F399" s="1" t="s">
        <v>127</v>
      </c>
      <c r="G399" s="1" t="s">
        <v>48</v>
      </c>
      <c r="H399" s="2">
        <v>45370</v>
      </c>
      <c r="I399" s="1" t="s">
        <v>26</v>
      </c>
      <c r="J399" s="1" t="s">
        <v>427</v>
      </c>
      <c r="K399" s="1">
        <v>3</v>
      </c>
      <c r="L399" s="1"/>
      <c r="M399" s="1"/>
      <c r="N399" s="1">
        <v>926</v>
      </c>
      <c r="O399" s="1">
        <v>30</v>
      </c>
      <c r="P399" s="2">
        <v>45713</v>
      </c>
      <c r="Q399" s="1"/>
    </row>
    <row r="400" spans="1:17" x14ac:dyDescent="0.35">
      <c r="A400" s="1" t="s">
        <v>477</v>
      </c>
      <c r="B400" s="1" t="s">
        <v>35</v>
      </c>
      <c r="C400" s="1" t="s">
        <v>36</v>
      </c>
      <c r="D400" s="1" t="s">
        <v>37</v>
      </c>
      <c r="E400" s="1" t="s">
        <v>103</v>
      </c>
      <c r="F400" s="1" t="s">
        <v>127</v>
      </c>
      <c r="G400" s="1" t="s">
        <v>48</v>
      </c>
      <c r="H400" s="2">
        <v>45355</v>
      </c>
      <c r="I400" s="1" t="s">
        <v>66</v>
      </c>
      <c r="J400" s="1" t="s">
        <v>427</v>
      </c>
      <c r="K400" s="1">
        <v>3</v>
      </c>
      <c r="L400" s="1"/>
      <c r="M400" s="1"/>
      <c r="N400" s="1">
        <v>438</v>
      </c>
      <c r="O400" s="1">
        <v>30</v>
      </c>
      <c r="P400" s="2">
        <v>45505</v>
      </c>
      <c r="Q400" s="1"/>
    </row>
    <row r="401" spans="1:17" x14ac:dyDescent="0.35">
      <c r="A401" s="1" t="s">
        <v>478</v>
      </c>
      <c r="B401" s="1" t="s">
        <v>35</v>
      </c>
      <c r="C401" s="1" t="s">
        <v>36</v>
      </c>
      <c r="D401" s="1" t="s">
        <v>37</v>
      </c>
      <c r="E401" s="1" t="s">
        <v>84</v>
      </c>
      <c r="F401" s="1" t="s">
        <v>127</v>
      </c>
      <c r="G401" s="1" t="s">
        <v>59</v>
      </c>
      <c r="H401" s="2">
        <v>45296</v>
      </c>
      <c r="I401" s="1" t="s">
        <v>66</v>
      </c>
      <c r="J401" s="1" t="s">
        <v>427</v>
      </c>
      <c r="K401" s="1">
        <v>3</v>
      </c>
      <c r="L401" s="1"/>
      <c r="M401" s="1"/>
      <c r="N401" s="1">
        <v>577</v>
      </c>
      <c r="O401" s="1">
        <v>30</v>
      </c>
      <c r="P401" s="2">
        <v>45472</v>
      </c>
      <c r="Q401" s="1"/>
    </row>
    <row r="402" spans="1:17" x14ac:dyDescent="0.35">
      <c r="A402" s="1" t="s">
        <v>479</v>
      </c>
      <c r="B402" s="1" t="s">
        <v>41</v>
      </c>
      <c r="C402" s="1" t="s">
        <v>42</v>
      </c>
      <c r="D402" s="1" t="s">
        <v>43</v>
      </c>
      <c r="E402" s="1" t="s">
        <v>76</v>
      </c>
      <c r="F402" s="1" t="s">
        <v>127</v>
      </c>
      <c r="G402" s="1" t="s">
        <v>39</v>
      </c>
      <c r="H402" s="2">
        <v>45369</v>
      </c>
      <c r="I402" s="1" t="s">
        <v>66</v>
      </c>
      <c r="J402" s="1" t="s">
        <v>427</v>
      </c>
      <c r="K402" s="1">
        <v>3</v>
      </c>
      <c r="L402" s="1"/>
      <c r="M402" s="1"/>
      <c r="N402" s="1">
        <v>530</v>
      </c>
      <c r="O402" s="1">
        <v>40</v>
      </c>
      <c r="P402" s="2">
        <v>45684</v>
      </c>
      <c r="Q402" s="1"/>
    </row>
    <row r="403" spans="1:17" x14ac:dyDescent="0.35">
      <c r="A403" s="1" t="s">
        <v>480</v>
      </c>
      <c r="B403" s="1" t="s">
        <v>71</v>
      </c>
      <c r="C403" s="1" t="s">
        <v>72</v>
      </c>
      <c r="D403" s="1" t="s">
        <v>73</v>
      </c>
      <c r="E403" s="1" t="s">
        <v>103</v>
      </c>
      <c r="F403" s="1" t="s">
        <v>127</v>
      </c>
      <c r="G403" s="1" t="s">
        <v>39</v>
      </c>
      <c r="H403" s="2">
        <v>45293</v>
      </c>
      <c r="I403" s="1" t="s">
        <v>26</v>
      </c>
      <c r="J403" s="1" t="s">
        <v>427</v>
      </c>
      <c r="K403" s="1">
        <v>3</v>
      </c>
      <c r="L403" s="1"/>
      <c r="M403" s="1"/>
      <c r="N403" s="1">
        <v>696</v>
      </c>
      <c r="O403" s="1">
        <v>60</v>
      </c>
      <c r="P403" s="2">
        <v>45644</v>
      </c>
      <c r="Q403" s="1"/>
    </row>
    <row r="404" spans="1:17" x14ac:dyDescent="0.35">
      <c r="A404" s="1" t="s">
        <v>481</v>
      </c>
      <c r="B404" s="1" t="s">
        <v>51</v>
      </c>
      <c r="C404" s="1" t="s">
        <v>52</v>
      </c>
      <c r="D404" s="1" t="s">
        <v>53</v>
      </c>
      <c r="E404" s="1" t="s">
        <v>23</v>
      </c>
      <c r="F404" s="1" t="s">
        <v>127</v>
      </c>
      <c r="G404" s="1" t="s">
        <v>48</v>
      </c>
      <c r="H404" s="2">
        <v>45411</v>
      </c>
      <c r="I404" s="1" t="s">
        <v>26</v>
      </c>
      <c r="J404" s="1" t="s">
        <v>427</v>
      </c>
      <c r="K404" s="1">
        <v>3</v>
      </c>
      <c r="L404" s="1"/>
      <c r="M404" s="1"/>
      <c r="N404" s="1">
        <v>214</v>
      </c>
      <c r="O404" s="1">
        <v>20</v>
      </c>
      <c r="P404" s="2">
        <v>45433</v>
      </c>
      <c r="Q404" s="1"/>
    </row>
    <row r="405" spans="1:17" x14ac:dyDescent="0.35">
      <c r="A405" s="1" t="s">
        <v>482</v>
      </c>
      <c r="B405" s="1" t="s">
        <v>35</v>
      </c>
      <c r="C405" s="1" t="s">
        <v>36</v>
      </c>
      <c r="D405" s="1" t="s">
        <v>37</v>
      </c>
      <c r="E405" s="1" t="s">
        <v>68</v>
      </c>
      <c r="F405" s="1" t="s">
        <v>127</v>
      </c>
      <c r="G405" s="1" t="s">
        <v>85</v>
      </c>
      <c r="H405" s="2">
        <v>45398</v>
      </c>
      <c r="I405" s="1" t="s">
        <v>26</v>
      </c>
      <c r="J405" s="1" t="s">
        <v>427</v>
      </c>
      <c r="K405" s="1">
        <v>3</v>
      </c>
      <c r="L405" s="1"/>
      <c r="M405" s="1"/>
      <c r="N405" s="1">
        <v>744</v>
      </c>
      <c r="O405" s="1">
        <v>30</v>
      </c>
      <c r="P405" s="2">
        <v>45648</v>
      </c>
      <c r="Q405" s="1"/>
    </row>
    <row r="406" spans="1:17" x14ac:dyDescent="0.35">
      <c r="A406" s="1" t="s">
        <v>483</v>
      </c>
      <c r="B406" s="1" t="s">
        <v>51</v>
      </c>
      <c r="C406" s="1" t="s">
        <v>52</v>
      </c>
      <c r="D406" s="1" t="s">
        <v>53</v>
      </c>
      <c r="E406" s="1" t="s">
        <v>32</v>
      </c>
      <c r="F406" s="1" t="s">
        <v>127</v>
      </c>
      <c r="G406" s="1" t="s">
        <v>59</v>
      </c>
      <c r="H406" s="2">
        <v>45336</v>
      </c>
      <c r="I406" s="1" t="s">
        <v>66</v>
      </c>
      <c r="J406" s="1" t="s">
        <v>427</v>
      </c>
      <c r="K406" s="1">
        <v>3</v>
      </c>
      <c r="L406" s="1"/>
      <c r="M406" s="1"/>
      <c r="N406" s="1">
        <v>368</v>
      </c>
      <c r="O406" s="1">
        <v>50</v>
      </c>
      <c r="P406" s="2">
        <v>45496</v>
      </c>
      <c r="Q406" s="1"/>
    </row>
    <row r="407" spans="1:17" x14ac:dyDescent="0.35">
      <c r="A407" s="1" t="s">
        <v>484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127</v>
      </c>
      <c r="G407" s="1" t="s">
        <v>74</v>
      </c>
      <c r="H407" s="2">
        <v>45397</v>
      </c>
      <c r="I407" s="1" t="s">
        <v>66</v>
      </c>
      <c r="J407" s="1" t="s">
        <v>427</v>
      </c>
      <c r="K407" s="1">
        <v>3</v>
      </c>
      <c r="L407" s="1"/>
      <c r="M407" s="1"/>
      <c r="N407" s="1">
        <v>963</v>
      </c>
      <c r="O407" s="1">
        <v>30</v>
      </c>
      <c r="P407" s="2">
        <v>45616</v>
      </c>
      <c r="Q407" s="1"/>
    </row>
    <row r="408" spans="1:17" x14ac:dyDescent="0.35">
      <c r="A408" s="1" t="s">
        <v>485</v>
      </c>
      <c r="B408" s="1" t="s">
        <v>41</v>
      </c>
      <c r="C408" s="1" t="s">
        <v>42</v>
      </c>
      <c r="D408" s="1" t="s">
        <v>43</v>
      </c>
      <c r="E408" s="1" t="s">
        <v>47</v>
      </c>
      <c r="F408" s="1" t="s">
        <v>127</v>
      </c>
      <c r="G408" s="1" t="s">
        <v>48</v>
      </c>
      <c r="H408" s="2">
        <v>45420</v>
      </c>
      <c r="I408" s="1" t="s">
        <v>66</v>
      </c>
      <c r="J408" s="1" t="s">
        <v>427</v>
      </c>
      <c r="K408" s="1">
        <v>3</v>
      </c>
      <c r="L408" s="1"/>
      <c r="M408" s="1"/>
      <c r="N408" s="1">
        <v>960</v>
      </c>
      <c r="O408" s="1">
        <v>50</v>
      </c>
      <c r="P408" s="2">
        <v>45700</v>
      </c>
      <c r="Q408" s="1"/>
    </row>
    <row r="409" spans="1:17" x14ac:dyDescent="0.35">
      <c r="A409" s="1" t="s">
        <v>486</v>
      </c>
      <c r="B409" s="1" t="s">
        <v>61</v>
      </c>
      <c r="C409" s="1" t="s">
        <v>62</v>
      </c>
      <c r="D409" s="1" t="s">
        <v>63</v>
      </c>
      <c r="E409" s="1" t="s">
        <v>124</v>
      </c>
      <c r="F409" s="1" t="s">
        <v>127</v>
      </c>
      <c r="G409" s="1" t="s">
        <v>39</v>
      </c>
      <c r="H409" s="2">
        <v>45402</v>
      </c>
      <c r="I409" s="1" t="s">
        <v>26</v>
      </c>
      <c r="J409" s="1" t="s">
        <v>427</v>
      </c>
      <c r="K409" s="1">
        <v>3</v>
      </c>
      <c r="L409" s="1"/>
      <c r="M409" s="1"/>
      <c r="N409" s="1">
        <v>1053</v>
      </c>
      <c r="O409" s="1">
        <v>10</v>
      </c>
      <c r="P409" s="2">
        <v>45533</v>
      </c>
      <c r="Q409" s="1"/>
    </row>
    <row r="410" spans="1:17" x14ac:dyDescent="0.35">
      <c r="A410" s="1" t="s">
        <v>487</v>
      </c>
      <c r="B410" s="1" t="s">
        <v>56</v>
      </c>
      <c r="C410" s="1" t="s">
        <v>57</v>
      </c>
      <c r="D410" s="1" t="s">
        <v>58</v>
      </c>
      <c r="E410" s="1" t="s">
        <v>120</v>
      </c>
      <c r="F410" s="1" t="s">
        <v>127</v>
      </c>
      <c r="G410" s="1" t="s">
        <v>85</v>
      </c>
      <c r="H410" s="2">
        <v>45425</v>
      </c>
      <c r="I410" s="1" t="s">
        <v>26</v>
      </c>
      <c r="J410" s="1" t="s">
        <v>427</v>
      </c>
      <c r="K410" s="1">
        <v>3</v>
      </c>
      <c r="L410" s="1"/>
      <c r="M410" s="1"/>
      <c r="N410" s="1">
        <v>1035</v>
      </c>
      <c r="O410" s="1">
        <v>50</v>
      </c>
      <c r="P410" s="2">
        <v>45662</v>
      </c>
      <c r="Q410" s="1"/>
    </row>
    <row r="411" spans="1:17" x14ac:dyDescent="0.35">
      <c r="A411" s="1" t="s">
        <v>488</v>
      </c>
      <c r="B411" s="1" t="s">
        <v>61</v>
      </c>
      <c r="C411" s="1" t="s">
        <v>62</v>
      </c>
      <c r="D411" s="1" t="s">
        <v>63</v>
      </c>
      <c r="E411" s="1" t="s">
        <v>84</v>
      </c>
      <c r="F411" s="1" t="s">
        <v>127</v>
      </c>
      <c r="G411" s="1" t="s">
        <v>87</v>
      </c>
      <c r="H411" s="2">
        <v>45385</v>
      </c>
      <c r="I411" s="1" t="s">
        <v>26</v>
      </c>
      <c r="J411" s="1" t="s">
        <v>427</v>
      </c>
      <c r="K411" s="1">
        <v>3</v>
      </c>
      <c r="L411" s="1"/>
      <c r="M411" s="1"/>
      <c r="N411" s="1">
        <v>951</v>
      </c>
      <c r="O411" s="1">
        <v>50</v>
      </c>
      <c r="P411" s="2">
        <v>45718</v>
      </c>
      <c r="Q411" s="1"/>
    </row>
    <row r="412" spans="1:17" x14ac:dyDescent="0.35">
      <c r="A412" s="1" t="s">
        <v>489</v>
      </c>
      <c r="B412" s="1" t="s">
        <v>56</v>
      </c>
      <c r="C412" s="1" t="s">
        <v>57</v>
      </c>
      <c r="D412" s="1" t="s">
        <v>58</v>
      </c>
      <c r="E412" s="1" t="s">
        <v>44</v>
      </c>
      <c r="F412" s="1" t="s">
        <v>127</v>
      </c>
      <c r="G412" s="1" t="s">
        <v>48</v>
      </c>
      <c r="H412" s="2">
        <v>45417</v>
      </c>
      <c r="I412" s="1" t="s">
        <v>26</v>
      </c>
      <c r="J412" s="1" t="s">
        <v>427</v>
      </c>
      <c r="K412" s="1">
        <v>3</v>
      </c>
      <c r="L412" s="1"/>
      <c r="M412" s="1"/>
      <c r="N412" s="1">
        <v>788</v>
      </c>
      <c r="O412" s="1">
        <v>20</v>
      </c>
      <c r="P412" s="2">
        <v>45718</v>
      </c>
      <c r="Q412" s="1"/>
    </row>
    <row r="413" spans="1:17" x14ac:dyDescent="0.35">
      <c r="A413" s="1" t="s">
        <v>490</v>
      </c>
      <c r="B413" s="1" t="s">
        <v>61</v>
      </c>
      <c r="C413" s="1" t="s">
        <v>62</v>
      </c>
      <c r="D413" s="1" t="s">
        <v>63</v>
      </c>
      <c r="E413" s="1" t="s">
        <v>23</v>
      </c>
      <c r="F413" s="1" t="s">
        <v>127</v>
      </c>
      <c r="G413" s="1" t="s">
        <v>48</v>
      </c>
      <c r="H413" s="2">
        <v>45314</v>
      </c>
      <c r="I413" s="1" t="s">
        <v>49</v>
      </c>
      <c r="J413" s="1" t="s">
        <v>427</v>
      </c>
      <c r="K413" s="1">
        <v>3</v>
      </c>
      <c r="L413" s="1"/>
      <c r="M413" s="1"/>
      <c r="N413" s="1">
        <v>674</v>
      </c>
      <c r="O413" s="1">
        <v>50</v>
      </c>
      <c r="P413" s="2">
        <v>45448</v>
      </c>
      <c r="Q413" s="1"/>
    </row>
    <row r="414" spans="1:17" x14ac:dyDescent="0.35">
      <c r="A414" s="1" t="s">
        <v>491</v>
      </c>
      <c r="B414" s="1" t="s">
        <v>61</v>
      </c>
      <c r="C414" s="1" t="s">
        <v>62</v>
      </c>
      <c r="D414" s="1" t="s">
        <v>63</v>
      </c>
      <c r="E414" s="1" t="s">
        <v>100</v>
      </c>
      <c r="F414" s="1" t="s">
        <v>127</v>
      </c>
      <c r="G414" s="1" t="s">
        <v>25</v>
      </c>
      <c r="H414" s="2">
        <v>45319</v>
      </c>
      <c r="I414" s="1" t="s">
        <v>66</v>
      </c>
      <c r="J414" s="1" t="s">
        <v>427</v>
      </c>
      <c r="K414" s="1">
        <v>3</v>
      </c>
      <c r="L414" s="1"/>
      <c r="M414" s="1"/>
      <c r="N414" s="1">
        <v>1140</v>
      </c>
      <c r="O414" s="1">
        <v>20</v>
      </c>
      <c r="P414" s="2">
        <v>45358</v>
      </c>
      <c r="Q414" s="1"/>
    </row>
    <row r="415" spans="1:17" x14ac:dyDescent="0.35">
      <c r="A415" s="1" t="s">
        <v>492</v>
      </c>
      <c r="B415" s="1" t="s">
        <v>56</v>
      </c>
      <c r="C415" s="1" t="s">
        <v>57</v>
      </c>
      <c r="D415" s="1" t="s">
        <v>58</v>
      </c>
      <c r="E415" s="1" t="s">
        <v>103</v>
      </c>
      <c r="F415" s="1" t="s">
        <v>127</v>
      </c>
      <c r="G415" s="1" t="s">
        <v>74</v>
      </c>
      <c r="H415" s="2">
        <v>45404</v>
      </c>
      <c r="I415" s="1" t="s">
        <v>66</v>
      </c>
      <c r="J415" s="1" t="s">
        <v>427</v>
      </c>
      <c r="K415" s="1">
        <v>3</v>
      </c>
      <c r="L415" s="1"/>
      <c r="M415" s="1"/>
      <c r="N415" s="1">
        <v>1087</v>
      </c>
      <c r="O415" s="1">
        <v>90</v>
      </c>
      <c r="P415" s="2">
        <v>45598</v>
      </c>
      <c r="Q415" s="1"/>
    </row>
    <row r="416" spans="1:17" x14ac:dyDescent="0.35">
      <c r="A416" s="1" t="s">
        <v>493</v>
      </c>
      <c r="B416" s="1" t="s">
        <v>35</v>
      </c>
      <c r="C416" s="1" t="s">
        <v>36</v>
      </c>
      <c r="D416" s="1" t="s">
        <v>37</v>
      </c>
      <c r="E416" s="1" t="s">
        <v>38</v>
      </c>
      <c r="F416" s="1" t="s">
        <v>127</v>
      </c>
      <c r="G416" s="1" t="s">
        <v>39</v>
      </c>
      <c r="H416" s="2">
        <v>45415</v>
      </c>
      <c r="I416" s="1" t="s">
        <v>66</v>
      </c>
      <c r="J416" s="1" t="s">
        <v>427</v>
      </c>
      <c r="K416" s="1">
        <v>3</v>
      </c>
      <c r="L416" s="1"/>
      <c r="M416" s="1"/>
      <c r="N416" s="1">
        <v>1110</v>
      </c>
      <c r="O416" s="1">
        <v>30</v>
      </c>
      <c r="P416" s="2">
        <v>45656</v>
      </c>
      <c r="Q416" s="1"/>
    </row>
    <row r="417" spans="1:17" x14ac:dyDescent="0.35">
      <c r="A417" s="1" t="s">
        <v>494</v>
      </c>
      <c r="B417" s="1" t="s">
        <v>61</v>
      </c>
      <c r="C417" s="1" t="s">
        <v>62</v>
      </c>
      <c r="D417" s="1" t="s">
        <v>63</v>
      </c>
      <c r="E417" s="1" t="s">
        <v>47</v>
      </c>
      <c r="F417" s="1" t="s">
        <v>127</v>
      </c>
      <c r="G417" s="1" t="s">
        <v>74</v>
      </c>
      <c r="H417" s="2">
        <v>45329</v>
      </c>
      <c r="I417" s="1" t="s">
        <v>26</v>
      </c>
      <c r="J417" s="1" t="s">
        <v>427</v>
      </c>
      <c r="K417" s="1">
        <v>3</v>
      </c>
      <c r="L417" s="1"/>
      <c r="M417" s="1"/>
      <c r="N417" s="1">
        <v>885</v>
      </c>
      <c r="O417" s="1">
        <v>70</v>
      </c>
      <c r="P417" s="2">
        <v>45406</v>
      </c>
      <c r="Q417" s="1"/>
    </row>
    <row r="418" spans="1:17" x14ac:dyDescent="0.35">
      <c r="A418" s="1" t="s">
        <v>495</v>
      </c>
      <c r="B418" s="1" t="s">
        <v>61</v>
      </c>
      <c r="C418" s="1" t="s">
        <v>62</v>
      </c>
      <c r="D418" s="1" t="s">
        <v>63</v>
      </c>
      <c r="E418" s="1" t="s">
        <v>47</v>
      </c>
      <c r="F418" s="1" t="s">
        <v>127</v>
      </c>
      <c r="G418" s="1" t="s">
        <v>39</v>
      </c>
      <c r="H418" s="2">
        <v>45314</v>
      </c>
      <c r="I418" s="1" t="s">
        <v>26</v>
      </c>
      <c r="J418" s="1" t="s">
        <v>427</v>
      </c>
      <c r="K418" s="1">
        <v>3</v>
      </c>
      <c r="L418" s="1"/>
      <c r="M418" s="1"/>
      <c r="N418" s="1">
        <v>1174</v>
      </c>
      <c r="O418" s="1">
        <v>60</v>
      </c>
      <c r="P418" s="2">
        <v>45660</v>
      </c>
      <c r="Q418" s="1"/>
    </row>
    <row r="419" spans="1:17" x14ac:dyDescent="0.35">
      <c r="A419" s="1" t="s">
        <v>496</v>
      </c>
      <c r="B419" s="1" t="s">
        <v>61</v>
      </c>
      <c r="C419" s="1" t="s">
        <v>62</v>
      </c>
      <c r="D419" s="1" t="s">
        <v>63</v>
      </c>
      <c r="E419" s="1" t="s">
        <v>54</v>
      </c>
      <c r="F419" s="1" t="s">
        <v>127</v>
      </c>
      <c r="G419" s="1" t="s">
        <v>87</v>
      </c>
      <c r="H419" s="2">
        <v>45330</v>
      </c>
      <c r="I419" s="1" t="s">
        <v>26</v>
      </c>
      <c r="J419" s="1" t="s">
        <v>427</v>
      </c>
      <c r="K419" s="1">
        <v>3</v>
      </c>
      <c r="L419" s="1"/>
      <c r="M419" s="1"/>
      <c r="N419" s="1">
        <v>350</v>
      </c>
      <c r="O419" s="1">
        <v>50</v>
      </c>
      <c r="P419" s="2">
        <v>45437</v>
      </c>
      <c r="Q419" s="1"/>
    </row>
    <row r="420" spans="1:17" x14ac:dyDescent="0.35">
      <c r="A420" s="1" t="s">
        <v>497</v>
      </c>
      <c r="B420" s="1" t="s">
        <v>35</v>
      </c>
      <c r="C420" s="1" t="s">
        <v>36</v>
      </c>
      <c r="D420" s="1" t="s">
        <v>37</v>
      </c>
      <c r="E420" s="1" t="s">
        <v>100</v>
      </c>
      <c r="F420" s="1" t="s">
        <v>127</v>
      </c>
      <c r="G420" s="1" t="s">
        <v>59</v>
      </c>
      <c r="H420" s="2">
        <v>45385</v>
      </c>
      <c r="I420" s="1" t="s">
        <v>66</v>
      </c>
      <c r="J420" s="1" t="s">
        <v>427</v>
      </c>
      <c r="K420" s="1">
        <v>3</v>
      </c>
      <c r="L420" s="1"/>
      <c r="M420" s="1"/>
      <c r="N420" s="1">
        <v>552</v>
      </c>
      <c r="O420" s="1">
        <v>30</v>
      </c>
      <c r="P420" s="2">
        <v>45667</v>
      </c>
      <c r="Q420" s="1"/>
    </row>
    <row r="421" spans="1:17" x14ac:dyDescent="0.35">
      <c r="A421" s="1" t="s">
        <v>498</v>
      </c>
      <c r="B421" s="1" t="s">
        <v>78</v>
      </c>
      <c r="C421" s="1" t="s">
        <v>79</v>
      </c>
      <c r="D421" s="1" t="s">
        <v>80</v>
      </c>
      <c r="E421" s="1" t="s">
        <v>76</v>
      </c>
      <c r="F421" s="1" t="s">
        <v>127</v>
      </c>
      <c r="G421" s="1" t="s">
        <v>87</v>
      </c>
      <c r="H421" s="2">
        <v>45431</v>
      </c>
      <c r="I421" s="1" t="s">
        <v>49</v>
      </c>
      <c r="J421" s="1" t="s">
        <v>427</v>
      </c>
      <c r="K421" s="1">
        <v>3</v>
      </c>
      <c r="L421" s="1"/>
      <c r="M421" s="1"/>
      <c r="N421" s="1">
        <v>595</v>
      </c>
      <c r="O421" s="1">
        <v>40</v>
      </c>
      <c r="P421" s="2">
        <v>45649</v>
      </c>
      <c r="Q421" s="1"/>
    </row>
    <row r="422" spans="1:17" x14ac:dyDescent="0.35">
      <c r="A422" s="1" t="s">
        <v>499</v>
      </c>
      <c r="B422" s="1" t="s">
        <v>35</v>
      </c>
      <c r="C422" s="1" t="s">
        <v>36</v>
      </c>
      <c r="D422" s="1" t="s">
        <v>37</v>
      </c>
      <c r="E422" s="1" t="s">
        <v>47</v>
      </c>
      <c r="F422" s="1" t="s">
        <v>127</v>
      </c>
      <c r="G422" s="1" t="s">
        <v>39</v>
      </c>
      <c r="H422" s="2">
        <v>45426</v>
      </c>
      <c r="I422" s="1" t="s">
        <v>26</v>
      </c>
      <c r="J422" s="1" t="s">
        <v>427</v>
      </c>
      <c r="K422" s="1">
        <v>3</v>
      </c>
      <c r="L422" s="1"/>
      <c r="M422" s="1"/>
      <c r="N422" s="1">
        <v>341</v>
      </c>
      <c r="O422" s="1">
        <v>90</v>
      </c>
      <c r="P422" s="2">
        <v>45740</v>
      </c>
      <c r="Q422" s="1"/>
    </row>
    <row r="423" spans="1:17" x14ac:dyDescent="0.35">
      <c r="A423" s="1" t="s">
        <v>500</v>
      </c>
      <c r="B423" s="1" t="s">
        <v>56</v>
      </c>
      <c r="C423" s="1" t="s">
        <v>57</v>
      </c>
      <c r="D423" s="1" t="s">
        <v>58</v>
      </c>
      <c r="E423" s="1" t="s">
        <v>38</v>
      </c>
      <c r="F423" s="1" t="s">
        <v>127</v>
      </c>
      <c r="G423" s="1" t="s">
        <v>85</v>
      </c>
      <c r="H423" s="2">
        <v>45357</v>
      </c>
      <c r="I423" s="1" t="s">
        <v>26</v>
      </c>
      <c r="J423" s="1" t="s">
        <v>427</v>
      </c>
      <c r="K423" s="1">
        <v>3</v>
      </c>
      <c r="L423" s="1"/>
      <c r="M423" s="1"/>
      <c r="N423" s="1">
        <v>586</v>
      </c>
      <c r="O423" s="1">
        <v>100</v>
      </c>
      <c r="P423" s="2">
        <v>45719</v>
      </c>
      <c r="Q423" s="1"/>
    </row>
    <row r="424" spans="1:17" x14ac:dyDescent="0.35">
      <c r="A424" s="1" t="s">
        <v>501</v>
      </c>
      <c r="B424" s="1" t="s">
        <v>35</v>
      </c>
      <c r="C424" s="1" t="s">
        <v>36</v>
      </c>
      <c r="D424" s="1" t="s">
        <v>37</v>
      </c>
      <c r="E424" s="1" t="s">
        <v>120</v>
      </c>
      <c r="F424" s="1" t="s">
        <v>127</v>
      </c>
      <c r="G424" s="1" t="s">
        <v>85</v>
      </c>
      <c r="H424" s="2">
        <v>45309</v>
      </c>
      <c r="I424" s="1" t="s">
        <v>66</v>
      </c>
      <c r="J424" s="1" t="s">
        <v>427</v>
      </c>
      <c r="K424" s="1">
        <v>3</v>
      </c>
      <c r="L424" s="1"/>
      <c r="M424" s="1"/>
      <c r="N424" s="1">
        <v>798</v>
      </c>
      <c r="O424" s="1">
        <v>20</v>
      </c>
      <c r="P424" s="2">
        <v>45652</v>
      </c>
      <c r="Q424" s="1"/>
    </row>
    <row r="425" spans="1:17" x14ac:dyDescent="0.35">
      <c r="A425" s="1" t="s">
        <v>502</v>
      </c>
      <c r="B425" s="1" t="s">
        <v>56</v>
      </c>
      <c r="C425" s="1" t="s">
        <v>57</v>
      </c>
      <c r="D425" s="1" t="s">
        <v>58</v>
      </c>
      <c r="E425" s="1" t="s">
        <v>100</v>
      </c>
      <c r="F425" s="1" t="s">
        <v>127</v>
      </c>
      <c r="G425" s="1" t="s">
        <v>85</v>
      </c>
      <c r="H425" s="2">
        <v>45397</v>
      </c>
      <c r="I425" s="1" t="s">
        <v>26</v>
      </c>
      <c r="J425" s="1" t="s">
        <v>427</v>
      </c>
      <c r="K425" s="1">
        <v>3</v>
      </c>
      <c r="L425" s="1"/>
      <c r="M425" s="1"/>
      <c r="N425" s="1">
        <v>1038</v>
      </c>
      <c r="O425" s="1">
        <v>50</v>
      </c>
      <c r="P425" s="2">
        <v>45719</v>
      </c>
      <c r="Q425" s="1"/>
    </row>
    <row r="426" spans="1:17" x14ac:dyDescent="0.35">
      <c r="A426" s="1" t="s">
        <v>503</v>
      </c>
      <c r="B426" s="1" t="s">
        <v>61</v>
      </c>
      <c r="C426" s="1" t="s">
        <v>62</v>
      </c>
      <c r="D426" s="1" t="s">
        <v>63</v>
      </c>
      <c r="E426" s="1" t="s">
        <v>84</v>
      </c>
      <c r="F426" s="1" t="s">
        <v>127</v>
      </c>
      <c r="G426" s="1" t="s">
        <v>48</v>
      </c>
      <c r="H426" s="2">
        <v>45336</v>
      </c>
      <c r="I426" s="1" t="s">
        <v>49</v>
      </c>
      <c r="J426" s="1" t="s">
        <v>427</v>
      </c>
      <c r="K426" s="1">
        <v>3</v>
      </c>
      <c r="L426" s="1"/>
      <c r="M426" s="1"/>
      <c r="N426" s="1">
        <v>461</v>
      </c>
      <c r="O426" s="1">
        <v>40</v>
      </c>
      <c r="P426" s="2">
        <v>45520</v>
      </c>
      <c r="Q426" s="1"/>
    </row>
    <row r="427" spans="1:17" x14ac:dyDescent="0.35">
      <c r="A427" s="1" t="s">
        <v>504</v>
      </c>
      <c r="B427" s="1" t="s">
        <v>71</v>
      </c>
      <c r="C427" s="1" t="s">
        <v>72</v>
      </c>
      <c r="D427" s="1" t="s">
        <v>73</v>
      </c>
      <c r="E427" s="1" t="s">
        <v>84</v>
      </c>
      <c r="F427" s="1" t="s">
        <v>127</v>
      </c>
      <c r="G427" s="1" t="s">
        <v>59</v>
      </c>
      <c r="H427" s="2">
        <v>45410</v>
      </c>
      <c r="I427" s="1" t="s">
        <v>26</v>
      </c>
      <c r="J427" s="1" t="s">
        <v>427</v>
      </c>
      <c r="K427" s="1">
        <v>3</v>
      </c>
      <c r="L427" s="1"/>
      <c r="M427" s="1"/>
      <c r="N427" s="1">
        <v>726</v>
      </c>
      <c r="O427" s="1">
        <v>40</v>
      </c>
      <c r="P427" s="2">
        <v>45461</v>
      </c>
      <c r="Q427" s="1"/>
    </row>
    <row r="428" spans="1:17" x14ac:dyDescent="0.35">
      <c r="A428" s="1" t="s">
        <v>505</v>
      </c>
      <c r="B428" s="1" t="s">
        <v>35</v>
      </c>
      <c r="C428" s="1" t="s">
        <v>36</v>
      </c>
      <c r="D428" s="1" t="s">
        <v>37</v>
      </c>
      <c r="E428" s="1" t="s">
        <v>54</v>
      </c>
      <c r="F428" s="1" t="s">
        <v>127</v>
      </c>
      <c r="G428" s="1" t="s">
        <v>39</v>
      </c>
      <c r="H428" s="2">
        <v>45368</v>
      </c>
      <c r="I428" s="1" t="s">
        <v>26</v>
      </c>
      <c r="J428" s="1" t="s">
        <v>427</v>
      </c>
      <c r="K428" s="1">
        <v>3</v>
      </c>
      <c r="L428" s="1"/>
      <c r="M428" s="1"/>
      <c r="N428" s="1">
        <v>830</v>
      </c>
      <c r="O428" s="1">
        <v>60</v>
      </c>
      <c r="P428" s="2">
        <v>45537</v>
      </c>
      <c r="Q428" s="1"/>
    </row>
    <row r="429" spans="1:17" x14ac:dyDescent="0.35">
      <c r="A429" s="1" t="s">
        <v>506</v>
      </c>
      <c r="B429" s="1" t="s">
        <v>41</v>
      </c>
      <c r="C429" s="1" t="s">
        <v>42</v>
      </c>
      <c r="D429" s="1" t="s">
        <v>43</v>
      </c>
      <c r="E429" s="1" t="s">
        <v>103</v>
      </c>
      <c r="F429" s="1" t="s">
        <v>127</v>
      </c>
      <c r="G429" s="1" t="s">
        <v>39</v>
      </c>
      <c r="H429" s="2">
        <v>45304</v>
      </c>
      <c r="I429" s="1" t="s">
        <v>26</v>
      </c>
      <c r="J429" s="1" t="s">
        <v>427</v>
      </c>
      <c r="K429" s="1">
        <v>3</v>
      </c>
      <c r="L429" s="1"/>
      <c r="M429" s="1"/>
      <c r="N429" s="1">
        <v>278</v>
      </c>
      <c r="O429" s="1">
        <v>50</v>
      </c>
      <c r="P429" s="2">
        <v>45635</v>
      </c>
      <c r="Q429" s="1"/>
    </row>
    <row r="430" spans="1:17" x14ac:dyDescent="0.35">
      <c r="A430" s="1" t="s">
        <v>507</v>
      </c>
      <c r="B430" s="1" t="s">
        <v>41</v>
      </c>
      <c r="C430" s="1" t="s">
        <v>42</v>
      </c>
      <c r="D430" s="1" t="s">
        <v>43</v>
      </c>
      <c r="E430" s="1" t="s">
        <v>124</v>
      </c>
      <c r="F430" s="1" t="s">
        <v>127</v>
      </c>
      <c r="G430" s="1" t="s">
        <v>48</v>
      </c>
      <c r="H430" s="2">
        <v>45403</v>
      </c>
      <c r="I430" s="1" t="s">
        <v>66</v>
      </c>
      <c r="J430" s="1" t="s">
        <v>427</v>
      </c>
      <c r="K430" s="1">
        <v>3</v>
      </c>
      <c r="L430" s="1"/>
      <c r="M430" s="1"/>
      <c r="N430" s="1">
        <v>958</v>
      </c>
      <c r="O430" s="1">
        <v>70</v>
      </c>
      <c r="P430" s="2">
        <v>45685</v>
      </c>
      <c r="Q430" s="1"/>
    </row>
    <row r="431" spans="1:17" x14ac:dyDescent="0.35">
      <c r="A431" s="1" t="s">
        <v>508</v>
      </c>
      <c r="B431" s="1" t="s">
        <v>78</v>
      </c>
      <c r="C431" s="1" t="s">
        <v>79</v>
      </c>
      <c r="D431" s="1" t="s">
        <v>80</v>
      </c>
      <c r="E431" s="1" t="s">
        <v>103</v>
      </c>
      <c r="F431" s="1" t="s">
        <v>127</v>
      </c>
      <c r="G431" s="1" t="s">
        <v>59</v>
      </c>
      <c r="H431" s="2">
        <v>45376</v>
      </c>
      <c r="I431" s="1" t="s">
        <v>26</v>
      </c>
      <c r="J431" s="1" t="s">
        <v>427</v>
      </c>
      <c r="K431" s="1">
        <v>3</v>
      </c>
      <c r="L431" s="1"/>
      <c r="M431" s="1"/>
      <c r="N431" s="1">
        <v>926</v>
      </c>
      <c r="O431" s="1">
        <v>20</v>
      </c>
      <c r="P431" s="2">
        <v>45666</v>
      </c>
      <c r="Q431" s="1"/>
    </row>
    <row r="432" spans="1:17" x14ac:dyDescent="0.35">
      <c r="A432" s="1" t="s">
        <v>509</v>
      </c>
      <c r="B432" s="1" t="s">
        <v>78</v>
      </c>
      <c r="C432" s="1" t="s">
        <v>79</v>
      </c>
      <c r="D432" s="1" t="s">
        <v>80</v>
      </c>
      <c r="E432" s="1" t="s">
        <v>38</v>
      </c>
      <c r="F432" s="1" t="s">
        <v>127</v>
      </c>
      <c r="G432" s="1" t="s">
        <v>87</v>
      </c>
      <c r="H432" s="2">
        <v>45298</v>
      </c>
      <c r="I432" s="1" t="s">
        <v>26</v>
      </c>
      <c r="J432" s="1" t="s">
        <v>427</v>
      </c>
      <c r="K432" s="1">
        <v>3</v>
      </c>
      <c r="L432" s="1"/>
      <c r="M432" s="1"/>
      <c r="N432" s="1">
        <v>620</v>
      </c>
      <c r="O432" s="1">
        <v>70</v>
      </c>
      <c r="P432" s="2">
        <v>45508</v>
      </c>
      <c r="Q432" s="1"/>
    </row>
    <row r="433" spans="1:17" x14ac:dyDescent="0.35">
      <c r="A433" s="1" t="s">
        <v>510</v>
      </c>
      <c r="B433" s="1" t="s">
        <v>71</v>
      </c>
      <c r="C433" s="1" t="s">
        <v>72</v>
      </c>
      <c r="D433" s="1" t="s">
        <v>73</v>
      </c>
      <c r="E433" s="1" t="s">
        <v>76</v>
      </c>
      <c r="F433" s="1" t="s">
        <v>127</v>
      </c>
      <c r="G433" s="1" t="s">
        <v>48</v>
      </c>
      <c r="H433" s="2">
        <v>45392</v>
      </c>
      <c r="I433" s="1" t="s">
        <v>26</v>
      </c>
      <c r="J433" s="1" t="s">
        <v>427</v>
      </c>
      <c r="K433" s="1">
        <v>3</v>
      </c>
      <c r="L433" s="1"/>
      <c r="M433" s="1"/>
      <c r="N433" s="1">
        <v>636</v>
      </c>
      <c r="O433" s="1">
        <v>60</v>
      </c>
      <c r="P433" s="2">
        <v>45750</v>
      </c>
      <c r="Q433" s="1"/>
    </row>
    <row r="434" spans="1:17" x14ac:dyDescent="0.35">
      <c r="A434" s="1" t="s">
        <v>511</v>
      </c>
      <c r="B434" s="1" t="s">
        <v>71</v>
      </c>
      <c r="C434" s="1" t="s">
        <v>72</v>
      </c>
      <c r="D434" s="1" t="s">
        <v>73</v>
      </c>
      <c r="E434" s="1" t="s">
        <v>76</v>
      </c>
      <c r="F434" s="1" t="s">
        <v>127</v>
      </c>
      <c r="G434" s="1" t="s">
        <v>39</v>
      </c>
      <c r="H434" s="2">
        <v>45313</v>
      </c>
      <c r="I434" s="1" t="s">
        <v>66</v>
      </c>
      <c r="J434" s="1" t="s">
        <v>427</v>
      </c>
      <c r="K434" s="1">
        <v>3</v>
      </c>
      <c r="L434" s="1"/>
      <c r="M434" s="1"/>
      <c r="N434" s="1">
        <v>982</v>
      </c>
      <c r="O434" s="1">
        <v>50</v>
      </c>
      <c r="P434" s="2">
        <v>45577</v>
      </c>
      <c r="Q434" s="1"/>
    </row>
    <row r="435" spans="1:17" x14ac:dyDescent="0.35">
      <c r="A435" s="1" t="s">
        <v>512</v>
      </c>
      <c r="B435" s="1" t="s">
        <v>71</v>
      </c>
      <c r="C435" s="1" t="s">
        <v>72</v>
      </c>
      <c r="D435" s="1" t="s">
        <v>73</v>
      </c>
      <c r="E435" s="1" t="s">
        <v>23</v>
      </c>
      <c r="F435" s="1" t="s">
        <v>127</v>
      </c>
      <c r="G435" s="1" t="s">
        <v>48</v>
      </c>
      <c r="H435" s="2">
        <v>45315</v>
      </c>
      <c r="I435" s="1" t="s">
        <v>66</v>
      </c>
      <c r="J435" s="1" t="s">
        <v>427</v>
      </c>
      <c r="K435" s="1">
        <v>3</v>
      </c>
      <c r="L435" s="1"/>
      <c r="M435" s="1"/>
      <c r="N435" s="1">
        <v>982</v>
      </c>
      <c r="O435" s="1">
        <v>60</v>
      </c>
      <c r="P435" s="2">
        <v>45518</v>
      </c>
      <c r="Q435" s="1"/>
    </row>
    <row r="436" spans="1:17" x14ac:dyDescent="0.35">
      <c r="A436" s="1" t="s">
        <v>513</v>
      </c>
      <c r="B436" s="1" t="s">
        <v>41</v>
      </c>
      <c r="C436" s="1" t="s">
        <v>42</v>
      </c>
      <c r="D436" s="1" t="s">
        <v>43</v>
      </c>
      <c r="E436" s="1" t="s">
        <v>124</v>
      </c>
      <c r="F436" s="1" t="s">
        <v>127</v>
      </c>
      <c r="G436" s="1" t="s">
        <v>25</v>
      </c>
      <c r="H436" s="2">
        <v>45359</v>
      </c>
      <c r="I436" s="1" t="s">
        <v>66</v>
      </c>
      <c r="J436" s="1" t="s">
        <v>427</v>
      </c>
      <c r="K436" s="1">
        <v>3</v>
      </c>
      <c r="L436" s="1"/>
      <c r="M436" s="1"/>
      <c r="N436" s="1">
        <v>367</v>
      </c>
      <c r="O436" s="1">
        <v>100</v>
      </c>
      <c r="P436" s="2">
        <v>45654</v>
      </c>
      <c r="Q436" s="1"/>
    </row>
    <row r="437" spans="1:17" x14ac:dyDescent="0.35">
      <c r="A437" s="1" t="s">
        <v>514</v>
      </c>
      <c r="B437" s="1" t="s">
        <v>35</v>
      </c>
      <c r="C437" s="1" t="s">
        <v>36</v>
      </c>
      <c r="D437" s="1" t="s">
        <v>37</v>
      </c>
      <c r="E437" s="1" t="s">
        <v>23</v>
      </c>
      <c r="F437" s="1" t="s">
        <v>127</v>
      </c>
      <c r="G437" s="1" t="s">
        <v>48</v>
      </c>
      <c r="H437" s="2">
        <v>45297</v>
      </c>
      <c r="I437" s="1" t="s">
        <v>26</v>
      </c>
      <c r="J437" s="1" t="s">
        <v>427</v>
      </c>
      <c r="K437" s="1">
        <v>3</v>
      </c>
      <c r="L437" s="1"/>
      <c r="M437" s="1"/>
      <c r="N437" s="1">
        <v>1098</v>
      </c>
      <c r="O437" s="1">
        <v>40</v>
      </c>
      <c r="P437" s="2">
        <v>45406</v>
      </c>
      <c r="Q437" s="1"/>
    </row>
    <row r="438" spans="1:17" x14ac:dyDescent="0.35">
      <c r="A438" s="1" t="s">
        <v>515</v>
      </c>
      <c r="B438" s="1" t="s">
        <v>41</v>
      </c>
      <c r="C438" s="1" t="s">
        <v>42</v>
      </c>
      <c r="D438" s="1" t="s">
        <v>43</v>
      </c>
      <c r="E438" s="1" t="s">
        <v>47</v>
      </c>
      <c r="F438" s="1" t="s">
        <v>127</v>
      </c>
      <c r="G438" s="1" t="s">
        <v>87</v>
      </c>
      <c r="H438" s="2">
        <v>45404</v>
      </c>
      <c r="I438" s="1" t="s">
        <v>49</v>
      </c>
      <c r="J438" s="1" t="s">
        <v>427</v>
      </c>
      <c r="K438" s="1">
        <v>3</v>
      </c>
      <c r="L438" s="1"/>
      <c r="M438" s="1"/>
      <c r="N438" s="1">
        <v>664</v>
      </c>
      <c r="O438" s="1">
        <v>20</v>
      </c>
      <c r="P438" s="2">
        <v>45655</v>
      </c>
      <c r="Q438" s="1"/>
    </row>
    <row r="439" spans="1:17" x14ac:dyDescent="0.35">
      <c r="A439" s="1" t="s">
        <v>516</v>
      </c>
      <c r="B439" s="1" t="s">
        <v>78</v>
      </c>
      <c r="C439" s="1" t="s">
        <v>79</v>
      </c>
      <c r="D439" s="1" t="s">
        <v>80</v>
      </c>
      <c r="E439" s="1" t="s">
        <v>32</v>
      </c>
      <c r="F439" s="1" t="s">
        <v>127</v>
      </c>
      <c r="G439" s="1" t="s">
        <v>87</v>
      </c>
      <c r="H439" s="2">
        <v>45434</v>
      </c>
      <c r="I439" s="1" t="s">
        <v>66</v>
      </c>
      <c r="J439" s="1" t="s">
        <v>427</v>
      </c>
      <c r="K439" s="1">
        <v>3</v>
      </c>
      <c r="L439" s="1"/>
      <c r="M439" s="1"/>
      <c r="N439" s="1">
        <v>990</v>
      </c>
      <c r="O439" s="1">
        <v>70</v>
      </c>
      <c r="P439" s="2">
        <v>45660</v>
      </c>
      <c r="Q439" s="1"/>
    </row>
    <row r="440" spans="1:17" x14ac:dyDescent="0.35">
      <c r="A440" s="1" t="s">
        <v>517</v>
      </c>
      <c r="B440" s="1" t="s">
        <v>61</v>
      </c>
      <c r="C440" s="1" t="s">
        <v>62</v>
      </c>
      <c r="D440" s="1" t="s">
        <v>63</v>
      </c>
      <c r="E440" s="1" t="s">
        <v>47</v>
      </c>
      <c r="F440" s="1" t="s">
        <v>127</v>
      </c>
      <c r="G440" s="1" t="s">
        <v>39</v>
      </c>
      <c r="H440" s="2">
        <v>45312</v>
      </c>
      <c r="I440" s="1" t="s">
        <v>49</v>
      </c>
      <c r="J440" s="1" t="s">
        <v>427</v>
      </c>
      <c r="K440" s="1">
        <v>3</v>
      </c>
      <c r="L440" s="1"/>
      <c r="M440" s="1"/>
      <c r="N440" s="1">
        <v>1162</v>
      </c>
      <c r="O440" s="1">
        <v>40</v>
      </c>
      <c r="P440" s="2">
        <v>45400</v>
      </c>
      <c r="Q440" s="1"/>
    </row>
    <row r="441" spans="1:17" x14ac:dyDescent="0.35">
      <c r="A441" s="1" t="s">
        <v>518</v>
      </c>
      <c r="B441" s="1" t="s">
        <v>56</v>
      </c>
      <c r="C441" s="1" t="s">
        <v>57</v>
      </c>
      <c r="D441" s="1" t="s">
        <v>58</v>
      </c>
      <c r="E441" s="1" t="s">
        <v>76</v>
      </c>
      <c r="F441" s="1" t="s">
        <v>169</v>
      </c>
      <c r="G441" s="1" t="s">
        <v>48</v>
      </c>
      <c r="H441" s="2">
        <v>45343</v>
      </c>
      <c r="I441" s="1" t="s">
        <v>26</v>
      </c>
      <c r="J441" s="1" t="s">
        <v>427</v>
      </c>
      <c r="K441" s="1">
        <v>3</v>
      </c>
      <c r="L441" s="1"/>
      <c r="M441" s="1"/>
      <c r="N441" s="1">
        <v>3506</v>
      </c>
      <c r="O441" s="1">
        <v>40</v>
      </c>
      <c r="P441" s="2">
        <v>45704</v>
      </c>
      <c r="Q441" s="1"/>
    </row>
    <row r="442" spans="1:17" x14ac:dyDescent="0.35">
      <c r="A442" s="1" t="s">
        <v>519</v>
      </c>
      <c r="B442" s="1" t="s">
        <v>35</v>
      </c>
      <c r="C442" s="1" t="s">
        <v>36</v>
      </c>
      <c r="D442" s="1" t="s">
        <v>37</v>
      </c>
      <c r="E442" s="1" t="s">
        <v>76</v>
      </c>
      <c r="F442" s="1" t="s">
        <v>169</v>
      </c>
      <c r="G442" s="1" t="s">
        <v>25</v>
      </c>
      <c r="H442" s="2">
        <v>45420</v>
      </c>
      <c r="I442" s="1" t="s">
        <v>26</v>
      </c>
      <c r="J442" s="1" t="s">
        <v>427</v>
      </c>
      <c r="K442" s="1">
        <v>3</v>
      </c>
      <c r="L442" s="1"/>
      <c r="M442" s="1"/>
      <c r="N442" s="1">
        <v>289</v>
      </c>
      <c r="O442" s="1">
        <v>40</v>
      </c>
      <c r="P442" s="2">
        <v>45517</v>
      </c>
      <c r="Q442" s="1"/>
    </row>
    <row r="443" spans="1:17" x14ac:dyDescent="0.35">
      <c r="A443" s="1" t="s">
        <v>520</v>
      </c>
      <c r="B443" s="1" t="s">
        <v>56</v>
      </c>
      <c r="C443" s="1" t="s">
        <v>57</v>
      </c>
      <c r="D443" s="1" t="s">
        <v>58</v>
      </c>
      <c r="E443" s="1" t="s">
        <v>68</v>
      </c>
      <c r="F443" s="1" t="s">
        <v>169</v>
      </c>
      <c r="G443" s="1" t="s">
        <v>48</v>
      </c>
      <c r="H443" s="2">
        <v>45426</v>
      </c>
      <c r="I443" s="1" t="s">
        <v>66</v>
      </c>
      <c r="J443" s="1" t="s">
        <v>427</v>
      </c>
      <c r="K443" s="1">
        <v>3</v>
      </c>
      <c r="L443" s="1"/>
      <c r="M443" s="1"/>
      <c r="N443" s="1">
        <v>6754</v>
      </c>
      <c r="O443" s="1">
        <v>30</v>
      </c>
      <c r="P443" s="2">
        <v>45448</v>
      </c>
      <c r="Q443" s="1"/>
    </row>
    <row r="444" spans="1:17" x14ac:dyDescent="0.35">
      <c r="A444" s="1" t="s">
        <v>521</v>
      </c>
      <c r="B444" s="1" t="s">
        <v>35</v>
      </c>
      <c r="C444" s="1" t="s">
        <v>36</v>
      </c>
      <c r="D444" s="1" t="s">
        <v>37</v>
      </c>
      <c r="E444" s="1" t="s">
        <v>38</v>
      </c>
      <c r="F444" s="1" t="s">
        <v>169</v>
      </c>
      <c r="G444" s="1" t="s">
        <v>85</v>
      </c>
      <c r="H444" s="2">
        <v>45363</v>
      </c>
      <c r="I444" s="1" t="s">
        <v>66</v>
      </c>
      <c r="J444" s="1" t="s">
        <v>427</v>
      </c>
      <c r="K444" s="1">
        <v>3</v>
      </c>
      <c r="L444" s="1"/>
      <c r="M444" s="1"/>
      <c r="N444" s="1">
        <v>6897</v>
      </c>
      <c r="O444" s="1">
        <v>40</v>
      </c>
      <c r="P444" s="2">
        <v>45670</v>
      </c>
      <c r="Q444" s="1"/>
    </row>
    <row r="445" spans="1:17" x14ac:dyDescent="0.35">
      <c r="A445" s="1" t="s">
        <v>522</v>
      </c>
      <c r="B445" s="1" t="s">
        <v>78</v>
      </c>
      <c r="C445" s="1" t="s">
        <v>79</v>
      </c>
      <c r="D445" s="1" t="s">
        <v>80</v>
      </c>
      <c r="E445" s="1" t="s">
        <v>68</v>
      </c>
      <c r="F445" s="1" t="s">
        <v>169</v>
      </c>
      <c r="G445" s="1" t="s">
        <v>87</v>
      </c>
      <c r="H445" s="2">
        <v>45415</v>
      </c>
      <c r="I445" s="1" t="s">
        <v>26</v>
      </c>
      <c r="J445" s="1" t="s">
        <v>427</v>
      </c>
      <c r="K445" s="1">
        <v>3</v>
      </c>
      <c r="L445" s="1"/>
      <c r="M445" s="1"/>
      <c r="N445" s="1">
        <v>1437</v>
      </c>
      <c r="O445" s="1">
        <v>50</v>
      </c>
      <c r="P445" s="2">
        <v>45736</v>
      </c>
      <c r="Q445" s="1"/>
    </row>
    <row r="446" spans="1:17" x14ac:dyDescent="0.35">
      <c r="A446" s="1" t="s">
        <v>523</v>
      </c>
      <c r="B446" s="1" t="s">
        <v>29</v>
      </c>
      <c r="C446" s="1" t="s">
        <v>30</v>
      </c>
      <c r="D446" s="1" t="s">
        <v>31</v>
      </c>
      <c r="E446" s="1" t="s">
        <v>84</v>
      </c>
      <c r="F446" s="1" t="s">
        <v>169</v>
      </c>
      <c r="G446" s="1" t="s">
        <v>87</v>
      </c>
      <c r="H446" s="2">
        <v>45406</v>
      </c>
      <c r="I446" s="1" t="s">
        <v>66</v>
      </c>
      <c r="J446" s="1" t="s">
        <v>427</v>
      </c>
      <c r="K446" s="1">
        <v>3</v>
      </c>
      <c r="L446" s="1"/>
      <c r="M446" s="1"/>
      <c r="N446" s="1">
        <v>3994</v>
      </c>
      <c r="O446" s="1">
        <v>30</v>
      </c>
      <c r="P446" s="2">
        <v>45701</v>
      </c>
      <c r="Q446" s="1"/>
    </row>
    <row r="447" spans="1:17" x14ac:dyDescent="0.35">
      <c r="A447" s="1" t="s">
        <v>524</v>
      </c>
      <c r="B447" s="1" t="s">
        <v>35</v>
      </c>
      <c r="C447" s="1" t="s">
        <v>36</v>
      </c>
      <c r="D447" s="1" t="s">
        <v>37</v>
      </c>
      <c r="E447" s="1" t="s">
        <v>64</v>
      </c>
      <c r="F447" s="1" t="s">
        <v>169</v>
      </c>
      <c r="G447" s="1" t="s">
        <v>33</v>
      </c>
      <c r="H447" s="2">
        <v>45315</v>
      </c>
      <c r="I447" s="1" t="s">
        <v>49</v>
      </c>
      <c r="J447" s="1" t="s">
        <v>427</v>
      </c>
      <c r="K447" s="1">
        <v>3</v>
      </c>
      <c r="L447" s="1"/>
      <c r="M447" s="1"/>
      <c r="N447" s="1">
        <v>5221</v>
      </c>
      <c r="O447" s="1">
        <v>40</v>
      </c>
      <c r="P447" s="2">
        <v>45571</v>
      </c>
      <c r="Q447" s="1"/>
    </row>
    <row r="448" spans="1:17" x14ac:dyDescent="0.35">
      <c r="A448" s="1" t="s">
        <v>525</v>
      </c>
      <c r="B448" s="1" t="s">
        <v>29</v>
      </c>
      <c r="C448" s="1" t="s">
        <v>30</v>
      </c>
      <c r="D448" s="1" t="s">
        <v>31</v>
      </c>
      <c r="E448" s="1" t="s">
        <v>76</v>
      </c>
      <c r="F448" s="1" t="s">
        <v>169</v>
      </c>
      <c r="G448" s="1" t="s">
        <v>87</v>
      </c>
      <c r="H448" s="2">
        <v>45428</v>
      </c>
      <c r="I448" s="1" t="s">
        <v>66</v>
      </c>
      <c r="J448" s="1" t="s">
        <v>427</v>
      </c>
      <c r="K448" s="1">
        <v>3</v>
      </c>
      <c r="L448" s="1"/>
      <c r="M448" s="1"/>
      <c r="N448" s="1">
        <v>3292</v>
      </c>
      <c r="O448" s="1">
        <v>60</v>
      </c>
      <c r="P448" s="2">
        <v>45748</v>
      </c>
      <c r="Q448" s="1"/>
    </row>
    <row r="449" spans="1:17" x14ac:dyDescent="0.35">
      <c r="A449" s="1" t="s">
        <v>526</v>
      </c>
      <c r="B449" s="1" t="s">
        <v>71</v>
      </c>
      <c r="C449" s="1" t="s">
        <v>72</v>
      </c>
      <c r="D449" s="1" t="s">
        <v>73</v>
      </c>
      <c r="E449" s="1" t="s">
        <v>23</v>
      </c>
      <c r="F449" s="1" t="s">
        <v>169</v>
      </c>
      <c r="G449" s="1" t="s">
        <v>25</v>
      </c>
      <c r="H449" s="2">
        <v>45370</v>
      </c>
      <c r="I449" s="1" t="s">
        <v>26</v>
      </c>
      <c r="J449" s="1" t="s">
        <v>427</v>
      </c>
      <c r="K449" s="1">
        <v>3</v>
      </c>
      <c r="L449" s="1"/>
      <c r="M449" s="1"/>
      <c r="N449" s="1">
        <v>5877</v>
      </c>
      <c r="O449" s="1">
        <v>50</v>
      </c>
      <c r="P449" s="2">
        <v>45631</v>
      </c>
      <c r="Q449" s="1"/>
    </row>
    <row r="450" spans="1:17" x14ac:dyDescent="0.35">
      <c r="A450" s="1" t="s">
        <v>527</v>
      </c>
      <c r="B450" s="1" t="s">
        <v>78</v>
      </c>
      <c r="C450" s="1" t="s">
        <v>79</v>
      </c>
      <c r="D450" s="1" t="s">
        <v>80</v>
      </c>
      <c r="E450" s="1" t="s">
        <v>54</v>
      </c>
      <c r="F450" s="1" t="s">
        <v>169</v>
      </c>
      <c r="G450" s="1" t="s">
        <v>59</v>
      </c>
      <c r="H450" s="2">
        <v>45400</v>
      </c>
      <c r="I450" s="1" t="s">
        <v>66</v>
      </c>
      <c r="J450" s="1" t="s">
        <v>427</v>
      </c>
      <c r="K450" s="1">
        <v>3</v>
      </c>
      <c r="L450" s="1"/>
      <c r="M450" s="1"/>
      <c r="N450" s="1">
        <v>7026</v>
      </c>
      <c r="O450" s="1">
        <v>40</v>
      </c>
      <c r="P450" s="2">
        <v>45603</v>
      </c>
      <c r="Q450" s="1"/>
    </row>
    <row r="451" spans="1:17" x14ac:dyDescent="0.35">
      <c r="A451" s="1" t="s">
        <v>528</v>
      </c>
      <c r="B451" s="1" t="s">
        <v>51</v>
      </c>
      <c r="C451" s="1" t="s">
        <v>52</v>
      </c>
      <c r="D451" s="1" t="s">
        <v>53</v>
      </c>
      <c r="E451" s="1" t="s">
        <v>23</v>
      </c>
      <c r="F451" s="1" t="s">
        <v>169</v>
      </c>
      <c r="G451" s="1" t="s">
        <v>33</v>
      </c>
      <c r="H451" s="2">
        <v>45328</v>
      </c>
      <c r="I451" s="1" t="s">
        <v>66</v>
      </c>
      <c r="J451" s="1" t="s">
        <v>427</v>
      </c>
      <c r="K451" s="1">
        <v>3</v>
      </c>
      <c r="L451" s="1"/>
      <c r="M451" s="1"/>
      <c r="N451" s="1">
        <v>692</v>
      </c>
      <c r="O451" s="1">
        <v>20</v>
      </c>
      <c r="P451" s="2">
        <v>45406</v>
      </c>
      <c r="Q451" s="1"/>
    </row>
    <row r="452" spans="1:17" x14ac:dyDescent="0.35">
      <c r="A452" s="1" t="s">
        <v>529</v>
      </c>
      <c r="B452" s="1" t="s">
        <v>51</v>
      </c>
      <c r="C452" s="1" t="s">
        <v>52</v>
      </c>
      <c r="D452" s="1" t="s">
        <v>53</v>
      </c>
      <c r="E452" s="1" t="s">
        <v>44</v>
      </c>
      <c r="F452" s="1" t="s">
        <v>169</v>
      </c>
      <c r="G452" s="1" t="s">
        <v>39</v>
      </c>
      <c r="H452" s="2">
        <v>45428</v>
      </c>
      <c r="I452" s="1" t="s">
        <v>26</v>
      </c>
      <c r="J452" s="1" t="s">
        <v>427</v>
      </c>
      <c r="K452" s="1">
        <v>3</v>
      </c>
      <c r="L452" s="1"/>
      <c r="M452" s="1"/>
      <c r="N452" s="1">
        <v>5158</v>
      </c>
      <c r="O452" s="1">
        <v>40</v>
      </c>
      <c r="P452" s="2">
        <v>45513</v>
      </c>
      <c r="Q452" s="1"/>
    </row>
    <row r="453" spans="1:17" x14ac:dyDescent="0.35">
      <c r="A453" s="1" t="s">
        <v>530</v>
      </c>
      <c r="B453" s="1" t="s">
        <v>51</v>
      </c>
      <c r="C453" s="1" t="s">
        <v>52</v>
      </c>
      <c r="D453" s="1" t="s">
        <v>53</v>
      </c>
      <c r="E453" s="1" t="s">
        <v>32</v>
      </c>
      <c r="F453" s="1" t="s">
        <v>169</v>
      </c>
      <c r="G453" s="1" t="s">
        <v>87</v>
      </c>
      <c r="H453" s="2">
        <v>45420</v>
      </c>
      <c r="I453" s="1" t="s">
        <v>26</v>
      </c>
      <c r="J453" s="1" t="s">
        <v>427</v>
      </c>
      <c r="K453" s="1">
        <v>3</v>
      </c>
      <c r="L453" s="1"/>
      <c r="M453" s="1"/>
      <c r="N453" s="1">
        <v>1485</v>
      </c>
      <c r="O453" s="1">
        <v>60</v>
      </c>
      <c r="P453" s="2">
        <v>45599</v>
      </c>
      <c r="Q453" s="1"/>
    </row>
    <row r="454" spans="1:17" x14ac:dyDescent="0.35">
      <c r="A454" s="1" t="s">
        <v>531</v>
      </c>
      <c r="B454" s="1" t="s">
        <v>56</v>
      </c>
      <c r="C454" s="1" t="s">
        <v>57</v>
      </c>
      <c r="D454" s="1" t="s">
        <v>58</v>
      </c>
      <c r="E454" s="1" t="s">
        <v>44</v>
      </c>
      <c r="F454" s="1" t="s">
        <v>169</v>
      </c>
      <c r="G454" s="1" t="s">
        <v>39</v>
      </c>
      <c r="H454" s="2">
        <v>45359</v>
      </c>
      <c r="I454" s="1" t="s">
        <v>26</v>
      </c>
      <c r="J454" s="1" t="s">
        <v>427</v>
      </c>
      <c r="K454" s="1">
        <v>3</v>
      </c>
      <c r="L454" s="1"/>
      <c r="M454" s="1"/>
      <c r="N454" s="1">
        <v>3139</v>
      </c>
      <c r="O454" s="1">
        <v>90</v>
      </c>
      <c r="P454" s="2">
        <v>45609</v>
      </c>
      <c r="Q454" s="1"/>
    </row>
    <row r="455" spans="1:17" x14ac:dyDescent="0.35">
      <c r="A455" s="1" t="s">
        <v>532</v>
      </c>
      <c r="B455" s="1" t="s">
        <v>78</v>
      </c>
      <c r="C455" s="1" t="s">
        <v>79</v>
      </c>
      <c r="D455" s="1" t="s">
        <v>80</v>
      </c>
      <c r="E455" s="1" t="s">
        <v>47</v>
      </c>
      <c r="F455" s="1" t="s">
        <v>169</v>
      </c>
      <c r="G455" s="1" t="s">
        <v>59</v>
      </c>
      <c r="H455" s="2">
        <v>45400</v>
      </c>
      <c r="I455" s="1" t="s">
        <v>49</v>
      </c>
      <c r="J455" s="1" t="s">
        <v>427</v>
      </c>
      <c r="K455" s="1">
        <v>3</v>
      </c>
      <c r="L455" s="1"/>
      <c r="M455" s="1"/>
      <c r="N455" s="1">
        <v>7646</v>
      </c>
      <c r="O455" s="1">
        <v>10</v>
      </c>
      <c r="P455" s="2">
        <v>45618</v>
      </c>
      <c r="Q455" s="1"/>
    </row>
    <row r="456" spans="1:17" x14ac:dyDescent="0.35">
      <c r="A456" s="1" t="s">
        <v>533</v>
      </c>
      <c r="B456" s="1" t="s">
        <v>51</v>
      </c>
      <c r="C456" s="1" t="s">
        <v>52</v>
      </c>
      <c r="D456" s="1" t="s">
        <v>53</v>
      </c>
      <c r="E456" s="1" t="s">
        <v>47</v>
      </c>
      <c r="F456" s="1" t="s">
        <v>169</v>
      </c>
      <c r="G456" s="1" t="s">
        <v>85</v>
      </c>
      <c r="H456" s="2">
        <v>45327</v>
      </c>
      <c r="I456" s="1" t="s">
        <v>66</v>
      </c>
      <c r="J456" s="1" t="s">
        <v>427</v>
      </c>
      <c r="K456" s="1">
        <v>3</v>
      </c>
      <c r="L456" s="1"/>
      <c r="M456" s="1"/>
      <c r="N456" s="1">
        <v>7893</v>
      </c>
      <c r="O456" s="1">
        <v>30</v>
      </c>
      <c r="P456" s="2">
        <v>45412</v>
      </c>
      <c r="Q456" s="1"/>
    </row>
    <row r="457" spans="1:17" x14ac:dyDescent="0.35">
      <c r="A457" s="1" t="s">
        <v>534</v>
      </c>
      <c r="B457" s="1" t="s">
        <v>35</v>
      </c>
      <c r="C457" s="1" t="s">
        <v>36</v>
      </c>
      <c r="D457" s="1" t="s">
        <v>37</v>
      </c>
      <c r="E457" s="1" t="s">
        <v>54</v>
      </c>
      <c r="F457" s="1" t="s">
        <v>169</v>
      </c>
      <c r="G457" s="1" t="s">
        <v>59</v>
      </c>
      <c r="H457" s="2">
        <v>45310</v>
      </c>
      <c r="I457" s="1" t="s">
        <v>66</v>
      </c>
      <c r="J457" s="1" t="s">
        <v>427</v>
      </c>
      <c r="K457" s="1">
        <v>3</v>
      </c>
      <c r="L457" s="1"/>
      <c r="M457" s="1"/>
      <c r="N457" s="1">
        <v>2490</v>
      </c>
      <c r="O457" s="1">
        <v>30</v>
      </c>
      <c r="P457" s="2">
        <v>45354</v>
      </c>
      <c r="Q457" s="1"/>
    </row>
    <row r="458" spans="1:17" x14ac:dyDescent="0.35">
      <c r="A458" s="1" t="s">
        <v>535</v>
      </c>
      <c r="B458" s="1" t="s">
        <v>78</v>
      </c>
      <c r="C458" s="1" t="s">
        <v>79</v>
      </c>
      <c r="D458" s="1" t="s">
        <v>80</v>
      </c>
      <c r="E458" s="1" t="s">
        <v>38</v>
      </c>
      <c r="F458" s="1" t="s">
        <v>169</v>
      </c>
      <c r="G458" s="1" t="s">
        <v>39</v>
      </c>
      <c r="H458" s="2">
        <v>45436</v>
      </c>
      <c r="I458" s="1" t="s">
        <v>26</v>
      </c>
      <c r="J458" s="1" t="s">
        <v>427</v>
      </c>
      <c r="K458" s="1">
        <v>3</v>
      </c>
      <c r="L458" s="1"/>
      <c r="M458" s="1"/>
      <c r="N458" s="1">
        <v>6309</v>
      </c>
      <c r="O458" s="1">
        <v>40</v>
      </c>
      <c r="P458" s="2">
        <v>45540</v>
      </c>
      <c r="Q458" s="1"/>
    </row>
    <row r="459" spans="1:17" x14ac:dyDescent="0.35">
      <c r="A459" s="1" t="s">
        <v>536</v>
      </c>
      <c r="B459" s="1" t="s">
        <v>35</v>
      </c>
      <c r="C459" s="1" t="s">
        <v>36</v>
      </c>
      <c r="D459" s="1" t="s">
        <v>37</v>
      </c>
      <c r="E459" s="1" t="s">
        <v>103</v>
      </c>
      <c r="F459" s="1" t="s">
        <v>169</v>
      </c>
      <c r="G459" s="1" t="s">
        <v>39</v>
      </c>
      <c r="H459" s="2">
        <v>45440</v>
      </c>
      <c r="I459" s="1" t="s">
        <v>66</v>
      </c>
      <c r="J459" s="1" t="s">
        <v>427</v>
      </c>
      <c r="K459" s="1">
        <v>3</v>
      </c>
      <c r="L459" s="1"/>
      <c r="M459" s="1"/>
      <c r="N459" s="1">
        <v>7162</v>
      </c>
      <c r="O459" s="1">
        <v>40</v>
      </c>
      <c r="P459" s="2">
        <v>45494</v>
      </c>
      <c r="Q459" s="1"/>
    </row>
    <row r="460" spans="1:17" x14ac:dyDescent="0.35">
      <c r="A460" s="1" t="s">
        <v>537</v>
      </c>
      <c r="B460" s="1" t="s">
        <v>56</v>
      </c>
      <c r="C460" s="1" t="s">
        <v>57</v>
      </c>
      <c r="D460" s="1" t="s">
        <v>58</v>
      </c>
      <c r="E460" s="1" t="s">
        <v>64</v>
      </c>
      <c r="F460" s="1" t="s">
        <v>169</v>
      </c>
      <c r="G460" s="1" t="s">
        <v>33</v>
      </c>
      <c r="H460" s="2">
        <v>45426</v>
      </c>
      <c r="I460" s="1" t="s">
        <v>66</v>
      </c>
      <c r="J460" s="1" t="s">
        <v>427</v>
      </c>
      <c r="K460" s="1">
        <v>3</v>
      </c>
      <c r="L460" s="1"/>
      <c r="M460" s="1"/>
      <c r="N460" s="1">
        <v>6188</v>
      </c>
      <c r="O460" s="1">
        <v>80</v>
      </c>
      <c r="P460" s="2">
        <v>45662</v>
      </c>
      <c r="Q460" s="1"/>
    </row>
    <row r="461" spans="1:17" x14ac:dyDescent="0.35">
      <c r="A461" s="1" t="s">
        <v>538</v>
      </c>
      <c r="B461" s="1" t="s">
        <v>35</v>
      </c>
      <c r="C461" s="1" t="s">
        <v>36</v>
      </c>
      <c r="D461" s="1" t="s">
        <v>37</v>
      </c>
      <c r="E461" s="1" t="s">
        <v>124</v>
      </c>
      <c r="F461" s="1" t="s">
        <v>169</v>
      </c>
      <c r="G461" s="1" t="s">
        <v>87</v>
      </c>
      <c r="H461" s="2">
        <v>45359</v>
      </c>
      <c r="I461" s="1" t="s">
        <v>66</v>
      </c>
      <c r="J461" s="1" t="s">
        <v>427</v>
      </c>
      <c r="K461" s="1">
        <v>3</v>
      </c>
      <c r="L461" s="1"/>
      <c r="M461" s="1"/>
      <c r="N461" s="1">
        <v>3823</v>
      </c>
      <c r="O461" s="1">
        <v>70</v>
      </c>
      <c r="P461" s="2">
        <v>45387</v>
      </c>
      <c r="Q461" s="1"/>
    </row>
    <row r="462" spans="1:17" x14ac:dyDescent="0.35">
      <c r="A462" s="1" t="s">
        <v>539</v>
      </c>
      <c r="B462" s="1" t="s">
        <v>35</v>
      </c>
      <c r="C462" s="1" t="s">
        <v>36</v>
      </c>
      <c r="D462" s="1" t="s">
        <v>37</v>
      </c>
      <c r="E462" s="1" t="s">
        <v>54</v>
      </c>
      <c r="F462" s="1" t="s">
        <v>169</v>
      </c>
      <c r="G462" s="1" t="s">
        <v>59</v>
      </c>
      <c r="H462" s="2">
        <v>45378</v>
      </c>
      <c r="I462" s="1" t="s">
        <v>49</v>
      </c>
      <c r="J462" s="1" t="s">
        <v>427</v>
      </c>
      <c r="K462" s="1">
        <v>3</v>
      </c>
      <c r="L462" s="1"/>
      <c r="M462" s="1"/>
      <c r="N462" s="1">
        <v>6203</v>
      </c>
      <c r="O462" s="1">
        <v>90</v>
      </c>
      <c r="P462" s="2">
        <v>45551</v>
      </c>
      <c r="Q462" s="1"/>
    </row>
    <row r="463" spans="1:17" x14ac:dyDescent="0.35">
      <c r="A463" s="1" t="s">
        <v>540</v>
      </c>
      <c r="B463" s="1" t="s">
        <v>29</v>
      </c>
      <c r="C463" s="1" t="s">
        <v>30</v>
      </c>
      <c r="D463" s="1" t="s">
        <v>31</v>
      </c>
      <c r="E463" s="1" t="s">
        <v>54</v>
      </c>
      <c r="F463" s="1" t="s">
        <v>169</v>
      </c>
      <c r="G463" s="1" t="s">
        <v>33</v>
      </c>
      <c r="H463" s="2">
        <v>45361</v>
      </c>
      <c r="I463" s="1" t="s">
        <v>49</v>
      </c>
      <c r="J463" s="1" t="s">
        <v>427</v>
      </c>
      <c r="K463" s="1">
        <v>3</v>
      </c>
      <c r="L463" s="1"/>
      <c r="M463" s="1"/>
      <c r="N463" s="1">
        <v>7516</v>
      </c>
      <c r="O463" s="1">
        <v>40</v>
      </c>
      <c r="P463" s="2">
        <v>45501</v>
      </c>
      <c r="Q463" s="1"/>
    </row>
    <row r="464" spans="1:17" x14ac:dyDescent="0.35">
      <c r="A464" s="1" t="s">
        <v>541</v>
      </c>
      <c r="B464" s="1" t="s">
        <v>78</v>
      </c>
      <c r="C464" s="1" t="s">
        <v>79</v>
      </c>
      <c r="D464" s="1" t="s">
        <v>80</v>
      </c>
      <c r="E464" s="1" t="s">
        <v>68</v>
      </c>
      <c r="F464" s="1" t="s">
        <v>169</v>
      </c>
      <c r="G464" s="1" t="s">
        <v>85</v>
      </c>
      <c r="H464" s="2">
        <v>45301</v>
      </c>
      <c r="I464" s="1" t="s">
        <v>49</v>
      </c>
      <c r="J464" s="1" t="s">
        <v>427</v>
      </c>
      <c r="K464" s="1">
        <v>3</v>
      </c>
      <c r="L464" s="1"/>
      <c r="M464" s="1"/>
      <c r="N464" s="1">
        <v>7850</v>
      </c>
      <c r="O464" s="1">
        <v>50</v>
      </c>
      <c r="P464" s="2">
        <v>45430</v>
      </c>
      <c r="Q464" s="1"/>
    </row>
    <row r="465" spans="1:17" x14ac:dyDescent="0.35">
      <c r="A465" s="1" t="s">
        <v>542</v>
      </c>
      <c r="B465" s="1" t="s">
        <v>61</v>
      </c>
      <c r="C465" s="1" t="s">
        <v>62</v>
      </c>
      <c r="D465" s="1" t="s">
        <v>63</v>
      </c>
      <c r="E465" s="1" t="s">
        <v>54</v>
      </c>
      <c r="F465" s="1" t="s">
        <v>169</v>
      </c>
      <c r="G465" s="1" t="s">
        <v>74</v>
      </c>
      <c r="H465" s="2">
        <v>45406</v>
      </c>
      <c r="I465" s="1" t="s">
        <v>66</v>
      </c>
      <c r="J465" s="1" t="s">
        <v>427</v>
      </c>
      <c r="K465" s="1">
        <v>3</v>
      </c>
      <c r="L465" s="1"/>
      <c r="M465" s="1"/>
      <c r="N465" s="1">
        <v>7065</v>
      </c>
      <c r="O465" s="1">
        <v>80</v>
      </c>
      <c r="P465" s="2">
        <v>45763</v>
      </c>
      <c r="Q465" s="1"/>
    </row>
    <row r="466" spans="1:17" x14ac:dyDescent="0.35">
      <c r="A466" s="1" t="s">
        <v>543</v>
      </c>
      <c r="B466" s="1" t="s">
        <v>78</v>
      </c>
      <c r="C466" s="1" t="s">
        <v>79</v>
      </c>
      <c r="D466" s="1" t="s">
        <v>80</v>
      </c>
      <c r="E466" s="1" t="s">
        <v>84</v>
      </c>
      <c r="F466" s="1" t="s">
        <v>169</v>
      </c>
      <c r="G466" s="1" t="s">
        <v>85</v>
      </c>
      <c r="H466" s="2">
        <v>45431</v>
      </c>
      <c r="I466" s="1" t="s">
        <v>66</v>
      </c>
      <c r="J466" s="1" t="s">
        <v>427</v>
      </c>
      <c r="K466" s="1">
        <v>3</v>
      </c>
      <c r="L466" s="1"/>
      <c r="M466" s="1"/>
      <c r="N466" s="1">
        <v>2090</v>
      </c>
      <c r="O466" s="1">
        <v>40</v>
      </c>
      <c r="P466" s="2">
        <v>45791</v>
      </c>
      <c r="Q466" s="1"/>
    </row>
    <row r="467" spans="1:17" x14ac:dyDescent="0.35">
      <c r="A467" s="1" t="s">
        <v>544</v>
      </c>
      <c r="B467" s="1" t="s">
        <v>35</v>
      </c>
      <c r="C467" s="1" t="s">
        <v>36</v>
      </c>
      <c r="D467" s="1" t="s">
        <v>37</v>
      </c>
      <c r="E467" s="1" t="s">
        <v>103</v>
      </c>
      <c r="F467" s="1" t="s">
        <v>169</v>
      </c>
      <c r="G467" s="1" t="s">
        <v>39</v>
      </c>
      <c r="H467" s="2">
        <v>45394</v>
      </c>
      <c r="I467" s="1" t="s">
        <v>26</v>
      </c>
      <c r="J467" s="1" t="s">
        <v>427</v>
      </c>
      <c r="K467" s="1">
        <v>3</v>
      </c>
      <c r="L467" s="1"/>
      <c r="M467" s="1"/>
      <c r="N467" s="1">
        <v>7110</v>
      </c>
      <c r="O467" s="1">
        <v>50</v>
      </c>
      <c r="P467" s="2">
        <v>45710</v>
      </c>
      <c r="Q467" s="1"/>
    </row>
    <row r="468" spans="1:17" x14ac:dyDescent="0.35">
      <c r="A468" s="1" t="s">
        <v>545</v>
      </c>
      <c r="B468" s="1" t="s">
        <v>56</v>
      </c>
      <c r="C468" s="1" t="s">
        <v>57</v>
      </c>
      <c r="D468" s="1" t="s">
        <v>58</v>
      </c>
      <c r="E468" s="1" t="s">
        <v>64</v>
      </c>
      <c r="F468" s="1" t="s">
        <v>169</v>
      </c>
      <c r="G468" s="1" t="s">
        <v>87</v>
      </c>
      <c r="H468" s="2">
        <v>45370</v>
      </c>
      <c r="I468" s="1" t="s">
        <v>66</v>
      </c>
      <c r="J468" s="1" t="s">
        <v>427</v>
      </c>
      <c r="K468" s="1">
        <v>3</v>
      </c>
      <c r="L468" s="1"/>
      <c r="M468" s="1"/>
      <c r="N468" s="1">
        <v>7626</v>
      </c>
      <c r="O468" s="1">
        <v>30</v>
      </c>
      <c r="P468" s="2">
        <v>45714</v>
      </c>
      <c r="Q468" s="1"/>
    </row>
    <row r="469" spans="1:17" x14ac:dyDescent="0.35">
      <c r="A469" s="1" t="s">
        <v>546</v>
      </c>
      <c r="B469" s="1" t="s">
        <v>20</v>
      </c>
      <c r="C469" s="1" t="s">
        <v>21</v>
      </c>
      <c r="D469" s="1" t="s">
        <v>22</v>
      </c>
      <c r="E469" s="1" t="s">
        <v>76</v>
      </c>
      <c r="F469" s="1" t="s">
        <v>169</v>
      </c>
      <c r="G469" s="1" t="s">
        <v>39</v>
      </c>
      <c r="H469" s="2">
        <v>45385</v>
      </c>
      <c r="I469" s="1" t="s">
        <v>49</v>
      </c>
      <c r="J469" s="1" t="s">
        <v>427</v>
      </c>
      <c r="K469" s="1">
        <v>3</v>
      </c>
      <c r="L469" s="1"/>
      <c r="M469" s="1"/>
      <c r="N469" s="1">
        <v>6993</v>
      </c>
      <c r="O469" s="1">
        <v>20</v>
      </c>
      <c r="P469" s="2">
        <v>45603</v>
      </c>
      <c r="Q469" s="1"/>
    </row>
    <row r="470" spans="1:17" x14ac:dyDescent="0.35">
      <c r="A470" s="1" t="s">
        <v>547</v>
      </c>
      <c r="B470" s="1" t="s">
        <v>78</v>
      </c>
      <c r="C470" s="1" t="s">
        <v>79</v>
      </c>
      <c r="D470" s="1" t="s">
        <v>80</v>
      </c>
      <c r="E470" s="1" t="s">
        <v>32</v>
      </c>
      <c r="F470" s="1" t="s">
        <v>169</v>
      </c>
      <c r="G470" s="1" t="s">
        <v>48</v>
      </c>
      <c r="H470" s="2">
        <v>45397</v>
      </c>
      <c r="I470" s="1" t="s">
        <v>66</v>
      </c>
      <c r="J470" s="1" t="s">
        <v>427</v>
      </c>
      <c r="K470" s="1">
        <v>3</v>
      </c>
      <c r="L470" s="1"/>
      <c r="M470" s="1"/>
      <c r="N470" s="1">
        <v>423</v>
      </c>
      <c r="O470" s="1">
        <v>60</v>
      </c>
      <c r="P470" s="2">
        <v>45756</v>
      </c>
      <c r="Q470" s="1"/>
    </row>
    <row r="471" spans="1:17" x14ac:dyDescent="0.35">
      <c r="A471" s="1" t="s">
        <v>548</v>
      </c>
      <c r="B471" s="1" t="s">
        <v>41</v>
      </c>
      <c r="C471" s="1" t="s">
        <v>42</v>
      </c>
      <c r="D471" s="1" t="s">
        <v>43</v>
      </c>
      <c r="E471" s="1" t="s">
        <v>23</v>
      </c>
      <c r="F471" s="1" t="s">
        <v>169</v>
      </c>
      <c r="G471" s="1" t="s">
        <v>39</v>
      </c>
      <c r="H471" s="2">
        <v>45318</v>
      </c>
      <c r="I471" s="1" t="s">
        <v>49</v>
      </c>
      <c r="J471" s="1" t="s">
        <v>427</v>
      </c>
      <c r="K471" s="1">
        <v>3</v>
      </c>
      <c r="L471" s="1"/>
      <c r="M471" s="1"/>
      <c r="N471" s="1">
        <v>4590</v>
      </c>
      <c r="O471" s="1">
        <v>40</v>
      </c>
      <c r="P471" s="2">
        <v>45493</v>
      </c>
      <c r="Q471" s="1"/>
    </row>
    <row r="472" spans="1:17" x14ac:dyDescent="0.35">
      <c r="A472" s="1" t="s">
        <v>549</v>
      </c>
      <c r="B472" s="1" t="s">
        <v>51</v>
      </c>
      <c r="C472" s="1" t="s">
        <v>52</v>
      </c>
      <c r="D472" s="1" t="s">
        <v>53</v>
      </c>
      <c r="E472" s="1" t="s">
        <v>124</v>
      </c>
      <c r="F472" s="1" t="s">
        <v>169</v>
      </c>
      <c r="G472" s="1" t="s">
        <v>25</v>
      </c>
      <c r="H472" s="2">
        <v>45345</v>
      </c>
      <c r="I472" s="1" t="s">
        <v>66</v>
      </c>
      <c r="J472" s="1" t="s">
        <v>427</v>
      </c>
      <c r="K472" s="1">
        <v>3</v>
      </c>
      <c r="L472" s="1"/>
      <c r="M472" s="1"/>
      <c r="N472" s="1">
        <v>3253</v>
      </c>
      <c r="O472" s="1">
        <v>20</v>
      </c>
      <c r="P472" s="2">
        <v>45528</v>
      </c>
      <c r="Q472" s="1"/>
    </row>
    <row r="473" spans="1:17" x14ac:dyDescent="0.35">
      <c r="A473" s="1" t="s">
        <v>550</v>
      </c>
      <c r="B473" s="1" t="s">
        <v>61</v>
      </c>
      <c r="C473" s="1" t="s">
        <v>62</v>
      </c>
      <c r="D473" s="1" t="s">
        <v>63</v>
      </c>
      <c r="E473" s="1" t="s">
        <v>23</v>
      </c>
      <c r="F473" s="1" t="s">
        <v>169</v>
      </c>
      <c r="G473" s="1" t="s">
        <v>39</v>
      </c>
      <c r="H473" s="2">
        <v>45367</v>
      </c>
      <c r="I473" s="1" t="s">
        <v>26</v>
      </c>
      <c r="J473" s="1" t="s">
        <v>427</v>
      </c>
      <c r="K473" s="1">
        <v>3</v>
      </c>
      <c r="L473" s="1"/>
      <c r="M473" s="1"/>
      <c r="N473" s="1">
        <v>7482</v>
      </c>
      <c r="O473" s="1">
        <v>40</v>
      </c>
      <c r="P473" s="2">
        <v>45468</v>
      </c>
      <c r="Q473" s="1"/>
    </row>
    <row r="474" spans="1:17" x14ac:dyDescent="0.35">
      <c r="A474" s="1" t="s">
        <v>551</v>
      </c>
      <c r="B474" s="1" t="s">
        <v>61</v>
      </c>
      <c r="C474" s="1" t="s">
        <v>62</v>
      </c>
      <c r="D474" s="1" t="s">
        <v>63</v>
      </c>
      <c r="E474" s="1" t="s">
        <v>54</v>
      </c>
      <c r="F474" s="1" t="s">
        <v>169</v>
      </c>
      <c r="G474" s="1" t="s">
        <v>25</v>
      </c>
      <c r="H474" s="2">
        <v>45308</v>
      </c>
      <c r="I474" s="1" t="s">
        <v>26</v>
      </c>
      <c r="J474" s="1" t="s">
        <v>427</v>
      </c>
      <c r="K474" s="1">
        <v>3</v>
      </c>
      <c r="L474" s="1"/>
      <c r="M474" s="1"/>
      <c r="N474" s="1">
        <v>4776</v>
      </c>
      <c r="O474" s="1">
        <v>30</v>
      </c>
      <c r="P474" s="2">
        <v>45434</v>
      </c>
      <c r="Q474" s="1"/>
    </row>
    <row r="475" spans="1:17" x14ac:dyDescent="0.35">
      <c r="A475" s="1" t="s">
        <v>552</v>
      </c>
      <c r="B475" s="1" t="s">
        <v>71</v>
      </c>
      <c r="C475" s="1" t="s">
        <v>72</v>
      </c>
      <c r="D475" s="1" t="s">
        <v>73</v>
      </c>
      <c r="E475" s="1" t="s">
        <v>23</v>
      </c>
      <c r="F475" s="1" t="s">
        <v>169</v>
      </c>
      <c r="G475" s="1" t="s">
        <v>25</v>
      </c>
      <c r="H475" s="2">
        <v>45350</v>
      </c>
      <c r="I475" s="1" t="s">
        <v>49</v>
      </c>
      <c r="J475" s="1" t="s">
        <v>427</v>
      </c>
      <c r="K475" s="1">
        <v>3</v>
      </c>
      <c r="L475" s="1"/>
      <c r="M475" s="1"/>
      <c r="N475" s="1">
        <v>4750</v>
      </c>
      <c r="O475" s="1">
        <v>40</v>
      </c>
      <c r="P475" s="2">
        <v>45458</v>
      </c>
      <c r="Q475" s="1"/>
    </row>
    <row r="476" spans="1:17" x14ac:dyDescent="0.35">
      <c r="A476" s="1" t="s">
        <v>553</v>
      </c>
      <c r="B476" s="1" t="s">
        <v>61</v>
      </c>
      <c r="C476" s="1" t="s">
        <v>62</v>
      </c>
      <c r="D476" s="1" t="s">
        <v>63</v>
      </c>
      <c r="E476" s="1" t="s">
        <v>54</v>
      </c>
      <c r="F476" s="1" t="s">
        <v>169</v>
      </c>
      <c r="G476" s="1" t="s">
        <v>48</v>
      </c>
      <c r="H476" s="2">
        <v>45347</v>
      </c>
      <c r="I476" s="1" t="s">
        <v>26</v>
      </c>
      <c r="J476" s="1" t="s">
        <v>427</v>
      </c>
      <c r="K476" s="1">
        <v>3</v>
      </c>
      <c r="L476" s="1"/>
      <c r="M476" s="1"/>
      <c r="N476" s="1">
        <v>6320</v>
      </c>
      <c r="O476" s="1">
        <v>50</v>
      </c>
      <c r="P476" s="2">
        <v>45602</v>
      </c>
      <c r="Q476" s="1"/>
    </row>
    <row r="477" spans="1:17" x14ac:dyDescent="0.35">
      <c r="A477" s="1" t="s">
        <v>554</v>
      </c>
      <c r="B477" s="1" t="s">
        <v>51</v>
      </c>
      <c r="C477" s="1" t="s">
        <v>52</v>
      </c>
      <c r="D477" s="1" t="s">
        <v>53</v>
      </c>
      <c r="E477" s="1" t="s">
        <v>47</v>
      </c>
      <c r="F477" s="1" t="s">
        <v>169</v>
      </c>
      <c r="G477" s="1" t="s">
        <v>48</v>
      </c>
      <c r="H477" s="2">
        <v>45420</v>
      </c>
      <c r="I477" s="1" t="s">
        <v>66</v>
      </c>
      <c r="J477" s="1" t="s">
        <v>427</v>
      </c>
      <c r="K477" s="1">
        <v>3</v>
      </c>
      <c r="L477" s="1"/>
      <c r="M477" s="1"/>
      <c r="N477" s="1">
        <v>3005</v>
      </c>
      <c r="O477" s="1">
        <v>20</v>
      </c>
      <c r="P477" s="2">
        <v>45721</v>
      </c>
      <c r="Q477" s="1"/>
    </row>
    <row r="478" spans="1:17" x14ac:dyDescent="0.35">
      <c r="A478" s="1" t="s">
        <v>555</v>
      </c>
      <c r="B478" s="1" t="s">
        <v>78</v>
      </c>
      <c r="C478" s="1" t="s">
        <v>79</v>
      </c>
      <c r="D478" s="1" t="s">
        <v>80</v>
      </c>
      <c r="E478" s="1" t="s">
        <v>32</v>
      </c>
      <c r="F478" s="1" t="s">
        <v>169</v>
      </c>
      <c r="G478" s="1" t="s">
        <v>39</v>
      </c>
      <c r="H478" s="2">
        <v>45361</v>
      </c>
      <c r="I478" s="1" t="s">
        <v>26</v>
      </c>
      <c r="J478" s="1" t="s">
        <v>427</v>
      </c>
      <c r="K478" s="1">
        <v>3</v>
      </c>
      <c r="L478" s="1"/>
      <c r="M478" s="1"/>
      <c r="N478" s="1">
        <v>6130</v>
      </c>
      <c r="O478" s="1">
        <v>30</v>
      </c>
      <c r="P478" s="2">
        <v>45567</v>
      </c>
      <c r="Q478" s="1"/>
    </row>
    <row r="479" spans="1:17" x14ac:dyDescent="0.35">
      <c r="A479" s="1" t="s">
        <v>556</v>
      </c>
      <c r="B479" s="1" t="s">
        <v>78</v>
      </c>
      <c r="C479" s="1" t="s">
        <v>79</v>
      </c>
      <c r="D479" s="1" t="s">
        <v>80</v>
      </c>
      <c r="E479" s="1" t="s">
        <v>38</v>
      </c>
      <c r="F479" s="1" t="s">
        <v>169</v>
      </c>
      <c r="G479" s="1" t="s">
        <v>59</v>
      </c>
      <c r="H479" s="2">
        <v>45369</v>
      </c>
      <c r="I479" s="1" t="s">
        <v>26</v>
      </c>
      <c r="J479" s="1" t="s">
        <v>427</v>
      </c>
      <c r="K479" s="1">
        <v>3</v>
      </c>
      <c r="L479" s="1"/>
      <c r="M479" s="1"/>
      <c r="N479" s="1">
        <v>6360</v>
      </c>
      <c r="O479" s="1">
        <v>60</v>
      </c>
      <c r="P479" s="2">
        <v>45583</v>
      </c>
      <c r="Q479" s="1"/>
    </row>
    <row r="480" spans="1:17" x14ac:dyDescent="0.35">
      <c r="A480" s="1" t="s">
        <v>557</v>
      </c>
      <c r="B480" s="1" t="s">
        <v>35</v>
      </c>
      <c r="C480" s="1" t="s">
        <v>36</v>
      </c>
      <c r="D480" s="1" t="s">
        <v>37</v>
      </c>
      <c r="E480" s="1" t="s">
        <v>120</v>
      </c>
      <c r="F480" s="1" t="s">
        <v>169</v>
      </c>
      <c r="G480" s="1" t="s">
        <v>39</v>
      </c>
      <c r="H480" s="2">
        <v>45335</v>
      </c>
      <c r="I480" s="1" t="s">
        <v>26</v>
      </c>
      <c r="J480" s="1" t="s">
        <v>427</v>
      </c>
      <c r="K480" s="1">
        <v>3</v>
      </c>
      <c r="L480" s="1"/>
      <c r="M480" s="1"/>
      <c r="N480" s="1">
        <v>3613</v>
      </c>
      <c r="O480" s="1">
        <v>30</v>
      </c>
      <c r="P480" s="2">
        <v>45681</v>
      </c>
      <c r="Q480" s="1"/>
    </row>
    <row r="481" spans="1:17" x14ac:dyDescent="0.35">
      <c r="A481" s="1" t="s">
        <v>558</v>
      </c>
      <c r="B481" s="1" t="s">
        <v>71</v>
      </c>
      <c r="C481" s="1" t="s">
        <v>72</v>
      </c>
      <c r="D481" s="1" t="s">
        <v>73</v>
      </c>
      <c r="E481" s="1" t="s">
        <v>54</v>
      </c>
      <c r="F481" s="1" t="s">
        <v>169</v>
      </c>
      <c r="G481" s="1" t="s">
        <v>59</v>
      </c>
      <c r="H481" s="2">
        <v>45327</v>
      </c>
      <c r="I481" s="1" t="s">
        <v>26</v>
      </c>
      <c r="J481" s="1" t="s">
        <v>427</v>
      </c>
      <c r="K481" s="1">
        <v>3</v>
      </c>
      <c r="L481" s="1"/>
      <c r="M481" s="1"/>
      <c r="N481" s="1">
        <v>3494</v>
      </c>
      <c r="O481" s="1">
        <v>10</v>
      </c>
      <c r="P481" s="2">
        <v>45515</v>
      </c>
      <c r="Q481" s="1"/>
    </row>
    <row r="482" spans="1:17" x14ac:dyDescent="0.35">
      <c r="A482" s="1" t="s">
        <v>559</v>
      </c>
      <c r="B482" s="1" t="s">
        <v>35</v>
      </c>
      <c r="C482" s="1" t="s">
        <v>36</v>
      </c>
      <c r="D482" s="1" t="s">
        <v>37</v>
      </c>
      <c r="E482" s="1" t="s">
        <v>84</v>
      </c>
      <c r="F482" s="1" t="s">
        <v>169</v>
      </c>
      <c r="G482" s="1" t="s">
        <v>39</v>
      </c>
      <c r="H482" s="2">
        <v>45302</v>
      </c>
      <c r="I482" s="1" t="s">
        <v>66</v>
      </c>
      <c r="J482" s="1" t="s">
        <v>427</v>
      </c>
      <c r="K482" s="1">
        <v>3</v>
      </c>
      <c r="L482" s="1"/>
      <c r="M482" s="1"/>
      <c r="N482" s="1">
        <v>7581</v>
      </c>
      <c r="O482" s="1">
        <v>50</v>
      </c>
      <c r="P482" s="2">
        <v>45630</v>
      </c>
      <c r="Q482" s="1"/>
    </row>
    <row r="483" spans="1:17" x14ac:dyDescent="0.35">
      <c r="A483" s="1" t="s">
        <v>560</v>
      </c>
      <c r="B483" s="1" t="s">
        <v>61</v>
      </c>
      <c r="C483" s="1" t="s">
        <v>62</v>
      </c>
      <c r="D483" s="1" t="s">
        <v>63</v>
      </c>
      <c r="E483" s="1" t="s">
        <v>76</v>
      </c>
      <c r="F483" s="1" t="s">
        <v>169</v>
      </c>
      <c r="G483" s="1" t="s">
        <v>25</v>
      </c>
      <c r="H483" s="2">
        <v>45405</v>
      </c>
      <c r="I483" s="1" t="s">
        <v>26</v>
      </c>
      <c r="J483" s="1" t="s">
        <v>427</v>
      </c>
      <c r="K483" s="1">
        <v>3</v>
      </c>
      <c r="L483" s="1"/>
      <c r="M483" s="1"/>
      <c r="N483" s="1">
        <v>5827</v>
      </c>
      <c r="O483" s="1">
        <v>30</v>
      </c>
      <c r="P483" s="2">
        <v>45737</v>
      </c>
      <c r="Q483" s="1"/>
    </row>
    <row r="484" spans="1:17" x14ac:dyDescent="0.35">
      <c r="A484" s="1" t="s">
        <v>561</v>
      </c>
      <c r="B484" s="1" t="s">
        <v>78</v>
      </c>
      <c r="C484" s="1" t="s">
        <v>79</v>
      </c>
      <c r="D484" s="1" t="s">
        <v>80</v>
      </c>
      <c r="E484" s="1" t="s">
        <v>120</v>
      </c>
      <c r="F484" s="1" t="s">
        <v>169</v>
      </c>
      <c r="G484" s="1" t="s">
        <v>48</v>
      </c>
      <c r="H484" s="2">
        <v>45406</v>
      </c>
      <c r="I484" s="1" t="s">
        <v>66</v>
      </c>
      <c r="J484" s="1" t="s">
        <v>427</v>
      </c>
      <c r="K484" s="1">
        <v>3</v>
      </c>
      <c r="L484" s="1"/>
      <c r="M484" s="1"/>
      <c r="N484" s="1">
        <v>7754</v>
      </c>
      <c r="O484" s="1">
        <v>50</v>
      </c>
      <c r="P484" s="2">
        <v>45682</v>
      </c>
      <c r="Q484" s="1"/>
    </row>
    <row r="485" spans="1:17" x14ac:dyDescent="0.35">
      <c r="A485" s="1" t="s">
        <v>562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169</v>
      </c>
      <c r="G485" s="1" t="s">
        <v>59</v>
      </c>
      <c r="H485" s="2">
        <v>45401</v>
      </c>
      <c r="I485" s="1" t="s">
        <v>66</v>
      </c>
      <c r="J485" s="1" t="s">
        <v>427</v>
      </c>
      <c r="K485" s="1">
        <v>3</v>
      </c>
      <c r="L485" s="1"/>
      <c r="M485" s="1"/>
      <c r="N485" s="1">
        <v>542</v>
      </c>
      <c r="O485" s="1">
        <v>10</v>
      </c>
      <c r="P485" s="2">
        <v>45448</v>
      </c>
      <c r="Q485" s="1"/>
    </row>
    <row r="486" spans="1:17" x14ac:dyDescent="0.35">
      <c r="A486" s="1" t="s">
        <v>563</v>
      </c>
      <c r="B486" s="1" t="s">
        <v>61</v>
      </c>
      <c r="C486" s="1" t="s">
        <v>62</v>
      </c>
      <c r="D486" s="1" t="s">
        <v>63</v>
      </c>
      <c r="E486" s="1" t="s">
        <v>23</v>
      </c>
      <c r="F486" s="1" t="s">
        <v>169</v>
      </c>
      <c r="G486" s="1" t="s">
        <v>39</v>
      </c>
      <c r="H486" s="2">
        <v>45424</v>
      </c>
      <c r="I486" s="1" t="s">
        <v>26</v>
      </c>
      <c r="J486" s="1" t="s">
        <v>427</v>
      </c>
      <c r="K486" s="1">
        <v>3</v>
      </c>
      <c r="L486" s="1"/>
      <c r="M486" s="1"/>
      <c r="N486" s="1">
        <v>5161</v>
      </c>
      <c r="O486" s="1">
        <v>40</v>
      </c>
      <c r="P486" s="2">
        <v>45551</v>
      </c>
      <c r="Q486" s="1"/>
    </row>
    <row r="487" spans="1:17" x14ac:dyDescent="0.35">
      <c r="A487" s="1" t="s">
        <v>564</v>
      </c>
      <c r="B487" s="1" t="s">
        <v>35</v>
      </c>
      <c r="C487" s="1" t="s">
        <v>36</v>
      </c>
      <c r="D487" s="1" t="s">
        <v>37</v>
      </c>
      <c r="E487" s="1" t="s">
        <v>76</v>
      </c>
      <c r="F487" s="1" t="s">
        <v>169</v>
      </c>
      <c r="G487" s="1" t="s">
        <v>25</v>
      </c>
      <c r="H487" s="2">
        <v>45408</v>
      </c>
      <c r="I487" s="1" t="s">
        <v>66</v>
      </c>
      <c r="J487" s="1" t="s">
        <v>427</v>
      </c>
      <c r="K487" s="1">
        <v>3</v>
      </c>
      <c r="L487" s="1"/>
      <c r="M487" s="1"/>
      <c r="N487" s="1">
        <v>860</v>
      </c>
      <c r="O487" s="1">
        <v>30</v>
      </c>
      <c r="P487" s="2">
        <v>45750</v>
      </c>
      <c r="Q487" s="1"/>
    </row>
    <row r="488" spans="1:17" x14ac:dyDescent="0.35">
      <c r="A488" s="1" t="s">
        <v>565</v>
      </c>
      <c r="B488" s="1" t="s">
        <v>56</v>
      </c>
      <c r="C488" s="1" t="s">
        <v>57</v>
      </c>
      <c r="D488" s="1" t="s">
        <v>58</v>
      </c>
      <c r="E488" s="1" t="s">
        <v>32</v>
      </c>
      <c r="F488" s="1" t="s">
        <v>169</v>
      </c>
      <c r="G488" s="1" t="s">
        <v>85</v>
      </c>
      <c r="H488" s="2">
        <v>45384</v>
      </c>
      <c r="I488" s="1" t="s">
        <v>66</v>
      </c>
      <c r="J488" s="1" t="s">
        <v>427</v>
      </c>
      <c r="K488" s="1">
        <v>3</v>
      </c>
      <c r="L488" s="1"/>
      <c r="M488" s="1"/>
      <c r="N488" s="1">
        <v>2664</v>
      </c>
      <c r="O488" s="1">
        <v>30</v>
      </c>
      <c r="P488" s="2">
        <v>45505</v>
      </c>
      <c r="Q488" s="1"/>
    </row>
    <row r="489" spans="1:17" x14ac:dyDescent="0.35">
      <c r="A489" s="1" t="s">
        <v>566</v>
      </c>
      <c r="B489" s="1" t="s">
        <v>61</v>
      </c>
      <c r="C489" s="1" t="s">
        <v>62</v>
      </c>
      <c r="D489" s="1" t="s">
        <v>63</v>
      </c>
      <c r="E489" s="1" t="s">
        <v>54</v>
      </c>
      <c r="F489" s="1" t="s">
        <v>169</v>
      </c>
      <c r="G489" s="1" t="s">
        <v>48</v>
      </c>
      <c r="H489" s="2">
        <v>45412</v>
      </c>
      <c r="I489" s="1" t="s">
        <v>66</v>
      </c>
      <c r="J489" s="1" t="s">
        <v>427</v>
      </c>
      <c r="K489" s="1">
        <v>3</v>
      </c>
      <c r="L489" s="1"/>
      <c r="M489" s="1"/>
      <c r="N489" s="1">
        <v>7808</v>
      </c>
      <c r="O489" s="1">
        <v>20</v>
      </c>
      <c r="P489" s="2">
        <v>45600</v>
      </c>
      <c r="Q489" s="1"/>
    </row>
    <row r="490" spans="1:17" x14ac:dyDescent="0.35">
      <c r="A490" s="1" t="s">
        <v>567</v>
      </c>
      <c r="B490" s="1" t="s">
        <v>61</v>
      </c>
      <c r="C490" s="1" t="s">
        <v>62</v>
      </c>
      <c r="D490" s="1" t="s">
        <v>63</v>
      </c>
      <c r="E490" s="1" t="s">
        <v>124</v>
      </c>
      <c r="F490" s="1" t="s">
        <v>169</v>
      </c>
      <c r="G490" s="1" t="s">
        <v>33</v>
      </c>
      <c r="H490" s="2">
        <v>45434</v>
      </c>
      <c r="I490" s="1" t="s">
        <v>66</v>
      </c>
      <c r="J490" s="1" t="s">
        <v>427</v>
      </c>
      <c r="K490" s="1">
        <v>3</v>
      </c>
      <c r="L490" s="1"/>
      <c r="M490" s="1"/>
      <c r="N490" s="1">
        <v>5821</v>
      </c>
      <c r="O490" s="1">
        <v>30</v>
      </c>
      <c r="P490" s="2">
        <v>45456</v>
      </c>
      <c r="Q490" s="1"/>
    </row>
    <row r="491" spans="1:17" x14ac:dyDescent="0.35">
      <c r="A491" s="1" t="s">
        <v>568</v>
      </c>
      <c r="B491" s="1" t="s">
        <v>61</v>
      </c>
      <c r="C491" s="1" t="s">
        <v>62</v>
      </c>
      <c r="D491" s="1" t="s">
        <v>63</v>
      </c>
      <c r="E491" s="1" t="s">
        <v>54</v>
      </c>
      <c r="F491" s="1" t="s">
        <v>169</v>
      </c>
      <c r="G491" s="1" t="s">
        <v>74</v>
      </c>
      <c r="H491" s="2">
        <v>45398</v>
      </c>
      <c r="I491" s="1" t="s">
        <v>26</v>
      </c>
      <c r="J491" s="1" t="s">
        <v>427</v>
      </c>
      <c r="K491" s="1">
        <v>3</v>
      </c>
      <c r="L491" s="1"/>
      <c r="M491" s="1"/>
      <c r="N491" s="1">
        <v>6404</v>
      </c>
      <c r="O491" s="1">
        <v>40</v>
      </c>
      <c r="P491" s="2">
        <v>45495</v>
      </c>
      <c r="Q491" s="1"/>
    </row>
    <row r="492" spans="1:17" x14ac:dyDescent="0.35">
      <c r="A492" s="1" t="s">
        <v>569</v>
      </c>
      <c r="B492" s="1" t="s">
        <v>51</v>
      </c>
      <c r="C492" s="1" t="s">
        <v>52</v>
      </c>
      <c r="D492" s="1" t="s">
        <v>53</v>
      </c>
      <c r="E492" s="1" t="s">
        <v>68</v>
      </c>
      <c r="F492" s="1" t="s">
        <v>169</v>
      </c>
      <c r="G492" s="1" t="s">
        <v>48</v>
      </c>
      <c r="H492" s="2">
        <v>45443</v>
      </c>
      <c r="I492" s="1" t="s">
        <v>66</v>
      </c>
      <c r="J492" s="1" t="s">
        <v>427</v>
      </c>
      <c r="K492" s="1">
        <v>3</v>
      </c>
      <c r="L492" s="1"/>
      <c r="M492" s="1"/>
      <c r="N492" s="1">
        <v>1872</v>
      </c>
      <c r="O492" s="1">
        <v>20</v>
      </c>
      <c r="P492" s="2">
        <v>45722</v>
      </c>
      <c r="Q492" s="1"/>
    </row>
    <row r="493" spans="1:17" x14ac:dyDescent="0.35">
      <c r="A493" s="1" t="s">
        <v>570</v>
      </c>
      <c r="B493" s="1" t="s">
        <v>71</v>
      </c>
      <c r="C493" s="1" t="s">
        <v>72</v>
      </c>
      <c r="D493" s="1" t="s">
        <v>73</v>
      </c>
      <c r="E493" s="1" t="s">
        <v>38</v>
      </c>
      <c r="F493" s="1" t="s">
        <v>169</v>
      </c>
      <c r="G493" s="1" t="s">
        <v>39</v>
      </c>
      <c r="H493" s="2">
        <v>45366</v>
      </c>
      <c r="I493" s="1" t="s">
        <v>26</v>
      </c>
      <c r="J493" s="1" t="s">
        <v>427</v>
      </c>
      <c r="K493" s="1">
        <v>3</v>
      </c>
      <c r="L493" s="1"/>
      <c r="M493" s="1"/>
      <c r="N493" s="1">
        <v>7798</v>
      </c>
      <c r="O493" s="1">
        <v>40</v>
      </c>
      <c r="P493" s="2">
        <v>45716</v>
      </c>
      <c r="Q493" s="1"/>
    </row>
    <row r="494" spans="1:17" x14ac:dyDescent="0.35">
      <c r="A494" s="1" t="s">
        <v>571</v>
      </c>
      <c r="B494" s="1" t="s">
        <v>41</v>
      </c>
      <c r="C494" s="1" t="s">
        <v>42</v>
      </c>
      <c r="D494" s="1" t="s">
        <v>43</v>
      </c>
      <c r="E494" s="1" t="s">
        <v>120</v>
      </c>
      <c r="F494" s="1" t="s">
        <v>169</v>
      </c>
      <c r="G494" s="1" t="s">
        <v>39</v>
      </c>
      <c r="H494" s="2">
        <v>45353</v>
      </c>
      <c r="I494" s="1" t="s">
        <v>26</v>
      </c>
      <c r="J494" s="1" t="s">
        <v>427</v>
      </c>
      <c r="K494" s="1">
        <v>3</v>
      </c>
      <c r="L494" s="1"/>
      <c r="M494" s="1"/>
      <c r="N494" s="1">
        <v>2725</v>
      </c>
      <c r="O494" s="1">
        <v>50</v>
      </c>
      <c r="P494" s="2">
        <v>45474</v>
      </c>
      <c r="Q494" s="1"/>
    </row>
    <row r="495" spans="1:17" x14ac:dyDescent="0.35">
      <c r="A495" s="1" t="s">
        <v>572</v>
      </c>
      <c r="B495" s="1" t="s">
        <v>61</v>
      </c>
      <c r="C495" s="1" t="s">
        <v>62</v>
      </c>
      <c r="D495" s="1" t="s">
        <v>63</v>
      </c>
      <c r="E495" s="1" t="s">
        <v>100</v>
      </c>
      <c r="F495" s="1" t="s">
        <v>169</v>
      </c>
      <c r="G495" s="1" t="s">
        <v>33</v>
      </c>
      <c r="H495" s="2">
        <v>45361</v>
      </c>
      <c r="I495" s="1" t="s">
        <v>26</v>
      </c>
      <c r="J495" s="1" t="s">
        <v>427</v>
      </c>
      <c r="K495" s="1">
        <v>3</v>
      </c>
      <c r="L495" s="1"/>
      <c r="M495" s="1"/>
      <c r="N495" s="1">
        <v>653</v>
      </c>
      <c r="O495" s="1">
        <v>40</v>
      </c>
      <c r="P495" s="2">
        <v>45493</v>
      </c>
      <c r="Q495" s="1"/>
    </row>
    <row r="496" spans="1:17" x14ac:dyDescent="0.35">
      <c r="A496" s="1" t="s">
        <v>573</v>
      </c>
      <c r="B496" s="1" t="s">
        <v>20</v>
      </c>
      <c r="C496" s="1" t="s">
        <v>21</v>
      </c>
      <c r="D496" s="1" t="s">
        <v>22</v>
      </c>
      <c r="E496" s="1" t="s">
        <v>84</v>
      </c>
      <c r="F496" s="1" t="s">
        <v>169</v>
      </c>
      <c r="G496" s="1" t="s">
        <v>74</v>
      </c>
      <c r="H496" s="2">
        <v>45443</v>
      </c>
      <c r="I496" s="1" t="s">
        <v>66</v>
      </c>
      <c r="J496" s="1" t="s">
        <v>427</v>
      </c>
      <c r="K496" s="1">
        <v>3</v>
      </c>
      <c r="L496" s="1"/>
      <c r="M496" s="1"/>
      <c r="N496" s="1">
        <v>3845</v>
      </c>
      <c r="O496" s="1">
        <v>50</v>
      </c>
      <c r="P496" s="2">
        <v>45648</v>
      </c>
      <c r="Q496" s="1"/>
    </row>
    <row r="497" spans="1:17" x14ac:dyDescent="0.35">
      <c r="A497" s="1" t="s">
        <v>574</v>
      </c>
      <c r="B497" s="1" t="s">
        <v>78</v>
      </c>
      <c r="C497" s="1" t="s">
        <v>79</v>
      </c>
      <c r="D497" s="1" t="s">
        <v>80</v>
      </c>
      <c r="E497" s="1" t="s">
        <v>47</v>
      </c>
      <c r="F497" s="1" t="s">
        <v>169</v>
      </c>
      <c r="G497" s="1" t="s">
        <v>33</v>
      </c>
      <c r="H497" s="2">
        <v>45378</v>
      </c>
      <c r="I497" s="1" t="s">
        <v>66</v>
      </c>
      <c r="J497" s="1" t="s">
        <v>427</v>
      </c>
      <c r="K497" s="1">
        <v>3</v>
      </c>
      <c r="L497" s="1"/>
      <c r="M497" s="1"/>
      <c r="N497" s="1">
        <v>2862</v>
      </c>
      <c r="O497" s="1">
        <v>70</v>
      </c>
      <c r="P497" s="2">
        <v>45446</v>
      </c>
      <c r="Q497" s="1"/>
    </row>
    <row r="498" spans="1:17" x14ac:dyDescent="0.35">
      <c r="A498" s="1" t="s">
        <v>575</v>
      </c>
      <c r="B498" s="1" t="s">
        <v>71</v>
      </c>
      <c r="C498" s="1" t="s">
        <v>72</v>
      </c>
      <c r="D498" s="1" t="s">
        <v>73</v>
      </c>
      <c r="E498" s="1" t="s">
        <v>47</v>
      </c>
      <c r="F498" s="1" t="s">
        <v>169</v>
      </c>
      <c r="G498" s="1" t="s">
        <v>33</v>
      </c>
      <c r="H498" s="2">
        <v>45294</v>
      </c>
      <c r="I498" s="1" t="s">
        <v>26</v>
      </c>
      <c r="J498" s="1" t="s">
        <v>427</v>
      </c>
      <c r="K498" s="1">
        <v>3</v>
      </c>
      <c r="L498" s="1"/>
      <c r="M498" s="1"/>
      <c r="N498" s="1">
        <v>6413</v>
      </c>
      <c r="O498" s="1">
        <v>30</v>
      </c>
      <c r="P498" s="2">
        <v>45551</v>
      </c>
      <c r="Q498" s="1"/>
    </row>
    <row r="499" spans="1:17" x14ac:dyDescent="0.35">
      <c r="A499" s="1" t="s">
        <v>576</v>
      </c>
      <c r="B499" s="1" t="s">
        <v>61</v>
      </c>
      <c r="C499" s="1" t="s">
        <v>62</v>
      </c>
      <c r="D499" s="1" t="s">
        <v>63</v>
      </c>
      <c r="E499" s="1" t="s">
        <v>44</v>
      </c>
      <c r="F499" s="1" t="s">
        <v>169</v>
      </c>
      <c r="G499" s="1" t="s">
        <v>33</v>
      </c>
      <c r="H499" s="2">
        <v>45326</v>
      </c>
      <c r="I499" s="1" t="s">
        <v>66</v>
      </c>
      <c r="J499" s="1" t="s">
        <v>427</v>
      </c>
      <c r="K499" s="1">
        <v>3</v>
      </c>
      <c r="L499" s="1"/>
      <c r="M499" s="1"/>
      <c r="N499" s="1">
        <v>5296</v>
      </c>
      <c r="O499" s="1">
        <v>30</v>
      </c>
      <c r="P499" s="2">
        <v>45369</v>
      </c>
      <c r="Q499" s="1"/>
    </row>
    <row r="500" spans="1:17" x14ac:dyDescent="0.35">
      <c r="A500" s="1" t="s">
        <v>577</v>
      </c>
      <c r="B500" s="1" t="s">
        <v>56</v>
      </c>
      <c r="C500" s="1" t="s">
        <v>57</v>
      </c>
      <c r="D500" s="1" t="s">
        <v>58</v>
      </c>
      <c r="E500" s="1" t="s">
        <v>103</v>
      </c>
      <c r="F500" s="1" t="s">
        <v>169</v>
      </c>
      <c r="G500" s="1" t="s">
        <v>59</v>
      </c>
      <c r="H500" s="2">
        <v>45301</v>
      </c>
      <c r="I500" s="1" t="s">
        <v>66</v>
      </c>
      <c r="J500" s="1" t="s">
        <v>427</v>
      </c>
      <c r="K500" s="1">
        <v>3</v>
      </c>
      <c r="L500" s="1"/>
      <c r="M500" s="1"/>
      <c r="N500" s="1">
        <v>2269</v>
      </c>
      <c r="O500" s="1">
        <v>30</v>
      </c>
      <c r="P500" s="2">
        <v>45642</v>
      </c>
      <c r="Q500" s="1"/>
    </row>
    <row r="501" spans="1:17" x14ac:dyDescent="0.35">
      <c r="A501" s="1" t="s">
        <v>578</v>
      </c>
      <c r="B501" s="1" t="s">
        <v>29</v>
      </c>
      <c r="C501" s="1" t="s">
        <v>30</v>
      </c>
      <c r="D501" s="1" t="s">
        <v>31</v>
      </c>
      <c r="E501" s="1" t="s">
        <v>54</v>
      </c>
      <c r="F501" s="1" t="s">
        <v>169</v>
      </c>
      <c r="G501" s="1" t="s">
        <v>59</v>
      </c>
      <c r="H501" s="2">
        <v>45333</v>
      </c>
      <c r="I501" s="1" t="s">
        <v>26</v>
      </c>
      <c r="J501" s="1" t="s">
        <v>427</v>
      </c>
      <c r="K501" s="1">
        <v>3</v>
      </c>
      <c r="L501" s="1"/>
      <c r="M501" s="1"/>
      <c r="N501" s="1">
        <v>5129</v>
      </c>
      <c r="O501" s="1">
        <v>30</v>
      </c>
      <c r="P501" s="2">
        <v>45386</v>
      </c>
      <c r="Q501" s="1"/>
    </row>
    <row r="502" spans="1:17" x14ac:dyDescent="0.35">
      <c r="A502" s="1" t="s">
        <v>579</v>
      </c>
      <c r="B502" s="1" t="s">
        <v>56</v>
      </c>
      <c r="C502" s="1" t="s">
        <v>57</v>
      </c>
      <c r="D502" s="1" t="s">
        <v>58</v>
      </c>
      <c r="E502" s="1" t="s">
        <v>68</v>
      </c>
      <c r="F502" s="1" t="s">
        <v>169</v>
      </c>
      <c r="G502" s="1" t="s">
        <v>25</v>
      </c>
      <c r="H502" s="2">
        <v>45305</v>
      </c>
      <c r="I502" s="1" t="s">
        <v>26</v>
      </c>
      <c r="J502" s="1" t="s">
        <v>427</v>
      </c>
      <c r="K502" s="1">
        <v>3</v>
      </c>
      <c r="L502" s="1"/>
      <c r="M502" s="1"/>
      <c r="N502" s="1">
        <v>3756</v>
      </c>
      <c r="O502" s="1">
        <v>20</v>
      </c>
      <c r="P502" s="2">
        <v>45456</v>
      </c>
      <c r="Q502" s="1"/>
    </row>
    <row r="503" spans="1:17" x14ac:dyDescent="0.35">
      <c r="A503" s="1" t="s">
        <v>580</v>
      </c>
      <c r="B503" s="1" t="s">
        <v>51</v>
      </c>
      <c r="C503" s="1" t="s">
        <v>52</v>
      </c>
      <c r="D503" s="1" t="s">
        <v>53</v>
      </c>
      <c r="E503" s="1" t="s">
        <v>100</v>
      </c>
      <c r="F503" s="1" t="s">
        <v>169</v>
      </c>
      <c r="G503" s="1" t="s">
        <v>48</v>
      </c>
      <c r="H503" s="2">
        <v>45385</v>
      </c>
      <c r="I503" s="1" t="s">
        <v>26</v>
      </c>
      <c r="J503" s="1" t="s">
        <v>427</v>
      </c>
      <c r="K503" s="1">
        <v>3</v>
      </c>
      <c r="L503" s="1"/>
      <c r="M503" s="1"/>
      <c r="N503" s="1">
        <v>7165</v>
      </c>
      <c r="O503" s="1">
        <v>40</v>
      </c>
      <c r="P503" s="2">
        <v>45628</v>
      </c>
      <c r="Q503" s="1"/>
    </row>
    <row r="504" spans="1:17" x14ac:dyDescent="0.35">
      <c r="A504" s="1" t="s">
        <v>581</v>
      </c>
      <c r="B504" s="1" t="s">
        <v>56</v>
      </c>
      <c r="C504" s="1" t="s">
        <v>57</v>
      </c>
      <c r="D504" s="1" t="s">
        <v>58</v>
      </c>
      <c r="E504" s="1" t="s">
        <v>47</v>
      </c>
      <c r="F504" s="1" t="s">
        <v>169</v>
      </c>
      <c r="G504" s="1" t="s">
        <v>33</v>
      </c>
      <c r="H504" s="2">
        <v>45311</v>
      </c>
      <c r="I504" s="1" t="s">
        <v>49</v>
      </c>
      <c r="J504" s="1" t="s">
        <v>427</v>
      </c>
      <c r="K504" s="1">
        <v>3</v>
      </c>
      <c r="L504" s="1"/>
      <c r="M504" s="1"/>
      <c r="N504" s="1">
        <v>1241</v>
      </c>
      <c r="O504" s="1">
        <v>40</v>
      </c>
      <c r="P504" s="2">
        <v>45544</v>
      </c>
      <c r="Q504" s="1"/>
    </row>
    <row r="505" spans="1:17" x14ac:dyDescent="0.35">
      <c r="A505" s="1" t="s">
        <v>582</v>
      </c>
      <c r="B505" s="1" t="s">
        <v>56</v>
      </c>
      <c r="C505" s="1" t="s">
        <v>57</v>
      </c>
      <c r="D505" s="1" t="s">
        <v>58</v>
      </c>
      <c r="E505" s="1" t="s">
        <v>47</v>
      </c>
      <c r="F505" s="1" t="s">
        <v>169</v>
      </c>
      <c r="G505" s="1" t="s">
        <v>25</v>
      </c>
      <c r="H505" s="2">
        <v>45368</v>
      </c>
      <c r="I505" s="1" t="s">
        <v>26</v>
      </c>
      <c r="J505" s="1" t="s">
        <v>427</v>
      </c>
      <c r="K505" s="1">
        <v>3</v>
      </c>
      <c r="L505" s="1"/>
      <c r="M505" s="1"/>
      <c r="N505" s="1">
        <v>4487</v>
      </c>
      <c r="O505" s="1">
        <v>40</v>
      </c>
      <c r="P505" s="2">
        <v>45690</v>
      </c>
      <c r="Q505" s="1"/>
    </row>
    <row r="506" spans="1:17" x14ac:dyDescent="0.35">
      <c r="A506" s="1" t="s">
        <v>583</v>
      </c>
      <c r="B506" s="1" t="s">
        <v>20</v>
      </c>
      <c r="C506" s="1" t="s">
        <v>21</v>
      </c>
      <c r="D506" s="1" t="s">
        <v>22</v>
      </c>
      <c r="E506" s="1" t="s">
        <v>64</v>
      </c>
      <c r="F506" s="1" t="s">
        <v>169</v>
      </c>
      <c r="G506" s="1" t="s">
        <v>74</v>
      </c>
      <c r="H506" s="2">
        <v>45343</v>
      </c>
      <c r="I506" s="1" t="s">
        <v>26</v>
      </c>
      <c r="J506" s="1" t="s">
        <v>427</v>
      </c>
      <c r="K506" s="1">
        <v>3</v>
      </c>
      <c r="L506" s="1"/>
      <c r="M506" s="1"/>
      <c r="N506" s="1">
        <v>1725</v>
      </c>
      <c r="O506" s="1">
        <v>60</v>
      </c>
      <c r="P506" s="2">
        <v>45454</v>
      </c>
      <c r="Q506" s="1"/>
    </row>
    <row r="507" spans="1:17" x14ac:dyDescent="0.35">
      <c r="A507" s="1" t="s">
        <v>584</v>
      </c>
      <c r="B507" s="1" t="s">
        <v>61</v>
      </c>
      <c r="C507" s="1" t="s">
        <v>62</v>
      </c>
      <c r="D507" s="1" t="s">
        <v>63</v>
      </c>
      <c r="E507" s="1" t="s">
        <v>100</v>
      </c>
      <c r="F507" s="1" t="s">
        <v>169</v>
      </c>
      <c r="G507" s="1" t="s">
        <v>48</v>
      </c>
      <c r="H507" s="2">
        <v>45414</v>
      </c>
      <c r="I507" s="1" t="s">
        <v>66</v>
      </c>
      <c r="J507" s="1" t="s">
        <v>427</v>
      </c>
      <c r="K507" s="1">
        <v>3</v>
      </c>
      <c r="L507" s="1"/>
      <c r="M507" s="1"/>
      <c r="N507" s="1">
        <v>2081</v>
      </c>
      <c r="O507" s="1">
        <v>70</v>
      </c>
      <c r="P507" s="2">
        <v>45436</v>
      </c>
      <c r="Q507" s="1"/>
    </row>
    <row r="508" spans="1:17" x14ac:dyDescent="0.35">
      <c r="A508" s="1" t="s">
        <v>585</v>
      </c>
      <c r="B508" s="1" t="s">
        <v>29</v>
      </c>
      <c r="C508" s="1" t="s">
        <v>30</v>
      </c>
      <c r="D508" s="1" t="s">
        <v>31</v>
      </c>
      <c r="E508" s="1" t="s">
        <v>54</v>
      </c>
      <c r="F508" s="1" t="s">
        <v>169</v>
      </c>
      <c r="G508" s="1" t="s">
        <v>33</v>
      </c>
      <c r="H508" s="2">
        <v>45299</v>
      </c>
      <c r="I508" s="1" t="s">
        <v>66</v>
      </c>
      <c r="J508" s="1" t="s">
        <v>427</v>
      </c>
      <c r="K508" s="1">
        <v>3</v>
      </c>
      <c r="L508" s="1"/>
      <c r="M508" s="1"/>
      <c r="N508" s="1">
        <v>4044</v>
      </c>
      <c r="O508" s="1">
        <v>60</v>
      </c>
      <c r="P508" s="2">
        <v>45516</v>
      </c>
      <c r="Q508" s="1"/>
    </row>
    <row r="509" spans="1:17" x14ac:dyDescent="0.35">
      <c r="A509" s="1" t="s">
        <v>586</v>
      </c>
      <c r="B509" s="1" t="s">
        <v>56</v>
      </c>
      <c r="C509" s="1" t="s">
        <v>57</v>
      </c>
      <c r="D509" s="1" t="s">
        <v>58</v>
      </c>
      <c r="E509" s="1" t="s">
        <v>47</v>
      </c>
      <c r="F509" s="1" t="s">
        <v>169</v>
      </c>
      <c r="G509" s="1" t="s">
        <v>59</v>
      </c>
      <c r="H509" s="2">
        <v>45342</v>
      </c>
      <c r="I509" s="1" t="s">
        <v>66</v>
      </c>
      <c r="J509" s="1" t="s">
        <v>427</v>
      </c>
      <c r="K509" s="1">
        <v>3</v>
      </c>
      <c r="L509" s="1"/>
      <c r="M509" s="1"/>
      <c r="N509" s="1">
        <v>741</v>
      </c>
      <c r="O509" s="1">
        <v>60</v>
      </c>
      <c r="P509" s="2">
        <v>45431</v>
      </c>
      <c r="Q509" s="1"/>
    </row>
    <row r="510" spans="1:17" x14ac:dyDescent="0.35">
      <c r="A510" s="1" t="s">
        <v>587</v>
      </c>
      <c r="B510" s="1" t="s">
        <v>56</v>
      </c>
      <c r="C510" s="1" t="s">
        <v>57</v>
      </c>
      <c r="D510" s="1" t="s">
        <v>58</v>
      </c>
      <c r="E510" s="1" t="s">
        <v>47</v>
      </c>
      <c r="F510" s="1" t="s">
        <v>169</v>
      </c>
      <c r="G510" s="1" t="s">
        <v>33</v>
      </c>
      <c r="H510" s="2">
        <v>45408</v>
      </c>
      <c r="I510" s="1" t="s">
        <v>66</v>
      </c>
      <c r="J510" s="1" t="s">
        <v>427</v>
      </c>
      <c r="K510" s="1">
        <v>3</v>
      </c>
      <c r="L510" s="1"/>
      <c r="M510" s="1"/>
      <c r="N510" s="1">
        <v>5826</v>
      </c>
      <c r="O510" s="1">
        <v>40</v>
      </c>
      <c r="P510" s="2">
        <v>45644</v>
      </c>
      <c r="Q510" s="1"/>
    </row>
    <row r="511" spans="1:17" x14ac:dyDescent="0.35">
      <c r="A511" s="1" t="s">
        <v>588</v>
      </c>
      <c r="B511" s="1" t="s">
        <v>56</v>
      </c>
      <c r="C511" s="1" t="s">
        <v>57</v>
      </c>
      <c r="D511" s="1" t="s">
        <v>58</v>
      </c>
      <c r="E511" s="1" t="s">
        <v>23</v>
      </c>
      <c r="F511" s="1" t="s">
        <v>169</v>
      </c>
      <c r="G511" s="1" t="s">
        <v>59</v>
      </c>
      <c r="H511" s="2">
        <v>45318</v>
      </c>
      <c r="I511" s="1" t="s">
        <v>26</v>
      </c>
      <c r="J511" s="1" t="s">
        <v>427</v>
      </c>
      <c r="K511" s="1">
        <v>3</v>
      </c>
      <c r="L511" s="1"/>
      <c r="M511" s="1"/>
      <c r="N511" s="1">
        <v>6543</v>
      </c>
      <c r="O511" s="1">
        <v>20</v>
      </c>
      <c r="P511" s="2">
        <v>45395</v>
      </c>
      <c r="Q511" s="1"/>
    </row>
    <row r="512" spans="1:17" x14ac:dyDescent="0.35">
      <c r="A512" s="1" t="s">
        <v>589</v>
      </c>
      <c r="B512" s="1" t="s">
        <v>29</v>
      </c>
      <c r="C512" s="1" t="s">
        <v>30</v>
      </c>
      <c r="D512" s="1" t="s">
        <v>31</v>
      </c>
      <c r="E512" s="1" t="s">
        <v>54</v>
      </c>
      <c r="F512" s="1" t="s">
        <v>169</v>
      </c>
      <c r="G512" s="1" t="s">
        <v>25</v>
      </c>
      <c r="H512" s="2">
        <v>45406</v>
      </c>
      <c r="I512" s="1" t="s">
        <v>66</v>
      </c>
      <c r="J512" s="1" t="s">
        <v>427</v>
      </c>
      <c r="K512" s="1">
        <v>3</v>
      </c>
      <c r="L512" s="1"/>
      <c r="M512" s="1"/>
      <c r="N512" s="1">
        <v>1554</v>
      </c>
      <c r="O512" s="1">
        <v>50</v>
      </c>
      <c r="P512" s="2">
        <v>45712</v>
      </c>
      <c r="Q512" s="1"/>
    </row>
    <row r="513" spans="1:17" x14ac:dyDescent="0.35">
      <c r="A513" s="1" t="s">
        <v>590</v>
      </c>
      <c r="B513" s="1" t="s">
        <v>56</v>
      </c>
      <c r="C513" s="1" t="s">
        <v>57</v>
      </c>
      <c r="D513" s="1" t="s">
        <v>58</v>
      </c>
      <c r="E513" s="1" t="s">
        <v>47</v>
      </c>
      <c r="F513" s="1" t="s">
        <v>169</v>
      </c>
      <c r="G513" s="1" t="s">
        <v>48</v>
      </c>
      <c r="H513" s="2">
        <v>45422</v>
      </c>
      <c r="I513" s="1" t="s">
        <v>66</v>
      </c>
      <c r="J513" s="1" t="s">
        <v>427</v>
      </c>
      <c r="K513" s="1">
        <v>3</v>
      </c>
      <c r="L513" s="1"/>
      <c r="M513" s="1"/>
      <c r="N513" s="1">
        <v>3931</v>
      </c>
      <c r="O513" s="1">
        <v>10</v>
      </c>
      <c r="P513" s="2">
        <v>45573</v>
      </c>
      <c r="Q513" s="1"/>
    </row>
    <row r="514" spans="1:17" x14ac:dyDescent="0.35">
      <c r="A514" s="1" t="s">
        <v>591</v>
      </c>
      <c r="B514" s="1" t="s">
        <v>51</v>
      </c>
      <c r="C514" s="1" t="s">
        <v>52</v>
      </c>
      <c r="D514" s="1" t="s">
        <v>53</v>
      </c>
      <c r="E514" s="1" t="s">
        <v>47</v>
      </c>
      <c r="F514" s="1" t="s">
        <v>169</v>
      </c>
      <c r="G514" s="1" t="s">
        <v>39</v>
      </c>
      <c r="H514" s="2">
        <v>45398</v>
      </c>
      <c r="I514" s="1" t="s">
        <v>49</v>
      </c>
      <c r="J514" s="1" t="s">
        <v>427</v>
      </c>
      <c r="K514" s="1">
        <v>3</v>
      </c>
      <c r="L514" s="1"/>
      <c r="M514" s="1"/>
      <c r="N514" s="1">
        <v>5437</v>
      </c>
      <c r="O514" s="1">
        <v>90</v>
      </c>
      <c r="P514" s="2">
        <v>45571</v>
      </c>
      <c r="Q514" s="1"/>
    </row>
    <row r="515" spans="1:17" x14ac:dyDescent="0.35">
      <c r="A515" s="1" t="s">
        <v>592</v>
      </c>
      <c r="B515" s="1" t="s">
        <v>29</v>
      </c>
      <c r="C515" s="1" t="s">
        <v>30</v>
      </c>
      <c r="D515" s="1" t="s">
        <v>31</v>
      </c>
      <c r="E515" s="1" t="s">
        <v>23</v>
      </c>
      <c r="F515" s="1" t="s">
        <v>169</v>
      </c>
      <c r="G515" s="1" t="s">
        <v>59</v>
      </c>
      <c r="H515" s="2">
        <v>45392</v>
      </c>
      <c r="I515" s="1" t="s">
        <v>66</v>
      </c>
      <c r="J515" s="1" t="s">
        <v>427</v>
      </c>
      <c r="K515" s="1">
        <v>3</v>
      </c>
      <c r="L515" s="1"/>
      <c r="M515" s="1"/>
      <c r="N515" s="1">
        <v>3858</v>
      </c>
      <c r="O515" s="1">
        <v>90</v>
      </c>
      <c r="P515" s="2">
        <v>45724</v>
      </c>
      <c r="Q515" s="1"/>
    </row>
    <row r="516" spans="1:17" x14ac:dyDescent="0.35">
      <c r="A516" s="1" t="s">
        <v>593</v>
      </c>
      <c r="B516" s="1" t="s">
        <v>51</v>
      </c>
      <c r="C516" s="1" t="s">
        <v>52</v>
      </c>
      <c r="D516" s="1" t="s">
        <v>53</v>
      </c>
      <c r="E516" s="1" t="s">
        <v>120</v>
      </c>
      <c r="F516" s="1" t="s">
        <v>169</v>
      </c>
      <c r="G516" s="1" t="s">
        <v>87</v>
      </c>
      <c r="H516" s="2">
        <v>45410</v>
      </c>
      <c r="I516" s="1" t="s">
        <v>26</v>
      </c>
      <c r="J516" s="1" t="s">
        <v>427</v>
      </c>
      <c r="K516" s="1">
        <v>3</v>
      </c>
      <c r="L516" s="1"/>
      <c r="M516" s="1"/>
      <c r="N516" s="1">
        <v>5767</v>
      </c>
      <c r="O516" s="1">
        <v>20</v>
      </c>
      <c r="P516" s="2">
        <v>45453</v>
      </c>
      <c r="Q516" s="1"/>
    </row>
    <row r="517" spans="1:17" x14ac:dyDescent="0.35">
      <c r="A517" s="1" t="s">
        <v>594</v>
      </c>
      <c r="B517" s="1" t="s">
        <v>29</v>
      </c>
      <c r="C517" s="1" t="s">
        <v>30</v>
      </c>
      <c r="D517" s="1" t="s">
        <v>31</v>
      </c>
      <c r="E517" s="1" t="s">
        <v>47</v>
      </c>
      <c r="F517" s="1" t="s">
        <v>169</v>
      </c>
      <c r="G517" s="1" t="s">
        <v>33</v>
      </c>
      <c r="H517" s="2">
        <v>45366</v>
      </c>
      <c r="I517" s="1" t="s">
        <v>66</v>
      </c>
      <c r="J517" s="1" t="s">
        <v>427</v>
      </c>
      <c r="K517" s="1">
        <v>3</v>
      </c>
      <c r="L517" s="1"/>
      <c r="M517" s="1"/>
      <c r="N517" s="1">
        <v>1713</v>
      </c>
      <c r="O517" s="1">
        <v>50</v>
      </c>
      <c r="P517" s="2">
        <v>45594</v>
      </c>
      <c r="Q517" s="1"/>
    </row>
    <row r="518" spans="1:17" x14ac:dyDescent="0.35">
      <c r="A518" s="1" t="s">
        <v>595</v>
      </c>
      <c r="B518" s="1" t="s">
        <v>56</v>
      </c>
      <c r="C518" s="1" t="s">
        <v>57</v>
      </c>
      <c r="D518" s="1" t="s">
        <v>58</v>
      </c>
      <c r="E518" s="1" t="s">
        <v>44</v>
      </c>
      <c r="F518" s="1" t="s">
        <v>169</v>
      </c>
      <c r="G518" s="1" t="s">
        <v>74</v>
      </c>
      <c r="H518" s="2">
        <v>45399</v>
      </c>
      <c r="I518" s="1" t="s">
        <v>26</v>
      </c>
      <c r="J518" s="1" t="s">
        <v>427</v>
      </c>
      <c r="K518" s="1">
        <v>3</v>
      </c>
      <c r="L518" s="1"/>
      <c r="M518" s="1"/>
      <c r="N518" s="1">
        <v>2750</v>
      </c>
      <c r="O518" s="1">
        <v>30</v>
      </c>
      <c r="P518" s="2">
        <v>45635</v>
      </c>
      <c r="Q518" s="1"/>
    </row>
    <row r="519" spans="1:17" x14ac:dyDescent="0.35">
      <c r="A519" s="1" t="s">
        <v>596</v>
      </c>
      <c r="B519" s="1" t="s">
        <v>41</v>
      </c>
      <c r="C519" s="1" t="s">
        <v>42</v>
      </c>
      <c r="D519" s="1" t="s">
        <v>43</v>
      </c>
      <c r="E519" s="1" t="s">
        <v>23</v>
      </c>
      <c r="F519" s="1" t="s">
        <v>241</v>
      </c>
      <c r="G519" s="1" t="s">
        <v>48</v>
      </c>
      <c r="H519" s="2">
        <v>45364</v>
      </c>
      <c r="I519" s="1" t="s">
        <v>26</v>
      </c>
      <c r="J519" s="1" t="s">
        <v>427</v>
      </c>
      <c r="K519" s="1">
        <v>3</v>
      </c>
      <c r="L519" s="1"/>
      <c r="M519" s="1"/>
      <c r="N519" s="1">
        <v>5353</v>
      </c>
      <c r="O519" s="1">
        <v>30</v>
      </c>
      <c r="P519" s="2">
        <v>45492</v>
      </c>
      <c r="Q519" s="1"/>
    </row>
    <row r="520" spans="1:17" x14ac:dyDescent="0.35">
      <c r="A520" s="1" t="s">
        <v>597</v>
      </c>
      <c r="B520" s="1" t="s">
        <v>35</v>
      </c>
      <c r="C520" s="1" t="s">
        <v>36</v>
      </c>
      <c r="D520" s="1" t="s">
        <v>37</v>
      </c>
      <c r="E520" s="1" t="s">
        <v>23</v>
      </c>
      <c r="F520" s="1" t="s">
        <v>241</v>
      </c>
      <c r="G520" s="1" t="s">
        <v>48</v>
      </c>
      <c r="H520" s="2">
        <v>45379</v>
      </c>
      <c r="I520" s="1" t="s">
        <v>49</v>
      </c>
      <c r="J520" s="1" t="s">
        <v>427</v>
      </c>
      <c r="K520" s="1">
        <v>3</v>
      </c>
      <c r="L520" s="1"/>
      <c r="M520" s="1"/>
      <c r="N520" s="1">
        <v>19224</v>
      </c>
      <c r="O520" s="1">
        <v>30</v>
      </c>
      <c r="P520" s="2">
        <v>45433</v>
      </c>
      <c r="Q520" s="1"/>
    </row>
    <row r="521" spans="1:17" x14ac:dyDescent="0.35">
      <c r="A521" s="1" t="s">
        <v>598</v>
      </c>
      <c r="B521" s="1" t="s">
        <v>41</v>
      </c>
      <c r="C521" s="1" t="s">
        <v>42</v>
      </c>
      <c r="D521" s="1" t="s">
        <v>43</v>
      </c>
      <c r="E521" s="1" t="s">
        <v>54</v>
      </c>
      <c r="F521" s="1" t="s">
        <v>241</v>
      </c>
      <c r="G521" s="1" t="s">
        <v>39</v>
      </c>
      <c r="H521" s="2">
        <v>45377</v>
      </c>
      <c r="I521" s="1" t="s">
        <v>66</v>
      </c>
      <c r="J521" s="1" t="s">
        <v>427</v>
      </c>
      <c r="K521" s="1">
        <v>3</v>
      </c>
      <c r="L521" s="1"/>
      <c r="M521" s="1"/>
      <c r="N521" s="1">
        <v>5474</v>
      </c>
      <c r="O521" s="1">
        <v>50</v>
      </c>
      <c r="P521" s="2">
        <v>45434</v>
      </c>
      <c r="Q521" s="1"/>
    </row>
    <row r="522" spans="1:17" x14ac:dyDescent="0.35">
      <c r="A522" s="1" t="s">
        <v>599</v>
      </c>
      <c r="B522" s="1" t="s">
        <v>71</v>
      </c>
      <c r="C522" s="1" t="s">
        <v>72</v>
      </c>
      <c r="D522" s="1" t="s">
        <v>73</v>
      </c>
      <c r="E522" s="1" t="s">
        <v>84</v>
      </c>
      <c r="F522" s="1" t="s">
        <v>248</v>
      </c>
      <c r="G522" s="1" t="s">
        <v>25</v>
      </c>
      <c r="H522" s="2">
        <v>45332</v>
      </c>
      <c r="I522" s="1" t="s">
        <v>26</v>
      </c>
      <c r="J522" s="1" t="s">
        <v>427</v>
      </c>
      <c r="K522" s="1">
        <v>3</v>
      </c>
      <c r="L522" s="1"/>
      <c r="M522" s="1"/>
      <c r="N522" s="1">
        <v>13724</v>
      </c>
      <c r="O522" s="1">
        <v>20</v>
      </c>
      <c r="P522" s="2">
        <v>45545</v>
      </c>
      <c r="Q522" s="1"/>
    </row>
    <row r="523" spans="1:17" x14ac:dyDescent="0.35">
      <c r="A523" s="1" t="s">
        <v>600</v>
      </c>
      <c r="B523" s="1" t="s">
        <v>35</v>
      </c>
      <c r="C523" s="1" t="s">
        <v>36</v>
      </c>
      <c r="D523" s="1" t="s">
        <v>37</v>
      </c>
      <c r="E523" s="1" t="s">
        <v>120</v>
      </c>
      <c r="F523" s="1" t="s">
        <v>248</v>
      </c>
      <c r="G523" s="1" t="s">
        <v>39</v>
      </c>
      <c r="H523" s="2">
        <v>45434</v>
      </c>
      <c r="I523" s="1" t="s">
        <v>49</v>
      </c>
      <c r="J523" s="1" t="s">
        <v>427</v>
      </c>
      <c r="K523" s="1">
        <v>3</v>
      </c>
      <c r="L523" s="1"/>
      <c r="M523" s="1"/>
      <c r="N523" s="1">
        <v>11121</v>
      </c>
      <c r="O523" s="1">
        <v>20</v>
      </c>
      <c r="P523" s="2">
        <v>45650</v>
      </c>
      <c r="Q523" s="1"/>
    </row>
    <row r="524" spans="1:17" x14ac:dyDescent="0.35">
      <c r="A524" s="1" t="s">
        <v>601</v>
      </c>
      <c r="B524" s="1" t="s">
        <v>41</v>
      </c>
      <c r="C524" s="1" t="s">
        <v>42</v>
      </c>
      <c r="D524" s="1" t="s">
        <v>43</v>
      </c>
      <c r="E524" s="1" t="s">
        <v>47</v>
      </c>
      <c r="F524" s="1" t="s">
        <v>248</v>
      </c>
      <c r="G524" s="1" t="s">
        <v>25</v>
      </c>
      <c r="H524" s="2">
        <v>45320</v>
      </c>
      <c r="I524" s="1" t="s">
        <v>49</v>
      </c>
      <c r="J524" s="1" t="s">
        <v>427</v>
      </c>
      <c r="K524" s="1">
        <v>3</v>
      </c>
      <c r="L524" s="1"/>
      <c r="M524" s="1"/>
      <c r="N524" s="1">
        <v>14687</v>
      </c>
      <c r="O524" s="1">
        <v>70</v>
      </c>
      <c r="P524" s="2">
        <v>45657</v>
      </c>
      <c r="Q524" s="1"/>
    </row>
    <row r="525" spans="1:17" x14ac:dyDescent="0.35">
      <c r="A525" s="1" t="s">
        <v>602</v>
      </c>
      <c r="B525" s="1" t="s">
        <v>35</v>
      </c>
      <c r="C525" s="1" t="s">
        <v>36</v>
      </c>
      <c r="D525" s="1" t="s">
        <v>37</v>
      </c>
      <c r="E525" s="1" t="s">
        <v>38</v>
      </c>
      <c r="F525" s="1" t="s">
        <v>248</v>
      </c>
      <c r="G525" s="1" t="s">
        <v>25</v>
      </c>
      <c r="H525" s="2">
        <v>45396</v>
      </c>
      <c r="I525" s="1" t="s">
        <v>26</v>
      </c>
      <c r="J525" s="1" t="s">
        <v>427</v>
      </c>
      <c r="K525" s="1">
        <v>3</v>
      </c>
      <c r="L525" s="1"/>
      <c r="M525" s="1"/>
      <c r="N525" s="1">
        <v>4281</v>
      </c>
      <c r="O525" s="1">
        <v>60</v>
      </c>
      <c r="P525" s="2">
        <v>45547</v>
      </c>
      <c r="Q525" s="1"/>
    </row>
    <row r="526" spans="1:17" x14ac:dyDescent="0.35">
      <c r="A526" s="1" t="s">
        <v>603</v>
      </c>
      <c r="B526" s="1" t="s">
        <v>35</v>
      </c>
      <c r="C526" s="1" t="s">
        <v>36</v>
      </c>
      <c r="D526" s="1" t="s">
        <v>37</v>
      </c>
      <c r="E526" s="1" t="s">
        <v>23</v>
      </c>
      <c r="F526" s="1" t="s">
        <v>248</v>
      </c>
      <c r="G526" s="1" t="s">
        <v>74</v>
      </c>
      <c r="H526" s="2">
        <v>45414</v>
      </c>
      <c r="I526" s="1" t="s">
        <v>49</v>
      </c>
      <c r="J526" s="1" t="s">
        <v>427</v>
      </c>
      <c r="K526" s="1">
        <v>3</v>
      </c>
      <c r="L526" s="1"/>
      <c r="M526" s="1"/>
      <c r="N526" s="1">
        <v>3063</v>
      </c>
      <c r="O526" s="1">
        <v>100</v>
      </c>
      <c r="P526" s="2">
        <v>45701</v>
      </c>
      <c r="Q526" s="1"/>
    </row>
    <row r="527" spans="1:17" x14ac:dyDescent="0.35">
      <c r="A527" s="1" t="s">
        <v>604</v>
      </c>
      <c r="B527" s="1" t="s">
        <v>35</v>
      </c>
      <c r="C527" s="1" t="s">
        <v>36</v>
      </c>
      <c r="D527" s="1" t="s">
        <v>37</v>
      </c>
      <c r="E527" s="1" t="s">
        <v>47</v>
      </c>
      <c r="F527" s="1" t="s">
        <v>24</v>
      </c>
      <c r="G527" s="1" t="s">
        <v>33</v>
      </c>
      <c r="H527" s="2">
        <v>45293</v>
      </c>
      <c r="I527" s="1" t="s">
        <v>26</v>
      </c>
      <c r="J527" s="1" t="s">
        <v>605</v>
      </c>
      <c r="K527" s="1">
        <v>1</v>
      </c>
      <c r="L527" s="1"/>
      <c r="M527" s="1"/>
      <c r="N527" s="1">
        <v>478</v>
      </c>
      <c r="O527" s="1">
        <v>50</v>
      </c>
      <c r="P527" s="2">
        <v>45596</v>
      </c>
      <c r="Q527" s="1"/>
    </row>
    <row r="528" spans="1:17" x14ac:dyDescent="0.35">
      <c r="A528" s="1" t="s">
        <v>606</v>
      </c>
      <c r="B528" s="1" t="s">
        <v>51</v>
      </c>
      <c r="C528" s="1" t="s">
        <v>52</v>
      </c>
      <c r="D528" s="1" t="s">
        <v>53</v>
      </c>
      <c r="E528" s="1" t="s">
        <v>54</v>
      </c>
      <c r="F528" s="1" t="s">
        <v>24</v>
      </c>
      <c r="G528" s="1" t="s">
        <v>48</v>
      </c>
      <c r="H528" s="2">
        <v>45422</v>
      </c>
      <c r="I528" s="1" t="s">
        <v>49</v>
      </c>
      <c r="J528" s="1" t="s">
        <v>605</v>
      </c>
      <c r="K528" s="1">
        <v>1</v>
      </c>
      <c r="L528" s="1"/>
      <c r="M528" s="1"/>
      <c r="N528" s="1">
        <v>1380</v>
      </c>
      <c r="O528" s="1">
        <v>80</v>
      </c>
      <c r="P528" s="2">
        <v>45602</v>
      </c>
      <c r="Q528" s="1"/>
    </row>
    <row r="529" spans="1:17" x14ac:dyDescent="0.35">
      <c r="A529" s="1" t="s">
        <v>607</v>
      </c>
      <c r="B529" s="1" t="s">
        <v>41</v>
      </c>
      <c r="C529" s="1" t="s">
        <v>42</v>
      </c>
      <c r="D529" s="1" t="s">
        <v>43</v>
      </c>
      <c r="E529" s="1" t="s">
        <v>47</v>
      </c>
      <c r="F529" s="1" t="s">
        <v>24</v>
      </c>
      <c r="G529" s="1" t="s">
        <v>48</v>
      </c>
      <c r="H529" s="2">
        <v>45317</v>
      </c>
      <c r="I529" s="1" t="s">
        <v>66</v>
      </c>
      <c r="J529" s="1" t="s">
        <v>605</v>
      </c>
      <c r="K529" s="1">
        <v>1</v>
      </c>
      <c r="L529" s="1"/>
      <c r="M529" s="1"/>
      <c r="N529" s="1">
        <v>396</v>
      </c>
      <c r="O529" s="1">
        <v>60</v>
      </c>
      <c r="P529" s="2">
        <v>45599</v>
      </c>
      <c r="Q529" s="1"/>
    </row>
    <row r="530" spans="1:17" x14ac:dyDescent="0.35">
      <c r="A530" s="1" t="s">
        <v>608</v>
      </c>
      <c r="B530" s="1" t="s">
        <v>61</v>
      </c>
      <c r="C530" s="1" t="s">
        <v>62</v>
      </c>
      <c r="D530" s="1" t="s">
        <v>63</v>
      </c>
      <c r="E530" s="1" t="s">
        <v>103</v>
      </c>
      <c r="F530" s="1" t="s">
        <v>24</v>
      </c>
      <c r="G530" s="1" t="s">
        <v>33</v>
      </c>
      <c r="H530" s="2">
        <v>45297</v>
      </c>
      <c r="I530" s="1" t="s">
        <v>26</v>
      </c>
      <c r="J530" s="1" t="s">
        <v>605</v>
      </c>
      <c r="K530" s="1">
        <v>1</v>
      </c>
      <c r="L530" s="1"/>
      <c r="M530" s="1"/>
      <c r="N530" s="1">
        <v>1087</v>
      </c>
      <c r="O530" s="1">
        <v>30</v>
      </c>
      <c r="P530" s="2">
        <v>45429</v>
      </c>
      <c r="Q530" s="1"/>
    </row>
    <row r="531" spans="1:17" x14ac:dyDescent="0.35">
      <c r="A531" s="1" t="s">
        <v>609</v>
      </c>
      <c r="B531" s="1" t="s">
        <v>71</v>
      </c>
      <c r="C531" s="1" t="s">
        <v>72</v>
      </c>
      <c r="D531" s="1" t="s">
        <v>73</v>
      </c>
      <c r="E531" s="1" t="s">
        <v>47</v>
      </c>
      <c r="F531" s="1" t="s">
        <v>24</v>
      </c>
      <c r="G531" s="1" t="s">
        <v>48</v>
      </c>
      <c r="H531" s="2">
        <v>45374</v>
      </c>
      <c r="I531" s="1" t="s">
        <v>26</v>
      </c>
      <c r="J531" s="1" t="s">
        <v>605</v>
      </c>
      <c r="K531" s="1">
        <v>1</v>
      </c>
      <c r="L531" s="1"/>
      <c r="M531" s="1"/>
      <c r="N531" s="1">
        <v>590</v>
      </c>
      <c r="O531" s="1">
        <v>30</v>
      </c>
      <c r="P531" s="2">
        <v>45738</v>
      </c>
      <c r="Q531" s="1"/>
    </row>
    <row r="532" spans="1:17" x14ac:dyDescent="0.35">
      <c r="A532" s="1" t="s">
        <v>610</v>
      </c>
      <c r="B532" s="1" t="s">
        <v>78</v>
      </c>
      <c r="C532" s="1" t="s">
        <v>79</v>
      </c>
      <c r="D532" s="1" t="s">
        <v>80</v>
      </c>
      <c r="E532" s="1" t="s">
        <v>23</v>
      </c>
      <c r="F532" s="1" t="s">
        <v>24</v>
      </c>
      <c r="G532" s="1" t="s">
        <v>25</v>
      </c>
      <c r="H532" s="2">
        <v>45427</v>
      </c>
      <c r="I532" s="1" t="s">
        <v>49</v>
      </c>
      <c r="J532" s="1" t="s">
        <v>605</v>
      </c>
      <c r="K532" s="1">
        <v>1</v>
      </c>
      <c r="L532" s="1"/>
      <c r="M532" s="1"/>
      <c r="N532" s="1">
        <v>1668</v>
      </c>
      <c r="O532" s="1">
        <v>90</v>
      </c>
      <c r="P532" s="2">
        <v>45490</v>
      </c>
      <c r="Q532" s="1"/>
    </row>
    <row r="533" spans="1:17" x14ac:dyDescent="0.35">
      <c r="A533" s="1" t="s">
        <v>611</v>
      </c>
      <c r="B533" s="1" t="s">
        <v>29</v>
      </c>
      <c r="C533" s="1" t="s">
        <v>30</v>
      </c>
      <c r="D533" s="1" t="s">
        <v>31</v>
      </c>
      <c r="E533" s="1" t="s">
        <v>68</v>
      </c>
      <c r="F533" s="1" t="s">
        <v>24</v>
      </c>
      <c r="G533" s="1" t="s">
        <v>25</v>
      </c>
      <c r="H533" s="2">
        <v>45347</v>
      </c>
      <c r="I533" s="1" t="s">
        <v>26</v>
      </c>
      <c r="J533" s="1" t="s">
        <v>605</v>
      </c>
      <c r="K533" s="1">
        <v>1</v>
      </c>
      <c r="L533" s="1"/>
      <c r="M533" s="1"/>
      <c r="N533" s="1">
        <v>680</v>
      </c>
      <c r="O533" s="1">
        <v>30</v>
      </c>
      <c r="P533" s="2">
        <v>45671</v>
      </c>
      <c r="Q533" s="1"/>
    </row>
    <row r="534" spans="1:17" x14ac:dyDescent="0.35">
      <c r="A534" s="1" t="s">
        <v>612</v>
      </c>
      <c r="B534" s="1" t="s">
        <v>56</v>
      </c>
      <c r="C534" s="1" t="s">
        <v>57</v>
      </c>
      <c r="D534" s="1" t="s">
        <v>58</v>
      </c>
      <c r="E534" s="1" t="s">
        <v>76</v>
      </c>
      <c r="F534" s="1" t="s">
        <v>24</v>
      </c>
      <c r="G534" s="1" t="s">
        <v>59</v>
      </c>
      <c r="H534" s="2">
        <v>45437</v>
      </c>
      <c r="I534" s="1" t="s">
        <v>26</v>
      </c>
      <c r="J534" s="1" t="s">
        <v>605</v>
      </c>
      <c r="K534" s="1">
        <v>1</v>
      </c>
      <c r="L534" s="1"/>
      <c r="M534" s="1"/>
      <c r="N534" s="1">
        <v>474</v>
      </c>
      <c r="O534" s="1">
        <v>40</v>
      </c>
      <c r="P534" s="2">
        <v>45741</v>
      </c>
      <c r="Q534" s="1"/>
    </row>
    <row r="535" spans="1:17" x14ac:dyDescent="0.35">
      <c r="A535" s="1" t="s">
        <v>613</v>
      </c>
      <c r="B535" s="1" t="s">
        <v>35</v>
      </c>
      <c r="C535" s="1" t="s">
        <v>36</v>
      </c>
      <c r="D535" s="1" t="s">
        <v>37</v>
      </c>
      <c r="E535" s="1" t="s">
        <v>76</v>
      </c>
      <c r="F535" s="1" t="s">
        <v>24</v>
      </c>
      <c r="G535" s="1" t="s">
        <v>59</v>
      </c>
      <c r="H535" s="2">
        <v>45355</v>
      </c>
      <c r="I535" s="1" t="s">
        <v>66</v>
      </c>
      <c r="J535" s="1" t="s">
        <v>605</v>
      </c>
      <c r="K535" s="1">
        <v>1</v>
      </c>
      <c r="L535" s="1"/>
      <c r="M535" s="1"/>
      <c r="N535" s="1">
        <v>1850</v>
      </c>
      <c r="O535" s="1">
        <v>20</v>
      </c>
      <c r="P535" s="2">
        <v>45570</v>
      </c>
      <c r="Q535" s="1"/>
    </row>
    <row r="536" spans="1:17" x14ac:dyDescent="0.35">
      <c r="A536" s="1" t="s">
        <v>614</v>
      </c>
      <c r="B536" s="1" t="s">
        <v>78</v>
      </c>
      <c r="C536" s="1" t="s">
        <v>79</v>
      </c>
      <c r="D536" s="1" t="s">
        <v>80</v>
      </c>
      <c r="E536" s="1" t="s">
        <v>54</v>
      </c>
      <c r="F536" s="1" t="s">
        <v>24</v>
      </c>
      <c r="G536" s="1" t="s">
        <v>74</v>
      </c>
      <c r="H536" s="2">
        <v>45325</v>
      </c>
      <c r="I536" s="1" t="s">
        <v>49</v>
      </c>
      <c r="J536" s="1" t="s">
        <v>605</v>
      </c>
      <c r="K536" s="1">
        <v>1</v>
      </c>
      <c r="L536" s="1"/>
      <c r="M536" s="1"/>
      <c r="N536" s="1">
        <v>1007</v>
      </c>
      <c r="O536" s="1">
        <v>90</v>
      </c>
      <c r="P536" s="2">
        <v>45623</v>
      </c>
      <c r="Q536" s="1"/>
    </row>
    <row r="537" spans="1:17" x14ac:dyDescent="0.35">
      <c r="A537" s="1" t="s">
        <v>615</v>
      </c>
      <c r="B537" s="1" t="s">
        <v>35</v>
      </c>
      <c r="C537" s="1" t="s">
        <v>36</v>
      </c>
      <c r="D537" s="1" t="s">
        <v>37</v>
      </c>
      <c r="E537" s="1" t="s">
        <v>76</v>
      </c>
      <c r="F537" s="1" t="s">
        <v>24</v>
      </c>
      <c r="G537" s="1" t="s">
        <v>74</v>
      </c>
      <c r="H537" s="2">
        <v>45393</v>
      </c>
      <c r="I537" s="1" t="s">
        <v>66</v>
      </c>
      <c r="J537" s="1" t="s">
        <v>605</v>
      </c>
      <c r="K537" s="1">
        <v>1</v>
      </c>
      <c r="L537" s="1"/>
      <c r="M537" s="1"/>
      <c r="N537" s="1">
        <v>1345</v>
      </c>
      <c r="O537" s="1">
        <v>90</v>
      </c>
      <c r="P537" s="2">
        <v>45434</v>
      </c>
      <c r="Q537" s="1"/>
    </row>
    <row r="538" spans="1:17" x14ac:dyDescent="0.35">
      <c r="A538" s="1" t="s">
        <v>616</v>
      </c>
      <c r="B538" s="1" t="s">
        <v>41</v>
      </c>
      <c r="C538" s="1" t="s">
        <v>42</v>
      </c>
      <c r="D538" s="1" t="s">
        <v>43</v>
      </c>
      <c r="E538" s="1" t="s">
        <v>120</v>
      </c>
      <c r="F538" s="1" t="s">
        <v>24</v>
      </c>
      <c r="G538" s="1" t="s">
        <v>59</v>
      </c>
      <c r="H538" s="2">
        <v>45439</v>
      </c>
      <c r="I538" s="1" t="s">
        <v>66</v>
      </c>
      <c r="J538" s="1" t="s">
        <v>605</v>
      </c>
      <c r="K538" s="1">
        <v>1</v>
      </c>
      <c r="L538" s="1"/>
      <c r="M538" s="1"/>
      <c r="N538" s="1">
        <v>1038</v>
      </c>
      <c r="O538" s="1">
        <v>50</v>
      </c>
      <c r="P538" s="2">
        <v>45640</v>
      </c>
      <c r="Q538" s="1"/>
    </row>
    <row r="539" spans="1:17" x14ac:dyDescent="0.35">
      <c r="A539" s="1" t="s">
        <v>617</v>
      </c>
      <c r="B539" s="1" t="s">
        <v>78</v>
      </c>
      <c r="C539" s="1" t="s">
        <v>79</v>
      </c>
      <c r="D539" s="1" t="s">
        <v>80</v>
      </c>
      <c r="E539" s="1" t="s">
        <v>38</v>
      </c>
      <c r="F539" s="1" t="s">
        <v>24</v>
      </c>
      <c r="G539" s="1" t="s">
        <v>87</v>
      </c>
      <c r="H539" s="2">
        <v>45385</v>
      </c>
      <c r="I539" s="1" t="s">
        <v>26</v>
      </c>
      <c r="J539" s="1" t="s">
        <v>605</v>
      </c>
      <c r="K539" s="1">
        <v>1</v>
      </c>
      <c r="L539" s="1"/>
      <c r="M539" s="1"/>
      <c r="N539" s="1">
        <v>458</v>
      </c>
      <c r="O539" s="1">
        <v>20</v>
      </c>
      <c r="P539" s="2">
        <v>45549</v>
      </c>
      <c r="Q539" s="1"/>
    </row>
    <row r="540" spans="1:17" x14ac:dyDescent="0.35">
      <c r="A540" s="1" t="s">
        <v>618</v>
      </c>
      <c r="B540" s="1" t="s">
        <v>35</v>
      </c>
      <c r="C540" s="1" t="s">
        <v>36</v>
      </c>
      <c r="D540" s="1" t="s">
        <v>37</v>
      </c>
      <c r="E540" s="1" t="s">
        <v>47</v>
      </c>
      <c r="F540" s="1" t="s">
        <v>24</v>
      </c>
      <c r="G540" s="1" t="s">
        <v>48</v>
      </c>
      <c r="H540" s="2">
        <v>45424</v>
      </c>
      <c r="I540" s="1" t="s">
        <v>66</v>
      </c>
      <c r="J540" s="1" t="s">
        <v>605</v>
      </c>
      <c r="K540" s="1">
        <v>1</v>
      </c>
      <c r="L540" s="1"/>
      <c r="M540" s="1"/>
      <c r="N540" s="1">
        <v>442</v>
      </c>
      <c r="O540" s="1">
        <v>30</v>
      </c>
      <c r="P540" s="2">
        <v>45650</v>
      </c>
      <c r="Q540" s="1"/>
    </row>
    <row r="541" spans="1:17" x14ac:dyDescent="0.35">
      <c r="A541" s="1" t="s">
        <v>619</v>
      </c>
      <c r="B541" s="1" t="s">
        <v>56</v>
      </c>
      <c r="C541" s="1" t="s">
        <v>57</v>
      </c>
      <c r="D541" s="1" t="s">
        <v>58</v>
      </c>
      <c r="E541" s="1" t="s">
        <v>47</v>
      </c>
      <c r="F541" s="1" t="s">
        <v>24</v>
      </c>
      <c r="G541" s="1" t="s">
        <v>48</v>
      </c>
      <c r="H541" s="2">
        <v>45409</v>
      </c>
      <c r="I541" s="1" t="s">
        <v>26</v>
      </c>
      <c r="J541" s="1" t="s">
        <v>605</v>
      </c>
      <c r="K541" s="1">
        <v>1</v>
      </c>
      <c r="L541" s="1"/>
      <c r="M541" s="1"/>
      <c r="N541" s="1">
        <v>1997</v>
      </c>
      <c r="O541" s="1">
        <v>50</v>
      </c>
      <c r="P541" s="2">
        <v>45758</v>
      </c>
      <c r="Q541" s="1"/>
    </row>
    <row r="542" spans="1:17" x14ac:dyDescent="0.35">
      <c r="A542" s="1" t="s">
        <v>620</v>
      </c>
      <c r="B542" s="1" t="s">
        <v>71</v>
      </c>
      <c r="C542" s="1" t="s">
        <v>72</v>
      </c>
      <c r="D542" s="1" t="s">
        <v>73</v>
      </c>
      <c r="E542" s="1" t="s">
        <v>38</v>
      </c>
      <c r="F542" s="1" t="s">
        <v>24</v>
      </c>
      <c r="G542" s="1" t="s">
        <v>87</v>
      </c>
      <c r="H542" s="2">
        <v>45379</v>
      </c>
      <c r="I542" s="1" t="s">
        <v>49</v>
      </c>
      <c r="J542" s="1" t="s">
        <v>605</v>
      </c>
      <c r="K542" s="1">
        <v>1</v>
      </c>
      <c r="L542" s="1"/>
      <c r="M542" s="1"/>
      <c r="N542" s="1">
        <v>1717</v>
      </c>
      <c r="O542" s="1">
        <v>20</v>
      </c>
      <c r="P542" s="2">
        <v>45435</v>
      </c>
      <c r="Q542" s="1"/>
    </row>
    <row r="543" spans="1:17" x14ac:dyDescent="0.35">
      <c r="A543" s="1" t="s">
        <v>621</v>
      </c>
      <c r="B543" s="1" t="s">
        <v>41</v>
      </c>
      <c r="C543" s="1" t="s">
        <v>42</v>
      </c>
      <c r="D543" s="1" t="s">
        <v>43</v>
      </c>
      <c r="E543" s="1" t="s">
        <v>32</v>
      </c>
      <c r="F543" s="1" t="s">
        <v>24</v>
      </c>
      <c r="G543" s="1" t="s">
        <v>87</v>
      </c>
      <c r="H543" s="2">
        <v>45294</v>
      </c>
      <c r="I543" s="1" t="s">
        <v>26</v>
      </c>
      <c r="J543" s="1" t="s">
        <v>605</v>
      </c>
      <c r="K543" s="1">
        <v>1</v>
      </c>
      <c r="L543" s="1"/>
      <c r="M543" s="1"/>
      <c r="N543" s="1">
        <v>1640</v>
      </c>
      <c r="O543" s="1">
        <v>30</v>
      </c>
      <c r="P543" s="2">
        <v>45626</v>
      </c>
      <c r="Q543" s="1"/>
    </row>
    <row r="544" spans="1:17" x14ac:dyDescent="0.35">
      <c r="A544" s="1" t="s">
        <v>622</v>
      </c>
      <c r="B544" s="1" t="s">
        <v>35</v>
      </c>
      <c r="C544" s="1" t="s">
        <v>36</v>
      </c>
      <c r="D544" s="1" t="s">
        <v>37</v>
      </c>
      <c r="E544" s="1" t="s">
        <v>120</v>
      </c>
      <c r="F544" s="1" t="s">
        <v>24</v>
      </c>
      <c r="G544" s="1" t="s">
        <v>33</v>
      </c>
      <c r="H544" s="2">
        <v>45413</v>
      </c>
      <c r="I544" s="1" t="s">
        <v>66</v>
      </c>
      <c r="J544" s="1" t="s">
        <v>605</v>
      </c>
      <c r="K544" s="1">
        <v>1</v>
      </c>
      <c r="L544" s="1"/>
      <c r="M544" s="1"/>
      <c r="N544" s="1">
        <v>855</v>
      </c>
      <c r="O544" s="1">
        <v>70</v>
      </c>
      <c r="P544" s="2">
        <v>45711</v>
      </c>
      <c r="Q544" s="1"/>
    </row>
    <row r="545" spans="1:17" x14ac:dyDescent="0.35">
      <c r="A545" s="1" t="s">
        <v>623</v>
      </c>
      <c r="B545" s="1" t="s">
        <v>61</v>
      </c>
      <c r="C545" s="1" t="s">
        <v>62</v>
      </c>
      <c r="D545" s="1" t="s">
        <v>63</v>
      </c>
      <c r="E545" s="1" t="s">
        <v>84</v>
      </c>
      <c r="F545" s="1" t="s">
        <v>24</v>
      </c>
      <c r="G545" s="1" t="s">
        <v>59</v>
      </c>
      <c r="H545" s="2">
        <v>45363</v>
      </c>
      <c r="I545" s="1" t="s">
        <v>66</v>
      </c>
      <c r="J545" s="1" t="s">
        <v>605</v>
      </c>
      <c r="K545" s="1">
        <v>1</v>
      </c>
      <c r="L545" s="1"/>
      <c r="M545" s="1"/>
      <c r="N545" s="1">
        <v>1056</v>
      </c>
      <c r="O545" s="1">
        <v>100</v>
      </c>
      <c r="P545" s="2">
        <v>45726</v>
      </c>
      <c r="Q545" s="1"/>
    </row>
    <row r="546" spans="1:17" x14ac:dyDescent="0.35">
      <c r="A546" s="1" t="s">
        <v>624</v>
      </c>
      <c r="B546" s="1" t="s">
        <v>20</v>
      </c>
      <c r="C546" s="1" t="s">
        <v>21</v>
      </c>
      <c r="D546" s="1" t="s">
        <v>22</v>
      </c>
      <c r="E546" s="1" t="s">
        <v>120</v>
      </c>
      <c r="F546" s="1" t="s">
        <v>24</v>
      </c>
      <c r="G546" s="1" t="s">
        <v>25</v>
      </c>
      <c r="H546" s="2">
        <v>45349</v>
      </c>
      <c r="I546" s="1" t="s">
        <v>49</v>
      </c>
      <c r="J546" s="1" t="s">
        <v>605</v>
      </c>
      <c r="K546" s="1">
        <v>1</v>
      </c>
      <c r="L546" s="1"/>
      <c r="M546" s="1"/>
      <c r="N546" s="1">
        <v>966</v>
      </c>
      <c r="O546" s="1">
        <v>10</v>
      </c>
      <c r="P546" s="2">
        <v>45456</v>
      </c>
      <c r="Q546" s="1"/>
    </row>
    <row r="547" spans="1:17" x14ac:dyDescent="0.35">
      <c r="A547" s="1" t="s">
        <v>625</v>
      </c>
      <c r="B547" s="1" t="s">
        <v>56</v>
      </c>
      <c r="C547" s="1" t="s">
        <v>57</v>
      </c>
      <c r="D547" s="1" t="s">
        <v>58</v>
      </c>
      <c r="E547" s="1" t="s">
        <v>76</v>
      </c>
      <c r="F547" s="1" t="s">
        <v>24</v>
      </c>
      <c r="G547" s="1" t="s">
        <v>59</v>
      </c>
      <c r="H547" s="2">
        <v>45349</v>
      </c>
      <c r="I547" s="1" t="s">
        <v>49</v>
      </c>
      <c r="J547" s="1" t="s">
        <v>605</v>
      </c>
      <c r="K547" s="1">
        <v>1</v>
      </c>
      <c r="L547" s="1"/>
      <c r="M547" s="1"/>
      <c r="N547" s="1">
        <v>344</v>
      </c>
      <c r="O547" s="1">
        <v>40</v>
      </c>
      <c r="P547" s="2">
        <v>45576</v>
      </c>
      <c r="Q547" s="1"/>
    </row>
    <row r="548" spans="1:17" x14ac:dyDescent="0.35">
      <c r="A548" s="1" t="s">
        <v>626</v>
      </c>
      <c r="B548" s="1" t="s">
        <v>51</v>
      </c>
      <c r="C548" s="1" t="s">
        <v>52</v>
      </c>
      <c r="D548" s="1" t="s">
        <v>53</v>
      </c>
      <c r="E548" s="1" t="s">
        <v>84</v>
      </c>
      <c r="F548" s="1" t="s">
        <v>24</v>
      </c>
      <c r="G548" s="1" t="s">
        <v>39</v>
      </c>
      <c r="H548" s="2">
        <v>45441</v>
      </c>
      <c r="I548" s="1" t="s">
        <v>66</v>
      </c>
      <c r="J548" s="1" t="s">
        <v>605</v>
      </c>
      <c r="K548" s="1">
        <v>1</v>
      </c>
      <c r="L548" s="1"/>
      <c r="M548" s="1"/>
      <c r="N548" s="1">
        <v>407</v>
      </c>
      <c r="O548" s="1">
        <v>70</v>
      </c>
      <c r="P548" s="2">
        <v>45760</v>
      </c>
      <c r="Q548" s="1"/>
    </row>
    <row r="549" spans="1:17" x14ac:dyDescent="0.35">
      <c r="A549" s="1" t="s">
        <v>627</v>
      </c>
      <c r="B549" s="1" t="s">
        <v>78</v>
      </c>
      <c r="C549" s="1" t="s">
        <v>79</v>
      </c>
      <c r="D549" s="1" t="s">
        <v>80</v>
      </c>
      <c r="E549" s="1" t="s">
        <v>32</v>
      </c>
      <c r="F549" s="1" t="s">
        <v>24</v>
      </c>
      <c r="G549" s="1" t="s">
        <v>74</v>
      </c>
      <c r="H549" s="2">
        <v>45312</v>
      </c>
      <c r="I549" s="1" t="s">
        <v>66</v>
      </c>
      <c r="J549" s="1" t="s">
        <v>605</v>
      </c>
      <c r="K549" s="1">
        <v>1</v>
      </c>
      <c r="L549" s="1"/>
      <c r="M549" s="1"/>
      <c r="N549" s="1">
        <v>1965</v>
      </c>
      <c r="O549" s="1">
        <v>40</v>
      </c>
      <c r="P549" s="2">
        <v>45674</v>
      </c>
      <c r="Q549" s="1"/>
    </row>
    <row r="550" spans="1:17" x14ac:dyDescent="0.35">
      <c r="A550" s="1" t="s">
        <v>628</v>
      </c>
      <c r="B550" s="1" t="s">
        <v>71</v>
      </c>
      <c r="C550" s="1" t="s">
        <v>72</v>
      </c>
      <c r="D550" s="1" t="s">
        <v>73</v>
      </c>
      <c r="E550" s="1" t="s">
        <v>32</v>
      </c>
      <c r="F550" s="1" t="s">
        <v>24</v>
      </c>
      <c r="G550" s="1" t="s">
        <v>48</v>
      </c>
      <c r="H550" s="2">
        <v>45298</v>
      </c>
      <c r="I550" s="1" t="s">
        <v>49</v>
      </c>
      <c r="J550" s="1" t="s">
        <v>605</v>
      </c>
      <c r="K550" s="1">
        <v>1</v>
      </c>
      <c r="L550" s="1"/>
      <c r="M550" s="1"/>
      <c r="N550" s="1">
        <v>1494</v>
      </c>
      <c r="O550" s="1">
        <v>20</v>
      </c>
      <c r="P550" s="2">
        <v>45457</v>
      </c>
      <c r="Q550" s="1"/>
    </row>
    <row r="551" spans="1:17" x14ac:dyDescent="0.35">
      <c r="A551" s="1" t="s">
        <v>629</v>
      </c>
      <c r="B551" s="1" t="s">
        <v>41</v>
      </c>
      <c r="C551" s="1" t="s">
        <v>42</v>
      </c>
      <c r="D551" s="1" t="s">
        <v>43</v>
      </c>
      <c r="E551" s="1" t="s">
        <v>32</v>
      </c>
      <c r="F551" s="1" t="s">
        <v>24</v>
      </c>
      <c r="G551" s="1" t="s">
        <v>87</v>
      </c>
      <c r="H551" s="2">
        <v>45364</v>
      </c>
      <c r="I551" s="1" t="s">
        <v>49</v>
      </c>
      <c r="J551" s="1" t="s">
        <v>605</v>
      </c>
      <c r="K551" s="1">
        <v>1</v>
      </c>
      <c r="L551" s="1"/>
      <c r="M551" s="1"/>
      <c r="N551" s="1">
        <v>1837</v>
      </c>
      <c r="O551" s="1">
        <v>10</v>
      </c>
      <c r="P551" s="2">
        <v>45388</v>
      </c>
      <c r="Q551" s="1"/>
    </row>
    <row r="552" spans="1:17" x14ac:dyDescent="0.35">
      <c r="A552" s="1" t="s">
        <v>630</v>
      </c>
      <c r="B552" s="1" t="s">
        <v>41</v>
      </c>
      <c r="C552" s="1" t="s">
        <v>42</v>
      </c>
      <c r="D552" s="1" t="s">
        <v>43</v>
      </c>
      <c r="E552" s="1" t="s">
        <v>100</v>
      </c>
      <c r="F552" s="1" t="s">
        <v>24</v>
      </c>
      <c r="G552" s="1" t="s">
        <v>25</v>
      </c>
      <c r="H552" s="2">
        <v>45382</v>
      </c>
      <c r="I552" s="1" t="s">
        <v>66</v>
      </c>
      <c r="J552" s="1" t="s">
        <v>605</v>
      </c>
      <c r="K552" s="1">
        <v>1</v>
      </c>
      <c r="L552" s="1"/>
      <c r="M552" s="1"/>
      <c r="N552" s="1">
        <v>1175</v>
      </c>
      <c r="O552" s="1">
        <v>20</v>
      </c>
      <c r="P552" s="2">
        <v>45667</v>
      </c>
      <c r="Q552" s="1"/>
    </row>
    <row r="553" spans="1:17" x14ac:dyDescent="0.35">
      <c r="A553" s="1" t="s">
        <v>631</v>
      </c>
      <c r="B553" s="1" t="s">
        <v>61</v>
      </c>
      <c r="C553" s="1" t="s">
        <v>62</v>
      </c>
      <c r="D553" s="1" t="s">
        <v>63</v>
      </c>
      <c r="E553" s="1" t="s">
        <v>103</v>
      </c>
      <c r="F553" s="1" t="s">
        <v>24</v>
      </c>
      <c r="G553" s="1" t="s">
        <v>87</v>
      </c>
      <c r="H553" s="2">
        <v>45360</v>
      </c>
      <c r="I553" s="1" t="s">
        <v>66</v>
      </c>
      <c r="J553" s="1" t="s">
        <v>605</v>
      </c>
      <c r="K553" s="1">
        <v>1</v>
      </c>
      <c r="L553" s="1"/>
      <c r="M553" s="1"/>
      <c r="N553" s="1">
        <v>617</v>
      </c>
      <c r="O553" s="1">
        <v>40</v>
      </c>
      <c r="P553" s="2">
        <v>45453</v>
      </c>
      <c r="Q553" s="1"/>
    </row>
    <row r="554" spans="1:17" x14ac:dyDescent="0.35">
      <c r="A554" s="1" t="s">
        <v>632</v>
      </c>
      <c r="B554" s="1" t="s">
        <v>35</v>
      </c>
      <c r="C554" s="1" t="s">
        <v>36</v>
      </c>
      <c r="D554" s="1" t="s">
        <v>37</v>
      </c>
      <c r="E554" s="1" t="s">
        <v>47</v>
      </c>
      <c r="F554" s="1" t="s">
        <v>24</v>
      </c>
      <c r="G554" s="1" t="s">
        <v>87</v>
      </c>
      <c r="H554" s="2">
        <v>45319</v>
      </c>
      <c r="I554" s="1" t="s">
        <v>66</v>
      </c>
      <c r="J554" s="1" t="s">
        <v>605</v>
      </c>
      <c r="K554" s="1">
        <v>1</v>
      </c>
      <c r="L554" s="1"/>
      <c r="M554" s="1"/>
      <c r="N554" s="1">
        <v>1538</v>
      </c>
      <c r="O554" s="1">
        <v>50</v>
      </c>
      <c r="P554" s="2">
        <v>45579</v>
      </c>
      <c r="Q554" s="1"/>
    </row>
    <row r="555" spans="1:17" x14ac:dyDescent="0.35">
      <c r="A555" s="1" t="s">
        <v>633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74</v>
      </c>
      <c r="H555" s="2">
        <v>45297</v>
      </c>
      <c r="I555" s="1" t="s">
        <v>26</v>
      </c>
      <c r="J555" s="1" t="s">
        <v>605</v>
      </c>
      <c r="K555" s="1">
        <v>1</v>
      </c>
      <c r="L555" s="1"/>
      <c r="M555" s="1"/>
      <c r="N555" s="1">
        <v>434</v>
      </c>
      <c r="O555" s="1">
        <v>50</v>
      </c>
      <c r="P555" s="2">
        <v>45586</v>
      </c>
      <c r="Q555" s="1"/>
    </row>
    <row r="556" spans="1:17" x14ac:dyDescent="0.35">
      <c r="A556" s="1" t="s">
        <v>634</v>
      </c>
      <c r="B556" s="1" t="s">
        <v>20</v>
      </c>
      <c r="C556" s="1" t="s">
        <v>21</v>
      </c>
      <c r="D556" s="1" t="s">
        <v>22</v>
      </c>
      <c r="E556" s="1" t="s">
        <v>76</v>
      </c>
      <c r="F556" s="1" t="s">
        <v>24</v>
      </c>
      <c r="G556" s="1" t="s">
        <v>48</v>
      </c>
      <c r="H556" s="2">
        <v>45349</v>
      </c>
      <c r="I556" s="1" t="s">
        <v>49</v>
      </c>
      <c r="J556" s="1" t="s">
        <v>605</v>
      </c>
      <c r="K556" s="1">
        <v>1</v>
      </c>
      <c r="L556" s="1"/>
      <c r="M556" s="1"/>
      <c r="N556" s="1">
        <v>870</v>
      </c>
      <c r="O556" s="1">
        <v>60</v>
      </c>
      <c r="P556" s="2">
        <v>45677</v>
      </c>
      <c r="Q556" s="1"/>
    </row>
    <row r="557" spans="1:17" x14ac:dyDescent="0.35">
      <c r="A557" s="1" t="s">
        <v>635</v>
      </c>
      <c r="B557" s="1" t="s">
        <v>35</v>
      </c>
      <c r="C557" s="1" t="s">
        <v>36</v>
      </c>
      <c r="D557" s="1" t="s">
        <v>37</v>
      </c>
      <c r="E557" s="1" t="s">
        <v>38</v>
      </c>
      <c r="F557" s="1" t="s">
        <v>24</v>
      </c>
      <c r="G557" s="1" t="s">
        <v>74</v>
      </c>
      <c r="H557" s="2">
        <v>45442</v>
      </c>
      <c r="I557" s="1" t="s">
        <v>26</v>
      </c>
      <c r="J557" s="1" t="s">
        <v>605</v>
      </c>
      <c r="K557" s="1">
        <v>1</v>
      </c>
      <c r="L557" s="1"/>
      <c r="M557" s="1"/>
      <c r="N557" s="1">
        <v>1225</v>
      </c>
      <c r="O557" s="1">
        <v>30</v>
      </c>
      <c r="P557" s="2">
        <v>45561</v>
      </c>
      <c r="Q557" s="1"/>
    </row>
    <row r="558" spans="1:17" x14ac:dyDescent="0.35">
      <c r="A558" s="1" t="s">
        <v>636</v>
      </c>
      <c r="B558" s="1" t="s">
        <v>56</v>
      </c>
      <c r="C558" s="1" t="s">
        <v>57</v>
      </c>
      <c r="D558" s="1" t="s">
        <v>58</v>
      </c>
      <c r="E558" s="1" t="s">
        <v>44</v>
      </c>
      <c r="F558" s="1" t="s">
        <v>24</v>
      </c>
      <c r="G558" s="1" t="s">
        <v>48</v>
      </c>
      <c r="H558" s="2">
        <v>45295</v>
      </c>
      <c r="I558" s="1" t="s">
        <v>26</v>
      </c>
      <c r="J558" s="1" t="s">
        <v>605</v>
      </c>
      <c r="K558" s="1">
        <v>1</v>
      </c>
      <c r="L558" s="1"/>
      <c r="M558" s="1"/>
      <c r="N558" s="1">
        <v>1804</v>
      </c>
      <c r="O558" s="1">
        <v>50</v>
      </c>
      <c r="P558" s="2">
        <v>45355</v>
      </c>
      <c r="Q558" s="1"/>
    </row>
    <row r="559" spans="1:17" x14ac:dyDescent="0.35">
      <c r="A559" s="1" t="s">
        <v>637</v>
      </c>
      <c r="B559" s="1" t="s">
        <v>78</v>
      </c>
      <c r="C559" s="1" t="s">
        <v>79</v>
      </c>
      <c r="D559" s="1" t="s">
        <v>80</v>
      </c>
      <c r="E559" s="1" t="s">
        <v>100</v>
      </c>
      <c r="F559" s="1" t="s">
        <v>24</v>
      </c>
      <c r="G559" s="1" t="s">
        <v>59</v>
      </c>
      <c r="H559" s="2">
        <v>45308</v>
      </c>
      <c r="I559" s="1" t="s">
        <v>49</v>
      </c>
      <c r="J559" s="1" t="s">
        <v>605</v>
      </c>
      <c r="K559" s="1">
        <v>1</v>
      </c>
      <c r="L559" s="1"/>
      <c r="M559" s="1"/>
      <c r="N559" s="1">
        <v>1063</v>
      </c>
      <c r="O559" s="1">
        <v>60</v>
      </c>
      <c r="P559" s="2">
        <v>45347</v>
      </c>
      <c r="Q559" s="1"/>
    </row>
    <row r="560" spans="1:17" x14ac:dyDescent="0.35">
      <c r="A560" s="1" t="s">
        <v>638</v>
      </c>
      <c r="B560" s="1" t="s">
        <v>71</v>
      </c>
      <c r="C560" s="1" t="s">
        <v>72</v>
      </c>
      <c r="D560" s="1" t="s">
        <v>73</v>
      </c>
      <c r="E560" s="1" t="s">
        <v>44</v>
      </c>
      <c r="F560" s="1" t="s">
        <v>24</v>
      </c>
      <c r="G560" s="1" t="s">
        <v>87</v>
      </c>
      <c r="H560" s="2">
        <v>45354</v>
      </c>
      <c r="I560" s="1" t="s">
        <v>26</v>
      </c>
      <c r="J560" s="1" t="s">
        <v>605</v>
      </c>
      <c r="K560" s="1">
        <v>1</v>
      </c>
      <c r="L560" s="1"/>
      <c r="M560" s="1"/>
      <c r="N560" s="1">
        <v>341</v>
      </c>
      <c r="O560" s="1">
        <v>10</v>
      </c>
      <c r="P560" s="2">
        <v>45706</v>
      </c>
      <c r="Q560" s="1"/>
    </row>
    <row r="561" spans="1:17" x14ac:dyDescent="0.35">
      <c r="A561" s="1" t="s">
        <v>639</v>
      </c>
      <c r="B561" s="1" t="s">
        <v>56</v>
      </c>
      <c r="C561" s="1" t="s">
        <v>57</v>
      </c>
      <c r="D561" s="1" t="s">
        <v>58</v>
      </c>
      <c r="E561" s="1" t="s">
        <v>68</v>
      </c>
      <c r="F561" s="1" t="s">
        <v>24</v>
      </c>
      <c r="G561" s="1" t="s">
        <v>25</v>
      </c>
      <c r="H561" s="2">
        <v>45365</v>
      </c>
      <c r="I561" s="1" t="s">
        <v>66</v>
      </c>
      <c r="J561" s="1" t="s">
        <v>605</v>
      </c>
      <c r="K561" s="1">
        <v>1</v>
      </c>
      <c r="L561" s="1"/>
      <c r="M561" s="1"/>
      <c r="N561" s="1">
        <v>1454</v>
      </c>
      <c r="O561" s="1">
        <v>20</v>
      </c>
      <c r="P561" s="2">
        <v>45425</v>
      </c>
      <c r="Q561" s="1"/>
    </row>
    <row r="562" spans="1:17" x14ac:dyDescent="0.35">
      <c r="A562" s="1" t="s">
        <v>640</v>
      </c>
      <c r="B562" s="1" t="s">
        <v>61</v>
      </c>
      <c r="C562" s="1" t="s">
        <v>62</v>
      </c>
      <c r="D562" s="1" t="s">
        <v>63</v>
      </c>
      <c r="E562" s="1" t="s">
        <v>23</v>
      </c>
      <c r="F562" s="1" t="s">
        <v>24</v>
      </c>
      <c r="G562" s="1" t="s">
        <v>48</v>
      </c>
      <c r="H562" s="2">
        <v>45388</v>
      </c>
      <c r="I562" s="1" t="s">
        <v>26</v>
      </c>
      <c r="J562" s="1" t="s">
        <v>605</v>
      </c>
      <c r="K562" s="1">
        <v>1</v>
      </c>
      <c r="L562" s="1"/>
      <c r="M562" s="1"/>
      <c r="N562" s="1">
        <v>263</v>
      </c>
      <c r="O562" s="1">
        <v>80</v>
      </c>
      <c r="P562" s="2">
        <v>45561</v>
      </c>
      <c r="Q562" s="1"/>
    </row>
    <row r="563" spans="1:17" x14ac:dyDescent="0.35">
      <c r="A563" s="1" t="s">
        <v>641</v>
      </c>
      <c r="B563" s="1" t="s">
        <v>61</v>
      </c>
      <c r="C563" s="1" t="s">
        <v>62</v>
      </c>
      <c r="D563" s="1" t="s">
        <v>63</v>
      </c>
      <c r="E563" s="1" t="s">
        <v>54</v>
      </c>
      <c r="F563" s="1" t="s">
        <v>24</v>
      </c>
      <c r="G563" s="1" t="s">
        <v>59</v>
      </c>
      <c r="H563" s="2">
        <v>45437</v>
      </c>
      <c r="I563" s="1" t="s">
        <v>49</v>
      </c>
      <c r="J563" s="1" t="s">
        <v>605</v>
      </c>
      <c r="K563" s="1">
        <v>1</v>
      </c>
      <c r="L563" s="1"/>
      <c r="M563" s="1"/>
      <c r="N563" s="1">
        <v>976</v>
      </c>
      <c r="O563" s="1">
        <v>100</v>
      </c>
      <c r="P563" s="2">
        <v>45603</v>
      </c>
      <c r="Q563" s="1"/>
    </row>
    <row r="564" spans="1:17" x14ac:dyDescent="0.35">
      <c r="A564" s="1" t="s">
        <v>642</v>
      </c>
      <c r="B564" s="1" t="s">
        <v>51</v>
      </c>
      <c r="C564" s="1" t="s">
        <v>52</v>
      </c>
      <c r="D564" s="1" t="s">
        <v>53</v>
      </c>
      <c r="E564" s="1" t="s">
        <v>44</v>
      </c>
      <c r="F564" s="1" t="s">
        <v>24</v>
      </c>
      <c r="G564" s="1" t="s">
        <v>85</v>
      </c>
      <c r="H564" s="2">
        <v>45299</v>
      </c>
      <c r="I564" s="1" t="s">
        <v>26</v>
      </c>
      <c r="J564" s="1" t="s">
        <v>605</v>
      </c>
      <c r="K564" s="1">
        <v>1</v>
      </c>
      <c r="L564" s="1"/>
      <c r="M564" s="1"/>
      <c r="N564" s="1">
        <v>1977</v>
      </c>
      <c r="O564" s="1">
        <v>60</v>
      </c>
      <c r="P564" s="2">
        <v>45518</v>
      </c>
      <c r="Q564" s="1"/>
    </row>
    <row r="565" spans="1:17" x14ac:dyDescent="0.35">
      <c r="A565" s="1" t="s">
        <v>643</v>
      </c>
      <c r="B565" s="1" t="s">
        <v>61</v>
      </c>
      <c r="C565" s="1" t="s">
        <v>62</v>
      </c>
      <c r="D565" s="1" t="s">
        <v>63</v>
      </c>
      <c r="E565" s="1" t="s">
        <v>76</v>
      </c>
      <c r="F565" s="1" t="s">
        <v>24</v>
      </c>
      <c r="G565" s="1" t="s">
        <v>85</v>
      </c>
      <c r="H565" s="2">
        <v>45336</v>
      </c>
      <c r="I565" s="1" t="s">
        <v>66</v>
      </c>
      <c r="J565" s="1" t="s">
        <v>605</v>
      </c>
      <c r="K565" s="1">
        <v>1</v>
      </c>
      <c r="L565" s="1"/>
      <c r="M565" s="1"/>
      <c r="N565" s="1">
        <v>1940</v>
      </c>
      <c r="O565" s="1">
        <v>50</v>
      </c>
      <c r="P565" s="2">
        <v>45571</v>
      </c>
      <c r="Q565" s="1"/>
    </row>
    <row r="566" spans="1:17" x14ac:dyDescent="0.35">
      <c r="A566" s="1" t="s">
        <v>644</v>
      </c>
      <c r="B566" s="1" t="s">
        <v>61</v>
      </c>
      <c r="C566" s="1" t="s">
        <v>62</v>
      </c>
      <c r="D566" s="1" t="s">
        <v>63</v>
      </c>
      <c r="E566" s="1" t="s">
        <v>103</v>
      </c>
      <c r="F566" s="1" t="s">
        <v>24</v>
      </c>
      <c r="G566" s="1" t="s">
        <v>85</v>
      </c>
      <c r="H566" s="2">
        <v>45405</v>
      </c>
      <c r="I566" s="1" t="s">
        <v>49</v>
      </c>
      <c r="J566" s="1" t="s">
        <v>605</v>
      </c>
      <c r="K566" s="1">
        <v>1</v>
      </c>
      <c r="L566" s="1"/>
      <c r="M566" s="1"/>
      <c r="N566" s="1">
        <v>945</v>
      </c>
      <c r="O566" s="1">
        <v>60</v>
      </c>
      <c r="P566" s="2">
        <v>45483</v>
      </c>
      <c r="Q566" s="1"/>
    </row>
    <row r="567" spans="1:17" x14ac:dyDescent="0.35">
      <c r="A567" s="1" t="s">
        <v>645</v>
      </c>
      <c r="B567" s="1" t="s">
        <v>35</v>
      </c>
      <c r="C567" s="1" t="s">
        <v>36</v>
      </c>
      <c r="D567" s="1" t="s">
        <v>37</v>
      </c>
      <c r="E567" s="1" t="s">
        <v>84</v>
      </c>
      <c r="F567" s="1" t="s">
        <v>24</v>
      </c>
      <c r="G567" s="1" t="s">
        <v>59</v>
      </c>
      <c r="H567" s="2">
        <v>45302</v>
      </c>
      <c r="I567" s="1" t="s">
        <v>26</v>
      </c>
      <c r="J567" s="1" t="s">
        <v>605</v>
      </c>
      <c r="K567" s="1">
        <v>1</v>
      </c>
      <c r="L567" s="1"/>
      <c r="M567" s="1"/>
      <c r="N567" s="1">
        <v>741</v>
      </c>
      <c r="O567" s="1">
        <v>10</v>
      </c>
      <c r="P567" s="2">
        <v>45580</v>
      </c>
      <c r="Q567" s="1"/>
    </row>
    <row r="568" spans="1:17" x14ac:dyDescent="0.35">
      <c r="A568" s="1" t="s">
        <v>646</v>
      </c>
      <c r="B568" s="1" t="s">
        <v>61</v>
      </c>
      <c r="C568" s="1" t="s">
        <v>62</v>
      </c>
      <c r="D568" s="1" t="s">
        <v>63</v>
      </c>
      <c r="E568" s="1" t="s">
        <v>23</v>
      </c>
      <c r="F568" s="1" t="s">
        <v>24</v>
      </c>
      <c r="G568" s="1" t="s">
        <v>59</v>
      </c>
      <c r="H568" s="2">
        <v>45372</v>
      </c>
      <c r="I568" s="1" t="s">
        <v>66</v>
      </c>
      <c r="J568" s="1" t="s">
        <v>605</v>
      </c>
      <c r="K568" s="1">
        <v>1</v>
      </c>
      <c r="L568" s="1"/>
      <c r="M568" s="1"/>
      <c r="N568" s="1">
        <v>1130</v>
      </c>
      <c r="O568" s="1">
        <v>30</v>
      </c>
      <c r="P568" s="2">
        <v>45714</v>
      </c>
      <c r="Q568" s="1"/>
    </row>
    <row r="569" spans="1:17" x14ac:dyDescent="0.35">
      <c r="A569" s="1" t="s">
        <v>647</v>
      </c>
      <c r="B569" s="1" t="s">
        <v>56</v>
      </c>
      <c r="C569" s="1" t="s">
        <v>57</v>
      </c>
      <c r="D569" s="1" t="s">
        <v>58</v>
      </c>
      <c r="E569" s="1" t="s">
        <v>44</v>
      </c>
      <c r="F569" s="1" t="s">
        <v>24</v>
      </c>
      <c r="G569" s="1" t="s">
        <v>85</v>
      </c>
      <c r="H569" s="2">
        <v>45336</v>
      </c>
      <c r="I569" s="1" t="s">
        <v>66</v>
      </c>
      <c r="J569" s="1" t="s">
        <v>605</v>
      </c>
      <c r="K569" s="1">
        <v>1</v>
      </c>
      <c r="L569" s="1"/>
      <c r="M569" s="1"/>
      <c r="N569" s="1">
        <v>1047</v>
      </c>
      <c r="O569" s="1">
        <v>20</v>
      </c>
      <c r="P569" s="2">
        <v>45685</v>
      </c>
      <c r="Q569" s="1"/>
    </row>
    <row r="570" spans="1:17" x14ac:dyDescent="0.35">
      <c r="A570" s="1" t="s">
        <v>648</v>
      </c>
      <c r="B570" s="1" t="s">
        <v>71</v>
      </c>
      <c r="C570" s="1" t="s">
        <v>72</v>
      </c>
      <c r="D570" s="1" t="s">
        <v>73</v>
      </c>
      <c r="E570" s="1" t="s">
        <v>47</v>
      </c>
      <c r="F570" s="1" t="s">
        <v>24</v>
      </c>
      <c r="G570" s="1" t="s">
        <v>25</v>
      </c>
      <c r="H570" s="2">
        <v>45326</v>
      </c>
      <c r="I570" s="1" t="s">
        <v>26</v>
      </c>
      <c r="J570" s="1" t="s">
        <v>605</v>
      </c>
      <c r="K570" s="1">
        <v>1</v>
      </c>
      <c r="L570" s="1"/>
      <c r="M570" s="1"/>
      <c r="N570" s="1">
        <v>1473</v>
      </c>
      <c r="O570" s="1">
        <v>50</v>
      </c>
      <c r="P570" s="2">
        <v>45346</v>
      </c>
      <c r="Q570" s="1"/>
    </row>
    <row r="571" spans="1:17" x14ac:dyDescent="0.35">
      <c r="A571" s="1" t="s">
        <v>649</v>
      </c>
      <c r="B571" s="1" t="s">
        <v>41</v>
      </c>
      <c r="C571" s="1" t="s">
        <v>42</v>
      </c>
      <c r="D571" s="1" t="s">
        <v>43</v>
      </c>
      <c r="E571" s="1" t="s">
        <v>120</v>
      </c>
      <c r="F571" s="1" t="s">
        <v>24</v>
      </c>
      <c r="G571" s="1" t="s">
        <v>59</v>
      </c>
      <c r="H571" s="2">
        <v>45352</v>
      </c>
      <c r="I571" s="1" t="s">
        <v>66</v>
      </c>
      <c r="J571" s="1" t="s">
        <v>605</v>
      </c>
      <c r="K571" s="1">
        <v>1</v>
      </c>
      <c r="L571" s="1"/>
      <c r="M571" s="1"/>
      <c r="N571" s="1">
        <v>1084</v>
      </c>
      <c r="O571" s="1">
        <v>60</v>
      </c>
      <c r="P571" s="2">
        <v>45713</v>
      </c>
      <c r="Q571" s="1"/>
    </row>
    <row r="572" spans="1:17" x14ac:dyDescent="0.35">
      <c r="A572" s="1" t="s">
        <v>650</v>
      </c>
      <c r="B572" s="1" t="s">
        <v>78</v>
      </c>
      <c r="C572" s="1" t="s">
        <v>79</v>
      </c>
      <c r="D572" s="1" t="s">
        <v>80</v>
      </c>
      <c r="E572" s="1" t="s">
        <v>103</v>
      </c>
      <c r="F572" s="1" t="s">
        <v>24</v>
      </c>
      <c r="G572" s="1" t="s">
        <v>25</v>
      </c>
      <c r="H572" s="2">
        <v>45392</v>
      </c>
      <c r="I572" s="1" t="s">
        <v>66</v>
      </c>
      <c r="J572" s="1" t="s">
        <v>605</v>
      </c>
      <c r="K572" s="1">
        <v>1</v>
      </c>
      <c r="L572" s="1"/>
      <c r="M572" s="1"/>
      <c r="N572" s="1">
        <v>379</v>
      </c>
      <c r="O572" s="1">
        <v>20</v>
      </c>
      <c r="P572" s="2">
        <v>45441</v>
      </c>
      <c r="Q572" s="1"/>
    </row>
    <row r="573" spans="1:17" x14ac:dyDescent="0.35">
      <c r="A573" s="1" t="s">
        <v>651</v>
      </c>
      <c r="B573" s="1" t="s">
        <v>78</v>
      </c>
      <c r="C573" s="1" t="s">
        <v>79</v>
      </c>
      <c r="D573" s="1" t="s">
        <v>80</v>
      </c>
      <c r="E573" s="1" t="s">
        <v>44</v>
      </c>
      <c r="F573" s="1" t="s">
        <v>24</v>
      </c>
      <c r="G573" s="1" t="s">
        <v>74</v>
      </c>
      <c r="H573" s="2">
        <v>45410</v>
      </c>
      <c r="I573" s="1" t="s">
        <v>66</v>
      </c>
      <c r="J573" s="1" t="s">
        <v>605</v>
      </c>
      <c r="K573" s="1">
        <v>1</v>
      </c>
      <c r="L573" s="1"/>
      <c r="M573" s="1"/>
      <c r="N573" s="1">
        <v>351</v>
      </c>
      <c r="O573" s="1">
        <v>20</v>
      </c>
      <c r="P573" s="2">
        <v>45620</v>
      </c>
      <c r="Q573" s="1"/>
    </row>
    <row r="574" spans="1:17" x14ac:dyDescent="0.35">
      <c r="A574" s="1" t="s">
        <v>652</v>
      </c>
      <c r="B574" s="1" t="s">
        <v>61</v>
      </c>
      <c r="C574" s="1" t="s">
        <v>62</v>
      </c>
      <c r="D574" s="1" t="s">
        <v>63</v>
      </c>
      <c r="E574" s="1" t="s">
        <v>76</v>
      </c>
      <c r="F574" s="1" t="s">
        <v>24</v>
      </c>
      <c r="G574" s="1" t="s">
        <v>33</v>
      </c>
      <c r="H574" s="2">
        <v>45424</v>
      </c>
      <c r="I574" s="1" t="s">
        <v>26</v>
      </c>
      <c r="J574" s="1" t="s">
        <v>605</v>
      </c>
      <c r="K574" s="1">
        <v>1</v>
      </c>
      <c r="L574" s="1"/>
      <c r="M574" s="1"/>
      <c r="N574" s="1">
        <v>1978</v>
      </c>
      <c r="O574" s="1">
        <v>50</v>
      </c>
      <c r="P574" s="2">
        <v>45572</v>
      </c>
      <c r="Q574" s="1"/>
    </row>
    <row r="575" spans="1:17" x14ac:dyDescent="0.35">
      <c r="A575" s="1" t="s">
        <v>653</v>
      </c>
      <c r="B575" s="1" t="s">
        <v>29</v>
      </c>
      <c r="C575" s="1" t="s">
        <v>30</v>
      </c>
      <c r="D575" s="1" t="s">
        <v>31</v>
      </c>
      <c r="E575" s="1" t="s">
        <v>23</v>
      </c>
      <c r="F575" s="1" t="s">
        <v>24</v>
      </c>
      <c r="G575" s="1" t="s">
        <v>25</v>
      </c>
      <c r="H575" s="2">
        <v>45396</v>
      </c>
      <c r="I575" s="1" t="s">
        <v>66</v>
      </c>
      <c r="J575" s="1" t="s">
        <v>605</v>
      </c>
      <c r="K575" s="1">
        <v>1</v>
      </c>
      <c r="L575" s="1"/>
      <c r="M575" s="1"/>
      <c r="N575" s="1">
        <v>754</v>
      </c>
      <c r="O575" s="1">
        <v>40</v>
      </c>
      <c r="P575" s="2">
        <v>45750</v>
      </c>
      <c r="Q575" s="1"/>
    </row>
    <row r="576" spans="1:17" x14ac:dyDescent="0.35">
      <c r="A576" s="1" t="s">
        <v>654</v>
      </c>
      <c r="B576" s="1" t="s">
        <v>61</v>
      </c>
      <c r="C576" s="1" t="s">
        <v>62</v>
      </c>
      <c r="D576" s="1" t="s">
        <v>63</v>
      </c>
      <c r="E576" s="1" t="s">
        <v>54</v>
      </c>
      <c r="F576" s="1" t="s">
        <v>24</v>
      </c>
      <c r="G576" s="1" t="s">
        <v>39</v>
      </c>
      <c r="H576" s="2">
        <v>45414</v>
      </c>
      <c r="I576" s="1" t="s">
        <v>66</v>
      </c>
      <c r="J576" s="1" t="s">
        <v>605</v>
      </c>
      <c r="K576" s="1">
        <v>1</v>
      </c>
      <c r="L576" s="1"/>
      <c r="M576" s="1"/>
      <c r="N576" s="1">
        <v>1487</v>
      </c>
      <c r="O576" s="1">
        <v>40</v>
      </c>
      <c r="P576" s="2">
        <v>45457</v>
      </c>
      <c r="Q576" s="1"/>
    </row>
    <row r="577" spans="1:17" x14ac:dyDescent="0.35">
      <c r="A577" s="1" t="s">
        <v>655</v>
      </c>
      <c r="B577" s="1" t="s">
        <v>56</v>
      </c>
      <c r="C577" s="1" t="s">
        <v>57</v>
      </c>
      <c r="D577" s="1" t="s">
        <v>58</v>
      </c>
      <c r="E577" s="1" t="s">
        <v>44</v>
      </c>
      <c r="F577" s="1" t="s">
        <v>24</v>
      </c>
      <c r="G577" s="1" t="s">
        <v>85</v>
      </c>
      <c r="H577" s="2">
        <v>45420</v>
      </c>
      <c r="I577" s="1" t="s">
        <v>66</v>
      </c>
      <c r="J577" s="1" t="s">
        <v>605</v>
      </c>
      <c r="K577" s="1">
        <v>1</v>
      </c>
      <c r="L577" s="1"/>
      <c r="M577" s="1"/>
      <c r="N577" s="1">
        <v>1932</v>
      </c>
      <c r="O577" s="1">
        <v>60</v>
      </c>
      <c r="P577" s="2">
        <v>45503</v>
      </c>
      <c r="Q577" s="1"/>
    </row>
    <row r="578" spans="1:17" x14ac:dyDescent="0.35">
      <c r="A578" s="1" t="s">
        <v>656</v>
      </c>
      <c r="B578" s="1" t="s">
        <v>71</v>
      </c>
      <c r="C578" s="1" t="s">
        <v>72</v>
      </c>
      <c r="D578" s="1" t="s">
        <v>73</v>
      </c>
      <c r="E578" s="1" t="s">
        <v>32</v>
      </c>
      <c r="F578" s="1" t="s">
        <v>24</v>
      </c>
      <c r="G578" s="1" t="s">
        <v>39</v>
      </c>
      <c r="H578" s="2">
        <v>45415</v>
      </c>
      <c r="I578" s="1" t="s">
        <v>66</v>
      </c>
      <c r="J578" s="1" t="s">
        <v>605</v>
      </c>
      <c r="K578" s="1">
        <v>1</v>
      </c>
      <c r="L578" s="1"/>
      <c r="M578" s="1"/>
      <c r="N578" s="1">
        <v>1315</v>
      </c>
      <c r="O578" s="1">
        <v>60</v>
      </c>
      <c r="P578" s="2">
        <v>45661</v>
      </c>
      <c r="Q578" s="1"/>
    </row>
    <row r="579" spans="1:17" x14ac:dyDescent="0.35">
      <c r="A579" s="1" t="s">
        <v>657</v>
      </c>
      <c r="B579" s="1" t="s">
        <v>61</v>
      </c>
      <c r="C579" s="1" t="s">
        <v>62</v>
      </c>
      <c r="D579" s="1" t="s">
        <v>63</v>
      </c>
      <c r="E579" s="1" t="s">
        <v>103</v>
      </c>
      <c r="F579" s="1" t="s">
        <v>24</v>
      </c>
      <c r="G579" s="1" t="s">
        <v>48</v>
      </c>
      <c r="H579" s="2">
        <v>45437</v>
      </c>
      <c r="I579" s="1" t="s">
        <v>26</v>
      </c>
      <c r="J579" s="1" t="s">
        <v>605</v>
      </c>
      <c r="K579" s="1">
        <v>1</v>
      </c>
      <c r="L579" s="1"/>
      <c r="M579" s="1"/>
      <c r="N579" s="1">
        <v>1339</v>
      </c>
      <c r="O579" s="1">
        <v>40</v>
      </c>
      <c r="P579" s="2">
        <v>45744</v>
      </c>
      <c r="Q579" s="1"/>
    </row>
    <row r="580" spans="1:17" x14ac:dyDescent="0.35">
      <c r="A580" s="1" t="s">
        <v>658</v>
      </c>
      <c r="B580" s="1" t="s">
        <v>61</v>
      </c>
      <c r="C580" s="1" t="s">
        <v>62</v>
      </c>
      <c r="D580" s="1" t="s">
        <v>63</v>
      </c>
      <c r="E580" s="1" t="s">
        <v>38</v>
      </c>
      <c r="F580" s="1" t="s">
        <v>24</v>
      </c>
      <c r="G580" s="1" t="s">
        <v>48</v>
      </c>
      <c r="H580" s="2">
        <v>45387</v>
      </c>
      <c r="I580" s="1" t="s">
        <v>26</v>
      </c>
      <c r="J580" s="1" t="s">
        <v>605</v>
      </c>
      <c r="K580" s="1">
        <v>1</v>
      </c>
      <c r="L580" s="1"/>
      <c r="M580" s="1"/>
      <c r="N580" s="1">
        <v>244</v>
      </c>
      <c r="O580" s="1">
        <v>50</v>
      </c>
      <c r="P580" s="2">
        <v>45473</v>
      </c>
      <c r="Q580" s="1"/>
    </row>
    <row r="581" spans="1:17" x14ac:dyDescent="0.35">
      <c r="A581" s="1" t="s">
        <v>659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39</v>
      </c>
      <c r="H581" s="2">
        <v>45354</v>
      </c>
      <c r="I581" s="1" t="s">
        <v>26</v>
      </c>
      <c r="J581" s="1" t="s">
        <v>605</v>
      </c>
      <c r="K581" s="1">
        <v>1</v>
      </c>
      <c r="L581" s="1"/>
      <c r="M581" s="1"/>
      <c r="N581" s="1">
        <v>229</v>
      </c>
      <c r="O581" s="1">
        <v>40</v>
      </c>
      <c r="P581" s="2">
        <v>45420</v>
      </c>
      <c r="Q581" s="1"/>
    </row>
    <row r="582" spans="1:17" x14ac:dyDescent="0.35">
      <c r="A582" s="1" t="s">
        <v>660</v>
      </c>
      <c r="B582" s="1" t="s">
        <v>78</v>
      </c>
      <c r="C582" s="1" t="s">
        <v>79</v>
      </c>
      <c r="D582" s="1" t="s">
        <v>80</v>
      </c>
      <c r="E582" s="1" t="s">
        <v>47</v>
      </c>
      <c r="F582" s="1" t="s">
        <v>24</v>
      </c>
      <c r="G582" s="1" t="s">
        <v>48</v>
      </c>
      <c r="H582" s="2">
        <v>45296</v>
      </c>
      <c r="I582" s="1" t="s">
        <v>26</v>
      </c>
      <c r="J582" s="1" t="s">
        <v>605</v>
      </c>
      <c r="K582" s="1">
        <v>1</v>
      </c>
      <c r="L582" s="1"/>
      <c r="M582" s="1"/>
      <c r="N582" s="1">
        <v>740</v>
      </c>
      <c r="O582" s="1">
        <v>60</v>
      </c>
      <c r="P582" s="2">
        <v>45447</v>
      </c>
      <c r="Q582" s="1"/>
    </row>
    <row r="583" spans="1:17" x14ac:dyDescent="0.35">
      <c r="A583" s="1" t="s">
        <v>661</v>
      </c>
      <c r="B583" s="1" t="s">
        <v>61</v>
      </c>
      <c r="C583" s="1" t="s">
        <v>62</v>
      </c>
      <c r="D583" s="1" t="s">
        <v>63</v>
      </c>
      <c r="E583" s="1" t="s">
        <v>54</v>
      </c>
      <c r="F583" s="1" t="s">
        <v>24</v>
      </c>
      <c r="G583" s="1" t="s">
        <v>59</v>
      </c>
      <c r="H583" s="2">
        <v>45417</v>
      </c>
      <c r="I583" s="1" t="s">
        <v>26</v>
      </c>
      <c r="J583" s="1" t="s">
        <v>605</v>
      </c>
      <c r="K583" s="1">
        <v>1</v>
      </c>
      <c r="L583" s="1"/>
      <c r="M583" s="1"/>
      <c r="N583" s="1">
        <v>433</v>
      </c>
      <c r="O583" s="1">
        <v>30</v>
      </c>
      <c r="P583" s="2">
        <v>45697</v>
      </c>
      <c r="Q583" s="1"/>
    </row>
    <row r="584" spans="1:17" x14ac:dyDescent="0.35">
      <c r="A584" s="1" t="s">
        <v>662</v>
      </c>
      <c r="B584" s="1" t="s">
        <v>56</v>
      </c>
      <c r="C584" s="1" t="s">
        <v>57</v>
      </c>
      <c r="D584" s="1" t="s">
        <v>58</v>
      </c>
      <c r="E584" s="1" t="s">
        <v>47</v>
      </c>
      <c r="F584" s="1" t="s">
        <v>24</v>
      </c>
      <c r="G584" s="1" t="s">
        <v>48</v>
      </c>
      <c r="H584" s="2">
        <v>45344</v>
      </c>
      <c r="I584" s="1" t="s">
        <v>49</v>
      </c>
      <c r="J584" s="1" t="s">
        <v>605</v>
      </c>
      <c r="K584" s="1">
        <v>1</v>
      </c>
      <c r="L584" s="1"/>
      <c r="M584" s="1"/>
      <c r="N584" s="1">
        <v>1073</v>
      </c>
      <c r="O584" s="1">
        <v>30</v>
      </c>
      <c r="P584" s="2">
        <v>45651</v>
      </c>
      <c r="Q584" s="1"/>
    </row>
    <row r="585" spans="1:17" x14ac:dyDescent="0.35">
      <c r="A585" s="1" t="s">
        <v>663</v>
      </c>
      <c r="B585" s="1" t="s">
        <v>61</v>
      </c>
      <c r="C585" s="1" t="s">
        <v>62</v>
      </c>
      <c r="D585" s="1" t="s">
        <v>63</v>
      </c>
      <c r="E585" s="1" t="s">
        <v>64</v>
      </c>
      <c r="F585" s="1" t="s">
        <v>24</v>
      </c>
      <c r="G585" s="1" t="s">
        <v>33</v>
      </c>
      <c r="H585" s="2">
        <v>45327</v>
      </c>
      <c r="I585" s="1" t="s">
        <v>26</v>
      </c>
      <c r="J585" s="1" t="s">
        <v>605</v>
      </c>
      <c r="K585" s="1">
        <v>1</v>
      </c>
      <c r="L585" s="1"/>
      <c r="M585" s="1"/>
      <c r="N585" s="1">
        <v>242</v>
      </c>
      <c r="O585" s="1">
        <v>30</v>
      </c>
      <c r="P585" s="2">
        <v>45464</v>
      </c>
      <c r="Q585" s="1"/>
    </row>
    <row r="586" spans="1:17" x14ac:dyDescent="0.35">
      <c r="A586" s="1" t="s">
        <v>664</v>
      </c>
      <c r="B586" s="1" t="s">
        <v>71</v>
      </c>
      <c r="C586" s="1" t="s">
        <v>72</v>
      </c>
      <c r="D586" s="1" t="s">
        <v>73</v>
      </c>
      <c r="E586" s="1" t="s">
        <v>54</v>
      </c>
      <c r="F586" s="1" t="s">
        <v>24</v>
      </c>
      <c r="G586" s="1" t="s">
        <v>48</v>
      </c>
      <c r="H586" s="2">
        <v>45407</v>
      </c>
      <c r="I586" s="1" t="s">
        <v>49</v>
      </c>
      <c r="J586" s="1" t="s">
        <v>605</v>
      </c>
      <c r="K586" s="1">
        <v>1</v>
      </c>
      <c r="L586" s="1"/>
      <c r="M586" s="1"/>
      <c r="N586" s="1">
        <v>1884</v>
      </c>
      <c r="O586" s="1">
        <v>20</v>
      </c>
      <c r="P586" s="2">
        <v>45583</v>
      </c>
      <c r="Q586" s="1"/>
    </row>
    <row r="587" spans="1:17" x14ac:dyDescent="0.35">
      <c r="A587" s="1" t="s">
        <v>665</v>
      </c>
      <c r="B587" s="1" t="s">
        <v>41</v>
      </c>
      <c r="C587" s="1" t="s">
        <v>42</v>
      </c>
      <c r="D587" s="1" t="s">
        <v>43</v>
      </c>
      <c r="E587" s="1" t="s">
        <v>44</v>
      </c>
      <c r="F587" s="1" t="s">
        <v>24</v>
      </c>
      <c r="G587" s="1" t="s">
        <v>48</v>
      </c>
      <c r="H587" s="2">
        <v>45375</v>
      </c>
      <c r="I587" s="1" t="s">
        <v>26</v>
      </c>
      <c r="J587" s="1" t="s">
        <v>605</v>
      </c>
      <c r="K587" s="1">
        <v>1</v>
      </c>
      <c r="L587" s="1"/>
      <c r="M587" s="1"/>
      <c r="N587" s="1">
        <v>223</v>
      </c>
      <c r="O587" s="1">
        <v>90</v>
      </c>
      <c r="P587" s="2">
        <v>45410</v>
      </c>
      <c r="Q587" s="1"/>
    </row>
    <row r="588" spans="1:17" x14ac:dyDescent="0.35">
      <c r="A588" s="1" t="s">
        <v>666</v>
      </c>
      <c r="B588" s="1" t="s">
        <v>56</v>
      </c>
      <c r="C588" s="1" t="s">
        <v>57</v>
      </c>
      <c r="D588" s="1" t="s">
        <v>58</v>
      </c>
      <c r="E588" s="1" t="s">
        <v>38</v>
      </c>
      <c r="F588" s="1" t="s">
        <v>24</v>
      </c>
      <c r="G588" s="1" t="s">
        <v>48</v>
      </c>
      <c r="H588" s="2">
        <v>45410</v>
      </c>
      <c r="I588" s="1" t="s">
        <v>26</v>
      </c>
      <c r="J588" s="1" t="s">
        <v>605</v>
      </c>
      <c r="K588" s="1">
        <v>1</v>
      </c>
      <c r="L588" s="1"/>
      <c r="M588" s="1"/>
      <c r="N588" s="1">
        <v>1772</v>
      </c>
      <c r="O588" s="1">
        <v>10</v>
      </c>
      <c r="P588" s="2">
        <v>45727</v>
      </c>
      <c r="Q588" s="1"/>
    </row>
    <row r="589" spans="1:17" x14ac:dyDescent="0.35">
      <c r="A589" s="1" t="s">
        <v>667</v>
      </c>
      <c r="B589" s="1" t="s">
        <v>35</v>
      </c>
      <c r="C589" s="1" t="s">
        <v>36</v>
      </c>
      <c r="D589" s="1" t="s">
        <v>37</v>
      </c>
      <c r="E589" s="1" t="s">
        <v>54</v>
      </c>
      <c r="F589" s="1" t="s">
        <v>24</v>
      </c>
      <c r="G589" s="1" t="s">
        <v>39</v>
      </c>
      <c r="H589" s="2">
        <v>45371</v>
      </c>
      <c r="I589" s="1" t="s">
        <v>26</v>
      </c>
      <c r="J589" s="1" t="s">
        <v>605</v>
      </c>
      <c r="K589" s="1">
        <v>1</v>
      </c>
      <c r="L589" s="1"/>
      <c r="M589" s="1"/>
      <c r="N589" s="1">
        <v>820</v>
      </c>
      <c r="O589" s="1">
        <v>30</v>
      </c>
      <c r="P589" s="2">
        <v>45649</v>
      </c>
      <c r="Q589" s="1"/>
    </row>
    <row r="590" spans="1:17" x14ac:dyDescent="0.35">
      <c r="A590" s="1" t="s">
        <v>668</v>
      </c>
      <c r="B590" s="1" t="s">
        <v>20</v>
      </c>
      <c r="C590" s="1" t="s">
        <v>21</v>
      </c>
      <c r="D590" s="1" t="s">
        <v>22</v>
      </c>
      <c r="E590" s="1" t="s">
        <v>84</v>
      </c>
      <c r="F590" s="1" t="s">
        <v>24</v>
      </c>
      <c r="G590" s="1" t="s">
        <v>48</v>
      </c>
      <c r="H590" s="2">
        <v>45306</v>
      </c>
      <c r="I590" s="1" t="s">
        <v>26</v>
      </c>
      <c r="J590" s="1" t="s">
        <v>605</v>
      </c>
      <c r="K590" s="1">
        <v>1</v>
      </c>
      <c r="L590" s="1"/>
      <c r="M590" s="1"/>
      <c r="N590" s="1">
        <v>1241</v>
      </c>
      <c r="O590" s="1">
        <v>60</v>
      </c>
      <c r="P590" s="2">
        <v>45650</v>
      </c>
      <c r="Q590" s="1"/>
    </row>
    <row r="591" spans="1:17" x14ac:dyDescent="0.35">
      <c r="A591" s="1" t="s">
        <v>669</v>
      </c>
      <c r="B591" s="1" t="s">
        <v>51</v>
      </c>
      <c r="C591" s="1" t="s">
        <v>52</v>
      </c>
      <c r="D591" s="1" t="s">
        <v>53</v>
      </c>
      <c r="E591" s="1" t="s">
        <v>23</v>
      </c>
      <c r="F591" s="1" t="s">
        <v>24</v>
      </c>
      <c r="G591" s="1" t="s">
        <v>74</v>
      </c>
      <c r="H591" s="2">
        <v>45411</v>
      </c>
      <c r="I591" s="1" t="s">
        <v>49</v>
      </c>
      <c r="J591" s="1" t="s">
        <v>605</v>
      </c>
      <c r="K591" s="1">
        <v>1</v>
      </c>
      <c r="L591" s="1"/>
      <c r="M591" s="1"/>
      <c r="N591" s="1">
        <v>519</v>
      </c>
      <c r="O591" s="1">
        <v>20</v>
      </c>
      <c r="P591" s="2">
        <v>45601</v>
      </c>
      <c r="Q591" s="1"/>
    </row>
    <row r="592" spans="1:17" x14ac:dyDescent="0.35">
      <c r="A592" s="1" t="s">
        <v>670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74</v>
      </c>
      <c r="H592" s="2">
        <v>45433</v>
      </c>
      <c r="I592" s="1" t="s">
        <v>66</v>
      </c>
      <c r="J592" s="1" t="s">
        <v>605</v>
      </c>
      <c r="K592" s="1">
        <v>1</v>
      </c>
      <c r="L592" s="1"/>
      <c r="M592" s="1"/>
      <c r="N592" s="1">
        <v>706</v>
      </c>
      <c r="O592" s="1">
        <v>40</v>
      </c>
      <c r="P592" s="2">
        <v>45793</v>
      </c>
      <c r="Q592" s="1"/>
    </row>
    <row r="593" spans="1:17" x14ac:dyDescent="0.35">
      <c r="A593" s="1" t="s">
        <v>671</v>
      </c>
      <c r="B593" s="1" t="s">
        <v>78</v>
      </c>
      <c r="C593" s="1" t="s">
        <v>79</v>
      </c>
      <c r="D593" s="1" t="s">
        <v>80</v>
      </c>
      <c r="E593" s="1" t="s">
        <v>103</v>
      </c>
      <c r="F593" s="1" t="s">
        <v>24</v>
      </c>
      <c r="G593" s="1" t="s">
        <v>25</v>
      </c>
      <c r="H593" s="2">
        <v>45410</v>
      </c>
      <c r="I593" s="1" t="s">
        <v>66</v>
      </c>
      <c r="J593" s="1" t="s">
        <v>605</v>
      </c>
      <c r="K593" s="1">
        <v>1</v>
      </c>
      <c r="L593" s="1"/>
      <c r="M593" s="1"/>
      <c r="N593" s="1">
        <v>1461</v>
      </c>
      <c r="O593" s="1">
        <v>40</v>
      </c>
      <c r="P593" s="2">
        <v>45637</v>
      </c>
      <c r="Q593" s="1"/>
    </row>
    <row r="594" spans="1:17" x14ac:dyDescent="0.35">
      <c r="A594" s="1" t="s">
        <v>672</v>
      </c>
      <c r="B594" s="1" t="s">
        <v>56</v>
      </c>
      <c r="C594" s="1" t="s">
        <v>57</v>
      </c>
      <c r="D594" s="1" t="s">
        <v>58</v>
      </c>
      <c r="E594" s="1" t="s">
        <v>32</v>
      </c>
      <c r="F594" s="1" t="s">
        <v>24</v>
      </c>
      <c r="G594" s="1" t="s">
        <v>85</v>
      </c>
      <c r="H594" s="2">
        <v>45399</v>
      </c>
      <c r="I594" s="1" t="s">
        <v>66</v>
      </c>
      <c r="J594" s="1" t="s">
        <v>605</v>
      </c>
      <c r="K594" s="1">
        <v>1</v>
      </c>
      <c r="L594" s="1"/>
      <c r="M594" s="1"/>
      <c r="N594" s="1">
        <v>1913</v>
      </c>
      <c r="O594" s="1">
        <v>100</v>
      </c>
      <c r="P594" s="2">
        <v>45483</v>
      </c>
      <c r="Q594" s="1"/>
    </row>
    <row r="595" spans="1:17" x14ac:dyDescent="0.35">
      <c r="A595" s="1" t="s">
        <v>673</v>
      </c>
      <c r="B595" s="1" t="s">
        <v>35</v>
      </c>
      <c r="C595" s="1" t="s">
        <v>36</v>
      </c>
      <c r="D595" s="1" t="s">
        <v>37</v>
      </c>
      <c r="E595" s="1" t="s">
        <v>103</v>
      </c>
      <c r="F595" s="1" t="s">
        <v>24</v>
      </c>
      <c r="G595" s="1" t="s">
        <v>48</v>
      </c>
      <c r="H595" s="2">
        <v>45425</v>
      </c>
      <c r="I595" s="1" t="s">
        <v>26</v>
      </c>
      <c r="J595" s="1" t="s">
        <v>605</v>
      </c>
      <c r="K595" s="1">
        <v>1</v>
      </c>
      <c r="L595" s="1"/>
      <c r="M595" s="1"/>
      <c r="N595" s="1">
        <v>1539</v>
      </c>
      <c r="O595" s="1">
        <v>20</v>
      </c>
      <c r="P595" s="2">
        <v>45473</v>
      </c>
      <c r="Q595" s="1"/>
    </row>
    <row r="596" spans="1:17" x14ac:dyDescent="0.35">
      <c r="A596" s="1" t="s">
        <v>674</v>
      </c>
      <c r="B596" s="1" t="s">
        <v>78</v>
      </c>
      <c r="C596" s="1" t="s">
        <v>79</v>
      </c>
      <c r="D596" s="1" t="s">
        <v>80</v>
      </c>
      <c r="E596" s="1" t="s">
        <v>32</v>
      </c>
      <c r="F596" s="1" t="s">
        <v>24</v>
      </c>
      <c r="G596" s="1" t="s">
        <v>48</v>
      </c>
      <c r="H596" s="2">
        <v>45392</v>
      </c>
      <c r="I596" s="1" t="s">
        <v>26</v>
      </c>
      <c r="J596" s="1" t="s">
        <v>605</v>
      </c>
      <c r="K596" s="1">
        <v>1</v>
      </c>
      <c r="L596" s="1"/>
      <c r="M596" s="1"/>
      <c r="N596" s="1">
        <v>1212</v>
      </c>
      <c r="O596" s="1">
        <v>30</v>
      </c>
      <c r="P596" s="2">
        <v>45457</v>
      </c>
      <c r="Q596" s="1"/>
    </row>
    <row r="597" spans="1:17" x14ac:dyDescent="0.35">
      <c r="A597" s="1" t="s">
        <v>675</v>
      </c>
      <c r="B597" s="1" t="s">
        <v>78</v>
      </c>
      <c r="C597" s="1" t="s">
        <v>79</v>
      </c>
      <c r="D597" s="1" t="s">
        <v>80</v>
      </c>
      <c r="E597" s="1" t="s">
        <v>76</v>
      </c>
      <c r="F597" s="1" t="s">
        <v>24</v>
      </c>
      <c r="G597" s="1" t="s">
        <v>39</v>
      </c>
      <c r="H597" s="2">
        <v>45364</v>
      </c>
      <c r="I597" s="1" t="s">
        <v>66</v>
      </c>
      <c r="J597" s="1" t="s">
        <v>605</v>
      </c>
      <c r="K597" s="1">
        <v>1</v>
      </c>
      <c r="L597" s="1"/>
      <c r="M597" s="1"/>
      <c r="N597" s="1">
        <v>1832</v>
      </c>
      <c r="O597" s="1">
        <v>20</v>
      </c>
      <c r="P597" s="2">
        <v>45491</v>
      </c>
      <c r="Q597" s="1"/>
    </row>
    <row r="598" spans="1:17" x14ac:dyDescent="0.35">
      <c r="A598" s="1" t="s">
        <v>676</v>
      </c>
      <c r="B598" s="1" t="s">
        <v>41</v>
      </c>
      <c r="C598" s="1" t="s">
        <v>42</v>
      </c>
      <c r="D598" s="1" t="s">
        <v>43</v>
      </c>
      <c r="E598" s="1" t="s">
        <v>47</v>
      </c>
      <c r="F598" s="1" t="s">
        <v>24</v>
      </c>
      <c r="G598" s="1" t="s">
        <v>59</v>
      </c>
      <c r="H598" s="2">
        <v>45369</v>
      </c>
      <c r="I598" s="1" t="s">
        <v>49</v>
      </c>
      <c r="J598" s="1" t="s">
        <v>605</v>
      </c>
      <c r="K598" s="1">
        <v>1</v>
      </c>
      <c r="L598" s="1"/>
      <c r="M598" s="1"/>
      <c r="N598" s="1">
        <v>1553</v>
      </c>
      <c r="O598" s="1">
        <v>20</v>
      </c>
      <c r="P598" s="2">
        <v>45508</v>
      </c>
      <c r="Q598" s="1"/>
    </row>
    <row r="599" spans="1:17" x14ac:dyDescent="0.35">
      <c r="A599" s="1" t="s">
        <v>677</v>
      </c>
      <c r="B599" s="1" t="s">
        <v>61</v>
      </c>
      <c r="C599" s="1" t="s">
        <v>62</v>
      </c>
      <c r="D599" s="1" t="s">
        <v>63</v>
      </c>
      <c r="E599" s="1" t="s">
        <v>124</v>
      </c>
      <c r="F599" s="1" t="s">
        <v>24</v>
      </c>
      <c r="G599" s="1" t="s">
        <v>25</v>
      </c>
      <c r="H599" s="2">
        <v>45402</v>
      </c>
      <c r="I599" s="1" t="s">
        <v>66</v>
      </c>
      <c r="J599" s="1" t="s">
        <v>605</v>
      </c>
      <c r="K599" s="1">
        <v>1</v>
      </c>
      <c r="L599" s="1"/>
      <c r="M599" s="1"/>
      <c r="N599" s="1">
        <v>322</v>
      </c>
      <c r="O599" s="1">
        <v>40</v>
      </c>
      <c r="P599" s="2">
        <v>45661</v>
      </c>
      <c r="Q599" s="1"/>
    </row>
    <row r="600" spans="1:17" x14ac:dyDescent="0.35">
      <c r="A600" s="1" t="s">
        <v>678</v>
      </c>
      <c r="B600" s="1" t="s">
        <v>61</v>
      </c>
      <c r="C600" s="1" t="s">
        <v>62</v>
      </c>
      <c r="D600" s="1" t="s">
        <v>63</v>
      </c>
      <c r="E600" s="1" t="s">
        <v>47</v>
      </c>
      <c r="F600" s="1" t="s">
        <v>24</v>
      </c>
      <c r="G600" s="1" t="s">
        <v>25</v>
      </c>
      <c r="H600" s="2">
        <v>45301</v>
      </c>
      <c r="I600" s="1" t="s">
        <v>49</v>
      </c>
      <c r="J600" s="1" t="s">
        <v>605</v>
      </c>
      <c r="K600" s="1">
        <v>1</v>
      </c>
      <c r="L600" s="1"/>
      <c r="M600" s="1"/>
      <c r="N600" s="1">
        <v>1185</v>
      </c>
      <c r="O600" s="1">
        <v>90</v>
      </c>
      <c r="P600" s="2">
        <v>45495</v>
      </c>
      <c r="Q600" s="1"/>
    </row>
    <row r="601" spans="1:17" x14ac:dyDescent="0.35">
      <c r="A601" s="1" t="s">
        <v>679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59</v>
      </c>
      <c r="H601" s="2">
        <v>45432</v>
      </c>
      <c r="I601" s="1" t="s">
        <v>66</v>
      </c>
      <c r="J601" s="1" t="s">
        <v>605</v>
      </c>
      <c r="K601" s="1">
        <v>1</v>
      </c>
      <c r="L601" s="1"/>
      <c r="M601" s="1"/>
      <c r="N601" s="1">
        <v>1747</v>
      </c>
      <c r="O601" s="1">
        <v>20</v>
      </c>
      <c r="P601" s="2">
        <v>45489</v>
      </c>
      <c r="Q601" s="1"/>
    </row>
    <row r="602" spans="1:17" x14ac:dyDescent="0.35">
      <c r="A602" s="1" t="s">
        <v>680</v>
      </c>
      <c r="B602" s="1" t="s">
        <v>41</v>
      </c>
      <c r="C602" s="1" t="s">
        <v>42</v>
      </c>
      <c r="D602" s="1" t="s">
        <v>43</v>
      </c>
      <c r="E602" s="1" t="s">
        <v>44</v>
      </c>
      <c r="F602" s="1" t="s">
        <v>24</v>
      </c>
      <c r="G602" s="1" t="s">
        <v>39</v>
      </c>
      <c r="H602" s="2">
        <v>45373</v>
      </c>
      <c r="I602" s="1" t="s">
        <v>26</v>
      </c>
      <c r="J602" s="1" t="s">
        <v>605</v>
      </c>
      <c r="K602" s="1">
        <v>1</v>
      </c>
      <c r="L602" s="1"/>
      <c r="M602" s="1"/>
      <c r="N602" s="1">
        <v>1286</v>
      </c>
      <c r="O602" s="1">
        <v>20</v>
      </c>
      <c r="P602" s="2">
        <v>45700</v>
      </c>
      <c r="Q602" s="1"/>
    </row>
    <row r="603" spans="1:17" x14ac:dyDescent="0.35">
      <c r="A603" s="1" t="s">
        <v>681</v>
      </c>
      <c r="B603" s="1" t="s">
        <v>51</v>
      </c>
      <c r="C603" s="1" t="s">
        <v>52</v>
      </c>
      <c r="D603" s="1" t="s">
        <v>53</v>
      </c>
      <c r="E603" s="1" t="s">
        <v>120</v>
      </c>
      <c r="F603" s="1" t="s">
        <v>24</v>
      </c>
      <c r="G603" s="1" t="s">
        <v>48</v>
      </c>
      <c r="H603" s="2">
        <v>45295</v>
      </c>
      <c r="I603" s="1" t="s">
        <v>66</v>
      </c>
      <c r="J603" s="1" t="s">
        <v>605</v>
      </c>
      <c r="K603" s="1">
        <v>1</v>
      </c>
      <c r="L603" s="1"/>
      <c r="M603" s="1"/>
      <c r="N603" s="1">
        <v>1735</v>
      </c>
      <c r="O603" s="1">
        <v>90</v>
      </c>
      <c r="P603" s="2">
        <v>45331</v>
      </c>
      <c r="Q603" s="1"/>
    </row>
    <row r="604" spans="1:17" x14ac:dyDescent="0.35">
      <c r="A604" s="1" t="s">
        <v>682</v>
      </c>
      <c r="B604" s="1" t="s">
        <v>78</v>
      </c>
      <c r="C604" s="1" t="s">
        <v>79</v>
      </c>
      <c r="D604" s="1" t="s">
        <v>80</v>
      </c>
      <c r="E604" s="1" t="s">
        <v>47</v>
      </c>
      <c r="F604" s="1" t="s">
        <v>24</v>
      </c>
      <c r="G604" s="1" t="s">
        <v>87</v>
      </c>
      <c r="H604" s="2">
        <v>45416</v>
      </c>
      <c r="I604" s="1" t="s">
        <v>26</v>
      </c>
      <c r="J604" s="1" t="s">
        <v>605</v>
      </c>
      <c r="K604" s="1">
        <v>1</v>
      </c>
      <c r="L604" s="1"/>
      <c r="M604" s="1"/>
      <c r="N604" s="1">
        <v>1184</v>
      </c>
      <c r="O604" s="1">
        <v>50</v>
      </c>
      <c r="P604" s="2">
        <v>45687</v>
      </c>
      <c r="Q604" s="1"/>
    </row>
    <row r="605" spans="1:17" x14ac:dyDescent="0.35">
      <c r="A605" s="1" t="s">
        <v>683</v>
      </c>
      <c r="B605" s="1" t="s">
        <v>56</v>
      </c>
      <c r="C605" s="1" t="s">
        <v>57</v>
      </c>
      <c r="D605" s="1" t="s">
        <v>58</v>
      </c>
      <c r="E605" s="1" t="s">
        <v>38</v>
      </c>
      <c r="F605" s="1" t="s">
        <v>24</v>
      </c>
      <c r="G605" s="1" t="s">
        <v>48</v>
      </c>
      <c r="H605" s="2">
        <v>45340</v>
      </c>
      <c r="I605" s="1" t="s">
        <v>26</v>
      </c>
      <c r="J605" s="1" t="s">
        <v>605</v>
      </c>
      <c r="K605" s="1">
        <v>1</v>
      </c>
      <c r="L605" s="1"/>
      <c r="M605" s="1"/>
      <c r="N605" s="1">
        <v>352</v>
      </c>
      <c r="O605" s="1">
        <v>40</v>
      </c>
      <c r="P605" s="2">
        <v>45589</v>
      </c>
      <c r="Q605" s="1"/>
    </row>
    <row r="606" spans="1:17" x14ac:dyDescent="0.35">
      <c r="A606" s="1" t="s">
        <v>684</v>
      </c>
      <c r="B606" s="1" t="s">
        <v>35</v>
      </c>
      <c r="C606" s="1" t="s">
        <v>36</v>
      </c>
      <c r="D606" s="1" t="s">
        <v>37</v>
      </c>
      <c r="E606" s="1" t="s">
        <v>103</v>
      </c>
      <c r="F606" s="1" t="s">
        <v>24</v>
      </c>
      <c r="G606" s="1" t="s">
        <v>25</v>
      </c>
      <c r="H606" s="2">
        <v>45302</v>
      </c>
      <c r="I606" s="1" t="s">
        <v>49</v>
      </c>
      <c r="J606" s="1" t="s">
        <v>605</v>
      </c>
      <c r="K606" s="1">
        <v>1</v>
      </c>
      <c r="L606" s="1"/>
      <c r="M606" s="1"/>
      <c r="N606" s="1">
        <v>1581</v>
      </c>
      <c r="O606" s="1">
        <v>50</v>
      </c>
      <c r="P606" s="2">
        <v>45357</v>
      </c>
      <c r="Q606" s="1"/>
    </row>
    <row r="607" spans="1:17" x14ac:dyDescent="0.35">
      <c r="A607" s="1" t="s">
        <v>685</v>
      </c>
      <c r="B607" s="1" t="s">
        <v>35</v>
      </c>
      <c r="C607" s="1" t="s">
        <v>36</v>
      </c>
      <c r="D607" s="1" t="s">
        <v>37</v>
      </c>
      <c r="E607" s="1" t="s">
        <v>44</v>
      </c>
      <c r="F607" s="1" t="s">
        <v>24</v>
      </c>
      <c r="G607" s="1" t="s">
        <v>87</v>
      </c>
      <c r="H607" s="2">
        <v>45436</v>
      </c>
      <c r="I607" s="1" t="s">
        <v>26</v>
      </c>
      <c r="J607" s="1" t="s">
        <v>605</v>
      </c>
      <c r="K607" s="1">
        <v>1</v>
      </c>
      <c r="L607" s="1"/>
      <c r="M607" s="1"/>
      <c r="N607" s="1">
        <v>1367</v>
      </c>
      <c r="O607" s="1">
        <v>40</v>
      </c>
      <c r="P607" s="2">
        <v>45745</v>
      </c>
      <c r="Q607" s="1"/>
    </row>
    <row r="608" spans="1:17" x14ac:dyDescent="0.35">
      <c r="A608" s="1" t="s">
        <v>686</v>
      </c>
      <c r="B608" s="1" t="s">
        <v>29</v>
      </c>
      <c r="C608" s="1" t="s">
        <v>30</v>
      </c>
      <c r="D608" s="1" t="s">
        <v>31</v>
      </c>
      <c r="E608" s="1" t="s">
        <v>23</v>
      </c>
      <c r="F608" s="1" t="s">
        <v>24</v>
      </c>
      <c r="G608" s="1" t="s">
        <v>85</v>
      </c>
      <c r="H608" s="2">
        <v>45356</v>
      </c>
      <c r="I608" s="1" t="s">
        <v>66</v>
      </c>
      <c r="J608" s="1" t="s">
        <v>605</v>
      </c>
      <c r="K608" s="1">
        <v>1</v>
      </c>
      <c r="L608" s="1"/>
      <c r="M608" s="1"/>
      <c r="N608" s="1">
        <v>490</v>
      </c>
      <c r="O608" s="1">
        <v>10</v>
      </c>
      <c r="P608" s="2">
        <v>45481</v>
      </c>
      <c r="Q608" s="1"/>
    </row>
    <row r="609" spans="1:17" x14ac:dyDescent="0.35">
      <c r="A609" s="1" t="s">
        <v>687</v>
      </c>
      <c r="B609" s="1" t="s">
        <v>61</v>
      </c>
      <c r="C609" s="1" t="s">
        <v>62</v>
      </c>
      <c r="D609" s="1" t="s">
        <v>63</v>
      </c>
      <c r="E609" s="1" t="s">
        <v>54</v>
      </c>
      <c r="F609" s="1" t="s">
        <v>24</v>
      </c>
      <c r="G609" s="1" t="s">
        <v>48</v>
      </c>
      <c r="H609" s="2">
        <v>45314</v>
      </c>
      <c r="I609" s="1" t="s">
        <v>26</v>
      </c>
      <c r="J609" s="1" t="s">
        <v>605</v>
      </c>
      <c r="K609" s="1">
        <v>1</v>
      </c>
      <c r="L609" s="1"/>
      <c r="M609" s="1"/>
      <c r="N609" s="1">
        <v>1627</v>
      </c>
      <c r="O609" s="1">
        <v>40</v>
      </c>
      <c r="P609" s="2">
        <v>45362</v>
      </c>
      <c r="Q609" s="1"/>
    </row>
    <row r="610" spans="1:17" x14ac:dyDescent="0.35">
      <c r="A610" s="1" t="s">
        <v>688</v>
      </c>
      <c r="B610" s="1" t="s">
        <v>78</v>
      </c>
      <c r="C610" s="1" t="s">
        <v>79</v>
      </c>
      <c r="D610" s="1" t="s">
        <v>80</v>
      </c>
      <c r="E610" s="1" t="s">
        <v>54</v>
      </c>
      <c r="F610" s="1" t="s">
        <v>24</v>
      </c>
      <c r="G610" s="1" t="s">
        <v>48</v>
      </c>
      <c r="H610" s="2">
        <v>45322</v>
      </c>
      <c r="I610" s="1" t="s">
        <v>49</v>
      </c>
      <c r="J610" s="1" t="s">
        <v>605</v>
      </c>
      <c r="K610" s="1">
        <v>1</v>
      </c>
      <c r="L610" s="1"/>
      <c r="M610" s="1"/>
      <c r="N610" s="1">
        <v>716</v>
      </c>
      <c r="O610" s="1">
        <v>50</v>
      </c>
      <c r="P610" s="2">
        <v>45520</v>
      </c>
      <c r="Q610" s="1"/>
    </row>
    <row r="611" spans="1:17" x14ac:dyDescent="0.35">
      <c r="A611" s="1" t="s">
        <v>689</v>
      </c>
      <c r="B611" s="1" t="s">
        <v>56</v>
      </c>
      <c r="C611" s="1" t="s">
        <v>57</v>
      </c>
      <c r="D611" s="1" t="s">
        <v>58</v>
      </c>
      <c r="E611" s="1" t="s">
        <v>23</v>
      </c>
      <c r="F611" s="1" t="s">
        <v>24</v>
      </c>
      <c r="G611" s="1" t="s">
        <v>25</v>
      </c>
      <c r="H611" s="2">
        <v>45336</v>
      </c>
      <c r="I611" s="1" t="s">
        <v>66</v>
      </c>
      <c r="J611" s="1" t="s">
        <v>605</v>
      </c>
      <c r="K611" s="1">
        <v>1</v>
      </c>
      <c r="L611" s="1"/>
      <c r="M611" s="1"/>
      <c r="N611" s="1">
        <v>1139</v>
      </c>
      <c r="O611" s="1">
        <v>30</v>
      </c>
      <c r="P611" s="2">
        <v>45440</v>
      </c>
      <c r="Q611" s="1"/>
    </row>
    <row r="612" spans="1:17" x14ac:dyDescent="0.35">
      <c r="A612" s="1" t="s">
        <v>690</v>
      </c>
      <c r="B612" s="1" t="s">
        <v>56</v>
      </c>
      <c r="C612" s="1" t="s">
        <v>57</v>
      </c>
      <c r="D612" s="1" t="s">
        <v>58</v>
      </c>
      <c r="E612" s="1" t="s">
        <v>23</v>
      </c>
      <c r="F612" s="1" t="s">
        <v>24</v>
      </c>
      <c r="G612" s="1" t="s">
        <v>59</v>
      </c>
      <c r="H612" s="2">
        <v>45398</v>
      </c>
      <c r="I612" s="1" t="s">
        <v>49</v>
      </c>
      <c r="J612" s="1" t="s">
        <v>605</v>
      </c>
      <c r="K612" s="1">
        <v>1</v>
      </c>
      <c r="L612" s="1"/>
      <c r="M612" s="1"/>
      <c r="N612" s="1">
        <v>427</v>
      </c>
      <c r="O612" s="1">
        <v>40</v>
      </c>
      <c r="P612" s="2">
        <v>45550</v>
      </c>
      <c r="Q612" s="1"/>
    </row>
    <row r="613" spans="1:17" x14ac:dyDescent="0.35">
      <c r="A613" s="1" t="s">
        <v>691</v>
      </c>
      <c r="B613" s="1" t="s">
        <v>71</v>
      </c>
      <c r="C613" s="1" t="s">
        <v>72</v>
      </c>
      <c r="D613" s="1" t="s">
        <v>73</v>
      </c>
      <c r="E613" s="1" t="s">
        <v>47</v>
      </c>
      <c r="F613" s="1" t="s">
        <v>24</v>
      </c>
      <c r="G613" s="1" t="s">
        <v>39</v>
      </c>
      <c r="H613" s="2">
        <v>45400</v>
      </c>
      <c r="I613" s="1" t="s">
        <v>66</v>
      </c>
      <c r="J613" s="1" t="s">
        <v>605</v>
      </c>
      <c r="K613" s="1">
        <v>1</v>
      </c>
      <c r="L613" s="1"/>
      <c r="M613" s="1"/>
      <c r="N613" s="1">
        <v>857</v>
      </c>
      <c r="O613" s="1">
        <v>50</v>
      </c>
      <c r="P613" s="2">
        <v>45629</v>
      </c>
      <c r="Q613" s="1"/>
    </row>
    <row r="614" spans="1:17" x14ac:dyDescent="0.35">
      <c r="A614" s="1" t="s">
        <v>692</v>
      </c>
      <c r="B614" s="1" t="s">
        <v>78</v>
      </c>
      <c r="C614" s="1" t="s">
        <v>79</v>
      </c>
      <c r="D614" s="1" t="s">
        <v>80</v>
      </c>
      <c r="E614" s="1" t="s">
        <v>103</v>
      </c>
      <c r="F614" s="1" t="s">
        <v>24</v>
      </c>
      <c r="G614" s="1" t="s">
        <v>48</v>
      </c>
      <c r="H614" s="2">
        <v>45368</v>
      </c>
      <c r="I614" s="1" t="s">
        <v>26</v>
      </c>
      <c r="J614" s="1" t="s">
        <v>605</v>
      </c>
      <c r="K614" s="1">
        <v>1</v>
      </c>
      <c r="L614" s="1"/>
      <c r="M614" s="1"/>
      <c r="N614" s="1">
        <v>1442</v>
      </c>
      <c r="O614" s="1">
        <v>10</v>
      </c>
      <c r="P614" s="2">
        <v>45698</v>
      </c>
      <c r="Q614" s="1"/>
    </row>
    <row r="615" spans="1:17" x14ac:dyDescent="0.35">
      <c r="A615" s="1" t="s">
        <v>693</v>
      </c>
      <c r="B615" s="1" t="s">
        <v>61</v>
      </c>
      <c r="C615" s="1" t="s">
        <v>62</v>
      </c>
      <c r="D615" s="1" t="s">
        <v>63</v>
      </c>
      <c r="E615" s="1" t="s">
        <v>23</v>
      </c>
      <c r="F615" s="1" t="s">
        <v>24</v>
      </c>
      <c r="G615" s="1" t="s">
        <v>87</v>
      </c>
      <c r="H615" s="2">
        <v>45358</v>
      </c>
      <c r="I615" s="1" t="s">
        <v>66</v>
      </c>
      <c r="J615" s="1" t="s">
        <v>605</v>
      </c>
      <c r="K615" s="1">
        <v>1</v>
      </c>
      <c r="L615" s="1"/>
      <c r="M615" s="1"/>
      <c r="N615" s="1">
        <v>839</v>
      </c>
      <c r="O615" s="1">
        <v>60</v>
      </c>
      <c r="P615" s="2">
        <v>45583</v>
      </c>
      <c r="Q615" s="1"/>
    </row>
    <row r="616" spans="1:17" x14ac:dyDescent="0.35">
      <c r="A616" s="1" t="s">
        <v>694</v>
      </c>
      <c r="B616" s="1" t="s">
        <v>41</v>
      </c>
      <c r="C616" s="1" t="s">
        <v>42</v>
      </c>
      <c r="D616" s="1" t="s">
        <v>43</v>
      </c>
      <c r="E616" s="1" t="s">
        <v>64</v>
      </c>
      <c r="F616" s="1" t="s">
        <v>24</v>
      </c>
      <c r="G616" s="1" t="s">
        <v>59</v>
      </c>
      <c r="H616" s="2">
        <v>45314</v>
      </c>
      <c r="I616" s="1" t="s">
        <v>49</v>
      </c>
      <c r="J616" s="1" t="s">
        <v>605</v>
      </c>
      <c r="K616" s="1">
        <v>1</v>
      </c>
      <c r="L616" s="1"/>
      <c r="M616" s="1"/>
      <c r="N616" s="1">
        <v>1660</v>
      </c>
      <c r="O616" s="1">
        <v>80</v>
      </c>
      <c r="P616" s="2">
        <v>45628</v>
      </c>
      <c r="Q616" s="1"/>
    </row>
    <row r="617" spans="1:17" x14ac:dyDescent="0.35">
      <c r="A617" s="1" t="s">
        <v>695</v>
      </c>
      <c r="B617" s="1" t="s">
        <v>78</v>
      </c>
      <c r="C617" s="1" t="s">
        <v>79</v>
      </c>
      <c r="D617" s="1" t="s">
        <v>80</v>
      </c>
      <c r="E617" s="1" t="s">
        <v>23</v>
      </c>
      <c r="F617" s="1" t="s">
        <v>24</v>
      </c>
      <c r="G617" s="1" t="s">
        <v>87</v>
      </c>
      <c r="H617" s="2">
        <v>45413</v>
      </c>
      <c r="I617" s="1" t="s">
        <v>26</v>
      </c>
      <c r="J617" s="1" t="s">
        <v>605</v>
      </c>
      <c r="K617" s="1">
        <v>1</v>
      </c>
      <c r="L617" s="1"/>
      <c r="M617" s="1"/>
      <c r="N617" s="1">
        <v>576</v>
      </c>
      <c r="O617" s="1">
        <v>80</v>
      </c>
      <c r="P617" s="2">
        <v>45713</v>
      </c>
      <c r="Q617" s="1"/>
    </row>
    <row r="618" spans="1:17" x14ac:dyDescent="0.35">
      <c r="A618" s="1" t="s">
        <v>696</v>
      </c>
      <c r="B618" s="1" t="s">
        <v>71</v>
      </c>
      <c r="C618" s="1" t="s">
        <v>72</v>
      </c>
      <c r="D618" s="1" t="s">
        <v>73</v>
      </c>
      <c r="E618" s="1" t="s">
        <v>84</v>
      </c>
      <c r="F618" s="1" t="s">
        <v>24</v>
      </c>
      <c r="G618" s="1" t="s">
        <v>48</v>
      </c>
      <c r="H618" s="2">
        <v>45374</v>
      </c>
      <c r="I618" s="1" t="s">
        <v>26</v>
      </c>
      <c r="J618" s="1" t="s">
        <v>605</v>
      </c>
      <c r="K618" s="1">
        <v>1</v>
      </c>
      <c r="L618" s="1"/>
      <c r="M618" s="1"/>
      <c r="N618" s="1">
        <v>1351</v>
      </c>
      <c r="O618" s="1">
        <v>40</v>
      </c>
      <c r="P618" s="2">
        <v>45455</v>
      </c>
      <c r="Q618" s="1"/>
    </row>
    <row r="619" spans="1:17" x14ac:dyDescent="0.35">
      <c r="A619" s="1" t="s">
        <v>697</v>
      </c>
      <c r="B619" s="1" t="s">
        <v>51</v>
      </c>
      <c r="C619" s="1" t="s">
        <v>52</v>
      </c>
      <c r="D619" s="1" t="s">
        <v>53</v>
      </c>
      <c r="E619" s="1" t="s">
        <v>47</v>
      </c>
      <c r="F619" s="1" t="s">
        <v>24</v>
      </c>
      <c r="G619" s="1" t="s">
        <v>59</v>
      </c>
      <c r="H619" s="2">
        <v>45329</v>
      </c>
      <c r="I619" s="1" t="s">
        <v>49</v>
      </c>
      <c r="J619" s="1" t="s">
        <v>605</v>
      </c>
      <c r="K619" s="1">
        <v>1</v>
      </c>
      <c r="L619" s="1"/>
      <c r="M619" s="1"/>
      <c r="N619" s="1">
        <v>1579</v>
      </c>
      <c r="O619" s="1">
        <v>70</v>
      </c>
      <c r="P619" s="2">
        <v>45660</v>
      </c>
      <c r="Q619" s="1"/>
    </row>
    <row r="620" spans="1:17" x14ac:dyDescent="0.35">
      <c r="A620" s="1" t="s">
        <v>698</v>
      </c>
      <c r="B620" s="1" t="s">
        <v>35</v>
      </c>
      <c r="C620" s="1" t="s">
        <v>36</v>
      </c>
      <c r="D620" s="1" t="s">
        <v>37</v>
      </c>
      <c r="E620" s="1" t="s">
        <v>64</v>
      </c>
      <c r="F620" s="1" t="s">
        <v>24</v>
      </c>
      <c r="G620" s="1" t="s">
        <v>85</v>
      </c>
      <c r="H620" s="2">
        <v>45419</v>
      </c>
      <c r="I620" s="1" t="s">
        <v>26</v>
      </c>
      <c r="J620" s="1" t="s">
        <v>605</v>
      </c>
      <c r="K620" s="1">
        <v>1</v>
      </c>
      <c r="L620" s="1"/>
      <c r="M620" s="1"/>
      <c r="N620" s="1">
        <v>731</v>
      </c>
      <c r="O620" s="1">
        <v>20</v>
      </c>
      <c r="P620" s="2">
        <v>45570</v>
      </c>
      <c r="Q620" s="1"/>
    </row>
    <row r="621" spans="1:17" x14ac:dyDescent="0.35">
      <c r="A621" s="1" t="s">
        <v>699</v>
      </c>
      <c r="B621" s="1" t="s">
        <v>78</v>
      </c>
      <c r="C621" s="1" t="s">
        <v>79</v>
      </c>
      <c r="D621" s="1" t="s">
        <v>80</v>
      </c>
      <c r="E621" s="1" t="s">
        <v>44</v>
      </c>
      <c r="F621" s="1" t="s">
        <v>24</v>
      </c>
      <c r="G621" s="1" t="s">
        <v>25</v>
      </c>
      <c r="H621" s="2">
        <v>45430</v>
      </c>
      <c r="I621" s="1" t="s">
        <v>26</v>
      </c>
      <c r="J621" s="1" t="s">
        <v>605</v>
      </c>
      <c r="K621" s="1">
        <v>1</v>
      </c>
      <c r="L621" s="1"/>
      <c r="M621" s="1"/>
      <c r="N621" s="1">
        <v>931</v>
      </c>
      <c r="O621" s="1">
        <v>30</v>
      </c>
      <c r="P621" s="2">
        <v>45751</v>
      </c>
      <c r="Q621" s="1"/>
    </row>
    <row r="622" spans="1:17" x14ac:dyDescent="0.35">
      <c r="A622" s="1" t="s">
        <v>700</v>
      </c>
      <c r="B622" s="1" t="s">
        <v>71</v>
      </c>
      <c r="C622" s="1" t="s">
        <v>72</v>
      </c>
      <c r="D622" s="1" t="s">
        <v>73</v>
      </c>
      <c r="E622" s="1" t="s">
        <v>54</v>
      </c>
      <c r="F622" s="1" t="s">
        <v>24</v>
      </c>
      <c r="G622" s="1" t="s">
        <v>48</v>
      </c>
      <c r="H622" s="2">
        <v>45314</v>
      </c>
      <c r="I622" s="1" t="s">
        <v>26</v>
      </c>
      <c r="J622" s="1" t="s">
        <v>605</v>
      </c>
      <c r="K622" s="1">
        <v>1</v>
      </c>
      <c r="L622" s="1"/>
      <c r="M622" s="1"/>
      <c r="N622" s="1">
        <v>1237</v>
      </c>
      <c r="O622" s="1">
        <v>30</v>
      </c>
      <c r="P622" s="2">
        <v>45490</v>
      </c>
      <c r="Q622" s="1"/>
    </row>
    <row r="623" spans="1:17" x14ac:dyDescent="0.35">
      <c r="A623" s="1" t="s">
        <v>701</v>
      </c>
      <c r="B623" s="1" t="s">
        <v>35</v>
      </c>
      <c r="C623" s="1" t="s">
        <v>36</v>
      </c>
      <c r="D623" s="1" t="s">
        <v>37</v>
      </c>
      <c r="E623" s="1" t="s">
        <v>44</v>
      </c>
      <c r="F623" s="1" t="s">
        <v>24</v>
      </c>
      <c r="G623" s="1" t="s">
        <v>74</v>
      </c>
      <c r="H623" s="2">
        <v>45405</v>
      </c>
      <c r="I623" s="1" t="s">
        <v>26</v>
      </c>
      <c r="J623" s="1" t="s">
        <v>605</v>
      </c>
      <c r="K623" s="1">
        <v>1</v>
      </c>
      <c r="L623" s="1"/>
      <c r="M623" s="1"/>
      <c r="N623" s="1">
        <v>1716</v>
      </c>
      <c r="O623" s="1">
        <v>20</v>
      </c>
      <c r="P623" s="2">
        <v>45613</v>
      </c>
      <c r="Q623" s="1"/>
    </row>
    <row r="624" spans="1:17" x14ac:dyDescent="0.35">
      <c r="A624" s="1" t="s">
        <v>702</v>
      </c>
      <c r="B624" s="1" t="s">
        <v>78</v>
      </c>
      <c r="C624" s="1" t="s">
        <v>79</v>
      </c>
      <c r="D624" s="1" t="s">
        <v>80</v>
      </c>
      <c r="E624" s="1" t="s">
        <v>54</v>
      </c>
      <c r="F624" s="1" t="s">
        <v>24</v>
      </c>
      <c r="G624" s="1" t="s">
        <v>59</v>
      </c>
      <c r="H624" s="2">
        <v>45308</v>
      </c>
      <c r="I624" s="1" t="s">
        <v>66</v>
      </c>
      <c r="J624" s="1" t="s">
        <v>605</v>
      </c>
      <c r="K624" s="1">
        <v>1</v>
      </c>
      <c r="L624" s="1"/>
      <c r="M624" s="1"/>
      <c r="N624" s="1">
        <v>1382</v>
      </c>
      <c r="O624" s="1">
        <v>30</v>
      </c>
      <c r="P624" s="2">
        <v>45622</v>
      </c>
      <c r="Q624" s="1"/>
    </row>
    <row r="625" spans="1:17" x14ac:dyDescent="0.35">
      <c r="A625" s="1" t="s">
        <v>703</v>
      </c>
      <c r="B625" s="1" t="s">
        <v>78</v>
      </c>
      <c r="C625" s="1" t="s">
        <v>79</v>
      </c>
      <c r="D625" s="1" t="s">
        <v>80</v>
      </c>
      <c r="E625" s="1" t="s">
        <v>68</v>
      </c>
      <c r="F625" s="1" t="s">
        <v>24</v>
      </c>
      <c r="G625" s="1" t="s">
        <v>59</v>
      </c>
      <c r="H625" s="2">
        <v>45421</v>
      </c>
      <c r="I625" s="1" t="s">
        <v>66</v>
      </c>
      <c r="J625" s="1" t="s">
        <v>605</v>
      </c>
      <c r="K625" s="1">
        <v>1</v>
      </c>
      <c r="L625" s="1"/>
      <c r="M625" s="1"/>
      <c r="N625" s="1">
        <v>1194</v>
      </c>
      <c r="O625" s="1">
        <v>100</v>
      </c>
      <c r="P625" s="2">
        <v>45628</v>
      </c>
      <c r="Q625" s="1"/>
    </row>
    <row r="626" spans="1:17" x14ac:dyDescent="0.35">
      <c r="A626" s="1" t="s">
        <v>704</v>
      </c>
      <c r="B626" s="1" t="s">
        <v>51</v>
      </c>
      <c r="C626" s="1" t="s">
        <v>52</v>
      </c>
      <c r="D626" s="1" t="s">
        <v>53</v>
      </c>
      <c r="E626" s="1" t="s">
        <v>23</v>
      </c>
      <c r="F626" s="1" t="s">
        <v>24</v>
      </c>
      <c r="G626" s="1" t="s">
        <v>74</v>
      </c>
      <c r="H626" s="2">
        <v>45301</v>
      </c>
      <c r="I626" s="1" t="s">
        <v>66</v>
      </c>
      <c r="J626" s="1" t="s">
        <v>605</v>
      </c>
      <c r="K626" s="1">
        <v>1</v>
      </c>
      <c r="L626" s="1"/>
      <c r="M626" s="1"/>
      <c r="N626" s="1">
        <v>1073</v>
      </c>
      <c r="O626" s="1">
        <v>20</v>
      </c>
      <c r="P626" s="2">
        <v>45388</v>
      </c>
      <c r="Q626" s="1"/>
    </row>
    <row r="627" spans="1:17" x14ac:dyDescent="0.35">
      <c r="A627" s="1" t="s">
        <v>705</v>
      </c>
      <c r="B627" s="1" t="s">
        <v>29</v>
      </c>
      <c r="C627" s="1" t="s">
        <v>30</v>
      </c>
      <c r="D627" s="1" t="s">
        <v>31</v>
      </c>
      <c r="E627" s="1" t="s">
        <v>44</v>
      </c>
      <c r="F627" s="1" t="s">
        <v>24</v>
      </c>
      <c r="G627" s="1" t="s">
        <v>39</v>
      </c>
      <c r="H627" s="2">
        <v>45423</v>
      </c>
      <c r="I627" s="1" t="s">
        <v>66</v>
      </c>
      <c r="J627" s="1" t="s">
        <v>605</v>
      </c>
      <c r="K627" s="1">
        <v>1</v>
      </c>
      <c r="L627" s="1"/>
      <c r="M627" s="1"/>
      <c r="N627" s="1">
        <v>1102</v>
      </c>
      <c r="O627" s="1">
        <v>20</v>
      </c>
      <c r="P627" s="2">
        <v>45480</v>
      </c>
      <c r="Q627" s="1"/>
    </row>
    <row r="628" spans="1:17" x14ac:dyDescent="0.35">
      <c r="A628" s="1" t="s">
        <v>706</v>
      </c>
      <c r="B628" s="1" t="s">
        <v>35</v>
      </c>
      <c r="C628" s="1" t="s">
        <v>36</v>
      </c>
      <c r="D628" s="1" t="s">
        <v>37</v>
      </c>
      <c r="E628" s="1" t="s">
        <v>54</v>
      </c>
      <c r="F628" s="1" t="s">
        <v>24</v>
      </c>
      <c r="G628" s="1" t="s">
        <v>59</v>
      </c>
      <c r="H628" s="2">
        <v>45343</v>
      </c>
      <c r="I628" s="1" t="s">
        <v>66</v>
      </c>
      <c r="J628" s="1" t="s">
        <v>605</v>
      </c>
      <c r="K628" s="1">
        <v>1</v>
      </c>
      <c r="L628" s="1"/>
      <c r="M628" s="1"/>
      <c r="N628" s="1">
        <v>1252</v>
      </c>
      <c r="O628" s="1">
        <v>50</v>
      </c>
      <c r="P628" s="2">
        <v>45604</v>
      </c>
      <c r="Q628" s="1"/>
    </row>
    <row r="629" spans="1:17" x14ac:dyDescent="0.35">
      <c r="A629" s="1" t="s">
        <v>707</v>
      </c>
      <c r="B629" s="1" t="s">
        <v>51</v>
      </c>
      <c r="C629" s="1" t="s">
        <v>52</v>
      </c>
      <c r="D629" s="1" t="s">
        <v>53</v>
      </c>
      <c r="E629" s="1" t="s">
        <v>64</v>
      </c>
      <c r="F629" s="1" t="s">
        <v>24</v>
      </c>
      <c r="G629" s="1" t="s">
        <v>39</v>
      </c>
      <c r="H629" s="2">
        <v>45321</v>
      </c>
      <c r="I629" s="1" t="s">
        <v>26</v>
      </c>
      <c r="J629" s="1" t="s">
        <v>605</v>
      </c>
      <c r="K629" s="1">
        <v>1</v>
      </c>
      <c r="L629" s="1"/>
      <c r="M629" s="1"/>
      <c r="N629" s="1">
        <v>786</v>
      </c>
      <c r="O629" s="1">
        <v>70</v>
      </c>
      <c r="P629" s="2">
        <v>45623</v>
      </c>
      <c r="Q629" s="1"/>
    </row>
    <row r="630" spans="1:17" x14ac:dyDescent="0.35">
      <c r="A630" s="1" t="s">
        <v>708</v>
      </c>
      <c r="B630" s="1" t="s">
        <v>51</v>
      </c>
      <c r="C630" s="1" t="s">
        <v>52</v>
      </c>
      <c r="D630" s="1" t="s">
        <v>53</v>
      </c>
      <c r="E630" s="1" t="s">
        <v>76</v>
      </c>
      <c r="F630" s="1" t="s">
        <v>24</v>
      </c>
      <c r="G630" s="1" t="s">
        <v>85</v>
      </c>
      <c r="H630" s="2">
        <v>45371</v>
      </c>
      <c r="I630" s="1" t="s">
        <v>66</v>
      </c>
      <c r="J630" s="1" t="s">
        <v>605</v>
      </c>
      <c r="K630" s="1">
        <v>1</v>
      </c>
      <c r="L630" s="1"/>
      <c r="M630" s="1"/>
      <c r="N630" s="1">
        <v>1292</v>
      </c>
      <c r="O630" s="1">
        <v>80</v>
      </c>
      <c r="P630" s="2">
        <v>45702</v>
      </c>
      <c r="Q630" s="1"/>
    </row>
    <row r="631" spans="1:17" x14ac:dyDescent="0.35">
      <c r="A631" s="1" t="s">
        <v>709</v>
      </c>
      <c r="B631" s="1" t="s">
        <v>35</v>
      </c>
      <c r="C631" s="1" t="s">
        <v>36</v>
      </c>
      <c r="D631" s="1" t="s">
        <v>37</v>
      </c>
      <c r="E631" s="1" t="s">
        <v>23</v>
      </c>
      <c r="F631" s="1" t="s">
        <v>24</v>
      </c>
      <c r="G631" s="1" t="s">
        <v>48</v>
      </c>
      <c r="H631" s="2">
        <v>45300</v>
      </c>
      <c r="I631" s="1" t="s">
        <v>66</v>
      </c>
      <c r="J631" s="1" t="s">
        <v>605</v>
      </c>
      <c r="K631" s="1">
        <v>1</v>
      </c>
      <c r="L631" s="1"/>
      <c r="M631" s="1"/>
      <c r="N631" s="1">
        <v>317</v>
      </c>
      <c r="O631" s="1">
        <v>60</v>
      </c>
      <c r="P631" s="2">
        <v>45486</v>
      </c>
      <c r="Q631" s="1"/>
    </row>
    <row r="632" spans="1:17" x14ac:dyDescent="0.35">
      <c r="A632" s="1" t="s">
        <v>710</v>
      </c>
      <c r="B632" s="1" t="s">
        <v>56</v>
      </c>
      <c r="C632" s="1" t="s">
        <v>57</v>
      </c>
      <c r="D632" s="1" t="s">
        <v>58</v>
      </c>
      <c r="E632" s="1" t="s">
        <v>47</v>
      </c>
      <c r="F632" s="1" t="s">
        <v>24</v>
      </c>
      <c r="G632" s="1" t="s">
        <v>48</v>
      </c>
      <c r="H632" s="2">
        <v>45343</v>
      </c>
      <c r="I632" s="1" t="s">
        <v>26</v>
      </c>
      <c r="J632" s="1" t="s">
        <v>605</v>
      </c>
      <c r="K632" s="1">
        <v>1</v>
      </c>
      <c r="L632" s="1"/>
      <c r="M632" s="1"/>
      <c r="N632" s="1">
        <v>958</v>
      </c>
      <c r="O632" s="1">
        <v>30</v>
      </c>
      <c r="P632" s="2">
        <v>45539</v>
      </c>
      <c r="Q632" s="1"/>
    </row>
    <row r="633" spans="1:17" x14ac:dyDescent="0.35">
      <c r="A633" s="1" t="s">
        <v>711</v>
      </c>
      <c r="B633" s="1" t="s">
        <v>35</v>
      </c>
      <c r="C633" s="1" t="s">
        <v>36</v>
      </c>
      <c r="D633" s="1" t="s">
        <v>37</v>
      </c>
      <c r="E633" s="1" t="s">
        <v>23</v>
      </c>
      <c r="F633" s="1" t="s">
        <v>24</v>
      </c>
      <c r="G633" s="1" t="s">
        <v>85</v>
      </c>
      <c r="H633" s="2">
        <v>45435</v>
      </c>
      <c r="I633" s="1" t="s">
        <v>66</v>
      </c>
      <c r="J633" s="1" t="s">
        <v>605</v>
      </c>
      <c r="K633" s="1">
        <v>1</v>
      </c>
      <c r="L633" s="1"/>
      <c r="M633" s="1"/>
      <c r="N633" s="1">
        <v>1364</v>
      </c>
      <c r="O633" s="1">
        <v>50</v>
      </c>
      <c r="P633" s="2">
        <v>45541</v>
      </c>
      <c r="Q633" s="1"/>
    </row>
    <row r="634" spans="1:17" x14ac:dyDescent="0.35">
      <c r="A634" s="1" t="s">
        <v>712</v>
      </c>
      <c r="B634" s="1" t="s">
        <v>56</v>
      </c>
      <c r="C634" s="1" t="s">
        <v>57</v>
      </c>
      <c r="D634" s="1" t="s">
        <v>58</v>
      </c>
      <c r="E634" s="1" t="s">
        <v>47</v>
      </c>
      <c r="F634" s="1" t="s">
        <v>24</v>
      </c>
      <c r="G634" s="1" t="s">
        <v>59</v>
      </c>
      <c r="H634" s="2">
        <v>45385</v>
      </c>
      <c r="I634" s="1" t="s">
        <v>66</v>
      </c>
      <c r="J634" s="1" t="s">
        <v>605</v>
      </c>
      <c r="K634" s="1">
        <v>1</v>
      </c>
      <c r="L634" s="1"/>
      <c r="M634" s="1"/>
      <c r="N634" s="1">
        <v>1348</v>
      </c>
      <c r="O634" s="1">
        <v>20</v>
      </c>
      <c r="P634" s="2">
        <v>45426</v>
      </c>
      <c r="Q634" s="1"/>
    </row>
    <row r="635" spans="1:17" x14ac:dyDescent="0.35">
      <c r="A635" s="1" t="s">
        <v>713</v>
      </c>
      <c r="B635" s="1" t="s">
        <v>56</v>
      </c>
      <c r="C635" s="1" t="s">
        <v>57</v>
      </c>
      <c r="D635" s="1" t="s">
        <v>58</v>
      </c>
      <c r="E635" s="1" t="s">
        <v>23</v>
      </c>
      <c r="F635" s="1" t="s">
        <v>24</v>
      </c>
      <c r="G635" s="1" t="s">
        <v>59</v>
      </c>
      <c r="H635" s="2">
        <v>45332</v>
      </c>
      <c r="I635" s="1" t="s">
        <v>49</v>
      </c>
      <c r="J635" s="1" t="s">
        <v>605</v>
      </c>
      <c r="K635" s="1">
        <v>1</v>
      </c>
      <c r="L635" s="1"/>
      <c r="M635" s="1"/>
      <c r="N635" s="1">
        <v>1811</v>
      </c>
      <c r="O635" s="1">
        <v>10</v>
      </c>
      <c r="P635" s="2">
        <v>45605</v>
      </c>
      <c r="Q635" s="1"/>
    </row>
    <row r="636" spans="1:17" x14ac:dyDescent="0.35">
      <c r="A636" s="1" t="s">
        <v>714</v>
      </c>
      <c r="B636" s="1" t="s">
        <v>41</v>
      </c>
      <c r="C636" s="1" t="s">
        <v>42</v>
      </c>
      <c r="D636" s="1" t="s">
        <v>43</v>
      </c>
      <c r="E636" s="1" t="s">
        <v>54</v>
      </c>
      <c r="F636" s="1" t="s">
        <v>24</v>
      </c>
      <c r="G636" s="1" t="s">
        <v>85</v>
      </c>
      <c r="H636" s="2">
        <v>45341</v>
      </c>
      <c r="I636" s="1" t="s">
        <v>26</v>
      </c>
      <c r="J636" s="1" t="s">
        <v>605</v>
      </c>
      <c r="K636" s="1">
        <v>1</v>
      </c>
      <c r="L636" s="1"/>
      <c r="M636" s="1"/>
      <c r="N636" s="1">
        <v>1607</v>
      </c>
      <c r="O636" s="1">
        <v>10</v>
      </c>
      <c r="P636" s="2">
        <v>45669</v>
      </c>
      <c r="Q636" s="1"/>
    </row>
    <row r="637" spans="1:17" x14ac:dyDescent="0.35">
      <c r="A637" s="1" t="s">
        <v>715</v>
      </c>
      <c r="B637" s="1" t="s">
        <v>35</v>
      </c>
      <c r="C637" s="1" t="s">
        <v>36</v>
      </c>
      <c r="D637" s="1" t="s">
        <v>37</v>
      </c>
      <c r="E637" s="1" t="s">
        <v>47</v>
      </c>
      <c r="F637" s="1" t="s">
        <v>24</v>
      </c>
      <c r="G637" s="1" t="s">
        <v>48</v>
      </c>
      <c r="H637" s="2">
        <v>45387</v>
      </c>
      <c r="I637" s="1" t="s">
        <v>66</v>
      </c>
      <c r="J637" s="1" t="s">
        <v>605</v>
      </c>
      <c r="K637" s="1">
        <v>1</v>
      </c>
      <c r="L637" s="1"/>
      <c r="M637" s="1"/>
      <c r="N637" s="1">
        <v>1139</v>
      </c>
      <c r="O637" s="1">
        <v>30</v>
      </c>
      <c r="P637" s="2">
        <v>45498</v>
      </c>
      <c r="Q637" s="1"/>
    </row>
    <row r="638" spans="1:17" x14ac:dyDescent="0.35">
      <c r="A638" s="1" t="s">
        <v>716</v>
      </c>
      <c r="B638" s="1" t="s">
        <v>35</v>
      </c>
      <c r="C638" s="1" t="s">
        <v>36</v>
      </c>
      <c r="D638" s="1" t="s">
        <v>37</v>
      </c>
      <c r="E638" s="1" t="s">
        <v>54</v>
      </c>
      <c r="F638" s="1" t="s">
        <v>24</v>
      </c>
      <c r="G638" s="1" t="s">
        <v>39</v>
      </c>
      <c r="H638" s="2">
        <v>45317</v>
      </c>
      <c r="I638" s="1" t="s">
        <v>66</v>
      </c>
      <c r="J638" s="1" t="s">
        <v>605</v>
      </c>
      <c r="K638" s="1">
        <v>1</v>
      </c>
      <c r="L638" s="1"/>
      <c r="M638" s="1"/>
      <c r="N638" s="1">
        <v>487</v>
      </c>
      <c r="O638" s="1">
        <v>50</v>
      </c>
      <c r="P638" s="2">
        <v>45548</v>
      </c>
      <c r="Q638" s="1"/>
    </row>
    <row r="639" spans="1:17" x14ac:dyDescent="0.35">
      <c r="A639" s="1" t="s">
        <v>717</v>
      </c>
      <c r="B639" s="1" t="s">
        <v>35</v>
      </c>
      <c r="C639" s="1" t="s">
        <v>36</v>
      </c>
      <c r="D639" s="1" t="s">
        <v>37</v>
      </c>
      <c r="E639" s="1" t="s">
        <v>120</v>
      </c>
      <c r="F639" s="1" t="s">
        <v>24</v>
      </c>
      <c r="G639" s="1" t="s">
        <v>85</v>
      </c>
      <c r="H639" s="2">
        <v>45399</v>
      </c>
      <c r="I639" s="1" t="s">
        <v>66</v>
      </c>
      <c r="J639" s="1" t="s">
        <v>605</v>
      </c>
      <c r="K639" s="1">
        <v>1</v>
      </c>
      <c r="L639" s="1"/>
      <c r="M639" s="1"/>
      <c r="N639" s="1">
        <v>495</v>
      </c>
      <c r="O639" s="1">
        <v>60</v>
      </c>
      <c r="P639" s="2">
        <v>45440</v>
      </c>
      <c r="Q639" s="1"/>
    </row>
    <row r="640" spans="1:17" x14ac:dyDescent="0.35">
      <c r="A640" s="1" t="s">
        <v>718</v>
      </c>
      <c r="B640" s="1" t="s">
        <v>78</v>
      </c>
      <c r="C640" s="1" t="s">
        <v>79</v>
      </c>
      <c r="D640" s="1" t="s">
        <v>80</v>
      </c>
      <c r="E640" s="1" t="s">
        <v>54</v>
      </c>
      <c r="F640" s="1" t="s">
        <v>24</v>
      </c>
      <c r="G640" s="1" t="s">
        <v>48</v>
      </c>
      <c r="H640" s="2">
        <v>45330</v>
      </c>
      <c r="I640" s="1" t="s">
        <v>66</v>
      </c>
      <c r="J640" s="1" t="s">
        <v>605</v>
      </c>
      <c r="K640" s="1">
        <v>1</v>
      </c>
      <c r="L640" s="1"/>
      <c r="M640" s="1"/>
      <c r="N640" s="1">
        <v>344</v>
      </c>
      <c r="O640" s="1">
        <v>40</v>
      </c>
      <c r="P640" s="2">
        <v>45383</v>
      </c>
      <c r="Q640" s="1"/>
    </row>
    <row r="641" spans="1:17" x14ac:dyDescent="0.35">
      <c r="A641" s="1" t="s">
        <v>719</v>
      </c>
      <c r="B641" s="1" t="s">
        <v>61</v>
      </c>
      <c r="C641" s="1" t="s">
        <v>62</v>
      </c>
      <c r="D641" s="1" t="s">
        <v>63</v>
      </c>
      <c r="E641" s="1" t="s">
        <v>38</v>
      </c>
      <c r="F641" s="1" t="s">
        <v>24</v>
      </c>
      <c r="G641" s="1" t="s">
        <v>48</v>
      </c>
      <c r="H641" s="2">
        <v>45393</v>
      </c>
      <c r="I641" s="1" t="s">
        <v>26</v>
      </c>
      <c r="J641" s="1" t="s">
        <v>605</v>
      </c>
      <c r="K641" s="1">
        <v>1</v>
      </c>
      <c r="L641" s="1"/>
      <c r="M641" s="1"/>
      <c r="N641" s="1">
        <v>443</v>
      </c>
      <c r="O641" s="1">
        <v>30</v>
      </c>
      <c r="P641" s="2">
        <v>45511</v>
      </c>
      <c r="Q641" s="1"/>
    </row>
    <row r="642" spans="1:17" x14ac:dyDescent="0.35">
      <c r="A642" s="1" t="s">
        <v>720</v>
      </c>
      <c r="B642" s="1" t="s">
        <v>29</v>
      </c>
      <c r="C642" s="1" t="s">
        <v>30</v>
      </c>
      <c r="D642" s="1" t="s">
        <v>31</v>
      </c>
      <c r="E642" s="1" t="s">
        <v>38</v>
      </c>
      <c r="F642" s="1" t="s">
        <v>24</v>
      </c>
      <c r="G642" s="1" t="s">
        <v>33</v>
      </c>
      <c r="H642" s="2">
        <v>45362</v>
      </c>
      <c r="I642" s="1" t="s">
        <v>26</v>
      </c>
      <c r="J642" s="1" t="s">
        <v>605</v>
      </c>
      <c r="K642" s="1">
        <v>1</v>
      </c>
      <c r="L642" s="1"/>
      <c r="M642" s="1"/>
      <c r="N642" s="1">
        <v>718</v>
      </c>
      <c r="O642" s="1">
        <v>40</v>
      </c>
      <c r="P642" s="2">
        <v>45691</v>
      </c>
      <c r="Q642" s="1"/>
    </row>
    <row r="643" spans="1:17" x14ac:dyDescent="0.35">
      <c r="A643" s="1" t="s">
        <v>721</v>
      </c>
      <c r="B643" s="1" t="s">
        <v>71</v>
      </c>
      <c r="C643" s="1" t="s">
        <v>72</v>
      </c>
      <c r="D643" s="1" t="s">
        <v>73</v>
      </c>
      <c r="E643" s="1" t="s">
        <v>54</v>
      </c>
      <c r="F643" s="1" t="s">
        <v>24</v>
      </c>
      <c r="G643" s="1" t="s">
        <v>59</v>
      </c>
      <c r="H643" s="2">
        <v>45442</v>
      </c>
      <c r="I643" s="1" t="s">
        <v>49</v>
      </c>
      <c r="J643" s="1" t="s">
        <v>605</v>
      </c>
      <c r="K643" s="1">
        <v>1</v>
      </c>
      <c r="L643" s="1"/>
      <c r="M643" s="1"/>
      <c r="N643" s="1">
        <v>1917</v>
      </c>
      <c r="O643" s="1">
        <v>90</v>
      </c>
      <c r="P643" s="2">
        <v>45590</v>
      </c>
      <c r="Q643" s="1"/>
    </row>
    <row r="644" spans="1:17" x14ac:dyDescent="0.35">
      <c r="A644" s="1" t="s">
        <v>722</v>
      </c>
      <c r="B644" s="1" t="s">
        <v>41</v>
      </c>
      <c r="C644" s="1" t="s">
        <v>42</v>
      </c>
      <c r="D644" s="1" t="s">
        <v>43</v>
      </c>
      <c r="E644" s="1" t="s">
        <v>44</v>
      </c>
      <c r="F644" s="1" t="s">
        <v>24</v>
      </c>
      <c r="G644" s="1" t="s">
        <v>33</v>
      </c>
      <c r="H644" s="2">
        <v>45314</v>
      </c>
      <c r="I644" s="1" t="s">
        <v>49</v>
      </c>
      <c r="J644" s="1" t="s">
        <v>605</v>
      </c>
      <c r="K644" s="1">
        <v>1</v>
      </c>
      <c r="L644" s="1"/>
      <c r="M644" s="1"/>
      <c r="N644" s="1">
        <v>1729</v>
      </c>
      <c r="O644" s="1">
        <v>50</v>
      </c>
      <c r="P644" s="2">
        <v>45471</v>
      </c>
      <c r="Q644" s="1"/>
    </row>
    <row r="645" spans="1:17" x14ac:dyDescent="0.35">
      <c r="A645" s="1" t="s">
        <v>723</v>
      </c>
      <c r="B645" s="1" t="s">
        <v>35</v>
      </c>
      <c r="C645" s="1" t="s">
        <v>36</v>
      </c>
      <c r="D645" s="1" t="s">
        <v>37</v>
      </c>
      <c r="E645" s="1" t="s">
        <v>100</v>
      </c>
      <c r="F645" s="1" t="s">
        <v>24</v>
      </c>
      <c r="G645" s="1" t="s">
        <v>59</v>
      </c>
      <c r="H645" s="2">
        <v>45416</v>
      </c>
      <c r="I645" s="1" t="s">
        <v>49</v>
      </c>
      <c r="J645" s="1" t="s">
        <v>605</v>
      </c>
      <c r="K645" s="1">
        <v>1</v>
      </c>
      <c r="L645" s="1"/>
      <c r="M645" s="1"/>
      <c r="N645" s="1">
        <v>1345</v>
      </c>
      <c r="O645" s="1">
        <v>10</v>
      </c>
      <c r="P645" s="2">
        <v>45519</v>
      </c>
      <c r="Q645" s="1"/>
    </row>
    <row r="646" spans="1:17" x14ac:dyDescent="0.35">
      <c r="A646" s="1" t="s">
        <v>724</v>
      </c>
      <c r="B646" s="1" t="s">
        <v>78</v>
      </c>
      <c r="C646" s="1" t="s">
        <v>79</v>
      </c>
      <c r="D646" s="1" t="s">
        <v>80</v>
      </c>
      <c r="E646" s="1" t="s">
        <v>47</v>
      </c>
      <c r="F646" s="1" t="s">
        <v>24</v>
      </c>
      <c r="G646" s="1" t="s">
        <v>39</v>
      </c>
      <c r="H646" s="2">
        <v>45403</v>
      </c>
      <c r="I646" s="1" t="s">
        <v>66</v>
      </c>
      <c r="J646" s="1" t="s">
        <v>605</v>
      </c>
      <c r="K646" s="1">
        <v>1</v>
      </c>
      <c r="L646" s="1"/>
      <c r="M646" s="1"/>
      <c r="N646" s="1">
        <v>1626</v>
      </c>
      <c r="O646" s="1">
        <v>60</v>
      </c>
      <c r="P646" s="2">
        <v>45766</v>
      </c>
      <c r="Q646" s="1"/>
    </row>
    <row r="647" spans="1:17" x14ac:dyDescent="0.35">
      <c r="A647" s="1" t="s">
        <v>725</v>
      </c>
      <c r="B647" s="1" t="s">
        <v>35</v>
      </c>
      <c r="C647" s="1" t="s">
        <v>36</v>
      </c>
      <c r="D647" s="1" t="s">
        <v>37</v>
      </c>
      <c r="E647" s="1" t="s">
        <v>103</v>
      </c>
      <c r="F647" s="1" t="s">
        <v>24</v>
      </c>
      <c r="G647" s="1" t="s">
        <v>39</v>
      </c>
      <c r="H647" s="2">
        <v>45434</v>
      </c>
      <c r="I647" s="1" t="s">
        <v>26</v>
      </c>
      <c r="J647" s="1" t="s">
        <v>605</v>
      </c>
      <c r="K647" s="1">
        <v>1</v>
      </c>
      <c r="L647" s="1"/>
      <c r="M647" s="1"/>
      <c r="N647" s="1">
        <v>1592</v>
      </c>
      <c r="O647" s="1">
        <v>50</v>
      </c>
      <c r="P647" s="2">
        <v>45496</v>
      </c>
      <c r="Q647" s="1"/>
    </row>
    <row r="648" spans="1:17" x14ac:dyDescent="0.35">
      <c r="A648" s="1" t="s">
        <v>726</v>
      </c>
      <c r="B648" s="1" t="s">
        <v>51</v>
      </c>
      <c r="C648" s="1" t="s">
        <v>52</v>
      </c>
      <c r="D648" s="1" t="s">
        <v>53</v>
      </c>
      <c r="E648" s="1" t="s">
        <v>32</v>
      </c>
      <c r="F648" s="1" t="s">
        <v>24</v>
      </c>
      <c r="G648" s="1" t="s">
        <v>59</v>
      </c>
      <c r="H648" s="2">
        <v>45329</v>
      </c>
      <c r="I648" s="1" t="s">
        <v>49</v>
      </c>
      <c r="J648" s="1" t="s">
        <v>605</v>
      </c>
      <c r="K648" s="1">
        <v>1</v>
      </c>
      <c r="L648" s="1"/>
      <c r="M648" s="1"/>
      <c r="N648" s="1">
        <v>819</v>
      </c>
      <c r="O648" s="1">
        <v>30</v>
      </c>
      <c r="P648" s="2">
        <v>45350</v>
      </c>
      <c r="Q648" s="1"/>
    </row>
    <row r="649" spans="1:17" x14ac:dyDescent="0.35">
      <c r="A649" s="1" t="s">
        <v>727</v>
      </c>
      <c r="B649" s="1" t="s">
        <v>35</v>
      </c>
      <c r="C649" s="1" t="s">
        <v>36</v>
      </c>
      <c r="D649" s="1" t="s">
        <v>37</v>
      </c>
      <c r="E649" s="1" t="s">
        <v>124</v>
      </c>
      <c r="F649" s="1" t="s">
        <v>24</v>
      </c>
      <c r="G649" s="1" t="s">
        <v>48</v>
      </c>
      <c r="H649" s="2">
        <v>45350</v>
      </c>
      <c r="I649" s="1" t="s">
        <v>26</v>
      </c>
      <c r="J649" s="1" t="s">
        <v>605</v>
      </c>
      <c r="K649" s="1">
        <v>1</v>
      </c>
      <c r="L649" s="1"/>
      <c r="M649" s="1"/>
      <c r="N649" s="1">
        <v>766</v>
      </c>
      <c r="O649" s="1">
        <v>50</v>
      </c>
      <c r="P649" s="2">
        <v>45703</v>
      </c>
      <c r="Q649" s="1"/>
    </row>
    <row r="650" spans="1:17" x14ac:dyDescent="0.35">
      <c r="A650" s="1" t="s">
        <v>728</v>
      </c>
      <c r="B650" s="1" t="s">
        <v>35</v>
      </c>
      <c r="C650" s="1" t="s">
        <v>36</v>
      </c>
      <c r="D650" s="1" t="s">
        <v>37</v>
      </c>
      <c r="E650" s="1" t="s">
        <v>23</v>
      </c>
      <c r="F650" s="1" t="s">
        <v>24</v>
      </c>
      <c r="G650" s="1" t="s">
        <v>59</v>
      </c>
      <c r="H650" s="2">
        <v>45300</v>
      </c>
      <c r="I650" s="1" t="s">
        <v>66</v>
      </c>
      <c r="J650" s="1" t="s">
        <v>605</v>
      </c>
      <c r="K650" s="1">
        <v>1</v>
      </c>
      <c r="L650" s="1"/>
      <c r="M650" s="1"/>
      <c r="N650" s="1">
        <v>834</v>
      </c>
      <c r="O650" s="1">
        <v>40</v>
      </c>
      <c r="P650" s="2">
        <v>45656</v>
      </c>
      <c r="Q650" s="1"/>
    </row>
    <row r="651" spans="1:17" x14ac:dyDescent="0.35">
      <c r="A651" s="1" t="s">
        <v>729</v>
      </c>
      <c r="B651" s="1" t="s">
        <v>35</v>
      </c>
      <c r="C651" s="1" t="s">
        <v>36</v>
      </c>
      <c r="D651" s="1" t="s">
        <v>37</v>
      </c>
      <c r="E651" s="1" t="s">
        <v>47</v>
      </c>
      <c r="F651" s="1" t="s">
        <v>24</v>
      </c>
      <c r="G651" s="1" t="s">
        <v>85</v>
      </c>
      <c r="H651" s="2">
        <v>45380</v>
      </c>
      <c r="I651" s="1" t="s">
        <v>26</v>
      </c>
      <c r="J651" s="1" t="s">
        <v>605</v>
      </c>
      <c r="K651" s="1">
        <v>1</v>
      </c>
      <c r="L651" s="1"/>
      <c r="M651" s="1"/>
      <c r="N651" s="1">
        <v>1662</v>
      </c>
      <c r="O651" s="1">
        <v>30</v>
      </c>
      <c r="P651" s="2">
        <v>45739</v>
      </c>
      <c r="Q651" s="1"/>
    </row>
    <row r="652" spans="1:17" x14ac:dyDescent="0.35">
      <c r="A652" s="1" t="s">
        <v>730</v>
      </c>
      <c r="B652" s="1" t="s">
        <v>41</v>
      </c>
      <c r="C652" s="1" t="s">
        <v>42</v>
      </c>
      <c r="D652" s="1" t="s">
        <v>43</v>
      </c>
      <c r="E652" s="1" t="s">
        <v>84</v>
      </c>
      <c r="F652" s="1" t="s">
        <v>24</v>
      </c>
      <c r="G652" s="1" t="s">
        <v>39</v>
      </c>
      <c r="H652" s="2">
        <v>45304</v>
      </c>
      <c r="I652" s="1" t="s">
        <v>26</v>
      </c>
      <c r="J652" s="1" t="s">
        <v>605</v>
      </c>
      <c r="K652" s="1">
        <v>1</v>
      </c>
      <c r="L652" s="1"/>
      <c r="M652" s="1"/>
      <c r="N652" s="1">
        <v>1819</v>
      </c>
      <c r="O652" s="1">
        <v>60</v>
      </c>
      <c r="P652" s="2">
        <v>45532</v>
      </c>
      <c r="Q652" s="1"/>
    </row>
    <row r="653" spans="1:17" x14ac:dyDescent="0.35">
      <c r="A653" s="1" t="s">
        <v>731</v>
      </c>
      <c r="B653" s="1" t="s">
        <v>71</v>
      </c>
      <c r="C653" s="1" t="s">
        <v>72</v>
      </c>
      <c r="D653" s="1" t="s">
        <v>73</v>
      </c>
      <c r="E653" s="1" t="s">
        <v>68</v>
      </c>
      <c r="F653" s="1" t="s">
        <v>24</v>
      </c>
      <c r="G653" s="1" t="s">
        <v>59</v>
      </c>
      <c r="H653" s="2">
        <v>45433</v>
      </c>
      <c r="I653" s="1" t="s">
        <v>66</v>
      </c>
      <c r="J653" s="1" t="s">
        <v>605</v>
      </c>
      <c r="K653" s="1">
        <v>1</v>
      </c>
      <c r="L653" s="1"/>
      <c r="M653" s="1"/>
      <c r="N653" s="1">
        <v>1142</v>
      </c>
      <c r="O653" s="1">
        <v>20</v>
      </c>
      <c r="P653" s="2">
        <v>45469</v>
      </c>
      <c r="Q653" s="1"/>
    </row>
    <row r="654" spans="1:17" x14ac:dyDescent="0.35">
      <c r="A654" s="1" t="s">
        <v>732</v>
      </c>
      <c r="B654" s="1" t="s">
        <v>71</v>
      </c>
      <c r="C654" s="1" t="s">
        <v>72</v>
      </c>
      <c r="D654" s="1" t="s">
        <v>73</v>
      </c>
      <c r="E654" s="1" t="s">
        <v>124</v>
      </c>
      <c r="F654" s="1" t="s">
        <v>24</v>
      </c>
      <c r="G654" s="1" t="s">
        <v>48</v>
      </c>
      <c r="H654" s="2">
        <v>45343</v>
      </c>
      <c r="I654" s="1" t="s">
        <v>49</v>
      </c>
      <c r="J654" s="1" t="s">
        <v>605</v>
      </c>
      <c r="K654" s="1">
        <v>1</v>
      </c>
      <c r="L654" s="1"/>
      <c r="M654" s="1"/>
      <c r="N654" s="1">
        <v>1340</v>
      </c>
      <c r="O654" s="1">
        <v>30</v>
      </c>
      <c r="P654" s="2">
        <v>45520</v>
      </c>
      <c r="Q654" s="1"/>
    </row>
    <row r="655" spans="1:17" x14ac:dyDescent="0.35">
      <c r="A655" s="1" t="s">
        <v>733</v>
      </c>
      <c r="B655" s="1" t="s">
        <v>51</v>
      </c>
      <c r="C655" s="1" t="s">
        <v>52</v>
      </c>
      <c r="D655" s="1" t="s">
        <v>53</v>
      </c>
      <c r="E655" s="1" t="s">
        <v>47</v>
      </c>
      <c r="F655" s="1" t="s">
        <v>24</v>
      </c>
      <c r="G655" s="1" t="s">
        <v>33</v>
      </c>
      <c r="H655" s="2">
        <v>45314</v>
      </c>
      <c r="I655" s="1" t="s">
        <v>66</v>
      </c>
      <c r="J655" s="1" t="s">
        <v>605</v>
      </c>
      <c r="K655" s="1">
        <v>1</v>
      </c>
      <c r="L655" s="1"/>
      <c r="M655" s="1"/>
      <c r="N655" s="1">
        <v>797</v>
      </c>
      <c r="O655" s="1">
        <v>40</v>
      </c>
      <c r="P655" s="2">
        <v>45455</v>
      </c>
      <c r="Q655" s="1"/>
    </row>
    <row r="656" spans="1:17" x14ac:dyDescent="0.35">
      <c r="A656" s="1" t="s">
        <v>734</v>
      </c>
      <c r="B656" s="1" t="s">
        <v>41</v>
      </c>
      <c r="C656" s="1" t="s">
        <v>42</v>
      </c>
      <c r="D656" s="1" t="s">
        <v>43</v>
      </c>
      <c r="E656" s="1" t="s">
        <v>47</v>
      </c>
      <c r="F656" s="1" t="s">
        <v>24</v>
      </c>
      <c r="G656" s="1" t="s">
        <v>48</v>
      </c>
      <c r="H656" s="2">
        <v>45421</v>
      </c>
      <c r="I656" s="1" t="s">
        <v>26</v>
      </c>
      <c r="J656" s="1" t="s">
        <v>605</v>
      </c>
      <c r="K656" s="1">
        <v>1</v>
      </c>
      <c r="L656" s="1"/>
      <c r="M656" s="1"/>
      <c r="N656" s="1">
        <v>644</v>
      </c>
      <c r="O656" s="1">
        <v>40</v>
      </c>
      <c r="P656" s="2">
        <v>45682</v>
      </c>
      <c r="Q656" s="1"/>
    </row>
    <row r="657" spans="1:17" x14ac:dyDescent="0.35">
      <c r="A657" s="1" t="s">
        <v>735</v>
      </c>
      <c r="B657" s="1" t="s">
        <v>20</v>
      </c>
      <c r="C657" s="1" t="s">
        <v>21</v>
      </c>
      <c r="D657" s="1" t="s">
        <v>22</v>
      </c>
      <c r="E657" s="1" t="s">
        <v>23</v>
      </c>
      <c r="F657" s="1" t="s">
        <v>24</v>
      </c>
      <c r="G657" s="1" t="s">
        <v>85</v>
      </c>
      <c r="H657" s="2">
        <v>45431</v>
      </c>
      <c r="I657" s="1" t="s">
        <v>66</v>
      </c>
      <c r="J657" s="1" t="s">
        <v>605</v>
      </c>
      <c r="K657" s="1">
        <v>1</v>
      </c>
      <c r="L657" s="1"/>
      <c r="M657" s="1"/>
      <c r="N657" s="1">
        <v>355</v>
      </c>
      <c r="O657" s="1">
        <v>30</v>
      </c>
      <c r="P657" s="2">
        <v>45714</v>
      </c>
      <c r="Q657" s="1"/>
    </row>
    <row r="658" spans="1:17" x14ac:dyDescent="0.35">
      <c r="A658" s="1" t="s">
        <v>736</v>
      </c>
      <c r="B658" s="1" t="s">
        <v>41</v>
      </c>
      <c r="C658" s="1" t="s">
        <v>42</v>
      </c>
      <c r="D658" s="1" t="s">
        <v>43</v>
      </c>
      <c r="E658" s="1" t="s">
        <v>54</v>
      </c>
      <c r="F658" s="1" t="s">
        <v>24</v>
      </c>
      <c r="G658" s="1" t="s">
        <v>25</v>
      </c>
      <c r="H658" s="2">
        <v>45440</v>
      </c>
      <c r="I658" s="1" t="s">
        <v>49</v>
      </c>
      <c r="J658" s="1" t="s">
        <v>605</v>
      </c>
      <c r="K658" s="1">
        <v>1</v>
      </c>
      <c r="L658" s="1"/>
      <c r="M658" s="1"/>
      <c r="N658" s="1">
        <v>1741</v>
      </c>
      <c r="O658" s="1">
        <v>50</v>
      </c>
      <c r="P658" s="2">
        <v>45583</v>
      </c>
      <c r="Q658" s="1"/>
    </row>
    <row r="659" spans="1:17" x14ac:dyDescent="0.35">
      <c r="A659" s="1" t="s">
        <v>737</v>
      </c>
      <c r="B659" s="1" t="s">
        <v>20</v>
      </c>
      <c r="C659" s="1" t="s">
        <v>21</v>
      </c>
      <c r="D659" s="1" t="s">
        <v>22</v>
      </c>
      <c r="E659" s="1" t="s">
        <v>23</v>
      </c>
      <c r="F659" s="1" t="s">
        <v>24</v>
      </c>
      <c r="G659" s="1" t="s">
        <v>48</v>
      </c>
      <c r="H659" s="2">
        <v>45322</v>
      </c>
      <c r="I659" s="1" t="s">
        <v>26</v>
      </c>
      <c r="J659" s="1" t="s">
        <v>605</v>
      </c>
      <c r="K659" s="1">
        <v>1</v>
      </c>
      <c r="L659" s="1"/>
      <c r="M659" s="1"/>
      <c r="N659" s="1">
        <v>441</v>
      </c>
      <c r="O659" s="1">
        <v>30</v>
      </c>
      <c r="P659" s="2">
        <v>45582</v>
      </c>
      <c r="Q659" s="1"/>
    </row>
    <row r="660" spans="1:17" x14ac:dyDescent="0.35">
      <c r="A660" s="1" t="s">
        <v>738</v>
      </c>
      <c r="B660" s="1" t="s">
        <v>41</v>
      </c>
      <c r="C660" s="1" t="s">
        <v>42</v>
      </c>
      <c r="D660" s="1" t="s">
        <v>43</v>
      </c>
      <c r="E660" s="1" t="s">
        <v>47</v>
      </c>
      <c r="F660" s="1" t="s">
        <v>24</v>
      </c>
      <c r="G660" s="1" t="s">
        <v>39</v>
      </c>
      <c r="H660" s="2">
        <v>45422</v>
      </c>
      <c r="I660" s="1" t="s">
        <v>26</v>
      </c>
      <c r="J660" s="1" t="s">
        <v>605</v>
      </c>
      <c r="K660" s="1">
        <v>1</v>
      </c>
      <c r="L660" s="1"/>
      <c r="M660" s="1"/>
      <c r="N660" s="1">
        <v>1239</v>
      </c>
      <c r="O660" s="1">
        <v>40</v>
      </c>
      <c r="P660" s="2">
        <v>45718</v>
      </c>
      <c r="Q660" s="1"/>
    </row>
    <row r="661" spans="1:17" x14ac:dyDescent="0.35">
      <c r="A661" s="1" t="s">
        <v>739</v>
      </c>
      <c r="B661" s="1" t="s">
        <v>51</v>
      </c>
      <c r="C661" s="1" t="s">
        <v>52</v>
      </c>
      <c r="D661" s="1" t="s">
        <v>53</v>
      </c>
      <c r="E661" s="1" t="s">
        <v>54</v>
      </c>
      <c r="F661" s="1" t="s">
        <v>24</v>
      </c>
      <c r="G661" s="1" t="s">
        <v>48</v>
      </c>
      <c r="H661" s="2">
        <v>45423</v>
      </c>
      <c r="I661" s="1" t="s">
        <v>26</v>
      </c>
      <c r="J661" s="1" t="s">
        <v>605</v>
      </c>
      <c r="K661" s="1">
        <v>1</v>
      </c>
      <c r="L661" s="1"/>
      <c r="M661" s="1"/>
      <c r="N661" s="1">
        <v>467</v>
      </c>
      <c r="O661" s="1">
        <v>40</v>
      </c>
      <c r="P661" s="2">
        <v>45703</v>
      </c>
      <c r="Q661" s="1"/>
    </row>
    <row r="662" spans="1:17" x14ac:dyDescent="0.35">
      <c r="A662" s="1" t="s">
        <v>740</v>
      </c>
      <c r="B662" s="1" t="s">
        <v>41</v>
      </c>
      <c r="C662" s="1" t="s">
        <v>42</v>
      </c>
      <c r="D662" s="1" t="s">
        <v>43</v>
      </c>
      <c r="E662" s="1" t="s">
        <v>47</v>
      </c>
      <c r="F662" s="1" t="s">
        <v>24</v>
      </c>
      <c r="G662" s="1" t="s">
        <v>59</v>
      </c>
      <c r="H662" s="2">
        <v>45332</v>
      </c>
      <c r="I662" s="1" t="s">
        <v>26</v>
      </c>
      <c r="J662" s="1" t="s">
        <v>605</v>
      </c>
      <c r="K662" s="1">
        <v>1</v>
      </c>
      <c r="L662" s="1"/>
      <c r="M662" s="1"/>
      <c r="N662" s="1">
        <v>403</v>
      </c>
      <c r="O662" s="1">
        <v>50</v>
      </c>
      <c r="P662" s="2">
        <v>45462</v>
      </c>
      <c r="Q662" s="1"/>
    </row>
    <row r="663" spans="1:17" x14ac:dyDescent="0.35">
      <c r="A663" s="1" t="s">
        <v>741</v>
      </c>
      <c r="B663" s="1" t="s">
        <v>71</v>
      </c>
      <c r="C663" s="1" t="s">
        <v>72</v>
      </c>
      <c r="D663" s="1" t="s">
        <v>73</v>
      </c>
      <c r="E663" s="1" t="s">
        <v>32</v>
      </c>
      <c r="F663" s="1" t="s">
        <v>24</v>
      </c>
      <c r="G663" s="1" t="s">
        <v>59</v>
      </c>
      <c r="H663" s="2">
        <v>45371</v>
      </c>
      <c r="I663" s="1" t="s">
        <v>26</v>
      </c>
      <c r="J663" s="1" t="s">
        <v>605</v>
      </c>
      <c r="K663" s="1">
        <v>1</v>
      </c>
      <c r="L663" s="1"/>
      <c r="M663" s="1"/>
      <c r="N663" s="1">
        <v>677</v>
      </c>
      <c r="O663" s="1">
        <v>20</v>
      </c>
      <c r="P663" s="2">
        <v>45655</v>
      </c>
      <c r="Q663" s="1"/>
    </row>
    <row r="664" spans="1:17" x14ac:dyDescent="0.35">
      <c r="A664" s="1" t="s">
        <v>742</v>
      </c>
      <c r="B664" s="1" t="s">
        <v>56</v>
      </c>
      <c r="C664" s="1" t="s">
        <v>57</v>
      </c>
      <c r="D664" s="1" t="s">
        <v>58</v>
      </c>
      <c r="E664" s="1" t="s">
        <v>54</v>
      </c>
      <c r="F664" s="1" t="s">
        <v>24</v>
      </c>
      <c r="G664" s="1" t="s">
        <v>39</v>
      </c>
      <c r="H664" s="2">
        <v>45380</v>
      </c>
      <c r="I664" s="1" t="s">
        <v>26</v>
      </c>
      <c r="J664" s="1" t="s">
        <v>605</v>
      </c>
      <c r="K664" s="1">
        <v>1</v>
      </c>
      <c r="L664" s="1"/>
      <c r="M664" s="1"/>
      <c r="N664" s="1">
        <v>690</v>
      </c>
      <c r="O664" s="1">
        <v>10</v>
      </c>
      <c r="P664" s="2">
        <v>45623</v>
      </c>
      <c r="Q664" s="1"/>
    </row>
    <row r="665" spans="1:17" x14ac:dyDescent="0.35">
      <c r="A665" s="1" t="s">
        <v>743</v>
      </c>
      <c r="B665" s="1" t="s">
        <v>56</v>
      </c>
      <c r="C665" s="1" t="s">
        <v>57</v>
      </c>
      <c r="D665" s="1" t="s">
        <v>58</v>
      </c>
      <c r="E665" s="1" t="s">
        <v>47</v>
      </c>
      <c r="F665" s="1" t="s">
        <v>24</v>
      </c>
      <c r="G665" s="1" t="s">
        <v>59</v>
      </c>
      <c r="H665" s="2">
        <v>45437</v>
      </c>
      <c r="I665" s="1" t="s">
        <v>26</v>
      </c>
      <c r="J665" s="1" t="s">
        <v>605</v>
      </c>
      <c r="K665" s="1">
        <v>1</v>
      </c>
      <c r="L665" s="1"/>
      <c r="M665" s="1"/>
      <c r="N665" s="1">
        <v>404</v>
      </c>
      <c r="O665" s="1">
        <v>30</v>
      </c>
      <c r="P665" s="2">
        <v>45512</v>
      </c>
      <c r="Q665" s="1"/>
    </row>
    <row r="666" spans="1:17" x14ac:dyDescent="0.35">
      <c r="A666" s="1" t="s">
        <v>744</v>
      </c>
      <c r="B666" s="1" t="s">
        <v>61</v>
      </c>
      <c r="C666" s="1" t="s">
        <v>62</v>
      </c>
      <c r="D666" s="1" t="s">
        <v>63</v>
      </c>
      <c r="E666" s="1" t="s">
        <v>54</v>
      </c>
      <c r="F666" s="1" t="s">
        <v>24</v>
      </c>
      <c r="G666" s="1" t="s">
        <v>39</v>
      </c>
      <c r="H666" s="2">
        <v>45334</v>
      </c>
      <c r="I666" s="1" t="s">
        <v>26</v>
      </c>
      <c r="J666" s="1" t="s">
        <v>605</v>
      </c>
      <c r="K666" s="1">
        <v>1</v>
      </c>
      <c r="L666" s="1"/>
      <c r="M666" s="1"/>
      <c r="N666" s="1">
        <v>1126</v>
      </c>
      <c r="O666" s="1">
        <v>80</v>
      </c>
      <c r="P666" s="2">
        <v>45393</v>
      </c>
      <c r="Q666" s="1"/>
    </row>
    <row r="667" spans="1:17" x14ac:dyDescent="0.35">
      <c r="A667" s="1" t="s">
        <v>745</v>
      </c>
      <c r="B667" s="1" t="s">
        <v>41</v>
      </c>
      <c r="C667" s="1" t="s">
        <v>42</v>
      </c>
      <c r="D667" s="1" t="s">
        <v>43</v>
      </c>
      <c r="E667" s="1" t="s">
        <v>103</v>
      </c>
      <c r="F667" s="1" t="s">
        <v>24</v>
      </c>
      <c r="G667" s="1" t="s">
        <v>48</v>
      </c>
      <c r="H667" s="2">
        <v>45321</v>
      </c>
      <c r="I667" s="1" t="s">
        <v>26</v>
      </c>
      <c r="J667" s="1" t="s">
        <v>605</v>
      </c>
      <c r="K667" s="1">
        <v>1</v>
      </c>
      <c r="L667" s="1"/>
      <c r="M667" s="1"/>
      <c r="N667" s="1">
        <v>1675</v>
      </c>
      <c r="O667" s="1">
        <v>40</v>
      </c>
      <c r="P667" s="2">
        <v>45486</v>
      </c>
      <c r="Q667" s="1"/>
    </row>
    <row r="668" spans="1:17" x14ac:dyDescent="0.35">
      <c r="A668" s="1" t="s">
        <v>746</v>
      </c>
      <c r="B668" s="1" t="s">
        <v>35</v>
      </c>
      <c r="C668" s="1" t="s">
        <v>36</v>
      </c>
      <c r="D668" s="1" t="s">
        <v>37</v>
      </c>
      <c r="E668" s="1" t="s">
        <v>23</v>
      </c>
      <c r="F668" s="1" t="s">
        <v>24</v>
      </c>
      <c r="G668" s="1" t="s">
        <v>25</v>
      </c>
      <c r="H668" s="2">
        <v>45425</v>
      </c>
      <c r="I668" s="1" t="s">
        <v>66</v>
      </c>
      <c r="J668" s="1" t="s">
        <v>605</v>
      </c>
      <c r="K668" s="1">
        <v>1</v>
      </c>
      <c r="L668" s="1"/>
      <c r="M668" s="1"/>
      <c r="N668" s="1">
        <v>1910</v>
      </c>
      <c r="O668" s="1">
        <v>20</v>
      </c>
      <c r="P668" s="2">
        <v>45734</v>
      </c>
      <c r="Q668" s="1"/>
    </row>
    <row r="669" spans="1:17" x14ac:dyDescent="0.35">
      <c r="A669" s="1" t="s">
        <v>747</v>
      </c>
      <c r="B669" s="1" t="s">
        <v>71</v>
      </c>
      <c r="C669" s="1" t="s">
        <v>72</v>
      </c>
      <c r="D669" s="1" t="s">
        <v>73</v>
      </c>
      <c r="E669" s="1" t="s">
        <v>23</v>
      </c>
      <c r="F669" s="1" t="s">
        <v>24</v>
      </c>
      <c r="G669" s="1" t="s">
        <v>48</v>
      </c>
      <c r="H669" s="2">
        <v>45326</v>
      </c>
      <c r="I669" s="1" t="s">
        <v>49</v>
      </c>
      <c r="J669" s="1" t="s">
        <v>605</v>
      </c>
      <c r="K669" s="1">
        <v>1</v>
      </c>
      <c r="L669" s="1"/>
      <c r="M669" s="1"/>
      <c r="N669" s="1">
        <v>857</v>
      </c>
      <c r="O669" s="1">
        <v>30</v>
      </c>
      <c r="P669" s="2">
        <v>45617</v>
      </c>
      <c r="Q669" s="1"/>
    </row>
    <row r="670" spans="1:17" x14ac:dyDescent="0.35">
      <c r="A670" s="1" t="s">
        <v>748</v>
      </c>
      <c r="B670" s="1" t="s">
        <v>78</v>
      </c>
      <c r="C670" s="1" t="s">
        <v>79</v>
      </c>
      <c r="D670" s="1" t="s">
        <v>80</v>
      </c>
      <c r="E670" s="1" t="s">
        <v>44</v>
      </c>
      <c r="F670" s="1" t="s">
        <v>24</v>
      </c>
      <c r="G670" s="1" t="s">
        <v>59</v>
      </c>
      <c r="H670" s="2">
        <v>45365</v>
      </c>
      <c r="I670" s="1" t="s">
        <v>66</v>
      </c>
      <c r="J670" s="1" t="s">
        <v>605</v>
      </c>
      <c r="K670" s="1">
        <v>1</v>
      </c>
      <c r="L670" s="1"/>
      <c r="M670" s="1"/>
      <c r="N670" s="1">
        <v>1561</v>
      </c>
      <c r="O670" s="1">
        <v>40</v>
      </c>
      <c r="P670" s="2">
        <v>45661</v>
      </c>
      <c r="Q670" s="1"/>
    </row>
    <row r="671" spans="1:17" x14ac:dyDescent="0.35">
      <c r="A671" s="1" t="s">
        <v>749</v>
      </c>
      <c r="B671" s="1" t="s">
        <v>78</v>
      </c>
      <c r="C671" s="1" t="s">
        <v>79</v>
      </c>
      <c r="D671" s="1" t="s">
        <v>80</v>
      </c>
      <c r="E671" s="1" t="s">
        <v>47</v>
      </c>
      <c r="F671" s="1" t="s">
        <v>24</v>
      </c>
      <c r="G671" s="1" t="s">
        <v>39</v>
      </c>
      <c r="H671" s="2">
        <v>45439</v>
      </c>
      <c r="I671" s="1" t="s">
        <v>49</v>
      </c>
      <c r="J671" s="1" t="s">
        <v>605</v>
      </c>
      <c r="K671" s="1">
        <v>1</v>
      </c>
      <c r="L671" s="1"/>
      <c r="M671" s="1"/>
      <c r="N671" s="1">
        <v>872</v>
      </c>
      <c r="O671" s="1">
        <v>50</v>
      </c>
      <c r="P671" s="2">
        <v>45569</v>
      </c>
      <c r="Q671" s="1"/>
    </row>
    <row r="672" spans="1:17" x14ac:dyDescent="0.35">
      <c r="A672" s="1" t="s">
        <v>750</v>
      </c>
      <c r="B672" s="1" t="s">
        <v>41</v>
      </c>
      <c r="C672" s="1" t="s">
        <v>42</v>
      </c>
      <c r="D672" s="1" t="s">
        <v>43</v>
      </c>
      <c r="E672" s="1" t="s">
        <v>23</v>
      </c>
      <c r="F672" s="1" t="s">
        <v>24</v>
      </c>
      <c r="G672" s="1" t="s">
        <v>59</v>
      </c>
      <c r="H672" s="2">
        <v>45298</v>
      </c>
      <c r="I672" s="1" t="s">
        <v>66</v>
      </c>
      <c r="J672" s="1" t="s">
        <v>605</v>
      </c>
      <c r="K672" s="1">
        <v>1</v>
      </c>
      <c r="L672" s="1"/>
      <c r="M672" s="1"/>
      <c r="N672" s="1">
        <v>757</v>
      </c>
      <c r="O672" s="1">
        <v>30</v>
      </c>
      <c r="P672" s="2">
        <v>45516</v>
      </c>
      <c r="Q672" s="1"/>
    </row>
    <row r="673" spans="1:17" x14ac:dyDescent="0.35">
      <c r="A673" s="1" t="s">
        <v>751</v>
      </c>
      <c r="B673" s="1" t="s">
        <v>41</v>
      </c>
      <c r="C673" s="1" t="s">
        <v>42</v>
      </c>
      <c r="D673" s="1" t="s">
        <v>43</v>
      </c>
      <c r="E673" s="1" t="s">
        <v>64</v>
      </c>
      <c r="F673" s="1" t="s">
        <v>24</v>
      </c>
      <c r="G673" s="1" t="s">
        <v>48</v>
      </c>
      <c r="H673" s="2">
        <v>45368</v>
      </c>
      <c r="I673" s="1" t="s">
        <v>26</v>
      </c>
      <c r="J673" s="1" t="s">
        <v>605</v>
      </c>
      <c r="K673" s="1">
        <v>1</v>
      </c>
      <c r="L673" s="1"/>
      <c r="M673" s="1"/>
      <c r="N673" s="1">
        <v>1521</v>
      </c>
      <c r="O673" s="1">
        <v>70</v>
      </c>
      <c r="P673" s="2">
        <v>45733</v>
      </c>
      <c r="Q673" s="1"/>
    </row>
    <row r="674" spans="1:17" x14ac:dyDescent="0.35">
      <c r="A674" s="1" t="s">
        <v>752</v>
      </c>
      <c r="B674" s="1" t="s">
        <v>61</v>
      </c>
      <c r="C674" s="1" t="s">
        <v>62</v>
      </c>
      <c r="D674" s="1" t="s">
        <v>63</v>
      </c>
      <c r="E674" s="1" t="s">
        <v>120</v>
      </c>
      <c r="F674" s="1" t="s">
        <v>24</v>
      </c>
      <c r="G674" s="1" t="s">
        <v>39</v>
      </c>
      <c r="H674" s="2">
        <v>45402</v>
      </c>
      <c r="I674" s="1" t="s">
        <v>26</v>
      </c>
      <c r="J674" s="1" t="s">
        <v>605</v>
      </c>
      <c r="K674" s="1">
        <v>1</v>
      </c>
      <c r="L674" s="1"/>
      <c r="M674" s="1"/>
      <c r="N674" s="1">
        <v>1010</v>
      </c>
      <c r="O674" s="1">
        <v>80</v>
      </c>
      <c r="P674" s="2">
        <v>45702</v>
      </c>
      <c r="Q674" s="1"/>
    </row>
    <row r="675" spans="1:17" x14ac:dyDescent="0.35">
      <c r="A675" s="1" t="s">
        <v>753</v>
      </c>
      <c r="B675" s="1" t="s">
        <v>35</v>
      </c>
      <c r="C675" s="1" t="s">
        <v>36</v>
      </c>
      <c r="D675" s="1" t="s">
        <v>37</v>
      </c>
      <c r="E675" s="1" t="s">
        <v>54</v>
      </c>
      <c r="F675" s="1" t="s">
        <v>24</v>
      </c>
      <c r="G675" s="1" t="s">
        <v>74</v>
      </c>
      <c r="H675" s="2">
        <v>45338</v>
      </c>
      <c r="I675" s="1" t="s">
        <v>66</v>
      </c>
      <c r="J675" s="1" t="s">
        <v>605</v>
      </c>
      <c r="K675" s="1">
        <v>1</v>
      </c>
      <c r="L675" s="1"/>
      <c r="M675" s="1"/>
      <c r="N675" s="1">
        <v>1175</v>
      </c>
      <c r="O675" s="1">
        <v>30</v>
      </c>
      <c r="P675" s="2">
        <v>45478</v>
      </c>
      <c r="Q675" s="1"/>
    </row>
    <row r="676" spans="1:17" x14ac:dyDescent="0.35">
      <c r="A676" s="1" t="s">
        <v>754</v>
      </c>
      <c r="B676" s="1" t="s">
        <v>35</v>
      </c>
      <c r="C676" s="1" t="s">
        <v>36</v>
      </c>
      <c r="D676" s="1" t="s">
        <v>37</v>
      </c>
      <c r="E676" s="1" t="s">
        <v>76</v>
      </c>
      <c r="F676" s="1" t="s">
        <v>24</v>
      </c>
      <c r="G676" s="1" t="s">
        <v>48</v>
      </c>
      <c r="H676" s="2">
        <v>45317</v>
      </c>
      <c r="I676" s="1" t="s">
        <v>26</v>
      </c>
      <c r="J676" s="1" t="s">
        <v>605</v>
      </c>
      <c r="K676" s="1">
        <v>1</v>
      </c>
      <c r="L676" s="1"/>
      <c r="M676" s="1"/>
      <c r="N676" s="1">
        <v>1058</v>
      </c>
      <c r="O676" s="1">
        <v>80</v>
      </c>
      <c r="P676" s="2">
        <v>45598</v>
      </c>
      <c r="Q676" s="1"/>
    </row>
    <row r="677" spans="1:17" x14ac:dyDescent="0.35">
      <c r="A677" s="1" t="s">
        <v>755</v>
      </c>
      <c r="B677" s="1" t="s">
        <v>71</v>
      </c>
      <c r="C677" s="1" t="s">
        <v>72</v>
      </c>
      <c r="D677" s="1" t="s">
        <v>73</v>
      </c>
      <c r="E677" s="1" t="s">
        <v>32</v>
      </c>
      <c r="F677" s="1" t="s">
        <v>24</v>
      </c>
      <c r="G677" s="1" t="s">
        <v>39</v>
      </c>
      <c r="H677" s="2">
        <v>45373</v>
      </c>
      <c r="I677" s="1" t="s">
        <v>26</v>
      </c>
      <c r="J677" s="1" t="s">
        <v>605</v>
      </c>
      <c r="K677" s="1">
        <v>1</v>
      </c>
      <c r="L677" s="1"/>
      <c r="M677" s="1"/>
      <c r="N677" s="1">
        <v>1546</v>
      </c>
      <c r="O677" s="1">
        <v>10</v>
      </c>
      <c r="P677" s="2">
        <v>45412</v>
      </c>
      <c r="Q677" s="1"/>
    </row>
    <row r="678" spans="1:17" x14ac:dyDescent="0.35">
      <c r="A678" s="1" t="s">
        <v>756</v>
      </c>
      <c r="B678" s="1" t="s">
        <v>56</v>
      </c>
      <c r="C678" s="1" t="s">
        <v>57</v>
      </c>
      <c r="D678" s="1" t="s">
        <v>58</v>
      </c>
      <c r="E678" s="1" t="s">
        <v>47</v>
      </c>
      <c r="F678" s="1" t="s">
        <v>24</v>
      </c>
      <c r="G678" s="1" t="s">
        <v>39</v>
      </c>
      <c r="H678" s="2">
        <v>45417</v>
      </c>
      <c r="I678" s="1" t="s">
        <v>26</v>
      </c>
      <c r="J678" s="1" t="s">
        <v>605</v>
      </c>
      <c r="K678" s="1">
        <v>1</v>
      </c>
      <c r="L678" s="1"/>
      <c r="M678" s="1"/>
      <c r="N678" s="1">
        <v>1029</v>
      </c>
      <c r="O678" s="1">
        <v>90</v>
      </c>
      <c r="P678" s="2">
        <v>45554</v>
      </c>
      <c r="Q678" s="1"/>
    </row>
    <row r="679" spans="1:17" x14ac:dyDescent="0.35">
      <c r="A679" s="1" t="s">
        <v>757</v>
      </c>
      <c r="B679" s="1" t="s">
        <v>61</v>
      </c>
      <c r="C679" s="1" t="s">
        <v>62</v>
      </c>
      <c r="D679" s="1" t="s">
        <v>63</v>
      </c>
      <c r="E679" s="1" t="s">
        <v>32</v>
      </c>
      <c r="F679" s="1" t="s">
        <v>24</v>
      </c>
      <c r="G679" s="1" t="s">
        <v>87</v>
      </c>
      <c r="H679" s="2">
        <v>45384</v>
      </c>
      <c r="I679" s="1" t="s">
        <v>26</v>
      </c>
      <c r="J679" s="1" t="s">
        <v>605</v>
      </c>
      <c r="K679" s="1">
        <v>1</v>
      </c>
      <c r="L679" s="1"/>
      <c r="M679" s="1"/>
      <c r="N679" s="1">
        <v>1736</v>
      </c>
      <c r="O679" s="1">
        <v>40</v>
      </c>
      <c r="P679" s="2">
        <v>45569</v>
      </c>
      <c r="Q679" s="1"/>
    </row>
    <row r="680" spans="1:17" x14ac:dyDescent="0.35">
      <c r="A680" s="1" t="s">
        <v>758</v>
      </c>
      <c r="B680" s="1" t="s">
        <v>51</v>
      </c>
      <c r="C680" s="1" t="s">
        <v>52</v>
      </c>
      <c r="D680" s="1" t="s">
        <v>53</v>
      </c>
      <c r="E680" s="1" t="s">
        <v>23</v>
      </c>
      <c r="F680" s="1" t="s">
        <v>24</v>
      </c>
      <c r="G680" s="1" t="s">
        <v>85</v>
      </c>
      <c r="H680" s="2">
        <v>45293</v>
      </c>
      <c r="I680" s="1" t="s">
        <v>66</v>
      </c>
      <c r="J680" s="1" t="s">
        <v>605</v>
      </c>
      <c r="K680" s="1">
        <v>1</v>
      </c>
      <c r="L680" s="1"/>
      <c r="M680" s="1"/>
      <c r="N680" s="1">
        <v>1035</v>
      </c>
      <c r="O680" s="1">
        <v>60</v>
      </c>
      <c r="P680" s="2">
        <v>45508</v>
      </c>
      <c r="Q680" s="1"/>
    </row>
    <row r="681" spans="1:17" x14ac:dyDescent="0.35">
      <c r="A681" s="1" t="s">
        <v>759</v>
      </c>
      <c r="B681" s="1" t="s">
        <v>41</v>
      </c>
      <c r="C681" s="1" t="s">
        <v>42</v>
      </c>
      <c r="D681" s="1" t="s">
        <v>43</v>
      </c>
      <c r="E681" s="1" t="s">
        <v>54</v>
      </c>
      <c r="F681" s="1" t="s">
        <v>24</v>
      </c>
      <c r="G681" s="1" t="s">
        <v>87</v>
      </c>
      <c r="H681" s="2">
        <v>45365</v>
      </c>
      <c r="I681" s="1" t="s">
        <v>26</v>
      </c>
      <c r="J681" s="1" t="s">
        <v>605</v>
      </c>
      <c r="K681" s="1">
        <v>1</v>
      </c>
      <c r="L681" s="1"/>
      <c r="M681" s="1"/>
      <c r="N681" s="1">
        <v>1077</v>
      </c>
      <c r="O681" s="1">
        <v>20</v>
      </c>
      <c r="P681" s="2">
        <v>45575</v>
      </c>
      <c r="Q681" s="1"/>
    </row>
    <row r="682" spans="1:17" x14ac:dyDescent="0.35">
      <c r="A682" s="1" t="s">
        <v>760</v>
      </c>
      <c r="B682" s="1" t="s">
        <v>41</v>
      </c>
      <c r="C682" s="1" t="s">
        <v>42</v>
      </c>
      <c r="D682" s="1" t="s">
        <v>43</v>
      </c>
      <c r="E682" s="1" t="s">
        <v>54</v>
      </c>
      <c r="F682" s="1" t="s">
        <v>24</v>
      </c>
      <c r="G682" s="1" t="s">
        <v>48</v>
      </c>
      <c r="H682" s="2">
        <v>45323</v>
      </c>
      <c r="I682" s="1" t="s">
        <v>66</v>
      </c>
      <c r="J682" s="1" t="s">
        <v>605</v>
      </c>
      <c r="K682" s="1">
        <v>1</v>
      </c>
      <c r="L682" s="1"/>
      <c r="M682" s="1"/>
      <c r="N682" s="1">
        <v>1462</v>
      </c>
      <c r="O682" s="1">
        <v>60</v>
      </c>
      <c r="P682" s="2">
        <v>45540</v>
      </c>
      <c r="Q682" s="1"/>
    </row>
    <row r="683" spans="1:17" x14ac:dyDescent="0.35">
      <c r="A683" s="1" t="s">
        <v>761</v>
      </c>
      <c r="B683" s="1" t="s">
        <v>61</v>
      </c>
      <c r="C683" s="1" t="s">
        <v>62</v>
      </c>
      <c r="D683" s="1" t="s">
        <v>63</v>
      </c>
      <c r="E683" s="1" t="s">
        <v>47</v>
      </c>
      <c r="F683" s="1" t="s">
        <v>24</v>
      </c>
      <c r="G683" s="1" t="s">
        <v>59</v>
      </c>
      <c r="H683" s="2">
        <v>45300</v>
      </c>
      <c r="I683" s="1" t="s">
        <v>26</v>
      </c>
      <c r="J683" s="1" t="s">
        <v>605</v>
      </c>
      <c r="K683" s="1">
        <v>1</v>
      </c>
      <c r="L683" s="1"/>
      <c r="M683" s="1"/>
      <c r="N683" s="1">
        <v>1849</v>
      </c>
      <c r="O683" s="1">
        <v>80</v>
      </c>
      <c r="P683" s="2">
        <v>45642</v>
      </c>
      <c r="Q683" s="1"/>
    </row>
    <row r="684" spans="1:17" x14ac:dyDescent="0.35">
      <c r="A684" s="1" t="s">
        <v>762</v>
      </c>
      <c r="B684" s="1" t="s">
        <v>35</v>
      </c>
      <c r="C684" s="1" t="s">
        <v>36</v>
      </c>
      <c r="D684" s="1" t="s">
        <v>37</v>
      </c>
      <c r="E684" s="1" t="s">
        <v>47</v>
      </c>
      <c r="F684" s="1" t="s">
        <v>24</v>
      </c>
      <c r="G684" s="1" t="s">
        <v>33</v>
      </c>
      <c r="H684" s="2">
        <v>45425</v>
      </c>
      <c r="I684" s="1" t="s">
        <v>26</v>
      </c>
      <c r="J684" s="1" t="s">
        <v>605</v>
      </c>
      <c r="K684" s="1">
        <v>1</v>
      </c>
      <c r="L684" s="1"/>
      <c r="M684" s="1"/>
      <c r="N684" s="1">
        <v>294</v>
      </c>
      <c r="O684" s="1">
        <v>40</v>
      </c>
      <c r="P684" s="2">
        <v>45691</v>
      </c>
      <c r="Q684" s="1"/>
    </row>
    <row r="685" spans="1:17" x14ac:dyDescent="0.35">
      <c r="A685" s="1" t="s">
        <v>763</v>
      </c>
      <c r="B685" s="1" t="s">
        <v>41</v>
      </c>
      <c r="C685" s="1" t="s">
        <v>42</v>
      </c>
      <c r="D685" s="1" t="s">
        <v>43</v>
      </c>
      <c r="E685" s="1" t="s">
        <v>23</v>
      </c>
      <c r="F685" s="1" t="s">
        <v>24</v>
      </c>
      <c r="G685" s="1" t="s">
        <v>48</v>
      </c>
      <c r="H685" s="2">
        <v>45294</v>
      </c>
      <c r="I685" s="1" t="s">
        <v>26</v>
      </c>
      <c r="J685" s="1" t="s">
        <v>605</v>
      </c>
      <c r="K685" s="1">
        <v>1</v>
      </c>
      <c r="L685" s="1"/>
      <c r="M685" s="1"/>
      <c r="N685" s="1">
        <v>1632</v>
      </c>
      <c r="O685" s="1">
        <v>30</v>
      </c>
      <c r="P685" s="2">
        <v>45612</v>
      </c>
      <c r="Q685" s="1"/>
    </row>
    <row r="686" spans="1:17" x14ac:dyDescent="0.35">
      <c r="A686" s="1" t="s">
        <v>764</v>
      </c>
      <c r="B686" s="1" t="s">
        <v>35</v>
      </c>
      <c r="C686" s="1" t="s">
        <v>36</v>
      </c>
      <c r="D686" s="1" t="s">
        <v>37</v>
      </c>
      <c r="E686" s="1" t="s">
        <v>23</v>
      </c>
      <c r="F686" s="1" t="s">
        <v>24</v>
      </c>
      <c r="G686" s="1" t="s">
        <v>48</v>
      </c>
      <c r="H686" s="2">
        <v>45327</v>
      </c>
      <c r="I686" s="1" t="s">
        <v>26</v>
      </c>
      <c r="J686" s="1" t="s">
        <v>605</v>
      </c>
      <c r="K686" s="1">
        <v>1</v>
      </c>
      <c r="L686" s="1"/>
      <c r="M686" s="1"/>
      <c r="N686" s="1">
        <v>457</v>
      </c>
      <c r="O686" s="1">
        <v>30</v>
      </c>
      <c r="P686" s="2">
        <v>45533</v>
      </c>
      <c r="Q686" s="1"/>
    </row>
    <row r="687" spans="1:17" x14ac:dyDescent="0.35">
      <c r="A687" s="1" t="s">
        <v>765</v>
      </c>
      <c r="B687" s="1" t="s">
        <v>61</v>
      </c>
      <c r="C687" s="1" t="s">
        <v>62</v>
      </c>
      <c r="D687" s="1" t="s">
        <v>63</v>
      </c>
      <c r="E687" s="1" t="s">
        <v>68</v>
      </c>
      <c r="F687" s="1" t="s">
        <v>24</v>
      </c>
      <c r="G687" s="1" t="s">
        <v>33</v>
      </c>
      <c r="H687" s="2">
        <v>45308</v>
      </c>
      <c r="I687" s="1" t="s">
        <v>49</v>
      </c>
      <c r="J687" s="1" t="s">
        <v>605</v>
      </c>
      <c r="K687" s="1">
        <v>1</v>
      </c>
      <c r="L687" s="1"/>
      <c r="M687" s="1"/>
      <c r="N687" s="1">
        <v>852</v>
      </c>
      <c r="O687" s="1">
        <v>40</v>
      </c>
      <c r="P687" s="2">
        <v>45647</v>
      </c>
      <c r="Q687" s="1"/>
    </row>
    <row r="688" spans="1:17" x14ac:dyDescent="0.35">
      <c r="A688" s="1" t="s">
        <v>766</v>
      </c>
      <c r="B688" s="1" t="s">
        <v>71</v>
      </c>
      <c r="C688" s="1" t="s">
        <v>72</v>
      </c>
      <c r="D688" s="1" t="s">
        <v>73</v>
      </c>
      <c r="E688" s="1" t="s">
        <v>23</v>
      </c>
      <c r="F688" s="1" t="s">
        <v>24</v>
      </c>
      <c r="G688" s="1" t="s">
        <v>48</v>
      </c>
      <c r="H688" s="2">
        <v>45383</v>
      </c>
      <c r="I688" s="1" t="s">
        <v>66</v>
      </c>
      <c r="J688" s="1" t="s">
        <v>605</v>
      </c>
      <c r="K688" s="1">
        <v>1</v>
      </c>
      <c r="L688" s="1"/>
      <c r="M688" s="1"/>
      <c r="N688" s="1">
        <v>220</v>
      </c>
      <c r="O688" s="1">
        <v>30</v>
      </c>
      <c r="P688" s="2">
        <v>45733</v>
      </c>
      <c r="Q688" s="1"/>
    </row>
    <row r="689" spans="1:17" x14ac:dyDescent="0.35">
      <c r="A689" s="1" t="s">
        <v>767</v>
      </c>
      <c r="B689" s="1" t="s">
        <v>35</v>
      </c>
      <c r="C689" s="1" t="s">
        <v>36</v>
      </c>
      <c r="D689" s="1" t="s">
        <v>37</v>
      </c>
      <c r="E689" s="1" t="s">
        <v>32</v>
      </c>
      <c r="F689" s="1" t="s">
        <v>24</v>
      </c>
      <c r="G689" s="1" t="s">
        <v>87</v>
      </c>
      <c r="H689" s="2">
        <v>45410</v>
      </c>
      <c r="I689" s="1" t="s">
        <v>26</v>
      </c>
      <c r="J689" s="1" t="s">
        <v>605</v>
      </c>
      <c r="K689" s="1">
        <v>1</v>
      </c>
      <c r="L689" s="1"/>
      <c r="M689" s="1"/>
      <c r="N689" s="1">
        <v>733</v>
      </c>
      <c r="O689" s="1">
        <v>60</v>
      </c>
      <c r="P689" s="2">
        <v>45598</v>
      </c>
      <c r="Q689" s="1"/>
    </row>
    <row r="690" spans="1:17" x14ac:dyDescent="0.35">
      <c r="A690" s="1" t="s">
        <v>768</v>
      </c>
      <c r="B690" s="1" t="s">
        <v>51</v>
      </c>
      <c r="C690" s="1" t="s">
        <v>52</v>
      </c>
      <c r="D690" s="1" t="s">
        <v>53</v>
      </c>
      <c r="E690" s="1" t="s">
        <v>23</v>
      </c>
      <c r="F690" s="1" t="s">
        <v>24</v>
      </c>
      <c r="G690" s="1" t="s">
        <v>39</v>
      </c>
      <c r="H690" s="2">
        <v>45364</v>
      </c>
      <c r="I690" s="1" t="s">
        <v>26</v>
      </c>
      <c r="J690" s="1" t="s">
        <v>605</v>
      </c>
      <c r="K690" s="1">
        <v>1</v>
      </c>
      <c r="L690" s="1"/>
      <c r="M690" s="1"/>
      <c r="N690" s="1">
        <v>1736</v>
      </c>
      <c r="O690" s="1">
        <v>30</v>
      </c>
      <c r="P690" s="2">
        <v>45538</v>
      </c>
      <c r="Q690" s="1"/>
    </row>
    <row r="691" spans="1:17" x14ac:dyDescent="0.35">
      <c r="A691" s="1" t="s">
        <v>769</v>
      </c>
      <c r="B691" s="1" t="s">
        <v>61</v>
      </c>
      <c r="C691" s="1" t="s">
        <v>62</v>
      </c>
      <c r="D691" s="1" t="s">
        <v>63</v>
      </c>
      <c r="E691" s="1" t="s">
        <v>38</v>
      </c>
      <c r="F691" s="1" t="s">
        <v>24</v>
      </c>
      <c r="G691" s="1" t="s">
        <v>48</v>
      </c>
      <c r="H691" s="2">
        <v>45311</v>
      </c>
      <c r="I691" s="1" t="s">
        <v>26</v>
      </c>
      <c r="J691" s="1" t="s">
        <v>605</v>
      </c>
      <c r="K691" s="1">
        <v>1</v>
      </c>
      <c r="L691" s="1"/>
      <c r="M691" s="1"/>
      <c r="N691" s="1">
        <v>1064</v>
      </c>
      <c r="O691" s="1">
        <v>20</v>
      </c>
      <c r="P691" s="2">
        <v>45399</v>
      </c>
      <c r="Q691" s="1"/>
    </row>
    <row r="692" spans="1:17" x14ac:dyDescent="0.35">
      <c r="A692" s="1" t="s">
        <v>770</v>
      </c>
      <c r="B692" s="1" t="s">
        <v>41</v>
      </c>
      <c r="C692" s="1" t="s">
        <v>42</v>
      </c>
      <c r="D692" s="1" t="s">
        <v>43</v>
      </c>
      <c r="E692" s="1" t="s">
        <v>64</v>
      </c>
      <c r="F692" s="1" t="s">
        <v>24</v>
      </c>
      <c r="G692" s="1" t="s">
        <v>25</v>
      </c>
      <c r="H692" s="2">
        <v>45358</v>
      </c>
      <c r="I692" s="1" t="s">
        <v>26</v>
      </c>
      <c r="J692" s="1" t="s">
        <v>605</v>
      </c>
      <c r="K692" s="1">
        <v>1</v>
      </c>
      <c r="L692" s="1"/>
      <c r="M692" s="1"/>
      <c r="N692" s="1">
        <v>1152</v>
      </c>
      <c r="O692" s="1">
        <v>40</v>
      </c>
      <c r="P692" s="2">
        <v>45407</v>
      </c>
      <c r="Q692" s="1"/>
    </row>
    <row r="693" spans="1:17" x14ac:dyDescent="0.35">
      <c r="A693" s="1" t="s">
        <v>771</v>
      </c>
      <c r="B693" s="1" t="s">
        <v>41</v>
      </c>
      <c r="C693" s="1" t="s">
        <v>42</v>
      </c>
      <c r="D693" s="1" t="s">
        <v>43</v>
      </c>
      <c r="E693" s="1" t="s">
        <v>76</v>
      </c>
      <c r="F693" s="1" t="s">
        <v>24</v>
      </c>
      <c r="G693" s="1" t="s">
        <v>85</v>
      </c>
      <c r="H693" s="2">
        <v>45422</v>
      </c>
      <c r="I693" s="1" t="s">
        <v>26</v>
      </c>
      <c r="J693" s="1" t="s">
        <v>605</v>
      </c>
      <c r="K693" s="1">
        <v>1</v>
      </c>
      <c r="L693" s="1"/>
      <c r="M693" s="1"/>
      <c r="N693" s="1">
        <v>227</v>
      </c>
      <c r="O693" s="1">
        <v>40</v>
      </c>
      <c r="P693" s="2">
        <v>45705</v>
      </c>
      <c r="Q693" s="1"/>
    </row>
    <row r="694" spans="1:17" x14ac:dyDescent="0.35">
      <c r="A694" s="1" t="s">
        <v>772</v>
      </c>
      <c r="B694" s="1" t="s">
        <v>71</v>
      </c>
      <c r="C694" s="1" t="s">
        <v>72</v>
      </c>
      <c r="D694" s="1" t="s">
        <v>73</v>
      </c>
      <c r="E694" s="1" t="s">
        <v>84</v>
      </c>
      <c r="F694" s="1" t="s">
        <v>24</v>
      </c>
      <c r="G694" s="1" t="s">
        <v>87</v>
      </c>
      <c r="H694" s="2">
        <v>45362</v>
      </c>
      <c r="I694" s="1" t="s">
        <v>26</v>
      </c>
      <c r="J694" s="1" t="s">
        <v>605</v>
      </c>
      <c r="K694" s="1">
        <v>1</v>
      </c>
      <c r="L694" s="1"/>
      <c r="M694" s="1"/>
      <c r="N694" s="1">
        <v>1409</v>
      </c>
      <c r="O694" s="1">
        <v>30</v>
      </c>
      <c r="P694" s="2">
        <v>45647</v>
      </c>
      <c r="Q694" s="1"/>
    </row>
    <row r="695" spans="1:17" x14ac:dyDescent="0.35">
      <c r="A695" s="1" t="s">
        <v>773</v>
      </c>
      <c r="B695" s="1" t="s">
        <v>56</v>
      </c>
      <c r="C695" s="1" t="s">
        <v>57</v>
      </c>
      <c r="D695" s="1" t="s">
        <v>58</v>
      </c>
      <c r="E695" s="1" t="s">
        <v>47</v>
      </c>
      <c r="F695" s="1" t="s">
        <v>24</v>
      </c>
      <c r="G695" s="1" t="s">
        <v>39</v>
      </c>
      <c r="H695" s="2">
        <v>45379</v>
      </c>
      <c r="I695" s="1" t="s">
        <v>66</v>
      </c>
      <c r="J695" s="1" t="s">
        <v>605</v>
      </c>
      <c r="K695" s="1">
        <v>1</v>
      </c>
      <c r="L695" s="1"/>
      <c r="M695" s="1"/>
      <c r="N695" s="1">
        <v>1853</v>
      </c>
      <c r="O695" s="1">
        <v>40</v>
      </c>
      <c r="P695" s="2">
        <v>45440</v>
      </c>
      <c r="Q695" s="1"/>
    </row>
    <row r="696" spans="1:17" x14ac:dyDescent="0.35">
      <c r="A696" s="1" t="s">
        <v>774</v>
      </c>
      <c r="B696" s="1" t="s">
        <v>41</v>
      </c>
      <c r="C696" s="1" t="s">
        <v>42</v>
      </c>
      <c r="D696" s="1" t="s">
        <v>43</v>
      </c>
      <c r="E696" s="1" t="s">
        <v>38</v>
      </c>
      <c r="F696" s="1" t="s">
        <v>24</v>
      </c>
      <c r="G696" s="1" t="s">
        <v>48</v>
      </c>
      <c r="H696" s="2">
        <v>45352</v>
      </c>
      <c r="I696" s="1" t="s">
        <v>26</v>
      </c>
      <c r="J696" s="1" t="s">
        <v>605</v>
      </c>
      <c r="K696" s="1">
        <v>1</v>
      </c>
      <c r="L696" s="1"/>
      <c r="M696" s="1"/>
      <c r="N696" s="1">
        <v>601</v>
      </c>
      <c r="O696" s="1">
        <v>30</v>
      </c>
      <c r="P696" s="2">
        <v>45564</v>
      </c>
      <c r="Q696" s="1"/>
    </row>
    <row r="697" spans="1:17" x14ac:dyDescent="0.35">
      <c r="A697" s="1" t="s">
        <v>775</v>
      </c>
      <c r="B697" s="1" t="s">
        <v>56</v>
      </c>
      <c r="C697" s="1" t="s">
        <v>57</v>
      </c>
      <c r="D697" s="1" t="s">
        <v>58</v>
      </c>
      <c r="E697" s="1" t="s">
        <v>54</v>
      </c>
      <c r="F697" s="1" t="s">
        <v>24</v>
      </c>
      <c r="G697" s="1" t="s">
        <v>59</v>
      </c>
      <c r="H697" s="2">
        <v>45367</v>
      </c>
      <c r="I697" s="1" t="s">
        <v>66</v>
      </c>
      <c r="J697" s="1" t="s">
        <v>605</v>
      </c>
      <c r="K697" s="1">
        <v>1</v>
      </c>
      <c r="L697" s="1"/>
      <c r="M697" s="1"/>
      <c r="N697" s="1">
        <v>637</v>
      </c>
      <c r="O697" s="1">
        <v>40</v>
      </c>
      <c r="P697" s="2">
        <v>45484</v>
      </c>
      <c r="Q697" s="1"/>
    </row>
    <row r="698" spans="1:17" x14ac:dyDescent="0.35">
      <c r="A698" s="1" t="s">
        <v>776</v>
      </c>
      <c r="B698" s="1" t="s">
        <v>61</v>
      </c>
      <c r="C698" s="1" t="s">
        <v>62</v>
      </c>
      <c r="D698" s="1" t="s">
        <v>63</v>
      </c>
      <c r="E698" s="1" t="s">
        <v>68</v>
      </c>
      <c r="F698" s="1" t="s">
        <v>24</v>
      </c>
      <c r="G698" s="1" t="s">
        <v>85</v>
      </c>
      <c r="H698" s="2">
        <v>45303</v>
      </c>
      <c r="I698" s="1" t="s">
        <v>26</v>
      </c>
      <c r="J698" s="1" t="s">
        <v>605</v>
      </c>
      <c r="K698" s="1">
        <v>1</v>
      </c>
      <c r="L698" s="1"/>
      <c r="M698" s="1"/>
      <c r="N698" s="1">
        <v>1011</v>
      </c>
      <c r="O698" s="1">
        <v>80</v>
      </c>
      <c r="P698" s="2">
        <v>45555</v>
      </c>
      <c r="Q698" s="1"/>
    </row>
    <row r="699" spans="1:17" x14ac:dyDescent="0.35">
      <c r="A699" s="1" t="s">
        <v>777</v>
      </c>
      <c r="B699" s="1" t="s">
        <v>61</v>
      </c>
      <c r="C699" s="1" t="s">
        <v>62</v>
      </c>
      <c r="D699" s="1" t="s">
        <v>63</v>
      </c>
      <c r="E699" s="1" t="s">
        <v>68</v>
      </c>
      <c r="F699" s="1" t="s">
        <v>24</v>
      </c>
      <c r="G699" s="1" t="s">
        <v>87</v>
      </c>
      <c r="H699" s="2">
        <v>45426</v>
      </c>
      <c r="I699" s="1" t="s">
        <v>66</v>
      </c>
      <c r="J699" s="1" t="s">
        <v>605</v>
      </c>
      <c r="K699" s="1">
        <v>1</v>
      </c>
      <c r="L699" s="1"/>
      <c r="M699" s="1"/>
      <c r="N699" s="1">
        <v>1368</v>
      </c>
      <c r="O699" s="1">
        <v>40</v>
      </c>
      <c r="P699" s="2">
        <v>45754</v>
      </c>
      <c r="Q699" s="1"/>
    </row>
    <row r="700" spans="1:17" x14ac:dyDescent="0.35">
      <c r="A700" s="1" t="s">
        <v>778</v>
      </c>
      <c r="B700" s="1" t="s">
        <v>61</v>
      </c>
      <c r="C700" s="1" t="s">
        <v>62</v>
      </c>
      <c r="D700" s="1" t="s">
        <v>63</v>
      </c>
      <c r="E700" s="1" t="s">
        <v>76</v>
      </c>
      <c r="F700" s="1" t="s">
        <v>24</v>
      </c>
      <c r="G700" s="1" t="s">
        <v>33</v>
      </c>
      <c r="H700" s="2">
        <v>45435</v>
      </c>
      <c r="I700" s="1" t="s">
        <v>26</v>
      </c>
      <c r="J700" s="1" t="s">
        <v>605</v>
      </c>
      <c r="K700" s="1">
        <v>1</v>
      </c>
      <c r="L700" s="1"/>
      <c r="M700" s="1"/>
      <c r="N700" s="1">
        <v>706</v>
      </c>
      <c r="O700" s="1">
        <v>60</v>
      </c>
      <c r="P700" s="2">
        <v>45614</v>
      </c>
      <c r="Q700" s="1"/>
    </row>
    <row r="701" spans="1:17" x14ac:dyDescent="0.35">
      <c r="A701" s="1" t="s">
        <v>779</v>
      </c>
      <c r="B701" s="1" t="s">
        <v>71</v>
      </c>
      <c r="C701" s="1" t="s">
        <v>72</v>
      </c>
      <c r="D701" s="1" t="s">
        <v>73</v>
      </c>
      <c r="E701" s="1" t="s">
        <v>47</v>
      </c>
      <c r="F701" s="1" t="s">
        <v>24</v>
      </c>
      <c r="G701" s="1" t="s">
        <v>85</v>
      </c>
      <c r="H701" s="2">
        <v>45377</v>
      </c>
      <c r="I701" s="1" t="s">
        <v>49</v>
      </c>
      <c r="J701" s="1" t="s">
        <v>605</v>
      </c>
      <c r="K701" s="1">
        <v>1</v>
      </c>
      <c r="L701" s="1"/>
      <c r="M701" s="1"/>
      <c r="N701" s="1">
        <v>1324</v>
      </c>
      <c r="O701" s="1">
        <v>50</v>
      </c>
      <c r="P701" s="2">
        <v>45714</v>
      </c>
      <c r="Q701" s="1"/>
    </row>
    <row r="702" spans="1:17" x14ac:dyDescent="0.35">
      <c r="A702" s="1" t="s">
        <v>780</v>
      </c>
      <c r="B702" s="1" t="s">
        <v>78</v>
      </c>
      <c r="C702" s="1" t="s">
        <v>79</v>
      </c>
      <c r="D702" s="1" t="s">
        <v>80</v>
      </c>
      <c r="E702" s="1" t="s">
        <v>23</v>
      </c>
      <c r="F702" s="1" t="s">
        <v>24</v>
      </c>
      <c r="G702" s="1" t="s">
        <v>48</v>
      </c>
      <c r="H702" s="2">
        <v>45352</v>
      </c>
      <c r="I702" s="1" t="s">
        <v>66</v>
      </c>
      <c r="J702" s="1" t="s">
        <v>605</v>
      </c>
      <c r="K702" s="1">
        <v>1</v>
      </c>
      <c r="L702" s="1"/>
      <c r="M702" s="1"/>
      <c r="N702" s="1">
        <v>1916</v>
      </c>
      <c r="O702" s="1">
        <v>90</v>
      </c>
      <c r="P702" s="2">
        <v>45395</v>
      </c>
      <c r="Q702" s="1"/>
    </row>
    <row r="703" spans="1:17" x14ac:dyDescent="0.35">
      <c r="A703" s="1" t="s">
        <v>781</v>
      </c>
      <c r="B703" s="1" t="s">
        <v>35</v>
      </c>
      <c r="C703" s="1" t="s">
        <v>36</v>
      </c>
      <c r="D703" s="1" t="s">
        <v>37</v>
      </c>
      <c r="E703" s="1" t="s">
        <v>84</v>
      </c>
      <c r="F703" s="1" t="s">
        <v>24</v>
      </c>
      <c r="G703" s="1" t="s">
        <v>74</v>
      </c>
      <c r="H703" s="2">
        <v>45307</v>
      </c>
      <c r="I703" s="1" t="s">
        <v>26</v>
      </c>
      <c r="J703" s="1" t="s">
        <v>605</v>
      </c>
      <c r="K703" s="1">
        <v>1</v>
      </c>
      <c r="L703" s="1"/>
      <c r="M703" s="1"/>
      <c r="N703" s="1">
        <v>1838</v>
      </c>
      <c r="O703" s="1">
        <v>30</v>
      </c>
      <c r="P703" s="2">
        <v>45339</v>
      </c>
      <c r="Q703" s="1"/>
    </row>
    <row r="704" spans="1:17" x14ac:dyDescent="0.35">
      <c r="A704" s="1" t="s">
        <v>782</v>
      </c>
      <c r="B704" s="1" t="s">
        <v>41</v>
      </c>
      <c r="C704" s="1" t="s">
        <v>42</v>
      </c>
      <c r="D704" s="1" t="s">
        <v>43</v>
      </c>
      <c r="E704" s="1" t="s">
        <v>54</v>
      </c>
      <c r="F704" s="1" t="s">
        <v>24</v>
      </c>
      <c r="G704" s="1" t="s">
        <v>85</v>
      </c>
      <c r="H704" s="2">
        <v>45309</v>
      </c>
      <c r="I704" s="1" t="s">
        <v>26</v>
      </c>
      <c r="J704" s="1" t="s">
        <v>605</v>
      </c>
      <c r="K704" s="1">
        <v>1</v>
      </c>
      <c r="L704" s="1"/>
      <c r="M704" s="1"/>
      <c r="N704" s="1">
        <v>621</v>
      </c>
      <c r="O704" s="1">
        <v>20</v>
      </c>
      <c r="P704" s="2">
        <v>45407</v>
      </c>
      <c r="Q704" s="1"/>
    </row>
    <row r="705" spans="1:17" x14ac:dyDescent="0.35">
      <c r="A705" s="1" t="s">
        <v>783</v>
      </c>
      <c r="B705" s="1" t="s">
        <v>35</v>
      </c>
      <c r="C705" s="1" t="s">
        <v>36</v>
      </c>
      <c r="D705" s="1" t="s">
        <v>37</v>
      </c>
      <c r="E705" s="1" t="s">
        <v>68</v>
      </c>
      <c r="F705" s="1" t="s">
        <v>127</v>
      </c>
      <c r="G705" s="1" t="s">
        <v>25</v>
      </c>
      <c r="H705" s="2">
        <v>45319</v>
      </c>
      <c r="I705" s="1" t="s">
        <v>26</v>
      </c>
      <c r="J705" s="1" t="s">
        <v>605</v>
      </c>
      <c r="K705" s="1">
        <v>1</v>
      </c>
      <c r="L705" s="1"/>
      <c r="M705" s="1"/>
      <c r="N705" s="1">
        <v>450</v>
      </c>
      <c r="O705" s="1">
        <v>40</v>
      </c>
      <c r="P705" s="2">
        <v>45424</v>
      </c>
      <c r="Q705" s="1"/>
    </row>
    <row r="706" spans="1:17" x14ac:dyDescent="0.35">
      <c r="A706" s="1" t="s">
        <v>784</v>
      </c>
      <c r="B706" s="1" t="s">
        <v>56</v>
      </c>
      <c r="C706" s="1" t="s">
        <v>57</v>
      </c>
      <c r="D706" s="1" t="s">
        <v>58</v>
      </c>
      <c r="E706" s="1" t="s">
        <v>44</v>
      </c>
      <c r="F706" s="1" t="s">
        <v>127</v>
      </c>
      <c r="G706" s="1" t="s">
        <v>74</v>
      </c>
      <c r="H706" s="2">
        <v>45339</v>
      </c>
      <c r="I706" s="1" t="s">
        <v>26</v>
      </c>
      <c r="J706" s="1" t="s">
        <v>605</v>
      </c>
      <c r="K706" s="1">
        <v>1</v>
      </c>
      <c r="L706" s="1"/>
      <c r="M706" s="1"/>
      <c r="N706" s="1">
        <v>904</v>
      </c>
      <c r="O706" s="1">
        <v>80</v>
      </c>
      <c r="P706" s="2">
        <v>45496</v>
      </c>
      <c r="Q706" s="1"/>
    </row>
    <row r="707" spans="1:17" x14ac:dyDescent="0.35">
      <c r="A707" s="1" t="s">
        <v>785</v>
      </c>
      <c r="B707" s="1" t="s">
        <v>61</v>
      </c>
      <c r="C707" s="1" t="s">
        <v>62</v>
      </c>
      <c r="D707" s="1" t="s">
        <v>63</v>
      </c>
      <c r="E707" s="1" t="s">
        <v>120</v>
      </c>
      <c r="F707" s="1" t="s">
        <v>127</v>
      </c>
      <c r="G707" s="1" t="s">
        <v>74</v>
      </c>
      <c r="H707" s="2">
        <v>45338</v>
      </c>
      <c r="I707" s="1" t="s">
        <v>26</v>
      </c>
      <c r="J707" s="1" t="s">
        <v>605</v>
      </c>
      <c r="K707" s="1">
        <v>1</v>
      </c>
      <c r="L707" s="1"/>
      <c r="M707" s="1"/>
      <c r="N707" s="1">
        <v>299</v>
      </c>
      <c r="O707" s="1">
        <v>60</v>
      </c>
      <c r="P707" s="2">
        <v>45415</v>
      </c>
      <c r="Q707" s="1"/>
    </row>
    <row r="708" spans="1:17" x14ac:dyDescent="0.35">
      <c r="A708" s="1" t="s">
        <v>786</v>
      </c>
      <c r="B708" s="1" t="s">
        <v>35</v>
      </c>
      <c r="C708" s="1" t="s">
        <v>36</v>
      </c>
      <c r="D708" s="1" t="s">
        <v>37</v>
      </c>
      <c r="E708" s="1" t="s">
        <v>47</v>
      </c>
      <c r="F708" s="1" t="s">
        <v>127</v>
      </c>
      <c r="G708" s="1" t="s">
        <v>33</v>
      </c>
      <c r="H708" s="2">
        <v>45408</v>
      </c>
      <c r="I708" s="1" t="s">
        <v>66</v>
      </c>
      <c r="J708" s="1" t="s">
        <v>605</v>
      </c>
      <c r="K708" s="1">
        <v>1</v>
      </c>
      <c r="L708" s="1"/>
      <c r="M708" s="1"/>
      <c r="N708" s="1">
        <v>935</v>
      </c>
      <c r="O708" s="1">
        <v>80</v>
      </c>
      <c r="P708" s="2">
        <v>45732</v>
      </c>
      <c r="Q708" s="1"/>
    </row>
    <row r="709" spans="1:17" x14ac:dyDescent="0.35">
      <c r="A709" s="1" t="s">
        <v>787</v>
      </c>
      <c r="B709" s="1" t="s">
        <v>41</v>
      </c>
      <c r="C709" s="1" t="s">
        <v>42</v>
      </c>
      <c r="D709" s="1" t="s">
        <v>43</v>
      </c>
      <c r="E709" s="1" t="s">
        <v>44</v>
      </c>
      <c r="F709" s="1" t="s">
        <v>127</v>
      </c>
      <c r="G709" s="1" t="s">
        <v>48</v>
      </c>
      <c r="H709" s="2">
        <v>45315</v>
      </c>
      <c r="I709" s="1" t="s">
        <v>26</v>
      </c>
      <c r="J709" s="1" t="s">
        <v>605</v>
      </c>
      <c r="K709" s="1">
        <v>1</v>
      </c>
      <c r="L709" s="1"/>
      <c r="M709" s="1"/>
      <c r="N709" s="1">
        <v>828</v>
      </c>
      <c r="O709" s="1">
        <v>100</v>
      </c>
      <c r="P709" s="2">
        <v>45573</v>
      </c>
      <c r="Q709" s="1"/>
    </row>
    <row r="710" spans="1:17" x14ac:dyDescent="0.35">
      <c r="A710" s="1" t="s">
        <v>788</v>
      </c>
      <c r="B710" s="1" t="s">
        <v>51</v>
      </c>
      <c r="C710" s="1" t="s">
        <v>52</v>
      </c>
      <c r="D710" s="1" t="s">
        <v>53</v>
      </c>
      <c r="E710" s="1" t="s">
        <v>38</v>
      </c>
      <c r="F710" s="1" t="s">
        <v>127</v>
      </c>
      <c r="G710" s="1" t="s">
        <v>59</v>
      </c>
      <c r="H710" s="2">
        <v>45342</v>
      </c>
      <c r="I710" s="1" t="s">
        <v>66</v>
      </c>
      <c r="J710" s="1" t="s">
        <v>605</v>
      </c>
      <c r="K710" s="1">
        <v>1</v>
      </c>
      <c r="L710" s="1"/>
      <c r="M710" s="1"/>
      <c r="N710" s="1">
        <v>1035</v>
      </c>
      <c r="O710" s="1">
        <v>50</v>
      </c>
      <c r="P710" s="2">
        <v>45532</v>
      </c>
      <c r="Q710" s="1"/>
    </row>
    <row r="711" spans="1:17" x14ac:dyDescent="0.35">
      <c r="A711" s="1" t="s">
        <v>789</v>
      </c>
      <c r="B711" s="1" t="s">
        <v>41</v>
      </c>
      <c r="C711" s="1" t="s">
        <v>42</v>
      </c>
      <c r="D711" s="1" t="s">
        <v>43</v>
      </c>
      <c r="E711" s="1" t="s">
        <v>54</v>
      </c>
      <c r="F711" s="1" t="s">
        <v>127</v>
      </c>
      <c r="G711" s="1" t="s">
        <v>85</v>
      </c>
      <c r="H711" s="2">
        <v>45374</v>
      </c>
      <c r="I711" s="1" t="s">
        <v>26</v>
      </c>
      <c r="J711" s="1" t="s">
        <v>605</v>
      </c>
      <c r="K711" s="1">
        <v>1</v>
      </c>
      <c r="L711" s="1"/>
      <c r="M711" s="1"/>
      <c r="N711" s="1">
        <v>749</v>
      </c>
      <c r="O711" s="1">
        <v>20</v>
      </c>
      <c r="P711" s="2">
        <v>45734</v>
      </c>
      <c r="Q711" s="1"/>
    </row>
    <row r="712" spans="1:17" x14ac:dyDescent="0.35">
      <c r="A712" s="1" t="s">
        <v>790</v>
      </c>
      <c r="B712" s="1" t="s">
        <v>35</v>
      </c>
      <c r="C712" s="1" t="s">
        <v>36</v>
      </c>
      <c r="D712" s="1" t="s">
        <v>37</v>
      </c>
      <c r="E712" s="1" t="s">
        <v>44</v>
      </c>
      <c r="F712" s="1" t="s">
        <v>127</v>
      </c>
      <c r="G712" s="1" t="s">
        <v>74</v>
      </c>
      <c r="H712" s="2">
        <v>45355</v>
      </c>
      <c r="I712" s="1" t="s">
        <v>26</v>
      </c>
      <c r="J712" s="1" t="s">
        <v>605</v>
      </c>
      <c r="K712" s="1">
        <v>1</v>
      </c>
      <c r="L712" s="1"/>
      <c r="M712" s="1"/>
      <c r="N712" s="1">
        <v>866</v>
      </c>
      <c r="O712" s="1">
        <v>40</v>
      </c>
      <c r="P712" s="2">
        <v>45651</v>
      </c>
      <c r="Q712" s="1"/>
    </row>
    <row r="713" spans="1:17" x14ac:dyDescent="0.35">
      <c r="A713" s="1" t="s">
        <v>791</v>
      </c>
      <c r="B713" s="1" t="s">
        <v>61</v>
      </c>
      <c r="C713" s="1" t="s">
        <v>62</v>
      </c>
      <c r="D713" s="1" t="s">
        <v>63</v>
      </c>
      <c r="E713" s="1" t="s">
        <v>54</v>
      </c>
      <c r="F713" s="1" t="s">
        <v>127</v>
      </c>
      <c r="G713" s="1" t="s">
        <v>74</v>
      </c>
      <c r="H713" s="2">
        <v>45407</v>
      </c>
      <c r="I713" s="1" t="s">
        <v>66</v>
      </c>
      <c r="J713" s="1" t="s">
        <v>605</v>
      </c>
      <c r="K713" s="1">
        <v>1</v>
      </c>
      <c r="L713" s="1"/>
      <c r="M713" s="1"/>
      <c r="N713" s="1">
        <v>315</v>
      </c>
      <c r="O713" s="1">
        <v>40</v>
      </c>
      <c r="P713" s="2">
        <v>45585</v>
      </c>
      <c r="Q713" s="1"/>
    </row>
    <row r="714" spans="1:17" x14ac:dyDescent="0.35">
      <c r="A714" s="1" t="s">
        <v>792</v>
      </c>
      <c r="B714" s="1" t="s">
        <v>35</v>
      </c>
      <c r="C714" s="1" t="s">
        <v>36</v>
      </c>
      <c r="D714" s="1" t="s">
        <v>37</v>
      </c>
      <c r="E714" s="1" t="s">
        <v>76</v>
      </c>
      <c r="F714" s="1" t="s">
        <v>127</v>
      </c>
      <c r="G714" s="1" t="s">
        <v>74</v>
      </c>
      <c r="H714" s="2">
        <v>45436</v>
      </c>
      <c r="I714" s="1" t="s">
        <v>26</v>
      </c>
      <c r="J714" s="1" t="s">
        <v>605</v>
      </c>
      <c r="K714" s="1">
        <v>1</v>
      </c>
      <c r="L714" s="1"/>
      <c r="M714" s="1"/>
      <c r="N714" s="1">
        <v>376</v>
      </c>
      <c r="O714" s="1">
        <v>50</v>
      </c>
      <c r="P714" s="2">
        <v>45782</v>
      </c>
      <c r="Q714" s="1"/>
    </row>
    <row r="715" spans="1:17" x14ac:dyDescent="0.35">
      <c r="A715" s="1" t="s">
        <v>793</v>
      </c>
      <c r="B715" s="1" t="s">
        <v>35</v>
      </c>
      <c r="C715" s="1" t="s">
        <v>36</v>
      </c>
      <c r="D715" s="1" t="s">
        <v>37</v>
      </c>
      <c r="E715" s="1" t="s">
        <v>32</v>
      </c>
      <c r="F715" s="1" t="s">
        <v>127</v>
      </c>
      <c r="G715" s="1" t="s">
        <v>48</v>
      </c>
      <c r="H715" s="2">
        <v>45340</v>
      </c>
      <c r="I715" s="1" t="s">
        <v>26</v>
      </c>
      <c r="J715" s="1" t="s">
        <v>605</v>
      </c>
      <c r="K715" s="1">
        <v>1</v>
      </c>
      <c r="L715" s="1"/>
      <c r="M715" s="1"/>
      <c r="N715" s="1">
        <v>625</v>
      </c>
      <c r="O715" s="1">
        <v>30</v>
      </c>
      <c r="P715" s="2">
        <v>45493</v>
      </c>
      <c r="Q715" s="1"/>
    </row>
    <row r="716" spans="1:17" x14ac:dyDescent="0.35">
      <c r="A716" s="1" t="s">
        <v>794</v>
      </c>
      <c r="B716" s="1" t="s">
        <v>71</v>
      </c>
      <c r="C716" s="1" t="s">
        <v>72</v>
      </c>
      <c r="D716" s="1" t="s">
        <v>73</v>
      </c>
      <c r="E716" s="1" t="s">
        <v>23</v>
      </c>
      <c r="F716" s="1" t="s">
        <v>127</v>
      </c>
      <c r="G716" s="1" t="s">
        <v>59</v>
      </c>
      <c r="H716" s="2">
        <v>45409</v>
      </c>
      <c r="I716" s="1" t="s">
        <v>26</v>
      </c>
      <c r="J716" s="1" t="s">
        <v>605</v>
      </c>
      <c r="K716" s="1">
        <v>1</v>
      </c>
      <c r="L716" s="1"/>
      <c r="M716" s="1"/>
      <c r="N716" s="1">
        <v>859</v>
      </c>
      <c r="O716" s="1">
        <v>20</v>
      </c>
      <c r="P716" s="2">
        <v>45762</v>
      </c>
      <c r="Q716" s="1"/>
    </row>
    <row r="717" spans="1:17" x14ac:dyDescent="0.35">
      <c r="A717" s="1" t="s">
        <v>795</v>
      </c>
      <c r="B717" s="1" t="s">
        <v>35</v>
      </c>
      <c r="C717" s="1" t="s">
        <v>36</v>
      </c>
      <c r="D717" s="1" t="s">
        <v>37</v>
      </c>
      <c r="E717" s="1" t="s">
        <v>64</v>
      </c>
      <c r="F717" s="1" t="s">
        <v>127</v>
      </c>
      <c r="G717" s="1" t="s">
        <v>59</v>
      </c>
      <c r="H717" s="2">
        <v>45326</v>
      </c>
      <c r="I717" s="1" t="s">
        <v>26</v>
      </c>
      <c r="J717" s="1" t="s">
        <v>605</v>
      </c>
      <c r="K717" s="1">
        <v>1</v>
      </c>
      <c r="L717" s="1"/>
      <c r="M717" s="1"/>
      <c r="N717" s="1">
        <v>1139</v>
      </c>
      <c r="O717" s="1">
        <v>30</v>
      </c>
      <c r="P717" s="2">
        <v>45480</v>
      </c>
      <c r="Q717" s="1"/>
    </row>
    <row r="718" spans="1:17" x14ac:dyDescent="0.35">
      <c r="A718" s="1" t="s">
        <v>796</v>
      </c>
      <c r="B718" s="1" t="s">
        <v>61</v>
      </c>
      <c r="C718" s="1" t="s">
        <v>62</v>
      </c>
      <c r="D718" s="1" t="s">
        <v>63</v>
      </c>
      <c r="E718" s="1" t="s">
        <v>76</v>
      </c>
      <c r="F718" s="1" t="s">
        <v>127</v>
      </c>
      <c r="G718" s="1" t="s">
        <v>39</v>
      </c>
      <c r="H718" s="2">
        <v>45371</v>
      </c>
      <c r="I718" s="1" t="s">
        <v>66</v>
      </c>
      <c r="J718" s="1" t="s">
        <v>605</v>
      </c>
      <c r="K718" s="1">
        <v>1</v>
      </c>
      <c r="L718" s="1"/>
      <c r="M718" s="1"/>
      <c r="N718" s="1">
        <v>458</v>
      </c>
      <c r="O718" s="1">
        <v>30</v>
      </c>
      <c r="P718" s="2">
        <v>45520</v>
      </c>
      <c r="Q718" s="1"/>
    </row>
    <row r="719" spans="1:17" x14ac:dyDescent="0.35">
      <c r="A719" s="1" t="s">
        <v>797</v>
      </c>
      <c r="B719" s="1" t="s">
        <v>20</v>
      </c>
      <c r="C719" s="1" t="s">
        <v>21</v>
      </c>
      <c r="D719" s="1" t="s">
        <v>22</v>
      </c>
      <c r="E719" s="1" t="s">
        <v>64</v>
      </c>
      <c r="F719" s="1" t="s">
        <v>127</v>
      </c>
      <c r="G719" s="1" t="s">
        <v>87</v>
      </c>
      <c r="H719" s="2">
        <v>45312</v>
      </c>
      <c r="I719" s="1" t="s">
        <v>66</v>
      </c>
      <c r="J719" s="1" t="s">
        <v>605</v>
      </c>
      <c r="K719" s="1">
        <v>1</v>
      </c>
      <c r="L719" s="1"/>
      <c r="M719" s="1"/>
      <c r="N719" s="1">
        <v>737</v>
      </c>
      <c r="O719" s="1">
        <v>40</v>
      </c>
      <c r="P719" s="2">
        <v>45677</v>
      </c>
      <c r="Q719" s="1"/>
    </row>
    <row r="720" spans="1:17" x14ac:dyDescent="0.35">
      <c r="A720" s="1" t="s">
        <v>798</v>
      </c>
      <c r="B720" s="1" t="s">
        <v>61</v>
      </c>
      <c r="C720" s="1" t="s">
        <v>62</v>
      </c>
      <c r="D720" s="1" t="s">
        <v>63</v>
      </c>
      <c r="E720" s="1" t="s">
        <v>64</v>
      </c>
      <c r="F720" s="1" t="s">
        <v>127</v>
      </c>
      <c r="G720" s="1" t="s">
        <v>59</v>
      </c>
      <c r="H720" s="2">
        <v>45376</v>
      </c>
      <c r="I720" s="1" t="s">
        <v>49</v>
      </c>
      <c r="J720" s="1" t="s">
        <v>605</v>
      </c>
      <c r="K720" s="1">
        <v>1</v>
      </c>
      <c r="L720" s="1"/>
      <c r="M720" s="1"/>
      <c r="N720" s="1">
        <v>1096</v>
      </c>
      <c r="O720" s="1">
        <v>40</v>
      </c>
      <c r="P720" s="2">
        <v>45728</v>
      </c>
      <c r="Q720" s="1"/>
    </row>
    <row r="721" spans="1:17" x14ac:dyDescent="0.35">
      <c r="A721" s="1" t="s">
        <v>799</v>
      </c>
      <c r="B721" s="1" t="s">
        <v>41</v>
      </c>
      <c r="C721" s="1" t="s">
        <v>42</v>
      </c>
      <c r="D721" s="1" t="s">
        <v>43</v>
      </c>
      <c r="E721" s="1" t="s">
        <v>100</v>
      </c>
      <c r="F721" s="1" t="s">
        <v>127</v>
      </c>
      <c r="G721" s="1" t="s">
        <v>59</v>
      </c>
      <c r="H721" s="2">
        <v>45357</v>
      </c>
      <c r="I721" s="1" t="s">
        <v>66</v>
      </c>
      <c r="J721" s="1" t="s">
        <v>605</v>
      </c>
      <c r="K721" s="1">
        <v>1</v>
      </c>
      <c r="L721" s="1"/>
      <c r="M721" s="1"/>
      <c r="N721" s="1">
        <v>491</v>
      </c>
      <c r="O721" s="1">
        <v>90</v>
      </c>
      <c r="P721" s="2">
        <v>45714</v>
      </c>
      <c r="Q721" s="1"/>
    </row>
    <row r="722" spans="1:17" x14ac:dyDescent="0.35">
      <c r="A722" s="1" t="s">
        <v>800</v>
      </c>
      <c r="B722" s="1" t="s">
        <v>35</v>
      </c>
      <c r="C722" s="1" t="s">
        <v>36</v>
      </c>
      <c r="D722" s="1" t="s">
        <v>37</v>
      </c>
      <c r="E722" s="1" t="s">
        <v>54</v>
      </c>
      <c r="F722" s="1" t="s">
        <v>127</v>
      </c>
      <c r="G722" s="1" t="s">
        <v>48</v>
      </c>
      <c r="H722" s="2">
        <v>45371</v>
      </c>
      <c r="I722" s="1" t="s">
        <v>26</v>
      </c>
      <c r="J722" s="1" t="s">
        <v>605</v>
      </c>
      <c r="K722" s="1">
        <v>1</v>
      </c>
      <c r="L722" s="1"/>
      <c r="M722" s="1"/>
      <c r="N722" s="1">
        <v>1107</v>
      </c>
      <c r="O722" s="1">
        <v>40</v>
      </c>
      <c r="P722" s="2">
        <v>45625</v>
      </c>
      <c r="Q722" s="1"/>
    </row>
    <row r="723" spans="1:17" x14ac:dyDescent="0.35">
      <c r="A723" s="1" t="s">
        <v>801</v>
      </c>
      <c r="B723" s="1" t="s">
        <v>29</v>
      </c>
      <c r="C723" s="1" t="s">
        <v>30</v>
      </c>
      <c r="D723" s="1" t="s">
        <v>31</v>
      </c>
      <c r="E723" s="1" t="s">
        <v>47</v>
      </c>
      <c r="F723" s="1" t="s">
        <v>127</v>
      </c>
      <c r="G723" s="1" t="s">
        <v>74</v>
      </c>
      <c r="H723" s="2">
        <v>45380</v>
      </c>
      <c r="I723" s="1" t="s">
        <v>26</v>
      </c>
      <c r="J723" s="1" t="s">
        <v>605</v>
      </c>
      <c r="K723" s="1">
        <v>1</v>
      </c>
      <c r="L723" s="1"/>
      <c r="M723" s="1"/>
      <c r="N723" s="1">
        <v>261</v>
      </c>
      <c r="O723" s="1">
        <v>30</v>
      </c>
      <c r="P723" s="2">
        <v>45517</v>
      </c>
      <c r="Q723" s="1"/>
    </row>
    <row r="724" spans="1:17" x14ac:dyDescent="0.35">
      <c r="A724" s="1" t="s">
        <v>802</v>
      </c>
      <c r="B724" s="1" t="s">
        <v>71</v>
      </c>
      <c r="C724" s="1" t="s">
        <v>72</v>
      </c>
      <c r="D724" s="1" t="s">
        <v>73</v>
      </c>
      <c r="E724" s="1" t="s">
        <v>38</v>
      </c>
      <c r="F724" s="1" t="s">
        <v>127</v>
      </c>
      <c r="G724" s="1" t="s">
        <v>48</v>
      </c>
      <c r="H724" s="2">
        <v>45396</v>
      </c>
      <c r="I724" s="1" t="s">
        <v>26</v>
      </c>
      <c r="J724" s="1" t="s">
        <v>605</v>
      </c>
      <c r="K724" s="1">
        <v>1</v>
      </c>
      <c r="L724" s="1"/>
      <c r="M724" s="1"/>
      <c r="N724" s="1">
        <v>873</v>
      </c>
      <c r="O724" s="1">
        <v>30</v>
      </c>
      <c r="P724" s="2">
        <v>45550</v>
      </c>
      <c r="Q724" s="1"/>
    </row>
    <row r="725" spans="1:17" x14ac:dyDescent="0.35">
      <c r="A725" s="1" t="s">
        <v>803</v>
      </c>
      <c r="B725" s="1" t="s">
        <v>56</v>
      </c>
      <c r="C725" s="1" t="s">
        <v>57</v>
      </c>
      <c r="D725" s="1" t="s">
        <v>58</v>
      </c>
      <c r="E725" s="1" t="s">
        <v>38</v>
      </c>
      <c r="F725" s="1" t="s">
        <v>127</v>
      </c>
      <c r="G725" s="1" t="s">
        <v>48</v>
      </c>
      <c r="H725" s="2">
        <v>45367</v>
      </c>
      <c r="I725" s="1" t="s">
        <v>49</v>
      </c>
      <c r="J725" s="1" t="s">
        <v>605</v>
      </c>
      <c r="K725" s="1">
        <v>1</v>
      </c>
      <c r="L725" s="1"/>
      <c r="M725" s="1"/>
      <c r="N725" s="1">
        <v>455</v>
      </c>
      <c r="O725" s="1">
        <v>20</v>
      </c>
      <c r="P725" s="2">
        <v>45679</v>
      </c>
      <c r="Q725" s="1"/>
    </row>
    <row r="726" spans="1:17" x14ac:dyDescent="0.35">
      <c r="A726" s="1" t="s">
        <v>804</v>
      </c>
      <c r="B726" s="1" t="s">
        <v>56</v>
      </c>
      <c r="C726" s="1" t="s">
        <v>57</v>
      </c>
      <c r="D726" s="1" t="s">
        <v>58</v>
      </c>
      <c r="E726" s="1" t="s">
        <v>64</v>
      </c>
      <c r="F726" s="1" t="s">
        <v>127</v>
      </c>
      <c r="G726" s="1" t="s">
        <v>59</v>
      </c>
      <c r="H726" s="2">
        <v>45399</v>
      </c>
      <c r="I726" s="1" t="s">
        <v>66</v>
      </c>
      <c r="J726" s="1" t="s">
        <v>605</v>
      </c>
      <c r="K726" s="1">
        <v>1</v>
      </c>
      <c r="L726" s="1"/>
      <c r="M726" s="1"/>
      <c r="N726" s="1">
        <v>600</v>
      </c>
      <c r="O726" s="1">
        <v>40</v>
      </c>
      <c r="P726" s="2">
        <v>45550</v>
      </c>
      <c r="Q726" s="1"/>
    </row>
    <row r="727" spans="1:17" x14ac:dyDescent="0.35">
      <c r="A727" s="1" t="s">
        <v>805</v>
      </c>
      <c r="B727" s="1" t="s">
        <v>35</v>
      </c>
      <c r="C727" s="1" t="s">
        <v>36</v>
      </c>
      <c r="D727" s="1" t="s">
        <v>37</v>
      </c>
      <c r="E727" s="1" t="s">
        <v>54</v>
      </c>
      <c r="F727" s="1" t="s">
        <v>127</v>
      </c>
      <c r="G727" s="1" t="s">
        <v>85</v>
      </c>
      <c r="H727" s="2">
        <v>45341</v>
      </c>
      <c r="I727" s="1" t="s">
        <v>66</v>
      </c>
      <c r="J727" s="1" t="s">
        <v>605</v>
      </c>
      <c r="K727" s="1">
        <v>1</v>
      </c>
      <c r="L727" s="1"/>
      <c r="M727" s="1"/>
      <c r="N727" s="1">
        <v>467</v>
      </c>
      <c r="O727" s="1">
        <v>40</v>
      </c>
      <c r="P727" s="2">
        <v>45411</v>
      </c>
      <c r="Q727" s="1"/>
    </row>
    <row r="728" spans="1:17" x14ac:dyDescent="0.35">
      <c r="A728" s="1" t="s">
        <v>806</v>
      </c>
      <c r="B728" s="1" t="s">
        <v>56</v>
      </c>
      <c r="C728" s="1" t="s">
        <v>57</v>
      </c>
      <c r="D728" s="1" t="s">
        <v>58</v>
      </c>
      <c r="E728" s="1" t="s">
        <v>32</v>
      </c>
      <c r="F728" s="1" t="s">
        <v>127</v>
      </c>
      <c r="G728" s="1" t="s">
        <v>33</v>
      </c>
      <c r="H728" s="2">
        <v>45431</v>
      </c>
      <c r="I728" s="1" t="s">
        <v>26</v>
      </c>
      <c r="J728" s="1" t="s">
        <v>605</v>
      </c>
      <c r="K728" s="1">
        <v>1</v>
      </c>
      <c r="L728" s="1"/>
      <c r="M728" s="1"/>
      <c r="N728" s="1">
        <v>477</v>
      </c>
      <c r="O728" s="1">
        <v>40</v>
      </c>
      <c r="P728" s="2">
        <v>45555</v>
      </c>
      <c r="Q728" s="1"/>
    </row>
    <row r="729" spans="1:17" x14ac:dyDescent="0.35">
      <c r="A729" s="1" t="s">
        <v>807</v>
      </c>
      <c r="B729" s="1" t="s">
        <v>61</v>
      </c>
      <c r="C729" s="1" t="s">
        <v>62</v>
      </c>
      <c r="D729" s="1" t="s">
        <v>63</v>
      </c>
      <c r="E729" s="1" t="s">
        <v>44</v>
      </c>
      <c r="F729" s="1" t="s">
        <v>127</v>
      </c>
      <c r="G729" s="1" t="s">
        <v>59</v>
      </c>
      <c r="H729" s="2">
        <v>45353</v>
      </c>
      <c r="I729" s="1" t="s">
        <v>26</v>
      </c>
      <c r="J729" s="1" t="s">
        <v>605</v>
      </c>
      <c r="K729" s="1">
        <v>1</v>
      </c>
      <c r="L729" s="1"/>
      <c r="M729" s="1"/>
      <c r="N729" s="1">
        <v>1014</v>
      </c>
      <c r="O729" s="1">
        <v>40</v>
      </c>
      <c r="P729" s="2">
        <v>45462</v>
      </c>
      <c r="Q729" s="1"/>
    </row>
    <row r="730" spans="1:17" x14ac:dyDescent="0.35">
      <c r="A730" s="1" t="s">
        <v>808</v>
      </c>
      <c r="B730" s="1" t="s">
        <v>56</v>
      </c>
      <c r="C730" s="1" t="s">
        <v>57</v>
      </c>
      <c r="D730" s="1" t="s">
        <v>58</v>
      </c>
      <c r="E730" s="1" t="s">
        <v>124</v>
      </c>
      <c r="F730" s="1" t="s">
        <v>127</v>
      </c>
      <c r="G730" s="1" t="s">
        <v>85</v>
      </c>
      <c r="H730" s="2">
        <v>45388</v>
      </c>
      <c r="I730" s="1" t="s">
        <v>66</v>
      </c>
      <c r="J730" s="1" t="s">
        <v>605</v>
      </c>
      <c r="K730" s="1">
        <v>1</v>
      </c>
      <c r="L730" s="1"/>
      <c r="M730" s="1"/>
      <c r="N730" s="1">
        <v>226</v>
      </c>
      <c r="O730" s="1">
        <v>40</v>
      </c>
      <c r="P730" s="2">
        <v>45688</v>
      </c>
      <c r="Q730" s="1"/>
    </row>
    <row r="731" spans="1:17" x14ac:dyDescent="0.35">
      <c r="A731" s="1" t="s">
        <v>809</v>
      </c>
      <c r="B731" s="1" t="s">
        <v>71</v>
      </c>
      <c r="C731" s="1" t="s">
        <v>72</v>
      </c>
      <c r="D731" s="1" t="s">
        <v>73</v>
      </c>
      <c r="E731" s="1" t="s">
        <v>100</v>
      </c>
      <c r="F731" s="1" t="s">
        <v>127</v>
      </c>
      <c r="G731" s="1" t="s">
        <v>74</v>
      </c>
      <c r="H731" s="2">
        <v>45308</v>
      </c>
      <c r="I731" s="1" t="s">
        <v>49</v>
      </c>
      <c r="J731" s="1" t="s">
        <v>605</v>
      </c>
      <c r="K731" s="1">
        <v>1</v>
      </c>
      <c r="L731" s="1"/>
      <c r="M731" s="1"/>
      <c r="N731" s="1">
        <v>688</v>
      </c>
      <c r="O731" s="1">
        <v>20</v>
      </c>
      <c r="P731" s="2">
        <v>45495</v>
      </c>
      <c r="Q731" s="1"/>
    </row>
    <row r="732" spans="1:17" x14ac:dyDescent="0.35">
      <c r="A732" s="1" t="s">
        <v>810</v>
      </c>
      <c r="B732" s="1" t="s">
        <v>41</v>
      </c>
      <c r="C732" s="1" t="s">
        <v>42</v>
      </c>
      <c r="D732" s="1" t="s">
        <v>43</v>
      </c>
      <c r="E732" s="1" t="s">
        <v>76</v>
      </c>
      <c r="F732" s="1" t="s">
        <v>127</v>
      </c>
      <c r="G732" s="1" t="s">
        <v>33</v>
      </c>
      <c r="H732" s="2">
        <v>45298</v>
      </c>
      <c r="I732" s="1" t="s">
        <v>66</v>
      </c>
      <c r="J732" s="1" t="s">
        <v>605</v>
      </c>
      <c r="K732" s="1">
        <v>1</v>
      </c>
      <c r="L732" s="1"/>
      <c r="M732" s="1"/>
      <c r="N732" s="1">
        <v>814</v>
      </c>
      <c r="O732" s="1">
        <v>40</v>
      </c>
      <c r="P732" s="2">
        <v>45600</v>
      </c>
      <c r="Q732" s="1"/>
    </row>
    <row r="733" spans="1:17" x14ac:dyDescent="0.35">
      <c r="A733" s="1" t="s">
        <v>811</v>
      </c>
      <c r="B733" s="1" t="s">
        <v>56</v>
      </c>
      <c r="C733" s="1" t="s">
        <v>57</v>
      </c>
      <c r="D733" s="1" t="s">
        <v>58</v>
      </c>
      <c r="E733" s="1" t="s">
        <v>47</v>
      </c>
      <c r="F733" s="1" t="s">
        <v>127</v>
      </c>
      <c r="G733" s="1" t="s">
        <v>33</v>
      </c>
      <c r="H733" s="2">
        <v>45347</v>
      </c>
      <c r="I733" s="1" t="s">
        <v>26</v>
      </c>
      <c r="J733" s="1" t="s">
        <v>605</v>
      </c>
      <c r="K733" s="1">
        <v>1</v>
      </c>
      <c r="L733" s="1"/>
      <c r="M733" s="1"/>
      <c r="N733" s="1">
        <v>648</v>
      </c>
      <c r="O733" s="1">
        <v>50</v>
      </c>
      <c r="P733" s="2">
        <v>45394</v>
      </c>
      <c r="Q733" s="1"/>
    </row>
    <row r="734" spans="1:17" x14ac:dyDescent="0.35">
      <c r="A734" s="1" t="s">
        <v>812</v>
      </c>
      <c r="B734" s="1" t="s">
        <v>61</v>
      </c>
      <c r="C734" s="1" t="s">
        <v>62</v>
      </c>
      <c r="D734" s="1" t="s">
        <v>63</v>
      </c>
      <c r="E734" s="1" t="s">
        <v>23</v>
      </c>
      <c r="F734" s="1" t="s">
        <v>127</v>
      </c>
      <c r="G734" s="1" t="s">
        <v>59</v>
      </c>
      <c r="H734" s="2">
        <v>45373</v>
      </c>
      <c r="I734" s="1" t="s">
        <v>66</v>
      </c>
      <c r="J734" s="1" t="s">
        <v>605</v>
      </c>
      <c r="K734" s="1">
        <v>1</v>
      </c>
      <c r="L734" s="1"/>
      <c r="M734" s="1"/>
      <c r="N734" s="1">
        <v>880</v>
      </c>
      <c r="O734" s="1">
        <v>30</v>
      </c>
      <c r="P734" s="2">
        <v>45635</v>
      </c>
      <c r="Q734" s="1"/>
    </row>
    <row r="735" spans="1:17" x14ac:dyDescent="0.35">
      <c r="A735" s="1" t="s">
        <v>813</v>
      </c>
      <c r="B735" s="1" t="s">
        <v>35</v>
      </c>
      <c r="C735" s="1" t="s">
        <v>36</v>
      </c>
      <c r="D735" s="1" t="s">
        <v>37</v>
      </c>
      <c r="E735" s="1" t="s">
        <v>124</v>
      </c>
      <c r="F735" s="1" t="s">
        <v>127</v>
      </c>
      <c r="G735" s="1" t="s">
        <v>39</v>
      </c>
      <c r="H735" s="2">
        <v>45375</v>
      </c>
      <c r="I735" s="1" t="s">
        <v>26</v>
      </c>
      <c r="J735" s="1" t="s">
        <v>605</v>
      </c>
      <c r="K735" s="1">
        <v>1</v>
      </c>
      <c r="L735" s="1"/>
      <c r="M735" s="1"/>
      <c r="N735" s="1">
        <v>936</v>
      </c>
      <c r="O735" s="1">
        <v>80</v>
      </c>
      <c r="P735" s="2">
        <v>45701</v>
      </c>
      <c r="Q735" s="1"/>
    </row>
    <row r="736" spans="1:17" x14ac:dyDescent="0.35">
      <c r="A736" s="1" t="s">
        <v>814</v>
      </c>
      <c r="B736" s="1" t="s">
        <v>61</v>
      </c>
      <c r="C736" s="1" t="s">
        <v>62</v>
      </c>
      <c r="D736" s="1" t="s">
        <v>63</v>
      </c>
      <c r="E736" s="1" t="s">
        <v>120</v>
      </c>
      <c r="F736" s="1" t="s">
        <v>127</v>
      </c>
      <c r="G736" s="1" t="s">
        <v>48</v>
      </c>
      <c r="H736" s="2">
        <v>45411</v>
      </c>
      <c r="I736" s="1" t="s">
        <v>66</v>
      </c>
      <c r="J736" s="1" t="s">
        <v>605</v>
      </c>
      <c r="K736" s="1">
        <v>1</v>
      </c>
      <c r="L736" s="1"/>
      <c r="M736" s="1"/>
      <c r="N736" s="1">
        <v>796</v>
      </c>
      <c r="O736" s="1">
        <v>70</v>
      </c>
      <c r="P736" s="2">
        <v>45522</v>
      </c>
      <c r="Q736" s="1"/>
    </row>
    <row r="737" spans="1:17" x14ac:dyDescent="0.35">
      <c r="A737" s="1" t="s">
        <v>815</v>
      </c>
      <c r="B737" s="1" t="s">
        <v>41</v>
      </c>
      <c r="C737" s="1" t="s">
        <v>42</v>
      </c>
      <c r="D737" s="1" t="s">
        <v>43</v>
      </c>
      <c r="E737" s="1" t="s">
        <v>32</v>
      </c>
      <c r="F737" s="1" t="s">
        <v>127</v>
      </c>
      <c r="G737" s="1" t="s">
        <v>48</v>
      </c>
      <c r="H737" s="2">
        <v>45293</v>
      </c>
      <c r="I737" s="1" t="s">
        <v>66</v>
      </c>
      <c r="J737" s="1" t="s">
        <v>605</v>
      </c>
      <c r="K737" s="1">
        <v>1</v>
      </c>
      <c r="L737" s="1"/>
      <c r="M737" s="1"/>
      <c r="N737" s="1">
        <v>973</v>
      </c>
      <c r="O737" s="1">
        <v>30</v>
      </c>
      <c r="P737" s="2">
        <v>45404</v>
      </c>
      <c r="Q737" s="1"/>
    </row>
    <row r="738" spans="1:17" x14ac:dyDescent="0.35">
      <c r="A738" s="1" t="s">
        <v>816</v>
      </c>
      <c r="B738" s="1" t="s">
        <v>35</v>
      </c>
      <c r="C738" s="1" t="s">
        <v>36</v>
      </c>
      <c r="D738" s="1" t="s">
        <v>37</v>
      </c>
      <c r="E738" s="1" t="s">
        <v>68</v>
      </c>
      <c r="F738" s="1" t="s">
        <v>127</v>
      </c>
      <c r="G738" s="1" t="s">
        <v>39</v>
      </c>
      <c r="H738" s="2">
        <v>45443</v>
      </c>
      <c r="I738" s="1" t="s">
        <v>26</v>
      </c>
      <c r="J738" s="1" t="s">
        <v>605</v>
      </c>
      <c r="K738" s="1">
        <v>1</v>
      </c>
      <c r="L738" s="1"/>
      <c r="M738" s="1"/>
      <c r="N738" s="1">
        <v>1097</v>
      </c>
      <c r="O738" s="1">
        <v>60</v>
      </c>
      <c r="P738" s="2">
        <v>45794</v>
      </c>
      <c r="Q738" s="1"/>
    </row>
    <row r="739" spans="1:17" x14ac:dyDescent="0.35">
      <c r="A739" s="1" t="s">
        <v>817</v>
      </c>
      <c r="B739" s="1" t="s">
        <v>61</v>
      </c>
      <c r="C739" s="1" t="s">
        <v>62</v>
      </c>
      <c r="D739" s="1" t="s">
        <v>63</v>
      </c>
      <c r="E739" s="1" t="s">
        <v>47</v>
      </c>
      <c r="F739" s="1" t="s">
        <v>127</v>
      </c>
      <c r="G739" s="1" t="s">
        <v>87</v>
      </c>
      <c r="H739" s="2">
        <v>45418</v>
      </c>
      <c r="I739" s="1" t="s">
        <v>26</v>
      </c>
      <c r="J739" s="1" t="s">
        <v>605</v>
      </c>
      <c r="K739" s="1">
        <v>1</v>
      </c>
      <c r="L739" s="1"/>
      <c r="M739" s="1"/>
      <c r="N739" s="1">
        <v>1020</v>
      </c>
      <c r="O739" s="1">
        <v>20</v>
      </c>
      <c r="P739" s="2">
        <v>45761</v>
      </c>
      <c r="Q739" s="1"/>
    </row>
    <row r="740" spans="1:17" x14ac:dyDescent="0.35">
      <c r="A740" s="1" t="s">
        <v>818</v>
      </c>
      <c r="B740" s="1" t="s">
        <v>56</v>
      </c>
      <c r="C740" s="1" t="s">
        <v>57</v>
      </c>
      <c r="D740" s="1" t="s">
        <v>58</v>
      </c>
      <c r="E740" s="1" t="s">
        <v>54</v>
      </c>
      <c r="F740" s="1" t="s">
        <v>127</v>
      </c>
      <c r="G740" s="1" t="s">
        <v>85</v>
      </c>
      <c r="H740" s="2">
        <v>45374</v>
      </c>
      <c r="I740" s="1" t="s">
        <v>49</v>
      </c>
      <c r="J740" s="1" t="s">
        <v>605</v>
      </c>
      <c r="K740" s="1">
        <v>1</v>
      </c>
      <c r="L740" s="1"/>
      <c r="M740" s="1"/>
      <c r="N740" s="1">
        <v>1067</v>
      </c>
      <c r="O740" s="1">
        <v>20</v>
      </c>
      <c r="P740" s="2">
        <v>45507</v>
      </c>
      <c r="Q740" s="1"/>
    </row>
    <row r="741" spans="1:17" x14ac:dyDescent="0.35">
      <c r="A741" s="1" t="s">
        <v>819</v>
      </c>
      <c r="B741" s="1" t="s">
        <v>56</v>
      </c>
      <c r="C741" s="1" t="s">
        <v>57</v>
      </c>
      <c r="D741" s="1" t="s">
        <v>58</v>
      </c>
      <c r="E741" s="1" t="s">
        <v>32</v>
      </c>
      <c r="F741" s="1" t="s">
        <v>127</v>
      </c>
      <c r="G741" s="1" t="s">
        <v>59</v>
      </c>
      <c r="H741" s="2">
        <v>45323</v>
      </c>
      <c r="I741" s="1" t="s">
        <v>66</v>
      </c>
      <c r="J741" s="1" t="s">
        <v>605</v>
      </c>
      <c r="K741" s="1">
        <v>1</v>
      </c>
      <c r="L741" s="1"/>
      <c r="M741" s="1"/>
      <c r="N741" s="1">
        <v>1063</v>
      </c>
      <c r="O741" s="1">
        <v>50</v>
      </c>
      <c r="P741" s="2">
        <v>45512</v>
      </c>
      <c r="Q741" s="1"/>
    </row>
    <row r="742" spans="1:17" x14ac:dyDescent="0.35">
      <c r="A742" s="1" t="s">
        <v>820</v>
      </c>
      <c r="B742" s="1" t="s">
        <v>78</v>
      </c>
      <c r="C742" s="1" t="s">
        <v>79</v>
      </c>
      <c r="D742" s="1" t="s">
        <v>80</v>
      </c>
      <c r="E742" s="1" t="s">
        <v>76</v>
      </c>
      <c r="F742" s="1" t="s">
        <v>127</v>
      </c>
      <c r="G742" s="1" t="s">
        <v>74</v>
      </c>
      <c r="H742" s="2">
        <v>45361</v>
      </c>
      <c r="I742" s="1" t="s">
        <v>26</v>
      </c>
      <c r="J742" s="1" t="s">
        <v>605</v>
      </c>
      <c r="K742" s="1">
        <v>1</v>
      </c>
      <c r="L742" s="1"/>
      <c r="M742" s="1"/>
      <c r="N742" s="1">
        <v>738</v>
      </c>
      <c r="O742" s="1">
        <v>20</v>
      </c>
      <c r="P742" s="2">
        <v>45576</v>
      </c>
      <c r="Q742" s="1"/>
    </row>
    <row r="743" spans="1:17" x14ac:dyDescent="0.35">
      <c r="A743" s="1" t="s">
        <v>821</v>
      </c>
      <c r="B743" s="1" t="s">
        <v>35</v>
      </c>
      <c r="C743" s="1" t="s">
        <v>36</v>
      </c>
      <c r="D743" s="1" t="s">
        <v>37</v>
      </c>
      <c r="E743" s="1" t="s">
        <v>124</v>
      </c>
      <c r="F743" s="1" t="s">
        <v>127</v>
      </c>
      <c r="G743" s="1" t="s">
        <v>48</v>
      </c>
      <c r="H743" s="2">
        <v>45424</v>
      </c>
      <c r="I743" s="1" t="s">
        <v>26</v>
      </c>
      <c r="J743" s="1" t="s">
        <v>605</v>
      </c>
      <c r="K743" s="1">
        <v>1</v>
      </c>
      <c r="L743" s="1"/>
      <c r="M743" s="1"/>
      <c r="N743" s="1">
        <v>425</v>
      </c>
      <c r="O743" s="1">
        <v>60</v>
      </c>
      <c r="P743" s="2">
        <v>45464</v>
      </c>
      <c r="Q743" s="1"/>
    </row>
    <row r="744" spans="1:17" x14ac:dyDescent="0.35">
      <c r="A744" s="1" t="s">
        <v>822</v>
      </c>
      <c r="B744" s="1" t="s">
        <v>61</v>
      </c>
      <c r="C744" s="1" t="s">
        <v>62</v>
      </c>
      <c r="D744" s="1" t="s">
        <v>63</v>
      </c>
      <c r="E744" s="1" t="s">
        <v>68</v>
      </c>
      <c r="F744" s="1" t="s">
        <v>127</v>
      </c>
      <c r="G744" s="1" t="s">
        <v>85</v>
      </c>
      <c r="H744" s="2">
        <v>45300</v>
      </c>
      <c r="I744" s="1" t="s">
        <v>26</v>
      </c>
      <c r="J744" s="1" t="s">
        <v>605</v>
      </c>
      <c r="K744" s="1">
        <v>1</v>
      </c>
      <c r="L744" s="1"/>
      <c r="M744" s="1"/>
      <c r="N744" s="1">
        <v>854</v>
      </c>
      <c r="O744" s="1">
        <v>40</v>
      </c>
      <c r="P744" s="2">
        <v>45446</v>
      </c>
      <c r="Q744" s="1"/>
    </row>
    <row r="745" spans="1:17" x14ac:dyDescent="0.35">
      <c r="A745" s="1" t="s">
        <v>823</v>
      </c>
      <c r="B745" s="1" t="s">
        <v>35</v>
      </c>
      <c r="C745" s="1" t="s">
        <v>36</v>
      </c>
      <c r="D745" s="1" t="s">
        <v>37</v>
      </c>
      <c r="E745" s="1" t="s">
        <v>64</v>
      </c>
      <c r="F745" s="1" t="s">
        <v>127</v>
      </c>
      <c r="G745" s="1" t="s">
        <v>59</v>
      </c>
      <c r="H745" s="2">
        <v>45337</v>
      </c>
      <c r="I745" s="1" t="s">
        <v>66</v>
      </c>
      <c r="J745" s="1" t="s">
        <v>605</v>
      </c>
      <c r="K745" s="1">
        <v>1</v>
      </c>
      <c r="L745" s="1"/>
      <c r="M745" s="1"/>
      <c r="N745" s="1">
        <v>627</v>
      </c>
      <c r="O745" s="1">
        <v>20</v>
      </c>
      <c r="P745" s="2">
        <v>45551</v>
      </c>
      <c r="Q745" s="1"/>
    </row>
    <row r="746" spans="1:17" x14ac:dyDescent="0.35">
      <c r="A746" s="1" t="s">
        <v>824</v>
      </c>
      <c r="B746" s="1" t="s">
        <v>71</v>
      </c>
      <c r="C746" s="1" t="s">
        <v>72</v>
      </c>
      <c r="D746" s="1" t="s">
        <v>73</v>
      </c>
      <c r="E746" s="1" t="s">
        <v>23</v>
      </c>
      <c r="F746" s="1" t="s">
        <v>127</v>
      </c>
      <c r="G746" s="1" t="s">
        <v>33</v>
      </c>
      <c r="H746" s="2">
        <v>45411</v>
      </c>
      <c r="I746" s="1" t="s">
        <v>49</v>
      </c>
      <c r="J746" s="1" t="s">
        <v>605</v>
      </c>
      <c r="K746" s="1">
        <v>1</v>
      </c>
      <c r="L746" s="1"/>
      <c r="M746" s="1"/>
      <c r="N746" s="1">
        <v>365</v>
      </c>
      <c r="O746" s="1">
        <v>100</v>
      </c>
      <c r="P746" s="2">
        <v>45507</v>
      </c>
      <c r="Q746" s="1"/>
    </row>
    <row r="747" spans="1:17" x14ac:dyDescent="0.35">
      <c r="A747" s="1" t="s">
        <v>825</v>
      </c>
      <c r="B747" s="1" t="s">
        <v>35</v>
      </c>
      <c r="C747" s="1" t="s">
        <v>36</v>
      </c>
      <c r="D747" s="1" t="s">
        <v>37</v>
      </c>
      <c r="E747" s="1" t="s">
        <v>47</v>
      </c>
      <c r="F747" s="1" t="s">
        <v>127</v>
      </c>
      <c r="G747" s="1" t="s">
        <v>74</v>
      </c>
      <c r="H747" s="2">
        <v>45403</v>
      </c>
      <c r="I747" s="1" t="s">
        <v>66</v>
      </c>
      <c r="J747" s="1" t="s">
        <v>605</v>
      </c>
      <c r="K747" s="1">
        <v>1</v>
      </c>
      <c r="L747" s="1"/>
      <c r="M747" s="1"/>
      <c r="N747" s="1">
        <v>852</v>
      </c>
      <c r="O747" s="1">
        <v>70</v>
      </c>
      <c r="P747" s="2">
        <v>45708</v>
      </c>
      <c r="Q747" s="1"/>
    </row>
    <row r="748" spans="1:17" x14ac:dyDescent="0.35">
      <c r="A748" s="1" t="s">
        <v>826</v>
      </c>
      <c r="B748" s="1" t="s">
        <v>35</v>
      </c>
      <c r="C748" s="1" t="s">
        <v>36</v>
      </c>
      <c r="D748" s="1" t="s">
        <v>37</v>
      </c>
      <c r="E748" s="1" t="s">
        <v>47</v>
      </c>
      <c r="F748" s="1" t="s">
        <v>127</v>
      </c>
      <c r="G748" s="1" t="s">
        <v>48</v>
      </c>
      <c r="H748" s="2">
        <v>45402</v>
      </c>
      <c r="I748" s="1" t="s">
        <v>66</v>
      </c>
      <c r="J748" s="1" t="s">
        <v>605</v>
      </c>
      <c r="K748" s="1">
        <v>1</v>
      </c>
      <c r="L748" s="1"/>
      <c r="M748" s="1"/>
      <c r="N748" s="1">
        <v>1139</v>
      </c>
      <c r="O748" s="1">
        <v>80</v>
      </c>
      <c r="P748" s="2">
        <v>45473</v>
      </c>
      <c r="Q748" s="1"/>
    </row>
    <row r="749" spans="1:17" x14ac:dyDescent="0.35">
      <c r="A749" s="1" t="s">
        <v>827</v>
      </c>
      <c r="B749" s="1" t="s">
        <v>61</v>
      </c>
      <c r="C749" s="1" t="s">
        <v>62</v>
      </c>
      <c r="D749" s="1" t="s">
        <v>63</v>
      </c>
      <c r="E749" s="1" t="s">
        <v>23</v>
      </c>
      <c r="F749" s="1" t="s">
        <v>127</v>
      </c>
      <c r="G749" s="1" t="s">
        <v>39</v>
      </c>
      <c r="H749" s="2">
        <v>45365</v>
      </c>
      <c r="I749" s="1" t="s">
        <v>66</v>
      </c>
      <c r="J749" s="1" t="s">
        <v>605</v>
      </c>
      <c r="K749" s="1">
        <v>1</v>
      </c>
      <c r="L749" s="1"/>
      <c r="M749" s="1"/>
      <c r="N749" s="1">
        <v>286</v>
      </c>
      <c r="O749" s="1">
        <v>40</v>
      </c>
      <c r="P749" s="2">
        <v>45642</v>
      </c>
      <c r="Q749" s="1"/>
    </row>
    <row r="750" spans="1:17" x14ac:dyDescent="0.35">
      <c r="A750" s="1" t="s">
        <v>828</v>
      </c>
      <c r="B750" s="1" t="s">
        <v>61</v>
      </c>
      <c r="C750" s="1" t="s">
        <v>62</v>
      </c>
      <c r="D750" s="1" t="s">
        <v>63</v>
      </c>
      <c r="E750" s="1" t="s">
        <v>54</v>
      </c>
      <c r="F750" s="1" t="s">
        <v>127</v>
      </c>
      <c r="G750" s="1" t="s">
        <v>48</v>
      </c>
      <c r="H750" s="2">
        <v>45348</v>
      </c>
      <c r="I750" s="1" t="s">
        <v>66</v>
      </c>
      <c r="J750" s="1" t="s">
        <v>605</v>
      </c>
      <c r="K750" s="1">
        <v>1</v>
      </c>
      <c r="L750" s="1"/>
      <c r="M750" s="1"/>
      <c r="N750" s="1">
        <v>563</v>
      </c>
      <c r="O750" s="1">
        <v>30</v>
      </c>
      <c r="P750" s="2">
        <v>45417</v>
      </c>
      <c r="Q750" s="1"/>
    </row>
    <row r="751" spans="1:17" x14ac:dyDescent="0.35">
      <c r="A751" s="1" t="s">
        <v>829</v>
      </c>
      <c r="B751" s="1" t="s">
        <v>41</v>
      </c>
      <c r="C751" s="1" t="s">
        <v>42</v>
      </c>
      <c r="D751" s="1" t="s">
        <v>43</v>
      </c>
      <c r="E751" s="1" t="s">
        <v>54</v>
      </c>
      <c r="F751" s="1" t="s">
        <v>127</v>
      </c>
      <c r="G751" s="1" t="s">
        <v>87</v>
      </c>
      <c r="H751" s="2">
        <v>45375</v>
      </c>
      <c r="I751" s="1" t="s">
        <v>66</v>
      </c>
      <c r="J751" s="1" t="s">
        <v>605</v>
      </c>
      <c r="K751" s="1">
        <v>1</v>
      </c>
      <c r="L751" s="1"/>
      <c r="M751" s="1"/>
      <c r="N751" s="1">
        <v>1130</v>
      </c>
      <c r="O751" s="1">
        <v>30</v>
      </c>
      <c r="P751" s="2">
        <v>45711</v>
      </c>
      <c r="Q751" s="1"/>
    </row>
    <row r="752" spans="1:17" x14ac:dyDescent="0.35">
      <c r="A752" s="1" t="s">
        <v>830</v>
      </c>
      <c r="B752" s="1" t="s">
        <v>20</v>
      </c>
      <c r="C752" s="1" t="s">
        <v>21</v>
      </c>
      <c r="D752" s="1" t="s">
        <v>22</v>
      </c>
      <c r="E752" s="1" t="s">
        <v>32</v>
      </c>
      <c r="F752" s="1" t="s">
        <v>127</v>
      </c>
      <c r="G752" s="1" t="s">
        <v>87</v>
      </c>
      <c r="H752" s="2">
        <v>45383</v>
      </c>
      <c r="I752" s="1" t="s">
        <v>49</v>
      </c>
      <c r="J752" s="1" t="s">
        <v>605</v>
      </c>
      <c r="K752" s="1">
        <v>1</v>
      </c>
      <c r="L752" s="1"/>
      <c r="M752" s="1"/>
      <c r="N752" s="1">
        <v>850</v>
      </c>
      <c r="O752" s="1">
        <v>30</v>
      </c>
      <c r="P752" s="2">
        <v>45428</v>
      </c>
      <c r="Q752" s="1"/>
    </row>
    <row r="753" spans="1:17" x14ac:dyDescent="0.35">
      <c r="A753" s="1" t="s">
        <v>831</v>
      </c>
      <c r="B753" s="1" t="s">
        <v>56</v>
      </c>
      <c r="C753" s="1" t="s">
        <v>57</v>
      </c>
      <c r="D753" s="1" t="s">
        <v>58</v>
      </c>
      <c r="E753" s="1" t="s">
        <v>120</v>
      </c>
      <c r="F753" s="1" t="s">
        <v>127</v>
      </c>
      <c r="G753" s="1" t="s">
        <v>39</v>
      </c>
      <c r="H753" s="2">
        <v>45347</v>
      </c>
      <c r="I753" s="1" t="s">
        <v>26</v>
      </c>
      <c r="J753" s="1" t="s">
        <v>605</v>
      </c>
      <c r="K753" s="1">
        <v>1</v>
      </c>
      <c r="L753" s="1"/>
      <c r="M753" s="1"/>
      <c r="N753" s="1">
        <v>866</v>
      </c>
      <c r="O753" s="1">
        <v>20</v>
      </c>
      <c r="P753" s="2">
        <v>45705</v>
      </c>
      <c r="Q753" s="1"/>
    </row>
    <row r="754" spans="1:17" x14ac:dyDescent="0.35">
      <c r="A754" s="1" t="s">
        <v>832</v>
      </c>
      <c r="B754" s="1" t="s">
        <v>61</v>
      </c>
      <c r="C754" s="1" t="s">
        <v>62</v>
      </c>
      <c r="D754" s="1" t="s">
        <v>63</v>
      </c>
      <c r="E754" s="1" t="s">
        <v>44</v>
      </c>
      <c r="F754" s="1" t="s">
        <v>127</v>
      </c>
      <c r="G754" s="1" t="s">
        <v>25</v>
      </c>
      <c r="H754" s="2">
        <v>45342</v>
      </c>
      <c r="I754" s="1" t="s">
        <v>66</v>
      </c>
      <c r="J754" s="1" t="s">
        <v>605</v>
      </c>
      <c r="K754" s="1">
        <v>1</v>
      </c>
      <c r="L754" s="1"/>
      <c r="M754" s="1"/>
      <c r="N754" s="1">
        <v>940</v>
      </c>
      <c r="O754" s="1">
        <v>50</v>
      </c>
      <c r="P754" s="2">
        <v>45625</v>
      </c>
      <c r="Q754" s="1"/>
    </row>
    <row r="755" spans="1:17" x14ac:dyDescent="0.35">
      <c r="A755" s="1" t="s">
        <v>833</v>
      </c>
      <c r="B755" s="1" t="s">
        <v>78</v>
      </c>
      <c r="C755" s="1" t="s">
        <v>79</v>
      </c>
      <c r="D755" s="1" t="s">
        <v>80</v>
      </c>
      <c r="E755" s="1" t="s">
        <v>23</v>
      </c>
      <c r="F755" s="1" t="s">
        <v>127</v>
      </c>
      <c r="G755" s="1" t="s">
        <v>25</v>
      </c>
      <c r="H755" s="2">
        <v>45314</v>
      </c>
      <c r="I755" s="1" t="s">
        <v>49</v>
      </c>
      <c r="J755" s="1" t="s">
        <v>605</v>
      </c>
      <c r="K755" s="1">
        <v>1</v>
      </c>
      <c r="L755" s="1"/>
      <c r="M755" s="1"/>
      <c r="N755" s="1">
        <v>1024</v>
      </c>
      <c r="O755" s="1">
        <v>30</v>
      </c>
      <c r="P755" s="2">
        <v>45381</v>
      </c>
      <c r="Q755" s="1"/>
    </row>
    <row r="756" spans="1:17" x14ac:dyDescent="0.35">
      <c r="A756" s="1" t="s">
        <v>834</v>
      </c>
      <c r="B756" s="1" t="s">
        <v>41</v>
      </c>
      <c r="C756" s="1" t="s">
        <v>42</v>
      </c>
      <c r="D756" s="1" t="s">
        <v>43</v>
      </c>
      <c r="E756" s="1" t="s">
        <v>47</v>
      </c>
      <c r="F756" s="1" t="s">
        <v>127</v>
      </c>
      <c r="G756" s="1" t="s">
        <v>33</v>
      </c>
      <c r="H756" s="2">
        <v>45397</v>
      </c>
      <c r="I756" s="1" t="s">
        <v>26</v>
      </c>
      <c r="J756" s="1" t="s">
        <v>605</v>
      </c>
      <c r="K756" s="1">
        <v>1</v>
      </c>
      <c r="L756" s="1"/>
      <c r="M756" s="1"/>
      <c r="N756" s="1">
        <v>1068</v>
      </c>
      <c r="O756" s="1">
        <v>20</v>
      </c>
      <c r="P756" s="2">
        <v>45651</v>
      </c>
      <c r="Q756" s="1"/>
    </row>
    <row r="757" spans="1:17" x14ac:dyDescent="0.35">
      <c r="A757" s="1" t="s">
        <v>835</v>
      </c>
      <c r="B757" s="1" t="s">
        <v>35</v>
      </c>
      <c r="C757" s="1" t="s">
        <v>36</v>
      </c>
      <c r="D757" s="1" t="s">
        <v>37</v>
      </c>
      <c r="E757" s="1" t="s">
        <v>120</v>
      </c>
      <c r="F757" s="1" t="s">
        <v>127</v>
      </c>
      <c r="G757" s="1" t="s">
        <v>25</v>
      </c>
      <c r="H757" s="2">
        <v>45328</v>
      </c>
      <c r="I757" s="1" t="s">
        <v>66</v>
      </c>
      <c r="J757" s="1" t="s">
        <v>605</v>
      </c>
      <c r="K757" s="1">
        <v>1</v>
      </c>
      <c r="L757" s="1"/>
      <c r="M757" s="1"/>
      <c r="N757" s="1">
        <v>902</v>
      </c>
      <c r="O757" s="1">
        <v>20</v>
      </c>
      <c r="P757" s="2">
        <v>45549</v>
      </c>
      <c r="Q757" s="1"/>
    </row>
    <row r="758" spans="1:17" x14ac:dyDescent="0.35">
      <c r="A758" s="1" t="s">
        <v>836</v>
      </c>
      <c r="B758" s="1" t="s">
        <v>35</v>
      </c>
      <c r="C758" s="1" t="s">
        <v>36</v>
      </c>
      <c r="D758" s="1" t="s">
        <v>37</v>
      </c>
      <c r="E758" s="1" t="s">
        <v>44</v>
      </c>
      <c r="F758" s="1" t="s">
        <v>127</v>
      </c>
      <c r="G758" s="1" t="s">
        <v>33</v>
      </c>
      <c r="H758" s="2">
        <v>45399</v>
      </c>
      <c r="I758" s="1" t="s">
        <v>49</v>
      </c>
      <c r="J758" s="1" t="s">
        <v>605</v>
      </c>
      <c r="K758" s="1">
        <v>1</v>
      </c>
      <c r="L758" s="1"/>
      <c r="M758" s="1"/>
      <c r="N758" s="1">
        <v>922</v>
      </c>
      <c r="O758" s="1">
        <v>50</v>
      </c>
      <c r="P758" s="2">
        <v>45575</v>
      </c>
      <c r="Q758" s="1"/>
    </row>
    <row r="759" spans="1:17" x14ac:dyDescent="0.35">
      <c r="A759" s="1" t="s">
        <v>837</v>
      </c>
      <c r="B759" s="1" t="s">
        <v>35</v>
      </c>
      <c r="C759" s="1" t="s">
        <v>36</v>
      </c>
      <c r="D759" s="1" t="s">
        <v>37</v>
      </c>
      <c r="E759" s="1" t="s">
        <v>44</v>
      </c>
      <c r="F759" s="1" t="s">
        <v>127</v>
      </c>
      <c r="G759" s="1" t="s">
        <v>87</v>
      </c>
      <c r="H759" s="2">
        <v>45330</v>
      </c>
      <c r="I759" s="1" t="s">
        <v>26</v>
      </c>
      <c r="J759" s="1" t="s">
        <v>605</v>
      </c>
      <c r="K759" s="1">
        <v>1</v>
      </c>
      <c r="L759" s="1"/>
      <c r="M759" s="1"/>
      <c r="N759" s="1">
        <v>780</v>
      </c>
      <c r="O759" s="1">
        <v>50</v>
      </c>
      <c r="P759" s="2">
        <v>45576</v>
      </c>
      <c r="Q759" s="1"/>
    </row>
    <row r="760" spans="1:17" x14ac:dyDescent="0.35">
      <c r="A760" s="1" t="s">
        <v>838</v>
      </c>
      <c r="B760" s="1" t="s">
        <v>20</v>
      </c>
      <c r="C760" s="1" t="s">
        <v>21</v>
      </c>
      <c r="D760" s="1" t="s">
        <v>22</v>
      </c>
      <c r="E760" s="1" t="s">
        <v>54</v>
      </c>
      <c r="F760" s="1" t="s">
        <v>127</v>
      </c>
      <c r="G760" s="1" t="s">
        <v>59</v>
      </c>
      <c r="H760" s="2">
        <v>45342</v>
      </c>
      <c r="I760" s="1" t="s">
        <v>66</v>
      </c>
      <c r="J760" s="1" t="s">
        <v>605</v>
      </c>
      <c r="K760" s="1">
        <v>1</v>
      </c>
      <c r="L760" s="1"/>
      <c r="M760" s="1"/>
      <c r="N760" s="1">
        <v>387</v>
      </c>
      <c r="O760" s="1">
        <v>30</v>
      </c>
      <c r="P760" s="2">
        <v>45691</v>
      </c>
      <c r="Q760" s="1"/>
    </row>
    <row r="761" spans="1:17" x14ac:dyDescent="0.35">
      <c r="A761" s="1" t="s">
        <v>839</v>
      </c>
      <c r="B761" s="1" t="s">
        <v>56</v>
      </c>
      <c r="C761" s="1" t="s">
        <v>57</v>
      </c>
      <c r="D761" s="1" t="s">
        <v>58</v>
      </c>
      <c r="E761" s="1" t="s">
        <v>44</v>
      </c>
      <c r="F761" s="1" t="s">
        <v>127</v>
      </c>
      <c r="G761" s="1" t="s">
        <v>25</v>
      </c>
      <c r="H761" s="2">
        <v>45357</v>
      </c>
      <c r="I761" s="1" t="s">
        <v>66</v>
      </c>
      <c r="J761" s="1" t="s">
        <v>605</v>
      </c>
      <c r="K761" s="1">
        <v>1</v>
      </c>
      <c r="L761" s="1"/>
      <c r="M761" s="1"/>
      <c r="N761" s="1">
        <v>905</v>
      </c>
      <c r="O761" s="1">
        <v>50</v>
      </c>
      <c r="P761" s="2">
        <v>45672</v>
      </c>
      <c r="Q761" s="1"/>
    </row>
    <row r="762" spans="1:17" x14ac:dyDescent="0.35">
      <c r="A762" s="1" t="s">
        <v>840</v>
      </c>
      <c r="B762" s="1" t="s">
        <v>78</v>
      </c>
      <c r="C762" s="1" t="s">
        <v>79</v>
      </c>
      <c r="D762" s="1" t="s">
        <v>80</v>
      </c>
      <c r="E762" s="1" t="s">
        <v>84</v>
      </c>
      <c r="F762" s="1" t="s">
        <v>127</v>
      </c>
      <c r="G762" s="1" t="s">
        <v>39</v>
      </c>
      <c r="H762" s="2">
        <v>45320</v>
      </c>
      <c r="I762" s="1" t="s">
        <v>26</v>
      </c>
      <c r="J762" s="1" t="s">
        <v>605</v>
      </c>
      <c r="K762" s="1">
        <v>1</v>
      </c>
      <c r="L762" s="1"/>
      <c r="M762" s="1"/>
      <c r="N762" s="1">
        <v>678</v>
      </c>
      <c r="O762" s="1">
        <v>20</v>
      </c>
      <c r="P762" s="2">
        <v>45450</v>
      </c>
      <c r="Q762" s="1"/>
    </row>
    <row r="763" spans="1:17" x14ac:dyDescent="0.35">
      <c r="A763" s="1" t="s">
        <v>841</v>
      </c>
      <c r="B763" s="1" t="s">
        <v>78</v>
      </c>
      <c r="C763" s="1" t="s">
        <v>79</v>
      </c>
      <c r="D763" s="1" t="s">
        <v>80</v>
      </c>
      <c r="E763" s="1" t="s">
        <v>120</v>
      </c>
      <c r="F763" s="1" t="s">
        <v>127</v>
      </c>
      <c r="G763" s="1" t="s">
        <v>59</v>
      </c>
      <c r="H763" s="2">
        <v>45399</v>
      </c>
      <c r="I763" s="1" t="s">
        <v>26</v>
      </c>
      <c r="J763" s="1" t="s">
        <v>605</v>
      </c>
      <c r="K763" s="1">
        <v>1</v>
      </c>
      <c r="L763" s="1"/>
      <c r="M763" s="1"/>
      <c r="N763" s="1">
        <v>883</v>
      </c>
      <c r="O763" s="1">
        <v>70</v>
      </c>
      <c r="P763" s="2">
        <v>45636</v>
      </c>
      <c r="Q763" s="1"/>
    </row>
    <row r="764" spans="1:17" x14ac:dyDescent="0.35">
      <c r="A764" s="1" t="s">
        <v>842</v>
      </c>
      <c r="B764" s="1" t="s">
        <v>78</v>
      </c>
      <c r="C764" s="1" t="s">
        <v>79</v>
      </c>
      <c r="D764" s="1" t="s">
        <v>80</v>
      </c>
      <c r="E764" s="1" t="s">
        <v>44</v>
      </c>
      <c r="F764" s="1" t="s">
        <v>127</v>
      </c>
      <c r="G764" s="1" t="s">
        <v>39</v>
      </c>
      <c r="H764" s="2">
        <v>45437</v>
      </c>
      <c r="I764" s="1" t="s">
        <v>26</v>
      </c>
      <c r="J764" s="1" t="s">
        <v>605</v>
      </c>
      <c r="K764" s="1">
        <v>1</v>
      </c>
      <c r="L764" s="1"/>
      <c r="M764" s="1"/>
      <c r="N764" s="1">
        <v>1175</v>
      </c>
      <c r="O764" s="1">
        <v>90</v>
      </c>
      <c r="P764" s="2">
        <v>45673</v>
      </c>
      <c r="Q764" s="1"/>
    </row>
    <row r="765" spans="1:17" x14ac:dyDescent="0.35">
      <c r="A765" s="1" t="s">
        <v>843</v>
      </c>
      <c r="B765" s="1" t="s">
        <v>61</v>
      </c>
      <c r="C765" s="1" t="s">
        <v>62</v>
      </c>
      <c r="D765" s="1" t="s">
        <v>63</v>
      </c>
      <c r="E765" s="1" t="s">
        <v>64</v>
      </c>
      <c r="F765" s="1" t="s">
        <v>127</v>
      </c>
      <c r="G765" s="1" t="s">
        <v>48</v>
      </c>
      <c r="H765" s="2">
        <v>45418</v>
      </c>
      <c r="I765" s="1" t="s">
        <v>26</v>
      </c>
      <c r="J765" s="1" t="s">
        <v>605</v>
      </c>
      <c r="K765" s="1">
        <v>1</v>
      </c>
      <c r="L765" s="1"/>
      <c r="M765" s="1"/>
      <c r="N765" s="1">
        <v>493</v>
      </c>
      <c r="O765" s="1">
        <v>20</v>
      </c>
      <c r="P765" s="2">
        <v>45451</v>
      </c>
      <c r="Q765" s="1"/>
    </row>
    <row r="766" spans="1:17" x14ac:dyDescent="0.35">
      <c r="A766" s="1" t="s">
        <v>844</v>
      </c>
      <c r="B766" s="1" t="s">
        <v>29</v>
      </c>
      <c r="C766" s="1" t="s">
        <v>30</v>
      </c>
      <c r="D766" s="1" t="s">
        <v>31</v>
      </c>
      <c r="E766" s="1" t="s">
        <v>47</v>
      </c>
      <c r="F766" s="1" t="s">
        <v>127</v>
      </c>
      <c r="G766" s="1" t="s">
        <v>59</v>
      </c>
      <c r="H766" s="2">
        <v>45428</v>
      </c>
      <c r="I766" s="1" t="s">
        <v>26</v>
      </c>
      <c r="J766" s="1" t="s">
        <v>605</v>
      </c>
      <c r="K766" s="1">
        <v>1</v>
      </c>
      <c r="L766" s="1"/>
      <c r="M766" s="1"/>
      <c r="N766" s="1">
        <v>995</v>
      </c>
      <c r="O766" s="1">
        <v>30</v>
      </c>
      <c r="P766" s="2">
        <v>45453</v>
      </c>
      <c r="Q766" s="1"/>
    </row>
    <row r="767" spans="1:17" x14ac:dyDescent="0.35">
      <c r="A767" s="1" t="s">
        <v>845</v>
      </c>
      <c r="B767" s="1" t="s">
        <v>41</v>
      </c>
      <c r="C767" s="1" t="s">
        <v>42</v>
      </c>
      <c r="D767" s="1" t="s">
        <v>43</v>
      </c>
      <c r="E767" s="1" t="s">
        <v>47</v>
      </c>
      <c r="F767" s="1" t="s">
        <v>127</v>
      </c>
      <c r="G767" s="1" t="s">
        <v>25</v>
      </c>
      <c r="H767" s="2">
        <v>45435</v>
      </c>
      <c r="I767" s="1" t="s">
        <v>66</v>
      </c>
      <c r="J767" s="1" t="s">
        <v>605</v>
      </c>
      <c r="K767" s="1">
        <v>1</v>
      </c>
      <c r="L767" s="1"/>
      <c r="M767" s="1"/>
      <c r="N767" s="1">
        <v>236</v>
      </c>
      <c r="O767" s="1">
        <v>100</v>
      </c>
      <c r="P767" s="2">
        <v>45694</v>
      </c>
      <c r="Q767" s="1"/>
    </row>
    <row r="768" spans="1:17" x14ac:dyDescent="0.35">
      <c r="A768" s="1" t="s">
        <v>846</v>
      </c>
      <c r="B768" s="1" t="s">
        <v>35</v>
      </c>
      <c r="C768" s="1" t="s">
        <v>36</v>
      </c>
      <c r="D768" s="1" t="s">
        <v>37</v>
      </c>
      <c r="E768" s="1" t="s">
        <v>47</v>
      </c>
      <c r="F768" s="1" t="s">
        <v>127</v>
      </c>
      <c r="G768" s="1" t="s">
        <v>25</v>
      </c>
      <c r="H768" s="2">
        <v>45399</v>
      </c>
      <c r="I768" s="1" t="s">
        <v>66</v>
      </c>
      <c r="J768" s="1" t="s">
        <v>605</v>
      </c>
      <c r="K768" s="1">
        <v>1</v>
      </c>
      <c r="L768" s="1"/>
      <c r="M768" s="1"/>
      <c r="N768" s="1">
        <v>762</v>
      </c>
      <c r="O768" s="1">
        <v>20</v>
      </c>
      <c r="P768" s="2">
        <v>45564</v>
      </c>
      <c r="Q768" s="1"/>
    </row>
    <row r="769" spans="1:17" x14ac:dyDescent="0.35">
      <c r="A769" s="1" t="s">
        <v>847</v>
      </c>
      <c r="B769" s="1" t="s">
        <v>35</v>
      </c>
      <c r="C769" s="1" t="s">
        <v>36</v>
      </c>
      <c r="D769" s="1" t="s">
        <v>37</v>
      </c>
      <c r="E769" s="1" t="s">
        <v>23</v>
      </c>
      <c r="F769" s="1" t="s">
        <v>127</v>
      </c>
      <c r="G769" s="1" t="s">
        <v>87</v>
      </c>
      <c r="H769" s="2">
        <v>45364</v>
      </c>
      <c r="I769" s="1" t="s">
        <v>66</v>
      </c>
      <c r="J769" s="1" t="s">
        <v>605</v>
      </c>
      <c r="K769" s="1">
        <v>1</v>
      </c>
      <c r="L769" s="1"/>
      <c r="M769" s="1"/>
      <c r="N769" s="1">
        <v>463</v>
      </c>
      <c r="O769" s="1">
        <v>40</v>
      </c>
      <c r="P769" s="2">
        <v>45707</v>
      </c>
      <c r="Q769" s="1"/>
    </row>
    <row r="770" spans="1:17" x14ac:dyDescent="0.35">
      <c r="A770" s="1" t="s">
        <v>848</v>
      </c>
      <c r="B770" s="1" t="s">
        <v>35</v>
      </c>
      <c r="C770" s="1" t="s">
        <v>36</v>
      </c>
      <c r="D770" s="1" t="s">
        <v>37</v>
      </c>
      <c r="E770" s="1" t="s">
        <v>47</v>
      </c>
      <c r="F770" s="1" t="s">
        <v>127</v>
      </c>
      <c r="G770" s="1" t="s">
        <v>39</v>
      </c>
      <c r="H770" s="2">
        <v>45389</v>
      </c>
      <c r="I770" s="1" t="s">
        <v>49</v>
      </c>
      <c r="J770" s="1" t="s">
        <v>605</v>
      </c>
      <c r="K770" s="1">
        <v>1</v>
      </c>
      <c r="L770" s="1"/>
      <c r="M770" s="1"/>
      <c r="N770" s="1">
        <v>421</v>
      </c>
      <c r="O770" s="1">
        <v>40</v>
      </c>
      <c r="P770" s="2">
        <v>45727</v>
      </c>
      <c r="Q770" s="1"/>
    </row>
    <row r="771" spans="1:17" x14ac:dyDescent="0.35">
      <c r="A771" s="1" t="s">
        <v>849</v>
      </c>
      <c r="B771" s="1" t="s">
        <v>20</v>
      </c>
      <c r="C771" s="1" t="s">
        <v>21</v>
      </c>
      <c r="D771" s="1" t="s">
        <v>22</v>
      </c>
      <c r="E771" s="1" t="s">
        <v>23</v>
      </c>
      <c r="F771" s="1" t="s">
        <v>127</v>
      </c>
      <c r="G771" s="1" t="s">
        <v>39</v>
      </c>
      <c r="H771" s="2">
        <v>45320</v>
      </c>
      <c r="I771" s="1" t="s">
        <v>26</v>
      </c>
      <c r="J771" s="1" t="s">
        <v>605</v>
      </c>
      <c r="K771" s="1">
        <v>1</v>
      </c>
      <c r="L771" s="1"/>
      <c r="M771" s="1"/>
      <c r="N771" s="1">
        <v>1089</v>
      </c>
      <c r="O771" s="1">
        <v>30</v>
      </c>
      <c r="P771" s="2">
        <v>45628</v>
      </c>
      <c r="Q771" s="1"/>
    </row>
    <row r="772" spans="1:17" x14ac:dyDescent="0.35">
      <c r="A772" s="1" t="s">
        <v>850</v>
      </c>
      <c r="B772" s="1" t="s">
        <v>71</v>
      </c>
      <c r="C772" s="1" t="s">
        <v>72</v>
      </c>
      <c r="D772" s="1" t="s">
        <v>73</v>
      </c>
      <c r="E772" s="1" t="s">
        <v>23</v>
      </c>
      <c r="F772" s="1" t="s">
        <v>127</v>
      </c>
      <c r="G772" s="1" t="s">
        <v>48</v>
      </c>
      <c r="H772" s="2">
        <v>45415</v>
      </c>
      <c r="I772" s="1" t="s">
        <v>26</v>
      </c>
      <c r="J772" s="1" t="s">
        <v>605</v>
      </c>
      <c r="K772" s="1">
        <v>1</v>
      </c>
      <c r="L772" s="1"/>
      <c r="M772" s="1"/>
      <c r="N772" s="1">
        <v>655</v>
      </c>
      <c r="O772" s="1">
        <v>80</v>
      </c>
      <c r="P772" s="2">
        <v>45552</v>
      </c>
      <c r="Q772" s="1"/>
    </row>
    <row r="773" spans="1:17" x14ac:dyDescent="0.35">
      <c r="A773" s="1" t="s">
        <v>851</v>
      </c>
      <c r="B773" s="1" t="s">
        <v>56</v>
      </c>
      <c r="C773" s="1" t="s">
        <v>57</v>
      </c>
      <c r="D773" s="1" t="s">
        <v>58</v>
      </c>
      <c r="E773" s="1" t="s">
        <v>47</v>
      </c>
      <c r="F773" s="1" t="s">
        <v>127</v>
      </c>
      <c r="G773" s="1" t="s">
        <v>25</v>
      </c>
      <c r="H773" s="2">
        <v>45344</v>
      </c>
      <c r="I773" s="1" t="s">
        <v>66</v>
      </c>
      <c r="J773" s="1" t="s">
        <v>605</v>
      </c>
      <c r="K773" s="1">
        <v>1</v>
      </c>
      <c r="L773" s="1"/>
      <c r="M773" s="1"/>
      <c r="N773" s="1">
        <v>453</v>
      </c>
      <c r="O773" s="1">
        <v>10</v>
      </c>
      <c r="P773" s="2">
        <v>45439</v>
      </c>
      <c r="Q773" s="1"/>
    </row>
    <row r="774" spans="1:17" x14ac:dyDescent="0.35">
      <c r="A774" s="1" t="s">
        <v>852</v>
      </c>
      <c r="B774" s="1" t="s">
        <v>56</v>
      </c>
      <c r="C774" s="1" t="s">
        <v>57</v>
      </c>
      <c r="D774" s="1" t="s">
        <v>58</v>
      </c>
      <c r="E774" s="1" t="s">
        <v>44</v>
      </c>
      <c r="F774" s="1" t="s">
        <v>127</v>
      </c>
      <c r="G774" s="1" t="s">
        <v>59</v>
      </c>
      <c r="H774" s="2">
        <v>45396</v>
      </c>
      <c r="I774" s="1" t="s">
        <v>26</v>
      </c>
      <c r="J774" s="1" t="s">
        <v>605</v>
      </c>
      <c r="K774" s="1">
        <v>1</v>
      </c>
      <c r="L774" s="1"/>
      <c r="M774" s="1"/>
      <c r="N774" s="1">
        <v>777</v>
      </c>
      <c r="O774" s="1">
        <v>40</v>
      </c>
      <c r="P774" s="2">
        <v>45509</v>
      </c>
      <c r="Q774" s="1"/>
    </row>
    <row r="775" spans="1:17" x14ac:dyDescent="0.35">
      <c r="A775" s="1" t="s">
        <v>853</v>
      </c>
      <c r="B775" s="1" t="s">
        <v>61</v>
      </c>
      <c r="C775" s="1" t="s">
        <v>62</v>
      </c>
      <c r="D775" s="1" t="s">
        <v>63</v>
      </c>
      <c r="E775" s="1" t="s">
        <v>54</v>
      </c>
      <c r="F775" s="1" t="s">
        <v>127</v>
      </c>
      <c r="G775" s="1" t="s">
        <v>48</v>
      </c>
      <c r="H775" s="2">
        <v>45332</v>
      </c>
      <c r="I775" s="1" t="s">
        <v>66</v>
      </c>
      <c r="J775" s="1" t="s">
        <v>605</v>
      </c>
      <c r="K775" s="1">
        <v>1</v>
      </c>
      <c r="L775" s="1"/>
      <c r="M775" s="1"/>
      <c r="N775" s="1">
        <v>719</v>
      </c>
      <c r="O775" s="1">
        <v>80</v>
      </c>
      <c r="P775" s="2">
        <v>45481</v>
      </c>
      <c r="Q775" s="1"/>
    </row>
    <row r="776" spans="1:17" x14ac:dyDescent="0.35">
      <c r="A776" s="1" t="s">
        <v>854</v>
      </c>
      <c r="B776" s="1" t="s">
        <v>78</v>
      </c>
      <c r="C776" s="1" t="s">
        <v>79</v>
      </c>
      <c r="D776" s="1" t="s">
        <v>80</v>
      </c>
      <c r="E776" s="1" t="s">
        <v>54</v>
      </c>
      <c r="F776" s="1" t="s">
        <v>127</v>
      </c>
      <c r="G776" s="1" t="s">
        <v>33</v>
      </c>
      <c r="H776" s="2">
        <v>45418</v>
      </c>
      <c r="I776" s="1" t="s">
        <v>66</v>
      </c>
      <c r="J776" s="1" t="s">
        <v>605</v>
      </c>
      <c r="K776" s="1">
        <v>1</v>
      </c>
      <c r="L776" s="1"/>
      <c r="M776" s="1"/>
      <c r="N776" s="1">
        <v>657</v>
      </c>
      <c r="O776" s="1">
        <v>20</v>
      </c>
      <c r="P776" s="2">
        <v>45688</v>
      </c>
      <c r="Q776" s="1"/>
    </row>
    <row r="777" spans="1:17" x14ac:dyDescent="0.35">
      <c r="A777" s="1" t="s">
        <v>855</v>
      </c>
      <c r="B777" s="1" t="s">
        <v>56</v>
      </c>
      <c r="C777" s="1" t="s">
        <v>57</v>
      </c>
      <c r="D777" s="1" t="s">
        <v>58</v>
      </c>
      <c r="E777" s="1" t="s">
        <v>47</v>
      </c>
      <c r="F777" s="1" t="s">
        <v>127</v>
      </c>
      <c r="G777" s="1" t="s">
        <v>48</v>
      </c>
      <c r="H777" s="2">
        <v>45300</v>
      </c>
      <c r="I777" s="1" t="s">
        <v>66</v>
      </c>
      <c r="J777" s="1" t="s">
        <v>605</v>
      </c>
      <c r="K777" s="1">
        <v>1</v>
      </c>
      <c r="L777" s="1"/>
      <c r="M777" s="1"/>
      <c r="N777" s="1">
        <v>226</v>
      </c>
      <c r="O777" s="1">
        <v>20</v>
      </c>
      <c r="P777" s="2">
        <v>45499</v>
      </c>
      <c r="Q777" s="1"/>
    </row>
    <row r="778" spans="1:17" x14ac:dyDescent="0.35">
      <c r="A778" s="1" t="s">
        <v>856</v>
      </c>
      <c r="B778" s="1" t="s">
        <v>41</v>
      </c>
      <c r="C778" s="1" t="s">
        <v>42</v>
      </c>
      <c r="D778" s="1" t="s">
        <v>43</v>
      </c>
      <c r="E778" s="1" t="s">
        <v>124</v>
      </c>
      <c r="F778" s="1" t="s">
        <v>127</v>
      </c>
      <c r="G778" s="1" t="s">
        <v>48</v>
      </c>
      <c r="H778" s="2">
        <v>45317</v>
      </c>
      <c r="I778" s="1" t="s">
        <v>66</v>
      </c>
      <c r="J778" s="1" t="s">
        <v>605</v>
      </c>
      <c r="K778" s="1">
        <v>1</v>
      </c>
      <c r="L778" s="1"/>
      <c r="M778" s="1"/>
      <c r="N778" s="1">
        <v>439</v>
      </c>
      <c r="O778" s="1">
        <v>30</v>
      </c>
      <c r="P778" s="2">
        <v>45479</v>
      </c>
      <c r="Q778" s="1"/>
    </row>
    <row r="779" spans="1:17" x14ac:dyDescent="0.35">
      <c r="A779" s="1" t="s">
        <v>857</v>
      </c>
      <c r="B779" s="1" t="s">
        <v>56</v>
      </c>
      <c r="C779" s="1" t="s">
        <v>57</v>
      </c>
      <c r="D779" s="1" t="s">
        <v>58</v>
      </c>
      <c r="E779" s="1" t="s">
        <v>68</v>
      </c>
      <c r="F779" s="1" t="s">
        <v>127</v>
      </c>
      <c r="G779" s="1" t="s">
        <v>33</v>
      </c>
      <c r="H779" s="2">
        <v>45344</v>
      </c>
      <c r="I779" s="1" t="s">
        <v>49</v>
      </c>
      <c r="J779" s="1" t="s">
        <v>605</v>
      </c>
      <c r="K779" s="1">
        <v>1</v>
      </c>
      <c r="L779" s="1"/>
      <c r="M779" s="1"/>
      <c r="N779" s="1">
        <v>311</v>
      </c>
      <c r="O779" s="1">
        <v>20</v>
      </c>
      <c r="P779" s="2">
        <v>45501</v>
      </c>
      <c r="Q779" s="1"/>
    </row>
    <row r="780" spans="1:17" x14ac:dyDescent="0.35">
      <c r="A780" s="1" t="s">
        <v>858</v>
      </c>
      <c r="B780" s="1" t="s">
        <v>71</v>
      </c>
      <c r="C780" s="1" t="s">
        <v>72</v>
      </c>
      <c r="D780" s="1" t="s">
        <v>73</v>
      </c>
      <c r="E780" s="1" t="s">
        <v>54</v>
      </c>
      <c r="F780" s="1" t="s">
        <v>127</v>
      </c>
      <c r="G780" s="1" t="s">
        <v>59</v>
      </c>
      <c r="H780" s="2">
        <v>45332</v>
      </c>
      <c r="I780" s="1" t="s">
        <v>26</v>
      </c>
      <c r="J780" s="1" t="s">
        <v>605</v>
      </c>
      <c r="K780" s="1">
        <v>1</v>
      </c>
      <c r="L780" s="1"/>
      <c r="M780" s="1"/>
      <c r="N780" s="1">
        <v>1160</v>
      </c>
      <c r="O780" s="1">
        <v>60</v>
      </c>
      <c r="P780" s="2">
        <v>45551</v>
      </c>
      <c r="Q780" s="1"/>
    </row>
    <row r="781" spans="1:17" x14ac:dyDescent="0.35">
      <c r="A781" s="1" t="s">
        <v>859</v>
      </c>
      <c r="B781" s="1" t="s">
        <v>29</v>
      </c>
      <c r="C781" s="1" t="s">
        <v>30</v>
      </c>
      <c r="D781" s="1" t="s">
        <v>31</v>
      </c>
      <c r="E781" s="1" t="s">
        <v>84</v>
      </c>
      <c r="F781" s="1" t="s">
        <v>127</v>
      </c>
      <c r="G781" s="1" t="s">
        <v>39</v>
      </c>
      <c r="H781" s="2">
        <v>45413</v>
      </c>
      <c r="I781" s="1" t="s">
        <v>26</v>
      </c>
      <c r="J781" s="1" t="s">
        <v>605</v>
      </c>
      <c r="K781" s="1">
        <v>1</v>
      </c>
      <c r="L781" s="1"/>
      <c r="M781" s="1"/>
      <c r="N781" s="1">
        <v>696</v>
      </c>
      <c r="O781" s="1">
        <v>10</v>
      </c>
      <c r="P781" s="2">
        <v>45493</v>
      </c>
      <c r="Q781" s="1"/>
    </row>
    <row r="782" spans="1:17" x14ac:dyDescent="0.35">
      <c r="A782" s="1" t="s">
        <v>860</v>
      </c>
      <c r="B782" s="1" t="s">
        <v>29</v>
      </c>
      <c r="C782" s="1" t="s">
        <v>30</v>
      </c>
      <c r="D782" s="1" t="s">
        <v>31</v>
      </c>
      <c r="E782" s="1" t="s">
        <v>124</v>
      </c>
      <c r="F782" s="1" t="s">
        <v>127</v>
      </c>
      <c r="G782" s="1" t="s">
        <v>48</v>
      </c>
      <c r="H782" s="2">
        <v>45402</v>
      </c>
      <c r="I782" s="1" t="s">
        <v>49</v>
      </c>
      <c r="J782" s="1" t="s">
        <v>605</v>
      </c>
      <c r="K782" s="1">
        <v>1</v>
      </c>
      <c r="L782" s="1"/>
      <c r="M782" s="1"/>
      <c r="N782" s="1">
        <v>696</v>
      </c>
      <c r="O782" s="1">
        <v>50</v>
      </c>
      <c r="P782" s="2">
        <v>45454</v>
      </c>
      <c r="Q782" s="1"/>
    </row>
    <row r="783" spans="1:17" x14ac:dyDescent="0.35">
      <c r="A783" s="1" t="s">
        <v>861</v>
      </c>
      <c r="B783" s="1" t="s">
        <v>41</v>
      </c>
      <c r="C783" s="1" t="s">
        <v>42</v>
      </c>
      <c r="D783" s="1" t="s">
        <v>43</v>
      </c>
      <c r="E783" s="1" t="s">
        <v>23</v>
      </c>
      <c r="F783" s="1" t="s">
        <v>127</v>
      </c>
      <c r="G783" s="1" t="s">
        <v>33</v>
      </c>
      <c r="H783" s="2">
        <v>45386</v>
      </c>
      <c r="I783" s="1" t="s">
        <v>49</v>
      </c>
      <c r="J783" s="1" t="s">
        <v>605</v>
      </c>
      <c r="K783" s="1">
        <v>1</v>
      </c>
      <c r="L783" s="1"/>
      <c r="M783" s="1"/>
      <c r="N783" s="1">
        <v>633</v>
      </c>
      <c r="O783" s="1">
        <v>50</v>
      </c>
      <c r="P783" s="2">
        <v>45524</v>
      </c>
      <c r="Q783" s="1"/>
    </row>
    <row r="784" spans="1:17" x14ac:dyDescent="0.35">
      <c r="A784" s="1" t="s">
        <v>862</v>
      </c>
      <c r="B784" s="1" t="s">
        <v>71</v>
      </c>
      <c r="C784" s="1" t="s">
        <v>72</v>
      </c>
      <c r="D784" s="1" t="s">
        <v>73</v>
      </c>
      <c r="E784" s="1" t="s">
        <v>64</v>
      </c>
      <c r="F784" s="1" t="s">
        <v>127</v>
      </c>
      <c r="G784" s="1" t="s">
        <v>48</v>
      </c>
      <c r="H784" s="2">
        <v>45442</v>
      </c>
      <c r="I784" s="1" t="s">
        <v>66</v>
      </c>
      <c r="J784" s="1" t="s">
        <v>605</v>
      </c>
      <c r="K784" s="1">
        <v>1</v>
      </c>
      <c r="L784" s="1"/>
      <c r="M784" s="1"/>
      <c r="N784" s="1">
        <v>683</v>
      </c>
      <c r="O784" s="1">
        <v>20</v>
      </c>
      <c r="P784" s="2">
        <v>45567</v>
      </c>
      <c r="Q784" s="1"/>
    </row>
    <row r="785" spans="1:17" x14ac:dyDescent="0.35">
      <c r="A785" s="1" t="s">
        <v>863</v>
      </c>
      <c r="B785" s="1" t="s">
        <v>51</v>
      </c>
      <c r="C785" s="1" t="s">
        <v>52</v>
      </c>
      <c r="D785" s="1" t="s">
        <v>53</v>
      </c>
      <c r="E785" s="1" t="s">
        <v>64</v>
      </c>
      <c r="F785" s="1" t="s">
        <v>127</v>
      </c>
      <c r="G785" s="1" t="s">
        <v>48</v>
      </c>
      <c r="H785" s="2">
        <v>45396</v>
      </c>
      <c r="I785" s="1" t="s">
        <v>26</v>
      </c>
      <c r="J785" s="1" t="s">
        <v>605</v>
      </c>
      <c r="K785" s="1">
        <v>1</v>
      </c>
      <c r="L785" s="1"/>
      <c r="M785" s="1"/>
      <c r="N785" s="1">
        <v>433</v>
      </c>
      <c r="O785" s="1">
        <v>70</v>
      </c>
      <c r="P785" s="2">
        <v>45647</v>
      </c>
      <c r="Q785" s="1"/>
    </row>
    <row r="786" spans="1:17" x14ac:dyDescent="0.35">
      <c r="A786" s="1" t="s">
        <v>864</v>
      </c>
      <c r="B786" s="1" t="s">
        <v>41</v>
      </c>
      <c r="C786" s="1" t="s">
        <v>42</v>
      </c>
      <c r="D786" s="1" t="s">
        <v>43</v>
      </c>
      <c r="E786" s="1" t="s">
        <v>23</v>
      </c>
      <c r="F786" s="1" t="s">
        <v>127</v>
      </c>
      <c r="G786" s="1" t="s">
        <v>39</v>
      </c>
      <c r="H786" s="2">
        <v>45334</v>
      </c>
      <c r="I786" s="1" t="s">
        <v>26</v>
      </c>
      <c r="J786" s="1" t="s">
        <v>605</v>
      </c>
      <c r="K786" s="1">
        <v>1</v>
      </c>
      <c r="L786" s="1"/>
      <c r="M786" s="1"/>
      <c r="N786" s="1">
        <v>456</v>
      </c>
      <c r="O786" s="1">
        <v>100</v>
      </c>
      <c r="P786" s="2">
        <v>45584</v>
      </c>
      <c r="Q786" s="1"/>
    </row>
    <row r="787" spans="1:17" x14ac:dyDescent="0.35">
      <c r="A787" s="1" t="s">
        <v>865</v>
      </c>
      <c r="B787" s="1" t="s">
        <v>78</v>
      </c>
      <c r="C787" s="1" t="s">
        <v>79</v>
      </c>
      <c r="D787" s="1" t="s">
        <v>80</v>
      </c>
      <c r="E787" s="1" t="s">
        <v>44</v>
      </c>
      <c r="F787" s="1" t="s">
        <v>127</v>
      </c>
      <c r="G787" s="1" t="s">
        <v>85</v>
      </c>
      <c r="H787" s="2">
        <v>45423</v>
      </c>
      <c r="I787" s="1" t="s">
        <v>26</v>
      </c>
      <c r="J787" s="1" t="s">
        <v>605</v>
      </c>
      <c r="K787" s="1">
        <v>1</v>
      </c>
      <c r="L787" s="1"/>
      <c r="M787" s="1"/>
      <c r="N787" s="1">
        <v>211</v>
      </c>
      <c r="O787" s="1">
        <v>30</v>
      </c>
      <c r="P787" s="2">
        <v>45546</v>
      </c>
      <c r="Q787" s="1"/>
    </row>
    <row r="788" spans="1:17" x14ac:dyDescent="0.35">
      <c r="A788" s="1" t="s">
        <v>866</v>
      </c>
      <c r="B788" s="1" t="s">
        <v>61</v>
      </c>
      <c r="C788" s="1" t="s">
        <v>62</v>
      </c>
      <c r="D788" s="1" t="s">
        <v>63</v>
      </c>
      <c r="E788" s="1" t="s">
        <v>38</v>
      </c>
      <c r="F788" s="1" t="s">
        <v>127</v>
      </c>
      <c r="G788" s="1" t="s">
        <v>87</v>
      </c>
      <c r="H788" s="2">
        <v>45396</v>
      </c>
      <c r="I788" s="1" t="s">
        <v>66</v>
      </c>
      <c r="J788" s="1" t="s">
        <v>605</v>
      </c>
      <c r="K788" s="1">
        <v>1</v>
      </c>
      <c r="L788" s="1"/>
      <c r="M788" s="1"/>
      <c r="N788" s="1">
        <v>345</v>
      </c>
      <c r="O788" s="1">
        <v>40</v>
      </c>
      <c r="P788" s="2">
        <v>45679</v>
      </c>
      <c r="Q788" s="1"/>
    </row>
    <row r="789" spans="1:17" x14ac:dyDescent="0.35">
      <c r="A789" s="1" t="s">
        <v>867</v>
      </c>
      <c r="B789" s="1" t="s">
        <v>29</v>
      </c>
      <c r="C789" s="1" t="s">
        <v>30</v>
      </c>
      <c r="D789" s="1" t="s">
        <v>31</v>
      </c>
      <c r="E789" s="1" t="s">
        <v>64</v>
      </c>
      <c r="F789" s="1" t="s">
        <v>127</v>
      </c>
      <c r="G789" s="1" t="s">
        <v>59</v>
      </c>
      <c r="H789" s="2">
        <v>45363</v>
      </c>
      <c r="I789" s="1" t="s">
        <v>26</v>
      </c>
      <c r="J789" s="1" t="s">
        <v>605</v>
      </c>
      <c r="K789" s="1">
        <v>1</v>
      </c>
      <c r="L789" s="1"/>
      <c r="M789" s="1"/>
      <c r="N789" s="1">
        <v>496</v>
      </c>
      <c r="O789" s="1">
        <v>70</v>
      </c>
      <c r="P789" s="2">
        <v>45466</v>
      </c>
      <c r="Q789" s="1"/>
    </row>
    <row r="790" spans="1:17" x14ac:dyDescent="0.35">
      <c r="A790" s="1" t="s">
        <v>868</v>
      </c>
      <c r="B790" s="1" t="s">
        <v>78</v>
      </c>
      <c r="C790" s="1" t="s">
        <v>79</v>
      </c>
      <c r="D790" s="1" t="s">
        <v>80</v>
      </c>
      <c r="E790" s="1" t="s">
        <v>23</v>
      </c>
      <c r="F790" s="1" t="s">
        <v>127</v>
      </c>
      <c r="G790" s="1" t="s">
        <v>48</v>
      </c>
      <c r="H790" s="2">
        <v>45426</v>
      </c>
      <c r="I790" s="1" t="s">
        <v>26</v>
      </c>
      <c r="J790" s="1" t="s">
        <v>605</v>
      </c>
      <c r="K790" s="1">
        <v>1</v>
      </c>
      <c r="L790" s="1"/>
      <c r="M790" s="1"/>
      <c r="N790" s="1">
        <v>897</v>
      </c>
      <c r="O790" s="1">
        <v>50</v>
      </c>
      <c r="P790" s="2">
        <v>45515</v>
      </c>
      <c r="Q790" s="1"/>
    </row>
    <row r="791" spans="1:17" x14ac:dyDescent="0.35">
      <c r="A791" s="1" t="s">
        <v>869</v>
      </c>
      <c r="B791" s="1" t="s">
        <v>35</v>
      </c>
      <c r="C791" s="1" t="s">
        <v>36</v>
      </c>
      <c r="D791" s="1" t="s">
        <v>37</v>
      </c>
      <c r="E791" s="1" t="s">
        <v>100</v>
      </c>
      <c r="F791" s="1" t="s">
        <v>127</v>
      </c>
      <c r="G791" s="1" t="s">
        <v>87</v>
      </c>
      <c r="H791" s="2">
        <v>45410</v>
      </c>
      <c r="I791" s="1" t="s">
        <v>49</v>
      </c>
      <c r="J791" s="1" t="s">
        <v>605</v>
      </c>
      <c r="K791" s="1">
        <v>1</v>
      </c>
      <c r="L791" s="1"/>
      <c r="M791" s="1"/>
      <c r="N791" s="1">
        <v>244</v>
      </c>
      <c r="O791" s="1">
        <v>100</v>
      </c>
      <c r="P791" s="2">
        <v>45767</v>
      </c>
      <c r="Q791" s="1"/>
    </row>
    <row r="792" spans="1:17" x14ac:dyDescent="0.35">
      <c r="A792" s="1" t="s">
        <v>870</v>
      </c>
      <c r="B792" s="1" t="s">
        <v>20</v>
      </c>
      <c r="C792" s="1" t="s">
        <v>21</v>
      </c>
      <c r="D792" s="1" t="s">
        <v>22</v>
      </c>
      <c r="E792" s="1" t="s">
        <v>120</v>
      </c>
      <c r="F792" s="1" t="s">
        <v>127</v>
      </c>
      <c r="G792" s="1" t="s">
        <v>25</v>
      </c>
      <c r="H792" s="2">
        <v>45411</v>
      </c>
      <c r="I792" s="1" t="s">
        <v>26</v>
      </c>
      <c r="J792" s="1" t="s">
        <v>605</v>
      </c>
      <c r="K792" s="1">
        <v>1</v>
      </c>
      <c r="L792" s="1"/>
      <c r="M792" s="1"/>
      <c r="N792" s="1">
        <v>1181</v>
      </c>
      <c r="O792" s="1">
        <v>20</v>
      </c>
      <c r="P792" s="2">
        <v>45456</v>
      </c>
      <c r="Q792" s="1"/>
    </row>
    <row r="793" spans="1:17" x14ac:dyDescent="0.35">
      <c r="A793" s="1" t="s">
        <v>871</v>
      </c>
      <c r="B793" s="1" t="s">
        <v>56</v>
      </c>
      <c r="C793" s="1" t="s">
        <v>57</v>
      </c>
      <c r="D793" s="1" t="s">
        <v>58</v>
      </c>
      <c r="E793" s="1" t="s">
        <v>47</v>
      </c>
      <c r="F793" s="1" t="s">
        <v>127</v>
      </c>
      <c r="G793" s="1" t="s">
        <v>85</v>
      </c>
      <c r="H793" s="2">
        <v>45334</v>
      </c>
      <c r="I793" s="1" t="s">
        <v>66</v>
      </c>
      <c r="J793" s="1" t="s">
        <v>605</v>
      </c>
      <c r="K793" s="1">
        <v>1</v>
      </c>
      <c r="L793" s="1"/>
      <c r="M793" s="1"/>
      <c r="N793" s="1">
        <v>447</v>
      </c>
      <c r="O793" s="1">
        <v>90</v>
      </c>
      <c r="P793" s="2">
        <v>45519</v>
      </c>
      <c r="Q793" s="1"/>
    </row>
    <row r="794" spans="1:17" x14ac:dyDescent="0.35">
      <c r="A794" s="1" t="s">
        <v>872</v>
      </c>
      <c r="B794" s="1" t="s">
        <v>78</v>
      </c>
      <c r="C794" s="1" t="s">
        <v>79</v>
      </c>
      <c r="D794" s="1" t="s">
        <v>80</v>
      </c>
      <c r="E794" s="1" t="s">
        <v>76</v>
      </c>
      <c r="F794" s="1" t="s">
        <v>127</v>
      </c>
      <c r="G794" s="1" t="s">
        <v>48</v>
      </c>
      <c r="H794" s="2">
        <v>45420</v>
      </c>
      <c r="I794" s="1" t="s">
        <v>66</v>
      </c>
      <c r="J794" s="1" t="s">
        <v>605</v>
      </c>
      <c r="K794" s="1">
        <v>1</v>
      </c>
      <c r="L794" s="1"/>
      <c r="M794" s="1"/>
      <c r="N794" s="1">
        <v>679</v>
      </c>
      <c r="O794" s="1">
        <v>80</v>
      </c>
      <c r="P794" s="2">
        <v>45676</v>
      </c>
      <c r="Q794" s="1"/>
    </row>
    <row r="795" spans="1:17" x14ac:dyDescent="0.35">
      <c r="A795" s="1" t="s">
        <v>873</v>
      </c>
      <c r="B795" s="1" t="s">
        <v>56</v>
      </c>
      <c r="C795" s="1" t="s">
        <v>57</v>
      </c>
      <c r="D795" s="1" t="s">
        <v>58</v>
      </c>
      <c r="E795" s="1" t="s">
        <v>47</v>
      </c>
      <c r="F795" s="1" t="s">
        <v>127</v>
      </c>
      <c r="G795" s="1" t="s">
        <v>59</v>
      </c>
      <c r="H795" s="2">
        <v>45397</v>
      </c>
      <c r="I795" s="1" t="s">
        <v>49</v>
      </c>
      <c r="J795" s="1" t="s">
        <v>605</v>
      </c>
      <c r="K795" s="1">
        <v>1</v>
      </c>
      <c r="L795" s="1"/>
      <c r="M795" s="1"/>
      <c r="N795" s="1">
        <v>705</v>
      </c>
      <c r="O795" s="1">
        <v>50</v>
      </c>
      <c r="P795" s="2">
        <v>45480</v>
      </c>
      <c r="Q795" s="1"/>
    </row>
    <row r="796" spans="1:17" x14ac:dyDescent="0.35">
      <c r="A796" s="1" t="s">
        <v>874</v>
      </c>
      <c r="B796" s="1" t="s">
        <v>20</v>
      </c>
      <c r="C796" s="1" t="s">
        <v>21</v>
      </c>
      <c r="D796" s="1" t="s">
        <v>22</v>
      </c>
      <c r="E796" s="1" t="s">
        <v>64</v>
      </c>
      <c r="F796" s="1" t="s">
        <v>127</v>
      </c>
      <c r="G796" s="1" t="s">
        <v>39</v>
      </c>
      <c r="H796" s="2">
        <v>45435</v>
      </c>
      <c r="I796" s="1" t="s">
        <v>66</v>
      </c>
      <c r="J796" s="1" t="s">
        <v>605</v>
      </c>
      <c r="K796" s="1">
        <v>1</v>
      </c>
      <c r="L796" s="1"/>
      <c r="M796" s="1"/>
      <c r="N796" s="1">
        <v>1155</v>
      </c>
      <c r="O796" s="1">
        <v>70</v>
      </c>
      <c r="P796" s="2">
        <v>45513</v>
      </c>
      <c r="Q796" s="1"/>
    </row>
    <row r="797" spans="1:17" x14ac:dyDescent="0.35">
      <c r="A797" s="1" t="s">
        <v>875</v>
      </c>
      <c r="B797" s="1" t="s">
        <v>20</v>
      </c>
      <c r="C797" s="1" t="s">
        <v>21</v>
      </c>
      <c r="D797" s="1" t="s">
        <v>22</v>
      </c>
      <c r="E797" s="1" t="s">
        <v>76</v>
      </c>
      <c r="F797" s="1" t="s">
        <v>127</v>
      </c>
      <c r="G797" s="1" t="s">
        <v>59</v>
      </c>
      <c r="H797" s="2">
        <v>45344</v>
      </c>
      <c r="I797" s="1" t="s">
        <v>26</v>
      </c>
      <c r="J797" s="1" t="s">
        <v>605</v>
      </c>
      <c r="K797" s="1">
        <v>1</v>
      </c>
      <c r="L797" s="1"/>
      <c r="M797" s="1"/>
      <c r="N797" s="1">
        <v>856</v>
      </c>
      <c r="O797" s="1">
        <v>20</v>
      </c>
      <c r="P797" s="2">
        <v>45573</v>
      </c>
      <c r="Q797" s="1"/>
    </row>
    <row r="798" spans="1:17" x14ac:dyDescent="0.35">
      <c r="A798" s="1" t="s">
        <v>876</v>
      </c>
      <c r="B798" s="1" t="s">
        <v>78</v>
      </c>
      <c r="C798" s="1" t="s">
        <v>79</v>
      </c>
      <c r="D798" s="1" t="s">
        <v>80</v>
      </c>
      <c r="E798" s="1" t="s">
        <v>32</v>
      </c>
      <c r="F798" s="1" t="s">
        <v>127</v>
      </c>
      <c r="G798" s="1" t="s">
        <v>33</v>
      </c>
      <c r="H798" s="2">
        <v>45337</v>
      </c>
      <c r="I798" s="1" t="s">
        <v>26</v>
      </c>
      <c r="J798" s="1" t="s">
        <v>605</v>
      </c>
      <c r="K798" s="1">
        <v>1</v>
      </c>
      <c r="L798" s="1"/>
      <c r="M798" s="1"/>
      <c r="N798" s="1">
        <v>1100</v>
      </c>
      <c r="O798" s="1">
        <v>40</v>
      </c>
      <c r="P798" s="2">
        <v>45664</v>
      </c>
      <c r="Q798" s="1"/>
    </row>
    <row r="799" spans="1:17" x14ac:dyDescent="0.35">
      <c r="A799" s="1" t="s">
        <v>877</v>
      </c>
      <c r="B799" s="1" t="s">
        <v>78</v>
      </c>
      <c r="C799" s="1" t="s">
        <v>79</v>
      </c>
      <c r="D799" s="1" t="s">
        <v>80</v>
      </c>
      <c r="E799" s="1" t="s">
        <v>44</v>
      </c>
      <c r="F799" s="1" t="s">
        <v>127</v>
      </c>
      <c r="G799" s="1" t="s">
        <v>87</v>
      </c>
      <c r="H799" s="2">
        <v>45317</v>
      </c>
      <c r="I799" s="1" t="s">
        <v>66</v>
      </c>
      <c r="J799" s="1" t="s">
        <v>605</v>
      </c>
      <c r="K799" s="1">
        <v>1</v>
      </c>
      <c r="L799" s="1"/>
      <c r="M799" s="1"/>
      <c r="N799" s="1">
        <v>277</v>
      </c>
      <c r="O799" s="1">
        <v>30</v>
      </c>
      <c r="P799" s="2">
        <v>45620</v>
      </c>
      <c r="Q799" s="1"/>
    </row>
    <row r="800" spans="1:17" x14ac:dyDescent="0.35">
      <c r="A800" s="1" t="s">
        <v>878</v>
      </c>
      <c r="B800" s="1" t="s">
        <v>78</v>
      </c>
      <c r="C800" s="1" t="s">
        <v>79</v>
      </c>
      <c r="D800" s="1" t="s">
        <v>80</v>
      </c>
      <c r="E800" s="1" t="s">
        <v>100</v>
      </c>
      <c r="F800" s="1" t="s">
        <v>127</v>
      </c>
      <c r="G800" s="1" t="s">
        <v>39</v>
      </c>
      <c r="H800" s="2">
        <v>45389</v>
      </c>
      <c r="I800" s="1" t="s">
        <v>66</v>
      </c>
      <c r="J800" s="1" t="s">
        <v>605</v>
      </c>
      <c r="K800" s="1">
        <v>1</v>
      </c>
      <c r="L800" s="1"/>
      <c r="M800" s="1"/>
      <c r="N800" s="1">
        <v>597</v>
      </c>
      <c r="O800" s="1">
        <v>90</v>
      </c>
      <c r="P800" s="2">
        <v>45470</v>
      </c>
      <c r="Q800" s="1"/>
    </row>
    <row r="801" spans="1:17" x14ac:dyDescent="0.35">
      <c r="A801" s="1" t="s">
        <v>879</v>
      </c>
      <c r="B801" s="1" t="s">
        <v>71</v>
      </c>
      <c r="C801" s="1" t="s">
        <v>72</v>
      </c>
      <c r="D801" s="1" t="s">
        <v>73</v>
      </c>
      <c r="E801" s="1" t="s">
        <v>68</v>
      </c>
      <c r="F801" s="1" t="s">
        <v>127</v>
      </c>
      <c r="G801" s="1" t="s">
        <v>59</v>
      </c>
      <c r="H801" s="2">
        <v>45434</v>
      </c>
      <c r="I801" s="1" t="s">
        <v>66</v>
      </c>
      <c r="J801" s="1" t="s">
        <v>605</v>
      </c>
      <c r="K801" s="1">
        <v>1</v>
      </c>
      <c r="L801" s="1"/>
      <c r="M801" s="1"/>
      <c r="N801" s="1">
        <v>618</v>
      </c>
      <c r="O801" s="1">
        <v>90</v>
      </c>
      <c r="P801" s="2">
        <v>45487</v>
      </c>
      <c r="Q801" s="1"/>
    </row>
    <row r="802" spans="1:17" x14ac:dyDescent="0.35">
      <c r="A802" s="1" t="s">
        <v>880</v>
      </c>
      <c r="B802" s="1" t="s">
        <v>51</v>
      </c>
      <c r="C802" s="1" t="s">
        <v>52</v>
      </c>
      <c r="D802" s="1" t="s">
        <v>53</v>
      </c>
      <c r="E802" s="1" t="s">
        <v>103</v>
      </c>
      <c r="F802" s="1" t="s">
        <v>127</v>
      </c>
      <c r="G802" s="1" t="s">
        <v>48</v>
      </c>
      <c r="H802" s="2">
        <v>45421</v>
      </c>
      <c r="I802" s="1" t="s">
        <v>26</v>
      </c>
      <c r="J802" s="1" t="s">
        <v>605</v>
      </c>
      <c r="K802" s="1">
        <v>1</v>
      </c>
      <c r="L802" s="1"/>
      <c r="M802" s="1"/>
      <c r="N802" s="1">
        <v>960</v>
      </c>
      <c r="O802" s="1">
        <v>20</v>
      </c>
      <c r="P802" s="2">
        <v>45770</v>
      </c>
      <c r="Q802" s="1"/>
    </row>
    <row r="803" spans="1:17" x14ac:dyDescent="0.35">
      <c r="A803" s="1" t="s">
        <v>881</v>
      </c>
      <c r="B803" s="1" t="s">
        <v>20</v>
      </c>
      <c r="C803" s="1" t="s">
        <v>21</v>
      </c>
      <c r="D803" s="1" t="s">
        <v>22</v>
      </c>
      <c r="E803" s="1" t="s">
        <v>44</v>
      </c>
      <c r="F803" s="1" t="s">
        <v>127</v>
      </c>
      <c r="G803" s="1" t="s">
        <v>59</v>
      </c>
      <c r="H803" s="2">
        <v>45324</v>
      </c>
      <c r="I803" s="1" t="s">
        <v>26</v>
      </c>
      <c r="J803" s="1" t="s">
        <v>605</v>
      </c>
      <c r="K803" s="1">
        <v>1</v>
      </c>
      <c r="L803" s="1"/>
      <c r="M803" s="1"/>
      <c r="N803" s="1">
        <v>944</v>
      </c>
      <c r="O803" s="1">
        <v>30</v>
      </c>
      <c r="P803" s="2">
        <v>45668</v>
      </c>
      <c r="Q803" s="1"/>
    </row>
    <row r="804" spans="1:17" x14ac:dyDescent="0.35">
      <c r="A804" s="1" t="s">
        <v>882</v>
      </c>
      <c r="B804" s="1" t="s">
        <v>35</v>
      </c>
      <c r="C804" s="1" t="s">
        <v>36</v>
      </c>
      <c r="D804" s="1" t="s">
        <v>37</v>
      </c>
      <c r="E804" s="1" t="s">
        <v>76</v>
      </c>
      <c r="F804" s="1" t="s">
        <v>127</v>
      </c>
      <c r="G804" s="1" t="s">
        <v>48</v>
      </c>
      <c r="H804" s="2">
        <v>45353</v>
      </c>
      <c r="I804" s="1" t="s">
        <v>26</v>
      </c>
      <c r="J804" s="1" t="s">
        <v>605</v>
      </c>
      <c r="K804" s="1">
        <v>1</v>
      </c>
      <c r="L804" s="1"/>
      <c r="M804" s="1"/>
      <c r="N804" s="1">
        <v>343</v>
      </c>
      <c r="O804" s="1">
        <v>100</v>
      </c>
      <c r="P804" s="2">
        <v>45425</v>
      </c>
      <c r="Q804" s="1"/>
    </row>
    <row r="805" spans="1:17" x14ac:dyDescent="0.35">
      <c r="A805" s="1" t="s">
        <v>883</v>
      </c>
      <c r="B805" s="1" t="s">
        <v>56</v>
      </c>
      <c r="C805" s="1" t="s">
        <v>57</v>
      </c>
      <c r="D805" s="1" t="s">
        <v>58</v>
      </c>
      <c r="E805" s="1" t="s">
        <v>103</v>
      </c>
      <c r="F805" s="1" t="s">
        <v>127</v>
      </c>
      <c r="G805" s="1" t="s">
        <v>59</v>
      </c>
      <c r="H805" s="2">
        <v>45297</v>
      </c>
      <c r="I805" s="1" t="s">
        <v>26</v>
      </c>
      <c r="J805" s="1" t="s">
        <v>605</v>
      </c>
      <c r="K805" s="1">
        <v>1</v>
      </c>
      <c r="L805" s="1"/>
      <c r="M805" s="1"/>
      <c r="N805" s="1">
        <v>272</v>
      </c>
      <c r="O805" s="1">
        <v>100</v>
      </c>
      <c r="P805" s="2">
        <v>45630</v>
      </c>
      <c r="Q805" s="1"/>
    </row>
    <row r="806" spans="1:17" x14ac:dyDescent="0.35">
      <c r="A806" s="1" t="s">
        <v>884</v>
      </c>
      <c r="B806" s="1" t="s">
        <v>61</v>
      </c>
      <c r="C806" s="1" t="s">
        <v>62</v>
      </c>
      <c r="D806" s="1" t="s">
        <v>63</v>
      </c>
      <c r="E806" s="1" t="s">
        <v>23</v>
      </c>
      <c r="F806" s="1" t="s">
        <v>127</v>
      </c>
      <c r="G806" s="1" t="s">
        <v>59</v>
      </c>
      <c r="H806" s="2">
        <v>45329</v>
      </c>
      <c r="I806" s="1" t="s">
        <v>26</v>
      </c>
      <c r="J806" s="1" t="s">
        <v>605</v>
      </c>
      <c r="K806" s="1">
        <v>1</v>
      </c>
      <c r="L806" s="1"/>
      <c r="M806" s="1"/>
      <c r="N806" s="1">
        <v>946</v>
      </c>
      <c r="O806" s="1">
        <v>30</v>
      </c>
      <c r="P806" s="2">
        <v>45630</v>
      </c>
      <c r="Q806" s="1"/>
    </row>
    <row r="807" spans="1:17" x14ac:dyDescent="0.35">
      <c r="A807" s="1" t="s">
        <v>885</v>
      </c>
      <c r="B807" s="1" t="s">
        <v>78</v>
      </c>
      <c r="C807" s="1" t="s">
        <v>79</v>
      </c>
      <c r="D807" s="1" t="s">
        <v>80</v>
      </c>
      <c r="E807" s="1" t="s">
        <v>120</v>
      </c>
      <c r="F807" s="1" t="s">
        <v>127</v>
      </c>
      <c r="G807" s="1" t="s">
        <v>39</v>
      </c>
      <c r="H807" s="2">
        <v>45360</v>
      </c>
      <c r="I807" s="1" t="s">
        <v>66</v>
      </c>
      <c r="J807" s="1" t="s">
        <v>605</v>
      </c>
      <c r="K807" s="1">
        <v>1</v>
      </c>
      <c r="L807" s="1"/>
      <c r="M807" s="1"/>
      <c r="N807" s="1">
        <v>720</v>
      </c>
      <c r="O807" s="1">
        <v>40</v>
      </c>
      <c r="P807" s="2">
        <v>45570</v>
      </c>
      <c r="Q807" s="1"/>
    </row>
    <row r="808" spans="1:17" x14ac:dyDescent="0.35">
      <c r="A808" s="1" t="s">
        <v>886</v>
      </c>
      <c r="B808" s="1" t="s">
        <v>51</v>
      </c>
      <c r="C808" s="1" t="s">
        <v>52</v>
      </c>
      <c r="D808" s="1" t="s">
        <v>53</v>
      </c>
      <c r="E808" s="1" t="s">
        <v>76</v>
      </c>
      <c r="F808" s="1" t="s">
        <v>127</v>
      </c>
      <c r="G808" s="1" t="s">
        <v>39</v>
      </c>
      <c r="H808" s="2">
        <v>45329</v>
      </c>
      <c r="I808" s="1" t="s">
        <v>66</v>
      </c>
      <c r="J808" s="1" t="s">
        <v>605</v>
      </c>
      <c r="K808" s="1">
        <v>1</v>
      </c>
      <c r="L808" s="1"/>
      <c r="M808" s="1"/>
      <c r="N808" s="1">
        <v>1196</v>
      </c>
      <c r="O808" s="1">
        <v>50</v>
      </c>
      <c r="P808" s="2">
        <v>45412</v>
      </c>
      <c r="Q808" s="1"/>
    </row>
    <row r="809" spans="1:17" x14ac:dyDescent="0.35">
      <c r="A809" s="1" t="s">
        <v>887</v>
      </c>
      <c r="B809" s="1" t="s">
        <v>78</v>
      </c>
      <c r="C809" s="1" t="s">
        <v>79</v>
      </c>
      <c r="D809" s="1" t="s">
        <v>80</v>
      </c>
      <c r="E809" s="1" t="s">
        <v>68</v>
      </c>
      <c r="F809" s="1" t="s">
        <v>127</v>
      </c>
      <c r="G809" s="1" t="s">
        <v>59</v>
      </c>
      <c r="H809" s="2">
        <v>45380</v>
      </c>
      <c r="I809" s="1" t="s">
        <v>49</v>
      </c>
      <c r="J809" s="1" t="s">
        <v>605</v>
      </c>
      <c r="K809" s="1">
        <v>1</v>
      </c>
      <c r="L809" s="1"/>
      <c r="M809" s="1"/>
      <c r="N809" s="1">
        <v>429</v>
      </c>
      <c r="O809" s="1">
        <v>20</v>
      </c>
      <c r="P809" s="2">
        <v>45696</v>
      </c>
      <c r="Q809" s="1"/>
    </row>
    <row r="810" spans="1:17" x14ac:dyDescent="0.35">
      <c r="A810" s="1" t="s">
        <v>888</v>
      </c>
      <c r="B810" s="1" t="s">
        <v>51</v>
      </c>
      <c r="C810" s="1" t="s">
        <v>52</v>
      </c>
      <c r="D810" s="1" t="s">
        <v>53</v>
      </c>
      <c r="E810" s="1" t="s">
        <v>54</v>
      </c>
      <c r="F810" s="1" t="s">
        <v>169</v>
      </c>
      <c r="G810" s="1" t="s">
        <v>39</v>
      </c>
      <c r="H810" s="2">
        <v>45339</v>
      </c>
      <c r="I810" s="1" t="s">
        <v>26</v>
      </c>
      <c r="J810" s="1" t="s">
        <v>605</v>
      </c>
      <c r="K810" s="1">
        <v>1</v>
      </c>
      <c r="L810" s="1"/>
      <c r="M810" s="1"/>
      <c r="N810" s="1">
        <v>2023</v>
      </c>
      <c r="O810" s="1">
        <v>40</v>
      </c>
      <c r="P810" s="2">
        <v>45559</v>
      </c>
      <c r="Q810" s="1"/>
    </row>
    <row r="811" spans="1:17" x14ac:dyDescent="0.35">
      <c r="A811" s="1" t="s">
        <v>889</v>
      </c>
      <c r="B811" s="1" t="s">
        <v>41</v>
      </c>
      <c r="C811" s="1" t="s">
        <v>42</v>
      </c>
      <c r="D811" s="1" t="s">
        <v>43</v>
      </c>
      <c r="E811" s="1" t="s">
        <v>44</v>
      </c>
      <c r="F811" s="1" t="s">
        <v>169</v>
      </c>
      <c r="G811" s="1" t="s">
        <v>39</v>
      </c>
      <c r="H811" s="2">
        <v>45388</v>
      </c>
      <c r="I811" s="1" t="s">
        <v>66</v>
      </c>
      <c r="J811" s="1" t="s">
        <v>605</v>
      </c>
      <c r="K811" s="1">
        <v>1</v>
      </c>
      <c r="L811" s="1"/>
      <c r="M811" s="1"/>
      <c r="N811" s="1">
        <v>7694</v>
      </c>
      <c r="O811" s="1">
        <v>60</v>
      </c>
      <c r="P811" s="2">
        <v>45512</v>
      </c>
      <c r="Q811" s="1"/>
    </row>
    <row r="812" spans="1:17" x14ac:dyDescent="0.35">
      <c r="A812" s="1" t="s">
        <v>890</v>
      </c>
      <c r="B812" s="1" t="s">
        <v>20</v>
      </c>
      <c r="C812" s="1" t="s">
        <v>21</v>
      </c>
      <c r="D812" s="1" t="s">
        <v>22</v>
      </c>
      <c r="E812" s="1" t="s">
        <v>68</v>
      </c>
      <c r="F812" s="1" t="s">
        <v>169</v>
      </c>
      <c r="G812" s="1" t="s">
        <v>33</v>
      </c>
      <c r="H812" s="2">
        <v>45394</v>
      </c>
      <c r="I812" s="1" t="s">
        <v>66</v>
      </c>
      <c r="J812" s="1" t="s">
        <v>605</v>
      </c>
      <c r="K812" s="1">
        <v>1</v>
      </c>
      <c r="L812" s="1"/>
      <c r="M812" s="1"/>
      <c r="N812" s="1">
        <v>3165</v>
      </c>
      <c r="O812" s="1">
        <v>20</v>
      </c>
      <c r="P812" s="2">
        <v>45450</v>
      </c>
      <c r="Q812" s="1"/>
    </row>
    <row r="813" spans="1:17" x14ac:dyDescent="0.35">
      <c r="A813" s="1" t="s">
        <v>891</v>
      </c>
      <c r="B813" s="1" t="s">
        <v>71</v>
      </c>
      <c r="C813" s="1" t="s">
        <v>72</v>
      </c>
      <c r="D813" s="1" t="s">
        <v>73</v>
      </c>
      <c r="E813" s="1" t="s">
        <v>124</v>
      </c>
      <c r="F813" s="1" t="s">
        <v>169</v>
      </c>
      <c r="G813" s="1" t="s">
        <v>25</v>
      </c>
      <c r="H813" s="2">
        <v>45334</v>
      </c>
      <c r="I813" s="1" t="s">
        <v>26</v>
      </c>
      <c r="J813" s="1" t="s">
        <v>605</v>
      </c>
      <c r="K813" s="1">
        <v>1</v>
      </c>
      <c r="L813" s="1"/>
      <c r="M813" s="1"/>
      <c r="N813" s="1">
        <v>7131</v>
      </c>
      <c r="O813" s="1">
        <v>40</v>
      </c>
      <c r="P813" s="2">
        <v>45608</v>
      </c>
      <c r="Q813" s="1"/>
    </row>
    <row r="814" spans="1:17" x14ac:dyDescent="0.35">
      <c r="A814" s="1" t="s">
        <v>892</v>
      </c>
      <c r="B814" s="1" t="s">
        <v>35</v>
      </c>
      <c r="C814" s="1" t="s">
        <v>36</v>
      </c>
      <c r="D814" s="1" t="s">
        <v>37</v>
      </c>
      <c r="E814" s="1" t="s">
        <v>54</v>
      </c>
      <c r="F814" s="1" t="s">
        <v>169</v>
      </c>
      <c r="G814" s="1" t="s">
        <v>48</v>
      </c>
      <c r="H814" s="2">
        <v>45375</v>
      </c>
      <c r="I814" s="1" t="s">
        <v>66</v>
      </c>
      <c r="J814" s="1" t="s">
        <v>605</v>
      </c>
      <c r="K814" s="1">
        <v>1</v>
      </c>
      <c r="L814" s="1"/>
      <c r="M814" s="1"/>
      <c r="N814" s="1">
        <v>648</v>
      </c>
      <c r="O814" s="1">
        <v>60</v>
      </c>
      <c r="P814" s="2">
        <v>45467</v>
      </c>
      <c r="Q814" s="1"/>
    </row>
    <row r="815" spans="1:17" x14ac:dyDescent="0.35">
      <c r="A815" s="1" t="s">
        <v>893</v>
      </c>
      <c r="B815" s="1" t="s">
        <v>41</v>
      </c>
      <c r="C815" s="1" t="s">
        <v>42</v>
      </c>
      <c r="D815" s="1" t="s">
        <v>43</v>
      </c>
      <c r="E815" s="1" t="s">
        <v>84</v>
      </c>
      <c r="F815" s="1" t="s">
        <v>169</v>
      </c>
      <c r="G815" s="1" t="s">
        <v>39</v>
      </c>
      <c r="H815" s="2">
        <v>45340</v>
      </c>
      <c r="I815" s="1" t="s">
        <v>66</v>
      </c>
      <c r="J815" s="1" t="s">
        <v>605</v>
      </c>
      <c r="K815" s="1">
        <v>1</v>
      </c>
      <c r="L815" s="1"/>
      <c r="M815" s="1"/>
      <c r="N815" s="1">
        <v>3927</v>
      </c>
      <c r="O815" s="1">
        <v>60</v>
      </c>
      <c r="P815" s="2">
        <v>45396</v>
      </c>
      <c r="Q815" s="1"/>
    </row>
    <row r="816" spans="1:17" x14ac:dyDescent="0.35">
      <c r="A816" s="1" t="s">
        <v>894</v>
      </c>
      <c r="B816" s="1" t="s">
        <v>56</v>
      </c>
      <c r="C816" s="1" t="s">
        <v>57</v>
      </c>
      <c r="D816" s="1" t="s">
        <v>58</v>
      </c>
      <c r="E816" s="1" t="s">
        <v>54</v>
      </c>
      <c r="F816" s="1" t="s">
        <v>169</v>
      </c>
      <c r="G816" s="1" t="s">
        <v>39</v>
      </c>
      <c r="H816" s="2">
        <v>45374</v>
      </c>
      <c r="I816" s="1" t="s">
        <v>26</v>
      </c>
      <c r="J816" s="1" t="s">
        <v>605</v>
      </c>
      <c r="K816" s="1">
        <v>1</v>
      </c>
      <c r="L816" s="1"/>
      <c r="M816" s="1"/>
      <c r="N816" s="1">
        <v>4421</v>
      </c>
      <c r="O816" s="1">
        <v>30</v>
      </c>
      <c r="P816" s="2">
        <v>45656</v>
      </c>
      <c r="Q816" s="1"/>
    </row>
    <row r="817" spans="1:17" x14ac:dyDescent="0.35">
      <c r="A817" s="1" t="s">
        <v>895</v>
      </c>
      <c r="B817" s="1" t="s">
        <v>29</v>
      </c>
      <c r="C817" s="1" t="s">
        <v>30</v>
      </c>
      <c r="D817" s="1" t="s">
        <v>31</v>
      </c>
      <c r="E817" s="1" t="s">
        <v>23</v>
      </c>
      <c r="F817" s="1" t="s">
        <v>169</v>
      </c>
      <c r="G817" s="1" t="s">
        <v>39</v>
      </c>
      <c r="H817" s="2">
        <v>45427</v>
      </c>
      <c r="I817" s="1" t="s">
        <v>66</v>
      </c>
      <c r="J817" s="1" t="s">
        <v>605</v>
      </c>
      <c r="K817" s="1">
        <v>1</v>
      </c>
      <c r="L817" s="1"/>
      <c r="M817" s="1"/>
      <c r="N817" s="1">
        <v>290</v>
      </c>
      <c r="O817" s="1">
        <v>20</v>
      </c>
      <c r="P817" s="2">
        <v>45680</v>
      </c>
      <c r="Q817" s="1"/>
    </row>
    <row r="818" spans="1:17" x14ac:dyDescent="0.35">
      <c r="A818" s="1" t="s">
        <v>896</v>
      </c>
      <c r="B818" s="1" t="s">
        <v>56</v>
      </c>
      <c r="C818" s="1" t="s">
        <v>57</v>
      </c>
      <c r="D818" s="1" t="s">
        <v>58</v>
      </c>
      <c r="E818" s="1" t="s">
        <v>47</v>
      </c>
      <c r="F818" s="1" t="s">
        <v>169</v>
      </c>
      <c r="G818" s="1" t="s">
        <v>59</v>
      </c>
      <c r="H818" s="2">
        <v>45362</v>
      </c>
      <c r="I818" s="1" t="s">
        <v>26</v>
      </c>
      <c r="J818" s="1" t="s">
        <v>605</v>
      </c>
      <c r="K818" s="1">
        <v>1</v>
      </c>
      <c r="L818" s="1"/>
      <c r="M818" s="1"/>
      <c r="N818" s="1">
        <v>2699</v>
      </c>
      <c r="O818" s="1">
        <v>80</v>
      </c>
      <c r="P818" s="2">
        <v>45401</v>
      </c>
      <c r="Q818" s="1"/>
    </row>
    <row r="819" spans="1:17" x14ac:dyDescent="0.35">
      <c r="A819" s="1" t="s">
        <v>897</v>
      </c>
      <c r="B819" s="1" t="s">
        <v>56</v>
      </c>
      <c r="C819" s="1" t="s">
        <v>57</v>
      </c>
      <c r="D819" s="1" t="s">
        <v>58</v>
      </c>
      <c r="E819" s="1" t="s">
        <v>23</v>
      </c>
      <c r="F819" s="1" t="s">
        <v>169</v>
      </c>
      <c r="G819" s="1" t="s">
        <v>87</v>
      </c>
      <c r="H819" s="2">
        <v>45297</v>
      </c>
      <c r="I819" s="1" t="s">
        <v>26</v>
      </c>
      <c r="J819" s="1" t="s">
        <v>605</v>
      </c>
      <c r="K819" s="1">
        <v>1</v>
      </c>
      <c r="L819" s="1"/>
      <c r="M819" s="1"/>
      <c r="N819" s="1">
        <v>3195</v>
      </c>
      <c r="O819" s="1">
        <v>100</v>
      </c>
      <c r="P819" s="2">
        <v>45339</v>
      </c>
      <c r="Q819" s="1"/>
    </row>
    <row r="820" spans="1:17" x14ac:dyDescent="0.35">
      <c r="A820" s="1" t="s">
        <v>898</v>
      </c>
      <c r="B820" s="1" t="s">
        <v>29</v>
      </c>
      <c r="C820" s="1" t="s">
        <v>30</v>
      </c>
      <c r="D820" s="1" t="s">
        <v>31</v>
      </c>
      <c r="E820" s="1" t="s">
        <v>64</v>
      </c>
      <c r="F820" s="1" t="s">
        <v>169</v>
      </c>
      <c r="G820" s="1" t="s">
        <v>39</v>
      </c>
      <c r="H820" s="2">
        <v>45356</v>
      </c>
      <c r="I820" s="1" t="s">
        <v>66</v>
      </c>
      <c r="J820" s="1" t="s">
        <v>605</v>
      </c>
      <c r="K820" s="1">
        <v>1</v>
      </c>
      <c r="L820" s="1"/>
      <c r="M820" s="1"/>
      <c r="N820" s="1">
        <v>1765</v>
      </c>
      <c r="O820" s="1">
        <v>50</v>
      </c>
      <c r="P820" s="2">
        <v>45396</v>
      </c>
      <c r="Q820" s="1"/>
    </row>
    <row r="821" spans="1:17" x14ac:dyDescent="0.35">
      <c r="A821" s="1" t="s">
        <v>899</v>
      </c>
      <c r="B821" s="1" t="s">
        <v>41</v>
      </c>
      <c r="C821" s="1" t="s">
        <v>42</v>
      </c>
      <c r="D821" s="1" t="s">
        <v>43</v>
      </c>
      <c r="E821" s="1" t="s">
        <v>68</v>
      </c>
      <c r="F821" s="1" t="s">
        <v>169</v>
      </c>
      <c r="G821" s="1" t="s">
        <v>74</v>
      </c>
      <c r="H821" s="2">
        <v>45390</v>
      </c>
      <c r="I821" s="1" t="s">
        <v>26</v>
      </c>
      <c r="J821" s="1" t="s">
        <v>605</v>
      </c>
      <c r="K821" s="1">
        <v>1</v>
      </c>
      <c r="L821" s="1"/>
      <c r="M821" s="1"/>
      <c r="N821" s="1">
        <v>7602</v>
      </c>
      <c r="O821" s="1">
        <v>30</v>
      </c>
      <c r="P821" s="2">
        <v>45697</v>
      </c>
      <c r="Q821" s="1"/>
    </row>
    <row r="822" spans="1:17" x14ac:dyDescent="0.35">
      <c r="A822" s="1" t="s">
        <v>900</v>
      </c>
      <c r="B822" s="1" t="s">
        <v>35</v>
      </c>
      <c r="C822" s="1" t="s">
        <v>36</v>
      </c>
      <c r="D822" s="1" t="s">
        <v>37</v>
      </c>
      <c r="E822" s="1" t="s">
        <v>38</v>
      </c>
      <c r="F822" s="1" t="s">
        <v>169</v>
      </c>
      <c r="G822" s="1" t="s">
        <v>87</v>
      </c>
      <c r="H822" s="2">
        <v>45347</v>
      </c>
      <c r="I822" s="1" t="s">
        <v>26</v>
      </c>
      <c r="J822" s="1" t="s">
        <v>605</v>
      </c>
      <c r="K822" s="1">
        <v>1</v>
      </c>
      <c r="L822" s="1"/>
      <c r="M822" s="1"/>
      <c r="N822" s="1">
        <v>3872</v>
      </c>
      <c r="O822" s="1">
        <v>20</v>
      </c>
      <c r="P822" s="2">
        <v>45467</v>
      </c>
      <c r="Q822" s="1"/>
    </row>
    <row r="823" spans="1:17" x14ac:dyDescent="0.35">
      <c r="A823" s="1" t="s">
        <v>901</v>
      </c>
      <c r="B823" s="1" t="s">
        <v>61</v>
      </c>
      <c r="C823" s="1" t="s">
        <v>62</v>
      </c>
      <c r="D823" s="1" t="s">
        <v>63</v>
      </c>
      <c r="E823" s="1" t="s">
        <v>23</v>
      </c>
      <c r="F823" s="1" t="s">
        <v>169</v>
      </c>
      <c r="G823" s="1" t="s">
        <v>39</v>
      </c>
      <c r="H823" s="2">
        <v>45443</v>
      </c>
      <c r="I823" s="1" t="s">
        <v>66</v>
      </c>
      <c r="J823" s="1" t="s">
        <v>605</v>
      </c>
      <c r="K823" s="1">
        <v>1</v>
      </c>
      <c r="L823" s="1"/>
      <c r="M823" s="1"/>
      <c r="N823" s="1">
        <v>6817</v>
      </c>
      <c r="O823" s="1">
        <v>20</v>
      </c>
      <c r="P823" s="2">
        <v>45531</v>
      </c>
      <c r="Q823" s="1"/>
    </row>
    <row r="824" spans="1:17" x14ac:dyDescent="0.35">
      <c r="A824" s="1" t="s">
        <v>902</v>
      </c>
      <c r="B824" s="1" t="s">
        <v>41</v>
      </c>
      <c r="C824" s="1" t="s">
        <v>42</v>
      </c>
      <c r="D824" s="1" t="s">
        <v>43</v>
      </c>
      <c r="E824" s="1" t="s">
        <v>47</v>
      </c>
      <c r="F824" s="1" t="s">
        <v>169</v>
      </c>
      <c r="G824" s="1" t="s">
        <v>59</v>
      </c>
      <c r="H824" s="2">
        <v>45370</v>
      </c>
      <c r="I824" s="1" t="s">
        <v>26</v>
      </c>
      <c r="J824" s="1" t="s">
        <v>605</v>
      </c>
      <c r="K824" s="1">
        <v>1</v>
      </c>
      <c r="L824" s="1"/>
      <c r="M824" s="1"/>
      <c r="N824" s="1">
        <v>686</v>
      </c>
      <c r="O824" s="1">
        <v>60</v>
      </c>
      <c r="P824" s="2">
        <v>45695</v>
      </c>
      <c r="Q824" s="1"/>
    </row>
    <row r="825" spans="1:17" x14ac:dyDescent="0.35">
      <c r="A825" s="1" t="s">
        <v>903</v>
      </c>
      <c r="B825" s="1" t="s">
        <v>61</v>
      </c>
      <c r="C825" s="1" t="s">
        <v>62</v>
      </c>
      <c r="D825" s="1" t="s">
        <v>63</v>
      </c>
      <c r="E825" s="1" t="s">
        <v>124</v>
      </c>
      <c r="F825" s="1" t="s">
        <v>169</v>
      </c>
      <c r="G825" s="1" t="s">
        <v>39</v>
      </c>
      <c r="H825" s="2">
        <v>45419</v>
      </c>
      <c r="I825" s="1" t="s">
        <v>66</v>
      </c>
      <c r="J825" s="1" t="s">
        <v>605</v>
      </c>
      <c r="K825" s="1">
        <v>1</v>
      </c>
      <c r="L825" s="1"/>
      <c r="M825" s="1"/>
      <c r="N825" s="1">
        <v>7489</v>
      </c>
      <c r="O825" s="1">
        <v>40</v>
      </c>
      <c r="P825" s="2">
        <v>45501</v>
      </c>
      <c r="Q825" s="1"/>
    </row>
    <row r="826" spans="1:17" x14ac:dyDescent="0.35">
      <c r="A826" s="1" t="s">
        <v>904</v>
      </c>
      <c r="B826" s="1" t="s">
        <v>61</v>
      </c>
      <c r="C826" s="1" t="s">
        <v>62</v>
      </c>
      <c r="D826" s="1" t="s">
        <v>63</v>
      </c>
      <c r="E826" s="1" t="s">
        <v>76</v>
      </c>
      <c r="F826" s="1" t="s">
        <v>169</v>
      </c>
      <c r="G826" s="1" t="s">
        <v>48</v>
      </c>
      <c r="H826" s="2">
        <v>45323</v>
      </c>
      <c r="I826" s="1" t="s">
        <v>66</v>
      </c>
      <c r="J826" s="1" t="s">
        <v>605</v>
      </c>
      <c r="K826" s="1">
        <v>1</v>
      </c>
      <c r="L826" s="1"/>
      <c r="M826" s="1"/>
      <c r="N826" s="1">
        <v>361</v>
      </c>
      <c r="O826" s="1">
        <v>20</v>
      </c>
      <c r="P826" s="2">
        <v>45506</v>
      </c>
      <c r="Q826" s="1"/>
    </row>
    <row r="827" spans="1:17" x14ac:dyDescent="0.35">
      <c r="A827" s="1" t="s">
        <v>905</v>
      </c>
      <c r="B827" s="1" t="s">
        <v>61</v>
      </c>
      <c r="C827" s="1" t="s">
        <v>62</v>
      </c>
      <c r="D827" s="1" t="s">
        <v>63</v>
      </c>
      <c r="E827" s="1" t="s">
        <v>47</v>
      </c>
      <c r="F827" s="1" t="s">
        <v>169</v>
      </c>
      <c r="G827" s="1" t="s">
        <v>87</v>
      </c>
      <c r="H827" s="2">
        <v>45320</v>
      </c>
      <c r="I827" s="1" t="s">
        <v>26</v>
      </c>
      <c r="J827" s="1" t="s">
        <v>605</v>
      </c>
      <c r="K827" s="1">
        <v>1</v>
      </c>
      <c r="L827" s="1"/>
      <c r="M827" s="1"/>
      <c r="N827" s="1">
        <v>6737</v>
      </c>
      <c r="O827" s="1">
        <v>80</v>
      </c>
      <c r="P827" s="2">
        <v>45496</v>
      </c>
      <c r="Q827" s="1"/>
    </row>
    <row r="828" spans="1:17" x14ac:dyDescent="0.35">
      <c r="A828" s="1" t="s">
        <v>906</v>
      </c>
      <c r="B828" s="1" t="s">
        <v>56</v>
      </c>
      <c r="C828" s="1" t="s">
        <v>57</v>
      </c>
      <c r="D828" s="1" t="s">
        <v>58</v>
      </c>
      <c r="E828" s="1" t="s">
        <v>38</v>
      </c>
      <c r="F828" s="1" t="s">
        <v>169</v>
      </c>
      <c r="G828" s="1" t="s">
        <v>48</v>
      </c>
      <c r="H828" s="2">
        <v>45299</v>
      </c>
      <c r="I828" s="1" t="s">
        <v>49</v>
      </c>
      <c r="J828" s="1" t="s">
        <v>605</v>
      </c>
      <c r="K828" s="1">
        <v>1</v>
      </c>
      <c r="L828" s="1"/>
      <c r="M828" s="1"/>
      <c r="N828" s="1">
        <v>3058</v>
      </c>
      <c r="O828" s="1">
        <v>10</v>
      </c>
      <c r="P828" s="2">
        <v>45376</v>
      </c>
      <c r="Q828" s="1"/>
    </row>
    <row r="829" spans="1:17" x14ac:dyDescent="0.35">
      <c r="A829" s="1" t="s">
        <v>907</v>
      </c>
      <c r="B829" s="1" t="s">
        <v>71</v>
      </c>
      <c r="C829" s="1" t="s">
        <v>72</v>
      </c>
      <c r="D829" s="1" t="s">
        <v>73</v>
      </c>
      <c r="E829" s="1" t="s">
        <v>84</v>
      </c>
      <c r="F829" s="1" t="s">
        <v>169</v>
      </c>
      <c r="G829" s="1" t="s">
        <v>33</v>
      </c>
      <c r="H829" s="2">
        <v>45404</v>
      </c>
      <c r="I829" s="1" t="s">
        <v>26</v>
      </c>
      <c r="J829" s="1" t="s">
        <v>605</v>
      </c>
      <c r="K829" s="1">
        <v>1</v>
      </c>
      <c r="L829" s="1"/>
      <c r="M829" s="1"/>
      <c r="N829" s="1">
        <v>6586</v>
      </c>
      <c r="O829" s="1">
        <v>40</v>
      </c>
      <c r="P829" s="2">
        <v>45691</v>
      </c>
      <c r="Q829" s="1"/>
    </row>
    <row r="830" spans="1:17" x14ac:dyDescent="0.35">
      <c r="A830" s="1" t="s">
        <v>908</v>
      </c>
      <c r="B830" s="1" t="s">
        <v>35</v>
      </c>
      <c r="C830" s="1" t="s">
        <v>36</v>
      </c>
      <c r="D830" s="1" t="s">
        <v>37</v>
      </c>
      <c r="E830" s="1" t="s">
        <v>103</v>
      </c>
      <c r="F830" s="1" t="s">
        <v>169</v>
      </c>
      <c r="G830" s="1" t="s">
        <v>48</v>
      </c>
      <c r="H830" s="2">
        <v>45430</v>
      </c>
      <c r="I830" s="1" t="s">
        <v>66</v>
      </c>
      <c r="J830" s="1" t="s">
        <v>605</v>
      </c>
      <c r="K830" s="1">
        <v>1</v>
      </c>
      <c r="L830" s="1"/>
      <c r="M830" s="1"/>
      <c r="N830" s="1">
        <v>3108</v>
      </c>
      <c r="O830" s="1">
        <v>40</v>
      </c>
      <c r="P830" s="2">
        <v>45771</v>
      </c>
      <c r="Q830" s="1"/>
    </row>
    <row r="831" spans="1:17" x14ac:dyDescent="0.35">
      <c r="A831" s="1" t="s">
        <v>909</v>
      </c>
      <c r="B831" s="1" t="s">
        <v>71</v>
      </c>
      <c r="C831" s="1" t="s">
        <v>72</v>
      </c>
      <c r="D831" s="1" t="s">
        <v>73</v>
      </c>
      <c r="E831" s="1" t="s">
        <v>32</v>
      </c>
      <c r="F831" s="1" t="s">
        <v>169</v>
      </c>
      <c r="G831" s="1" t="s">
        <v>59</v>
      </c>
      <c r="H831" s="2">
        <v>45431</v>
      </c>
      <c r="I831" s="1" t="s">
        <v>26</v>
      </c>
      <c r="J831" s="1" t="s">
        <v>605</v>
      </c>
      <c r="K831" s="1">
        <v>1</v>
      </c>
      <c r="L831" s="1"/>
      <c r="M831" s="1"/>
      <c r="N831" s="1">
        <v>2864</v>
      </c>
      <c r="O831" s="1">
        <v>20</v>
      </c>
      <c r="P831" s="2">
        <v>45601</v>
      </c>
      <c r="Q831" s="1"/>
    </row>
    <row r="832" spans="1:17" x14ac:dyDescent="0.35">
      <c r="A832" s="1" t="s">
        <v>910</v>
      </c>
      <c r="B832" s="1" t="s">
        <v>51</v>
      </c>
      <c r="C832" s="1" t="s">
        <v>52</v>
      </c>
      <c r="D832" s="1" t="s">
        <v>53</v>
      </c>
      <c r="E832" s="1" t="s">
        <v>54</v>
      </c>
      <c r="F832" s="1" t="s">
        <v>169</v>
      </c>
      <c r="G832" s="1" t="s">
        <v>74</v>
      </c>
      <c r="H832" s="2">
        <v>45389</v>
      </c>
      <c r="I832" s="1" t="s">
        <v>66</v>
      </c>
      <c r="J832" s="1" t="s">
        <v>605</v>
      </c>
      <c r="K832" s="1">
        <v>1</v>
      </c>
      <c r="L832" s="1"/>
      <c r="M832" s="1"/>
      <c r="N832" s="1">
        <v>2513</v>
      </c>
      <c r="O832" s="1">
        <v>20</v>
      </c>
      <c r="P832" s="2">
        <v>45604</v>
      </c>
      <c r="Q832" s="1"/>
    </row>
    <row r="833" spans="1:17" x14ac:dyDescent="0.35">
      <c r="A833" s="1" t="s">
        <v>911</v>
      </c>
      <c r="B833" s="1" t="s">
        <v>35</v>
      </c>
      <c r="C833" s="1" t="s">
        <v>36</v>
      </c>
      <c r="D833" s="1" t="s">
        <v>37</v>
      </c>
      <c r="E833" s="1" t="s">
        <v>47</v>
      </c>
      <c r="F833" s="1" t="s">
        <v>169</v>
      </c>
      <c r="G833" s="1" t="s">
        <v>59</v>
      </c>
      <c r="H833" s="2">
        <v>45301</v>
      </c>
      <c r="I833" s="1" t="s">
        <v>26</v>
      </c>
      <c r="J833" s="1" t="s">
        <v>605</v>
      </c>
      <c r="K833" s="1">
        <v>1</v>
      </c>
      <c r="L833" s="1"/>
      <c r="M833" s="1"/>
      <c r="N833" s="1">
        <v>2504</v>
      </c>
      <c r="O833" s="1">
        <v>30</v>
      </c>
      <c r="P833" s="2">
        <v>45474</v>
      </c>
      <c r="Q833" s="1"/>
    </row>
    <row r="834" spans="1:17" x14ac:dyDescent="0.35">
      <c r="A834" s="1" t="s">
        <v>912</v>
      </c>
      <c r="B834" s="1" t="s">
        <v>71</v>
      </c>
      <c r="C834" s="1" t="s">
        <v>72</v>
      </c>
      <c r="D834" s="1" t="s">
        <v>73</v>
      </c>
      <c r="E834" s="1" t="s">
        <v>47</v>
      </c>
      <c r="F834" s="1" t="s">
        <v>169</v>
      </c>
      <c r="G834" s="1" t="s">
        <v>85</v>
      </c>
      <c r="H834" s="2">
        <v>45306</v>
      </c>
      <c r="I834" s="1" t="s">
        <v>66</v>
      </c>
      <c r="J834" s="1" t="s">
        <v>605</v>
      </c>
      <c r="K834" s="1">
        <v>1</v>
      </c>
      <c r="L834" s="1"/>
      <c r="M834" s="1"/>
      <c r="N834" s="1">
        <v>3666</v>
      </c>
      <c r="O834" s="1">
        <v>40</v>
      </c>
      <c r="P834" s="2">
        <v>45655</v>
      </c>
      <c r="Q834" s="1"/>
    </row>
    <row r="835" spans="1:17" x14ac:dyDescent="0.35">
      <c r="A835" s="1" t="s">
        <v>913</v>
      </c>
      <c r="B835" s="1" t="s">
        <v>61</v>
      </c>
      <c r="C835" s="1" t="s">
        <v>62</v>
      </c>
      <c r="D835" s="1" t="s">
        <v>63</v>
      </c>
      <c r="E835" s="1" t="s">
        <v>84</v>
      </c>
      <c r="F835" s="1" t="s">
        <v>169</v>
      </c>
      <c r="G835" s="1" t="s">
        <v>48</v>
      </c>
      <c r="H835" s="2">
        <v>45421</v>
      </c>
      <c r="I835" s="1" t="s">
        <v>66</v>
      </c>
      <c r="J835" s="1" t="s">
        <v>605</v>
      </c>
      <c r="K835" s="1">
        <v>1</v>
      </c>
      <c r="L835" s="1"/>
      <c r="M835" s="1"/>
      <c r="N835" s="1">
        <v>5438</v>
      </c>
      <c r="O835" s="1">
        <v>60</v>
      </c>
      <c r="P835" s="2">
        <v>45607</v>
      </c>
      <c r="Q835" s="1"/>
    </row>
    <row r="836" spans="1:17" x14ac:dyDescent="0.35">
      <c r="A836" s="1" t="s">
        <v>914</v>
      </c>
      <c r="B836" s="1" t="s">
        <v>20</v>
      </c>
      <c r="C836" s="1" t="s">
        <v>21</v>
      </c>
      <c r="D836" s="1" t="s">
        <v>22</v>
      </c>
      <c r="E836" s="1" t="s">
        <v>47</v>
      </c>
      <c r="F836" s="1" t="s">
        <v>169</v>
      </c>
      <c r="G836" s="1" t="s">
        <v>48</v>
      </c>
      <c r="H836" s="2">
        <v>45434</v>
      </c>
      <c r="I836" s="1" t="s">
        <v>66</v>
      </c>
      <c r="J836" s="1" t="s">
        <v>605</v>
      </c>
      <c r="K836" s="1">
        <v>1</v>
      </c>
      <c r="L836" s="1"/>
      <c r="M836" s="1"/>
      <c r="N836" s="1">
        <v>1631</v>
      </c>
      <c r="O836" s="1">
        <v>20</v>
      </c>
      <c r="P836" s="2">
        <v>45635</v>
      </c>
      <c r="Q836" s="1"/>
    </row>
    <row r="837" spans="1:17" x14ac:dyDescent="0.35">
      <c r="A837" s="1" t="s">
        <v>915</v>
      </c>
      <c r="B837" s="1" t="s">
        <v>61</v>
      </c>
      <c r="C837" s="1" t="s">
        <v>62</v>
      </c>
      <c r="D837" s="1" t="s">
        <v>63</v>
      </c>
      <c r="E837" s="1" t="s">
        <v>38</v>
      </c>
      <c r="F837" s="1" t="s">
        <v>169</v>
      </c>
      <c r="G837" s="1" t="s">
        <v>87</v>
      </c>
      <c r="H837" s="2">
        <v>45315</v>
      </c>
      <c r="I837" s="1" t="s">
        <v>26</v>
      </c>
      <c r="J837" s="1" t="s">
        <v>605</v>
      </c>
      <c r="K837" s="1">
        <v>1</v>
      </c>
      <c r="L837" s="1"/>
      <c r="M837" s="1"/>
      <c r="N837" s="1">
        <v>926</v>
      </c>
      <c r="O837" s="1">
        <v>20</v>
      </c>
      <c r="P837" s="2">
        <v>45400</v>
      </c>
      <c r="Q837" s="1"/>
    </row>
    <row r="838" spans="1:17" x14ac:dyDescent="0.35">
      <c r="A838" s="1" t="s">
        <v>916</v>
      </c>
      <c r="B838" s="1" t="s">
        <v>61</v>
      </c>
      <c r="C838" s="1" t="s">
        <v>62</v>
      </c>
      <c r="D838" s="1" t="s">
        <v>63</v>
      </c>
      <c r="E838" s="1" t="s">
        <v>64</v>
      </c>
      <c r="F838" s="1" t="s">
        <v>169</v>
      </c>
      <c r="G838" s="1" t="s">
        <v>59</v>
      </c>
      <c r="H838" s="2">
        <v>45304</v>
      </c>
      <c r="I838" s="1" t="s">
        <v>26</v>
      </c>
      <c r="J838" s="1" t="s">
        <v>605</v>
      </c>
      <c r="K838" s="1">
        <v>1</v>
      </c>
      <c r="L838" s="1"/>
      <c r="M838" s="1"/>
      <c r="N838" s="1">
        <v>4198</v>
      </c>
      <c r="O838" s="1">
        <v>90</v>
      </c>
      <c r="P838" s="2">
        <v>45341</v>
      </c>
      <c r="Q838" s="1"/>
    </row>
    <row r="839" spans="1:17" x14ac:dyDescent="0.35">
      <c r="A839" s="1" t="s">
        <v>917</v>
      </c>
      <c r="B839" s="1" t="s">
        <v>61</v>
      </c>
      <c r="C839" s="1" t="s">
        <v>62</v>
      </c>
      <c r="D839" s="1" t="s">
        <v>63</v>
      </c>
      <c r="E839" s="1" t="s">
        <v>64</v>
      </c>
      <c r="F839" s="1" t="s">
        <v>169</v>
      </c>
      <c r="G839" s="1" t="s">
        <v>59</v>
      </c>
      <c r="H839" s="2">
        <v>45415</v>
      </c>
      <c r="I839" s="1" t="s">
        <v>49</v>
      </c>
      <c r="J839" s="1" t="s">
        <v>605</v>
      </c>
      <c r="K839" s="1">
        <v>1</v>
      </c>
      <c r="L839" s="1"/>
      <c r="M839" s="1"/>
      <c r="N839" s="1">
        <v>6604</v>
      </c>
      <c r="O839" s="1">
        <v>50</v>
      </c>
      <c r="P839" s="2">
        <v>45730</v>
      </c>
      <c r="Q839" s="1"/>
    </row>
    <row r="840" spans="1:17" x14ac:dyDescent="0.35">
      <c r="A840" s="1" t="s">
        <v>918</v>
      </c>
      <c r="B840" s="1" t="s">
        <v>78</v>
      </c>
      <c r="C840" s="1" t="s">
        <v>79</v>
      </c>
      <c r="D840" s="1" t="s">
        <v>80</v>
      </c>
      <c r="E840" s="1" t="s">
        <v>47</v>
      </c>
      <c r="F840" s="1" t="s">
        <v>169</v>
      </c>
      <c r="G840" s="1" t="s">
        <v>59</v>
      </c>
      <c r="H840" s="2">
        <v>45357</v>
      </c>
      <c r="I840" s="1" t="s">
        <v>26</v>
      </c>
      <c r="J840" s="1" t="s">
        <v>605</v>
      </c>
      <c r="K840" s="1">
        <v>1</v>
      </c>
      <c r="L840" s="1"/>
      <c r="M840" s="1"/>
      <c r="N840" s="1">
        <v>959</v>
      </c>
      <c r="O840" s="1">
        <v>50</v>
      </c>
      <c r="P840" s="2">
        <v>45717</v>
      </c>
      <c r="Q840" s="1"/>
    </row>
    <row r="841" spans="1:17" x14ac:dyDescent="0.35">
      <c r="A841" s="1" t="s">
        <v>919</v>
      </c>
      <c r="B841" s="1" t="s">
        <v>20</v>
      </c>
      <c r="C841" s="1" t="s">
        <v>21</v>
      </c>
      <c r="D841" s="1" t="s">
        <v>22</v>
      </c>
      <c r="E841" s="1" t="s">
        <v>32</v>
      </c>
      <c r="F841" s="1" t="s">
        <v>169</v>
      </c>
      <c r="G841" s="1" t="s">
        <v>33</v>
      </c>
      <c r="H841" s="2">
        <v>45303</v>
      </c>
      <c r="I841" s="1" t="s">
        <v>26</v>
      </c>
      <c r="J841" s="1" t="s">
        <v>605</v>
      </c>
      <c r="K841" s="1">
        <v>1</v>
      </c>
      <c r="L841" s="1"/>
      <c r="M841" s="1"/>
      <c r="N841" s="1">
        <v>2332</v>
      </c>
      <c r="O841" s="1">
        <v>20</v>
      </c>
      <c r="P841" s="2">
        <v>45367</v>
      </c>
      <c r="Q841" s="1"/>
    </row>
    <row r="842" spans="1:17" x14ac:dyDescent="0.35">
      <c r="A842" s="1" t="s">
        <v>920</v>
      </c>
      <c r="B842" s="1" t="s">
        <v>41</v>
      </c>
      <c r="C842" s="1" t="s">
        <v>42</v>
      </c>
      <c r="D842" s="1" t="s">
        <v>43</v>
      </c>
      <c r="E842" s="1" t="s">
        <v>47</v>
      </c>
      <c r="F842" s="1" t="s">
        <v>169</v>
      </c>
      <c r="G842" s="1" t="s">
        <v>48</v>
      </c>
      <c r="H842" s="2">
        <v>45311</v>
      </c>
      <c r="I842" s="1" t="s">
        <v>66</v>
      </c>
      <c r="J842" s="1" t="s">
        <v>605</v>
      </c>
      <c r="K842" s="1">
        <v>1</v>
      </c>
      <c r="L842" s="1"/>
      <c r="M842" s="1"/>
      <c r="N842" s="1">
        <v>5288</v>
      </c>
      <c r="O842" s="1">
        <v>40</v>
      </c>
      <c r="P842" s="2">
        <v>45476</v>
      </c>
      <c r="Q842" s="1"/>
    </row>
    <row r="843" spans="1:17" x14ac:dyDescent="0.35">
      <c r="A843" s="1" t="s">
        <v>921</v>
      </c>
      <c r="B843" s="1" t="s">
        <v>35</v>
      </c>
      <c r="C843" s="1" t="s">
        <v>36</v>
      </c>
      <c r="D843" s="1" t="s">
        <v>37</v>
      </c>
      <c r="E843" s="1" t="s">
        <v>23</v>
      </c>
      <c r="F843" s="1" t="s">
        <v>169</v>
      </c>
      <c r="G843" s="1" t="s">
        <v>48</v>
      </c>
      <c r="H843" s="2">
        <v>45359</v>
      </c>
      <c r="I843" s="1" t="s">
        <v>49</v>
      </c>
      <c r="J843" s="1" t="s">
        <v>605</v>
      </c>
      <c r="K843" s="1">
        <v>1</v>
      </c>
      <c r="L843" s="1"/>
      <c r="M843" s="1"/>
      <c r="N843" s="1">
        <v>2839</v>
      </c>
      <c r="O843" s="1">
        <v>30</v>
      </c>
      <c r="P843" s="2">
        <v>45680</v>
      </c>
      <c r="Q843" s="1"/>
    </row>
    <row r="844" spans="1:17" x14ac:dyDescent="0.35">
      <c r="A844" s="1" t="s">
        <v>922</v>
      </c>
      <c r="B844" s="1" t="s">
        <v>56</v>
      </c>
      <c r="C844" s="1" t="s">
        <v>57</v>
      </c>
      <c r="D844" s="1" t="s">
        <v>58</v>
      </c>
      <c r="E844" s="1" t="s">
        <v>38</v>
      </c>
      <c r="F844" s="1" t="s">
        <v>169</v>
      </c>
      <c r="G844" s="1" t="s">
        <v>39</v>
      </c>
      <c r="H844" s="2">
        <v>45395</v>
      </c>
      <c r="I844" s="1" t="s">
        <v>26</v>
      </c>
      <c r="J844" s="1" t="s">
        <v>605</v>
      </c>
      <c r="K844" s="1">
        <v>1</v>
      </c>
      <c r="L844" s="1"/>
      <c r="M844" s="1"/>
      <c r="N844" s="1">
        <v>3677</v>
      </c>
      <c r="O844" s="1">
        <v>70</v>
      </c>
      <c r="P844" s="2">
        <v>45437</v>
      </c>
      <c r="Q844" s="1"/>
    </row>
    <row r="845" spans="1:17" x14ac:dyDescent="0.35">
      <c r="A845" s="1" t="s">
        <v>923</v>
      </c>
      <c r="B845" s="1" t="s">
        <v>20</v>
      </c>
      <c r="C845" s="1" t="s">
        <v>21</v>
      </c>
      <c r="D845" s="1" t="s">
        <v>22</v>
      </c>
      <c r="E845" s="1" t="s">
        <v>124</v>
      </c>
      <c r="F845" s="1" t="s">
        <v>169</v>
      </c>
      <c r="G845" s="1" t="s">
        <v>48</v>
      </c>
      <c r="H845" s="2">
        <v>45338</v>
      </c>
      <c r="I845" s="1" t="s">
        <v>49</v>
      </c>
      <c r="J845" s="1" t="s">
        <v>605</v>
      </c>
      <c r="K845" s="1">
        <v>1</v>
      </c>
      <c r="L845" s="1"/>
      <c r="M845" s="1"/>
      <c r="N845" s="1">
        <v>6388</v>
      </c>
      <c r="O845" s="1">
        <v>90</v>
      </c>
      <c r="P845" s="2">
        <v>45470</v>
      </c>
      <c r="Q845" s="1"/>
    </row>
    <row r="846" spans="1:17" x14ac:dyDescent="0.35">
      <c r="A846" s="1" t="s">
        <v>924</v>
      </c>
      <c r="B846" s="1" t="s">
        <v>41</v>
      </c>
      <c r="C846" s="1" t="s">
        <v>42</v>
      </c>
      <c r="D846" s="1" t="s">
        <v>43</v>
      </c>
      <c r="E846" s="1" t="s">
        <v>100</v>
      </c>
      <c r="F846" s="1" t="s">
        <v>169</v>
      </c>
      <c r="G846" s="1" t="s">
        <v>85</v>
      </c>
      <c r="H846" s="2">
        <v>45318</v>
      </c>
      <c r="I846" s="1" t="s">
        <v>66</v>
      </c>
      <c r="J846" s="1" t="s">
        <v>605</v>
      </c>
      <c r="K846" s="1">
        <v>1</v>
      </c>
      <c r="L846" s="1"/>
      <c r="M846" s="1"/>
      <c r="N846" s="1">
        <v>4941</v>
      </c>
      <c r="O846" s="1">
        <v>40</v>
      </c>
      <c r="P846" s="2">
        <v>45385</v>
      </c>
      <c r="Q846" s="1"/>
    </row>
    <row r="847" spans="1:17" x14ac:dyDescent="0.35">
      <c r="A847" s="1" t="s">
        <v>925</v>
      </c>
      <c r="B847" s="1" t="s">
        <v>78</v>
      </c>
      <c r="C847" s="1" t="s">
        <v>79</v>
      </c>
      <c r="D847" s="1" t="s">
        <v>80</v>
      </c>
      <c r="E847" s="1" t="s">
        <v>68</v>
      </c>
      <c r="F847" s="1" t="s">
        <v>169</v>
      </c>
      <c r="G847" s="1" t="s">
        <v>59</v>
      </c>
      <c r="H847" s="2">
        <v>45365</v>
      </c>
      <c r="I847" s="1" t="s">
        <v>66</v>
      </c>
      <c r="J847" s="1" t="s">
        <v>605</v>
      </c>
      <c r="K847" s="1">
        <v>1</v>
      </c>
      <c r="L847" s="1"/>
      <c r="M847" s="1"/>
      <c r="N847" s="1">
        <v>1652</v>
      </c>
      <c r="O847" s="1">
        <v>40</v>
      </c>
      <c r="P847" s="2">
        <v>45714</v>
      </c>
      <c r="Q847" s="1"/>
    </row>
    <row r="848" spans="1:17" x14ac:dyDescent="0.35">
      <c r="A848" s="1" t="s">
        <v>926</v>
      </c>
      <c r="B848" s="1" t="s">
        <v>20</v>
      </c>
      <c r="C848" s="1" t="s">
        <v>21</v>
      </c>
      <c r="D848" s="1" t="s">
        <v>22</v>
      </c>
      <c r="E848" s="1" t="s">
        <v>44</v>
      </c>
      <c r="F848" s="1" t="s">
        <v>169</v>
      </c>
      <c r="G848" s="1" t="s">
        <v>39</v>
      </c>
      <c r="H848" s="2">
        <v>45398</v>
      </c>
      <c r="I848" s="1" t="s">
        <v>66</v>
      </c>
      <c r="J848" s="1" t="s">
        <v>605</v>
      </c>
      <c r="K848" s="1">
        <v>1</v>
      </c>
      <c r="L848" s="1"/>
      <c r="M848" s="1"/>
      <c r="N848" s="1">
        <v>1813</v>
      </c>
      <c r="O848" s="1">
        <v>50</v>
      </c>
      <c r="P848" s="2">
        <v>45546</v>
      </c>
      <c r="Q848" s="1"/>
    </row>
    <row r="849" spans="1:17" x14ac:dyDescent="0.35">
      <c r="A849" s="1" t="s">
        <v>927</v>
      </c>
      <c r="B849" s="1" t="s">
        <v>61</v>
      </c>
      <c r="C849" s="1" t="s">
        <v>62</v>
      </c>
      <c r="D849" s="1" t="s">
        <v>63</v>
      </c>
      <c r="E849" s="1" t="s">
        <v>84</v>
      </c>
      <c r="F849" s="1" t="s">
        <v>169</v>
      </c>
      <c r="G849" s="1" t="s">
        <v>59</v>
      </c>
      <c r="H849" s="2">
        <v>45378</v>
      </c>
      <c r="I849" s="1" t="s">
        <v>66</v>
      </c>
      <c r="J849" s="1" t="s">
        <v>605</v>
      </c>
      <c r="K849" s="1">
        <v>1</v>
      </c>
      <c r="L849" s="1"/>
      <c r="M849" s="1"/>
      <c r="N849" s="1">
        <v>4568</v>
      </c>
      <c r="O849" s="1">
        <v>20</v>
      </c>
      <c r="P849" s="2">
        <v>45528</v>
      </c>
      <c r="Q849" s="1"/>
    </row>
    <row r="850" spans="1:17" x14ac:dyDescent="0.35">
      <c r="A850" s="1" t="s">
        <v>928</v>
      </c>
      <c r="B850" s="1" t="s">
        <v>29</v>
      </c>
      <c r="C850" s="1" t="s">
        <v>30</v>
      </c>
      <c r="D850" s="1" t="s">
        <v>31</v>
      </c>
      <c r="E850" s="1" t="s">
        <v>54</v>
      </c>
      <c r="F850" s="1" t="s">
        <v>169</v>
      </c>
      <c r="G850" s="1" t="s">
        <v>39</v>
      </c>
      <c r="H850" s="2">
        <v>45342</v>
      </c>
      <c r="I850" s="1" t="s">
        <v>49</v>
      </c>
      <c r="J850" s="1" t="s">
        <v>605</v>
      </c>
      <c r="K850" s="1">
        <v>1</v>
      </c>
      <c r="L850" s="1"/>
      <c r="M850" s="1"/>
      <c r="N850" s="1">
        <v>761</v>
      </c>
      <c r="O850" s="1">
        <v>40</v>
      </c>
      <c r="P850" s="2">
        <v>45689</v>
      </c>
      <c r="Q850" s="1"/>
    </row>
    <row r="851" spans="1:17" x14ac:dyDescent="0.35">
      <c r="A851" s="1" t="s">
        <v>929</v>
      </c>
      <c r="B851" s="1" t="s">
        <v>71</v>
      </c>
      <c r="C851" s="1" t="s">
        <v>72</v>
      </c>
      <c r="D851" s="1" t="s">
        <v>73</v>
      </c>
      <c r="E851" s="1" t="s">
        <v>23</v>
      </c>
      <c r="F851" s="1" t="s">
        <v>169</v>
      </c>
      <c r="G851" s="1" t="s">
        <v>48</v>
      </c>
      <c r="H851" s="2">
        <v>45417</v>
      </c>
      <c r="I851" s="1" t="s">
        <v>49</v>
      </c>
      <c r="J851" s="1" t="s">
        <v>605</v>
      </c>
      <c r="K851" s="1">
        <v>1</v>
      </c>
      <c r="L851" s="1"/>
      <c r="M851" s="1"/>
      <c r="N851" s="1">
        <v>6194</v>
      </c>
      <c r="O851" s="1">
        <v>50</v>
      </c>
      <c r="P851" s="2">
        <v>45727</v>
      </c>
      <c r="Q851" s="1"/>
    </row>
    <row r="852" spans="1:17" x14ac:dyDescent="0.35">
      <c r="A852" s="1" t="s">
        <v>930</v>
      </c>
      <c r="B852" s="1" t="s">
        <v>71</v>
      </c>
      <c r="C852" s="1" t="s">
        <v>72</v>
      </c>
      <c r="D852" s="1" t="s">
        <v>73</v>
      </c>
      <c r="E852" s="1" t="s">
        <v>32</v>
      </c>
      <c r="F852" s="1" t="s">
        <v>169</v>
      </c>
      <c r="G852" s="1" t="s">
        <v>74</v>
      </c>
      <c r="H852" s="2">
        <v>45339</v>
      </c>
      <c r="I852" s="1" t="s">
        <v>26</v>
      </c>
      <c r="J852" s="1" t="s">
        <v>605</v>
      </c>
      <c r="K852" s="1">
        <v>1</v>
      </c>
      <c r="L852" s="1"/>
      <c r="M852" s="1"/>
      <c r="N852" s="1">
        <v>1538</v>
      </c>
      <c r="O852" s="1">
        <v>30</v>
      </c>
      <c r="P852" s="2">
        <v>45443</v>
      </c>
      <c r="Q852" s="1"/>
    </row>
    <row r="853" spans="1:17" x14ac:dyDescent="0.35">
      <c r="A853" s="1" t="s">
        <v>931</v>
      </c>
      <c r="B853" s="1" t="s">
        <v>56</v>
      </c>
      <c r="C853" s="1" t="s">
        <v>57</v>
      </c>
      <c r="D853" s="1" t="s">
        <v>58</v>
      </c>
      <c r="E853" s="1" t="s">
        <v>68</v>
      </c>
      <c r="F853" s="1" t="s">
        <v>169</v>
      </c>
      <c r="G853" s="1" t="s">
        <v>48</v>
      </c>
      <c r="H853" s="2">
        <v>45377</v>
      </c>
      <c r="I853" s="1" t="s">
        <v>66</v>
      </c>
      <c r="J853" s="1" t="s">
        <v>605</v>
      </c>
      <c r="K853" s="1">
        <v>1</v>
      </c>
      <c r="L853" s="1"/>
      <c r="M853" s="1"/>
      <c r="N853" s="1">
        <v>5141</v>
      </c>
      <c r="O853" s="1">
        <v>80</v>
      </c>
      <c r="P853" s="2">
        <v>45479</v>
      </c>
      <c r="Q853" s="1"/>
    </row>
    <row r="854" spans="1:17" x14ac:dyDescent="0.35">
      <c r="A854" s="1" t="s">
        <v>932</v>
      </c>
      <c r="B854" s="1" t="s">
        <v>61</v>
      </c>
      <c r="C854" s="1" t="s">
        <v>62</v>
      </c>
      <c r="D854" s="1" t="s">
        <v>63</v>
      </c>
      <c r="E854" s="1" t="s">
        <v>54</v>
      </c>
      <c r="F854" s="1" t="s">
        <v>169</v>
      </c>
      <c r="G854" s="1" t="s">
        <v>48</v>
      </c>
      <c r="H854" s="2">
        <v>45403</v>
      </c>
      <c r="I854" s="1" t="s">
        <v>66</v>
      </c>
      <c r="J854" s="1" t="s">
        <v>605</v>
      </c>
      <c r="K854" s="1">
        <v>1</v>
      </c>
      <c r="L854" s="1"/>
      <c r="M854" s="1"/>
      <c r="N854" s="1">
        <v>4067</v>
      </c>
      <c r="O854" s="1">
        <v>50</v>
      </c>
      <c r="P854" s="2">
        <v>45600</v>
      </c>
      <c r="Q854" s="1"/>
    </row>
    <row r="855" spans="1:17" x14ac:dyDescent="0.35">
      <c r="A855" s="1" t="s">
        <v>933</v>
      </c>
      <c r="B855" s="1" t="s">
        <v>71</v>
      </c>
      <c r="C855" s="1" t="s">
        <v>72</v>
      </c>
      <c r="D855" s="1" t="s">
        <v>73</v>
      </c>
      <c r="E855" s="1" t="s">
        <v>76</v>
      </c>
      <c r="F855" s="1" t="s">
        <v>169</v>
      </c>
      <c r="G855" s="1" t="s">
        <v>85</v>
      </c>
      <c r="H855" s="2">
        <v>45440</v>
      </c>
      <c r="I855" s="1" t="s">
        <v>66</v>
      </c>
      <c r="J855" s="1" t="s">
        <v>605</v>
      </c>
      <c r="K855" s="1">
        <v>1</v>
      </c>
      <c r="L855" s="1"/>
      <c r="M855" s="1"/>
      <c r="N855" s="1">
        <v>2214</v>
      </c>
      <c r="O855" s="1">
        <v>60</v>
      </c>
      <c r="P855" s="2">
        <v>45555</v>
      </c>
      <c r="Q855" s="1"/>
    </row>
    <row r="856" spans="1:17" x14ac:dyDescent="0.35">
      <c r="A856" s="1" t="s">
        <v>934</v>
      </c>
      <c r="B856" s="1" t="s">
        <v>61</v>
      </c>
      <c r="C856" s="1" t="s">
        <v>62</v>
      </c>
      <c r="D856" s="1" t="s">
        <v>63</v>
      </c>
      <c r="E856" s="1" t="s">
        <v>100</v>
      </c>
      <c r="F856" s="1" t="s">
        <v>169</v>
      </c>
      <c r="G856" s="1" t="s">
        <v>48</v>
      </c>
      <c r="H856" s="2">
        <v>45385</v>
      </c>
      <c r="I856" s="1" t="s">
        <v>26</v>
      </c>
      <c r="J856" s="1" t="s">
        <v>605</v>
      </c>
      <c r="K856" s="1">
        <v>1</v>
      </c>
      <c r="L856" s="1"/>
      <c r="M856" s="1"/>
      <c r="N856" s="1">
        <v>7441</v>
      </c>
      <c r="O856" s="1">
        <v>20</v>
      </c>
      <c r="P856" s="2">
        <v>45557</v>
      </c>
      <c r="Q856" s="1"/>
    </row>
    <row r="857" spans="1:17" x14ac:dyDescent="0.35">
      <c r="A857" s="1" t="s">
        <v>935</v>
      </c>
      <c r="B857" s="1" t="s">
        <v>71</v>
      </c>
      <c r="C857" s="1" t="s">
        <v>72</v>
      </c>
      <c r="D857" s="1" t="s">
        <v>73</v>
      </c>
      <c r="E857" s="1" t="s">
        <v>23</v>
      </c>
      <c r="F857" s="1" t="s">
        <v>169</v>
      </c>
      <c r="G857" s="1" t="s">
        <v>74</v>
      </c>
      <c r="H857" s="2">
        <v>45325</v>
      </c>
      <c r="I857" s="1" t="s">
        <v>49</v>
      </c>
      <c r="J857" s="1" t="s">
        <v>605</v>
      </c>
      <c r="K857" s="1">
        <v>1</v>
      </c>
      <c r="L857" s="1"/>
      <c r="M857" s="1"/>
      <c r="N857" s="1">
        <v>2263</v>
      </c>
      <c r="O857" s="1">
        <v>20</v>
      </c>
      <c r="P857" s="2">
        <v>45447</v>
      </c>
      <c r="Q857" s="1"/>
    </row>
    <row r="858" spans="1:17" x14ac:dyDescent="0.35">
      <c r="A858" s="1" t="s">
        <v>936</v>
      </c>
      <c r="B858" s="1" t="s">
        <v>20</v>
      </c>
      <c r="C858" s="1" t="s">
        <v>21</v>
      </c>
      <c r="D858" s="1" t="s">
        <v>22</v>
      </c>
      <c r="E858" s="1" t="s">
        <v>23</v>
      </c>
      <c r="F858" s="1" t="s">
        <v>169</v>
      </c>
      <c r="G858" s="1" t="s">
        <v>87</v>
      </c>
      <c r="H858" s="2">
        <v>45305</v>
      </c>
      <c r="I858" s="1" t="s">
        <v>26</v>
      </c>
      <c r="J858" s="1" t="s">
        <v>605</v>
      </c>
      <c r="K858" s="1">
        <v>1</v>
      </c>
      <c r="L858" s="1"/>
      <c r="M858" s="1"/>
      <c r="N858" s="1">
        <v>4085</v>
      </c>
      <c r="O858" s="1">
        <v>50</v>
      </c>
      <c r="P858" s="2">
        <v>45441</v>
      </c>
      <c r="Q858" s="1"/>
    </row>
    <row r="859" spans="1:17" x14ac:dyDescent="0.35">
      <c r="A859" s="1" t="s">
        <v>937</v>
      </c>
      <c r="B859" s="1" t="s">
        <v>35</v>
      </c>
      <c r="C859" s="1" t="s">
        <v>36</v>
      </c>
      <c r="D859" s="1" t="s">
        <v>37</v>
      </c>
      <c r="E859" s="1" t="s">
        <v>120</v>
      </c>
      <c r="F859" s="1" t="s">
        <v>169</v>
      </c>
      <c r="G859" s="1" t="s">
        <v>74</v>
      </c>
      <c r="H859" s="2">
        <v>45401</v>
      </c>
      <c r="I859" s="1" t="s">
        <v>26</v>
      </c>
      <c r="J859" s="1" t="s">
        <v>605</v>
      </c>
      <c r="K859" s="1">
        <v>1</v>
      </c>
      <c r="L859" s="1"/>
      <c r="M859" s="1"/>
      <c r="N859" s="1">
        <v>6749</v>
      </c>
      <c r="O859" s="1">
        <v>20</v>
      </c>
      <c r="P859" s="2">
        <v>45518</v>
      </c>
      <c r="Q859" s="1"/>
    </row>
    <row r="860" spans="1:17" x14ac:dyDescent="0.35">
      <c r="A860" s="1" t="s">
        <v>938</v>
      </c>
      <c r="B860" s="1" t="s">
        <v>71</v>
      </c>
      <c r="C860" s="1" t="s">
        <v>72</v>
      </c>
      <c r="D860" s="1" t="s">
        <v>73</v>
      </c>
      <c r="E860" s="1" t="s">
        <v>76</v>
      </c>
      <c r="F860" s="1" t="s">
        <v>169</v>
      </c>
      <c r="G860" s="1" t="s">
        <v>39</v>
      </c>
      <c r="H860" s="2">
        <v>45307</v>
      </c>
      <c r="I860" s="1" t="s">
        <v>26</v>
      </c>
      <c r="J860" s="1" t="s">
        <v>605</v>
      </c>
      <c r="K860" s="1">
        <v>1</v>
      </c>
      <c r="L860" s="1"/>
      <c r="M860" s="1"/>
      <c r="N860" s="1">
        <v>422</v>
      </c>
      <c r="O860" s="1">
        <v>40</v>
      </c>
      <c r="P860" s="2">
        <v>45372</v>
      </c>
      <c r="Q860" s="1"/>
    </row>
    <row r="861" spans="1:17" x14ac:dyDescent="0.35">
      <c r="A861" s="1" t="s">
        <v>939</v>
      </c>
      <c r="B861" s="1" t="s">
        <v>35</v>
      </c>
      <c r="C861" s="1" t="s">
        <v>36</v>
      </c>
      <c r="D861" s="1" t="s">
        <v>37</v>
      </c>
      <c r="E861" s="1" t="s">
        <v>32</v>
      </c>
      <c r="F861" s="1" t="s">
        <v>169</v>
      </c>
      <c r="G861" s="1" t="s">
        <v>59</v>
      </c>
      <c r="H861" s="2">
        <v>45442</v>
      </c>
      <c r="I861" s="1" t="s">
        <v>49</v>
      </c>
      <c r="J861" s="1" t="s">
        <v>605</v>
      </c>
      <c r="K861" s="1">
        <v>1</v>
      </c>
      <c r="L861" s="1"/>
      <c r="M861" s="1"/>
      <c r="N861" s="1">
        <v>3211</v>
      </c>
      <c r="O861" s="1">
        <v>30</v>
      </c>
      <c r="P861" s="2">
        <v>45713</v>
      </c>
      <c r="Q861" s="1"/>
    </row>
    <row r="862" spans="1:17" x14ac:dyDescent="0.35">
      <c r="A862" s="1" t="s">
        <v>940</v>
      </c>
      <c r="B862" s="1" t="s">
        <v>41</v>
      </c>
      <c r="C862" s="1" t="s">
        <v>42</v>
      </c>
      <c r="D862" s="1" t="s">
        <v>43</v>
      </c>
      <c r="E862" s="1" t="s">
        <v>47</v>
      </c>
      <c r="F862" s="1" t="s">
        <v>169</v>
      </c>
      <c r="G862" s="1" t="s">
        <v>59</v>
      </c>
      <c r="H862" s="2">
        <v>45304</v>
      </c>
      <c r="I862" s="1" t="s">
        <v>26</v>
      </c>
      <c r="J862" s="1" t="s">
        <v>605</v>
      </c>
      <c r="K862" s="1">
        <v>1</v>
      </c>
      <c r="L862" s="1"/>
      <c r="M862" s="1"/>
      <c r="N862" s="1">
        <v>1894</v>
      </c>
      <c r="O862" s="1">
        <v>20</v>
      </c>
      <c r="P862" s="2">
        <v>45419</v>
      </c>
      <c r="Q862" s="1"/>
    </row>
    <row r="863" spans="1:17" x14ac:dyDescent="0.35">
      <c r="A863" s="1" t="s">
        <v>941</v>
      </c>
      <c r="B863" s="1" t="s">
        <v>51</v>
      </c>
      <c r="C863" s="1" t="s">
        <v>52</v>
      </c>
      <c r="D863" s="1" t="s">
        <v>53</v>
      </c>
      <c r="E863" s="1" t="s">
        <v>44</v>
      </c>
      <c r="F863" s="1" t="s">
        <v>169</v>
      </c>
      <c r="G863" s="1" t="s">
        <v>33</v>
      </c>
      <c r="H863" s="2">
        <v>45376</v>
      </c>
      <c r="I863" s="1" t="s">
        <v>66</v>
      </c>
      <c r="J863" s="1" t="s">
        <v>605</v>
      </c>
      <c r="K863" s="1">
        <v>1</v>
      </c>
      <c r="L863" s="1"/>
      <c r="M863" s="1"/>
      <c r="N863" s="1">
        <v>6133</v>
      </c>
      <c r="O863" s="1">
        <v>30</v>
      </c>
      <c r="P863" s="2">
        <v>45478</v>
      </c>
      <c r="Q863" s="1"/>
    </row>
    <row r="864" spans="1:17" x14ac:dyDescent="0.35">
      <c r="A864" s="1" t="s">
        <v>942</v>
      </c>
      <c r="B864" s="1" t="s">
        <v>61</v>
      </c>
      <c r="C864" s="1" t="s">
        <v>62</v>
      </c>
      <c r="D864" s="1" t="s">
        <v>63</v>
      </c>
      <c r="E864" s="1" t="s">
        <v>47</v>
      </c>
      <c r="F864" s="1" t="s">
        <v>169</v>
      </c>
      <c r="G864" s="1" t="s">
        <v>33</v>
      </c>
      <c r="H864" s="2">
        <v>45323</v>
      </c>
      <c r="I864" s="1" t="s">
        <v>66</v>
      </c>
      <c r="J864" s="1" t="s">
        <v>605</v>
      </c>
      <c r="K864" s="1">
        <v>1</v>
      </c>
      <c r="L864" s="1"/>
      <c r="M864" s="1"/>
      <c r="N864" s="1">
        <v>3536</v>
      </c>
      <c r="O864" s="1">
        <v>50</v>
      </c>
      <c r="P864" s="2">
        <v>45387</v>
      </c>
      <c r="Q864" s="1"/>
    </row>
    <row r="865" spans="1:17" x14ac:dyDescent="0.35">
      <c r="A865" s="1" t="s">
        <v>943</v>
      </c>
      <c r="B865" s="1" t="s">
        <v>35</v>
      </c>
      <c r="C865" s="1" t="s">
        <v>36</v>
      </c>
      <c r="D865" s="1" t="s">
        <v>37</v>
      </c>
      <c r="E865" s="1" t="s">
        <v>23</v>
      </c>
      <c r="F865" s="1" t="s">
        <v>169</v>
      </c>
      <c r="G865" s="1" t="s">
        <v>85</v>
      </c>
      <c r="H865" s="2">
        <v>45443</v>
      </c>
      <c r="I865" s="1" t="s">
        <v>49</v>
      </c>
      <c r="J865" s="1" t="s">
        <v>605</v>
      </c>
      <c r="K865" s="1">
        <v>1</v>
      </c>
      <c r="L865" s="1"/>
      <c r="M865" s="1"/>
      <c r="N865" s="1">
        <v>6276</v>
      </c>
      <c r="O865" s="1">
        <v>20</v>
      </c>
      <c r="P865" s="2">
        <v>45700</v>
      </c>
      <c r="Q865" s="1"/>
    </row>
    <row r="866" spans="1:17" x14ac:dyDescent="0.35">
      <c r="A866" s="1" t="s">
        <v>944</v>
      </c>
      <c r="B866" s="1" t="s">
        <v>61</v>
      </c>
      <c r="C866" s="1" t="s">
        <v>62</v>
      </c>
      <c r="D866" s="1" t="s">
        <v>63</v>
      </c>
      <c r="E866" s="1" t="s">
        <v>68</v>
      </c>
      <c r="F866" s="1" t="s">
        <v>169</v>
      </c>
      <c r="G866" s="1" t="s">
        <v>48</v>
      </c>
      <c r="H866" s="2">
        <v>45423</v>
      </c>
      <c r="I866" s="1" t="s">
        <v>66</v>
      </c>
      <c r="J866" s="1" t="s">
        <v>605</v>
      </c>
      <c r="K866" s="1">
        <v>1</v>
      </c>
      <c r="L866" s="1"/>
      <c r="M866" s="1"/>
      <c r="N866" s="1">
        <v>5423</v>
      </c>
      <c r="O866" s="1">
        <v>50</v>
      </c>
      <c r="P866" s="2">
        <v>45649</v>
      </c>
      <c r="Q866" s="1"/>
    </row>
    <row r="867" spans="1:17" x14ac:dyDescent="0.35">
      <c r="A867" s="1" t="s">
        <v>945</v>
      </c>
      <c r="B867" s="1" t="s">
        <v>41</v>
      </c>
      <c r="C867" s="1" t="s">
        <v>42</v>
      </c>
      <c r="D867" s="1" t="s">
        <v>43</v>
      </c>
      <c r="E867" s="1" t="s">
        <v>120</v>
      </c>
      <c r="F867" s="1" t="s">
        <v>169</v>
      </c>
      <c r="G867" s="1" t="s">
        <v>59</v>
      </c>
      <c r="H867" s="2">
        <v>45402</v>
      </c>
      <c r="I867" s="1" t="s">
        <v>66</v>
      </c>
      <c r="J867" s="1" t="s">
        <v>605</v>
      </c>
      <c r="K867" s="1">
        <v>1</v>
      </c>
      <c r="L867" s="1"/>
      <c r="M867" s="1"/>
      <c r="N867" s="1">
        <v>1217</v>
      </c>
      <c r="O867" s="1">
        <v>20</v>
      </c>
      <c r="P867" s="2">
        <v>45712</v>
      </c>
      <c r="Q867" s="1"/>
    </row>
    <row r="868" spans="1:17" x14ac:dyDescent="0.35">
      <c r="A868" s="1" t="s">
        <v>946</v>
      </c>
      <c r="B868" s="1" t="s">
        <v>41</v>
      </c>
      <c r="C868" s="1" t="s">
        <v>42</v>
      </c>
      <c r="D868" s="1" t="s">
        <v>43</v>
      </c>
      <c r="E868" s="1" t="s">
        <v>44</v>
      </c>
      <c r="F868" s="1" t="s">
        <v>169</v>
      </c>
      <c r="G868" s="1" t="s">
        <v>39</v>
      </c>
      <c r="H868" s="2">
        <v>45322</v>
      </c>
      <c r="I868" s="1" t="s">
        <v>66</v>
      </c>
      <c r="J868" s="1" t="s">
        <v>605</v>
      </c>
      <c r="K868" s="1">
        <v>1</v>
      </c>
      <c r="L868" s="1"/>
      <c r="M868" s="1"/>
      <c r="N868" s="1">
        <v>4737</v>
      </c>
      <c r="O868" s="1">
        <v>80</v>
      </c>
      <c r="P868" s="2">
        <v>45434</v>
      </c>
      <c r="Q868" s="1"/>
    </row>
    <row r="869" spans="1:17" x14ac:dyDescent="0.35">
      <c r="A869" s="1" t="s">
        <v>947</v>
      </c>
      <c r="B869" s="1" t="s">
        <v>56</v>
      </c>
      <c r="C869" s="1" t="s">
        <v>57</v>
      </c>
      <c r="D869" s="1" t="s">
        <v>58</v>
      </c>
      <c r="E869" s="1" t="s">
        <v>47</v>
      </c>
      <c r="F869" s="1" t="s">
        <v>169</v>
      </c>
      <c r="G869" s="1" t="s">
        <v>25</v>
      </c>
      <c r="H869" s="2">
        <v>45411</v>
      </c>
      <c r="I869" s="1" t="s">
        <v>26</v>
      </c>
      <c r="J869" s="1" t="s">
        <v>605</v>
      </c>
      <c r="K869" s="1">
        <v>1</v>
      </c>
      <c r="L869" s="1"/>
      <c r="M869" s="1"/>
      <c r="N869" s="1">
        <v>5200</v>
      </c>
      <c r="O869" s="1">
        <v>20</v>
      </c>
      <c r="P869" s="2">
        <v>45771</v>
      </c>
      <c r="Q869" s="1"/>
    </row>
    <row r="870" spans="1:17" x14ac:dyDescent="0.35">
      <c r="A870" s="1" t="s">
        <v>948</v>
      </c>
      <c r="B870" s="1" t="s">
        <v>35</v>
      </c>
      <c r="C870" s="1" t="s">
        <v>36</v>
      </c>
      <c r="D870" s="1" t="s">
        <v>37</v>
      </c>
      <c r="E870" s="1" t="s">
        <v>54</v>
      </c>
      <c r="F870" s="1" t="s">
        <v>169</v>
      </c>
      <c r="G870" s="1" t="s">
        <v>74</v>
      </c>
      <c r="H870" s="2">
        <v>45301</v>
      </c>
      <c r="I870" s="1" t="s">
        <v>49</v>
      </c>
      <c r="J870" s="1" t="s">
        <v>605</v>
      </c>
      <c r="K870" s="1">
        <v>1</v>
      </c>
      <c r="L870" s="1"/>
      <c r="M870" s="1"/>
      <c r="N870" s="1">
        <v>6127</v>
      </c>
      <c r="O870" s="1">
        <v>60</v>
      </c>
      <c r="P870" s="2">
        <v>45475</v>
      </c>
      <c r="Q870" s="1"/>
    </row>
    <row r="871" spans="1:17" x14ac:dyDescent="0.35">
      <c r="A871" s="1" t="s">
        <v>949</v>
      </c>
      <c r="B871" s="1" t="s">
        <v>56</v>
      </c>
      <c r="C871" s="1" t="s">
        <v>57</v>
      </c>
      <c r="D871" s="1" t="s">
        <v>58</v>
      </c>
      <c r="E871" s="1" t="s">
        <v>84</v>
      </c>
      <c r="F871" s="1" t="s">
        <v>169</v>
      </c>
      <c r="G871" s="1" t="s">
        <v>48</v>
      </c>
      <c r="H871" s="2">
        <v>45294</v>
      </c>
      <c r="I871" s="1" t="s">
        <v>49</v>
      </c>
      <c r="J871" s="1" t="s">
        <v>605</v>
      </c>
      <c r="K871" s="1">
        <v>1</v>
      </c>
      <c r="L871" s="1"/>
      <c r="M871" s="1"/>
      <c r="N871" s="1">
        <v>1449</v>
      </c>
      <c r="O871" s="1">
        <v>10</v>
      </c>
      <c r="P871" s="2">
        <v>45496</v>
      </c>
      <c r="Q871" s="1"/>
    </row>
    <row r="872" spans="1:17" x14ac:dyDescent="0.35">
      <c r="A872" s="1" t="s">
        <v>950</v>
      </c>
      <c r="B872" s="1" t="s">
        <v>61</v>
      </c>
      <c r="C872" s="1" t="s">
        <v>62</v>
      </c>
      <c r="D872" s="1" t="s">
        <v>63</v>
      </c>
      <c r="E872" s="1" t="s">
        <v>68</v>
      </c>
      <c r="F872" s="1" t="s">
        <v>169</v>
      </c>
      <c r="G872" s="1" t="s">
        <v>87</v>
      </c>
      <c r="H872" s="2">
        <v>45371</v>
      </c>
      <c r="I872" s="1" t="s">
        <v>66</v>
      </c>
      <c r="J872" s="1" t="s">
        <v>605</v>
      </c>
      <c r="K872" s="1">
        <v>1</v>
      </c>
      <c r="L872" s="1"/>
      <c r="M872" s="1"/>
      <c r="N872" s="1">
        <v>4897</v>
      </c>
      <c r="O872" s="1">
        <v>40</v>
      </c>
      <c r="P872" s="2">
        <v>45644</v>
      </c>
      <c r="Q872" s="1"/>
    </row>
    <row r="873" spans="1:17" x14ac:dyDescent="0.35">
      <c r="A873" s="1" t="s">
        <v>951</v>
      </c>
      <c r="B873" s="1" t="s">
        <v>78</v>
      </c>
      <c r="C873" s="1" t="s">
        <v>79</v>
      </c>
      <c r="D873" s="1" t="s">
        <v>80</v>
      </c>
      <c r="E873" s="1" t="s">
        <v>124</v>
      </c>
      <c r="F873" s="1" t="s">
        <v>169</v>
      </c>
      <c r="G873" s="1" t="s">
        <v>59</v>
      </c>
      <c r="H873" s="2">
        <v>45366</v>
      </c>
      <c r="I873" s="1" t="s">
        <v>26</v>
      </c>
      <c r="J873" s="1" t="s">
        <v>605</v>
      </c>
      <c r="K873" s="1">
        <v>1</v>
      </c>
      <c r="L873" s="1"/>
      <c r="M873" s="1"/>
      <c r="N873" s="1">
        <v>2131</v>
      </c>
      <c r="O873" s="1">
        <v>20</v>
      </c>
      <c r="P873" s="2">
        <v>45436</v>
      </c>
      <c r="Q873" s="1"/>
    </row>
    <row r="874" spans="1:17" x14ac:dyDescent="0.35">
      <c r="A874" s="1" t="s">
        <v>952</v>
      </c>
      <c r="B874" s="1" t="s">
        <v>61</v>
      </c>
      <c r="C874" s="1" t="s">
        <v>62</v>
      </c>
      <c r="D874" s="1" t="s">
        <v>63</v>
      </c>
      <c r="E874" s="1" t="s">
        <v>47</v>
      </c>
      <c r="F874" s="1" t="s">
        <v>169</v>
      </c>
      <c r="G874" s="1" t="s">
        <v>48</v>
      </c>
      <c r="H874" s="2">
        <v>45342</v>
      </c>
      <c r="I874" s="1" t="s">
        <v>26</v>
      </c>
      <c r="J874" s="1" t="s">
        <v>605</v>
      </c>
      <c r="K874" s="1">
        <v>1</v>
      </c>
      <c r="L874" s="1"/>
      <c r="M874" s="1"/>
      <c r="N874" s="1">
        <v>3412</v>
      </c>
      <c r="O874" s="1">
        <v>50</v>
      </c>
      <c r="P874" s="2">
        <v>45665</v>
      </c>
      <c r="Q874" s="1"/>
    </row>
    <row r="875" spans="1:17" x14ac:dyDescent="0.35">
      <c r="A875" s="1" t="s">
        <v>953</v>
      </c>
      <c r="B875" s="1" t="s">
        <v>56</v>
      </c>
      <c r="C875" s="1" t="s">
        <v>57</v>
      </c>
      <c r="D875" s="1" t="s">
        <v>58</v>
      </c>
      <c r="E875" s="1" t="s">
        <v>54</v>
      </c>
      <c r="F875" s="1" t="s">
        <v>169</v>
      </c>
      <c r="G875" s="1" t="s">
        <v>33</v>
      </c>
      <c r="H875" s="2">
        <v>45295</v>
      </c>
      <c r="I875" s="1" t="s">
        <v>49</v>
      </c>
      <c r="J875" s="1" t="s">
        <v>605</v>
      </c>
      <c r="K875" s="1">
        <v>1</v>
      </c>
      <c r="L875" s="1"/>
      <c r="M875" s="1"/>
      <c r="N875" s="1">
        <v>6066</v>
      </c>
      <c r="O875" s="1">
        <v>40</v>
      </c>
      <c r="P875" s="2">
        <v>45430</v>
      </c>
      <c r="Q875" s="1"/>
    </row>
    <row r="876" spans="1:17" x14ac:dyDescent="0.35">
      <c r="A876" s="1" t="s">
        <v>954</v>
      </c>
      <c r="B876" s="1" t="s">
        <v>71</v>
      </c>
      <c r="C876" s="1" t="s">
        <v>72</v>
      </c>
      <c r="D876" s="1" t="s">
        <v>73</v>
      </c>
      <c r="E876" s="1" t="s">
        <v>32</v>
      </c>
      <c r="F876" s="1" t="s">
        <v>169</v>
      </c>
      <c r="G876" s="1" t="s">
        <v>59</v>
      </c>
      <c r="H876" s="2">
        <v>45334</v>
      </c>
      <c r="I876" s="1" t="s">
        <v>66</v>
      </c>
      <c r="J876" s="1" t="s">
        <v>605</v>
      </c>
      <c r="K876" s="1">
        <v>1</v>
      </c>
      <c r="L876" s="1"/>
      <c r="M876" s="1"/>
      <c r="N876" s="1">
        <v>7000</v>
      </c>
      <c r="O876" s="1">
        <v>40</v>
      </c>
      <c r="P876" s="2">
        <v>45396</v>
      </c>
      <c r="Q876" s="1"/>
    </row>
    <row r="877" spans="1:17" x14ac:dyDescent="0.35">
      <c r="A877" s="1" t="s">
        <v>955</v>
      </c>
      <c r="B877" s="1" t="s">
        <v>51</v>
      </c>
      <c r="C877" s="1" t="s">
        <v>52</v>
      </c>
      <c r="D877" s="1" t="s">
        <v>53</v>
      </c>
      <c r="E877" s="1" t="s">
        <v>120</v>
      </c>
      <c r="F877" s="1" t="s">
        <v>169</v>
      </c>
      <c r="G877" s="1" t="s">
        <v>48</v>
      </c>
      <c r="H877" s="2">
        <v>45334</v>
      </c>
      <c r="I877" s="1" t="s">
        <v>49</v>
      </c>
      <c r="J877" s="1" t="s">
        <v>605</v>
      </c>
      <c r="K877" s="1">
        <v>1</v>
      </c>
      <c r="L877" s="1"/>
      <c r="M877" s="1"/>
      <c r="N877" s="1">
        <v>5247</v>
      </c>
      <c r="O877" s="1">
        <v>50</v>
      </c>
      <c r="P877" s="2">
        <v>45685</v>
      </c>
      <c r="Q877" s="1"/>
    </row>
    <row r="878" spans="1:17" x14ac:dyDescent="0.35">
      <c r="A878" s="1" t="s">
        <v>956</v>
      </c>
      <c r="B878" s="1" t="s">
        <v>61</v>
      </c>
      <c r="C878" s="1" t="s">
        <v>62</v>
      </c>
      <c r="D878" s="1" t="s">
        <v>63</v>
      </c>
      <c r="E878" s="1" t="s">
        <v>84</v>
      </c>
      <c r="F878" s="1" t="s">
        <v>169</v>
      </c>
      <c r="G878" s="1" t="s">
        <v>48</v>
      </c>
      <c r="H878" s="2">
        <v>45392</v>
      </c>
      <c r="I878" s="1" t="s">
        <v>66</v>
      </c>
      <c r="J878" s="1" t="s">
        <v>605</v>
      </c>
      <c r="K878" s="1">
        <v>1</v>
      </c>
      <c r="L878" s="1"/>
      <c r="M878" s="1"/>
      <c r="N878" s="1">
        <v>6449</v>
      </c>
      <c r="O878" s="1">
        <v>10</v>
      </c>
      <c r="P878" s="2">
        <v>45700</v>
      </c>
      <c r="Q878" s="1"/>
    </row>
    <row r="879" spans="1:17" x14ac:dyDescent="0.35">
      <c r="A879" s="1" t="s">
        <v>957</v>
      </c>
      <c r="B879" s="1" t="s">
        <v>78</v>
      </c>
      <c r="C879" s="1" t="s">
        <v>79</v>
      </c>
      <c r="D879" s="1" t="s">
        <v>80</v>
      </c>
      <c r="E879" s="1" t="s">
        <v>23</v>
      </c>
      <c r="F879" s="1" t="s">
        <v>169</v>
      </c>
      <c r="G879" s="1" t="s">
        <v>74</v>
      </c>
      <c r="H879" s="2">
        <v>45441</v>
      </c>
      <c r="I879" s="1" t="s">
        <v>26</v>
      </c>
      <c r="J879" s="1" t="s">
        <v>605</v>
      </c>
      <c r="K879" s="1">
        <v>1</v>
      </c>
      <c r="L879" s="1"/>
      <c r="M879" s="1"/>
      <c r="N879" s="1">
        <v>774</v>
      </c>
      <c r="O879" s="1">
        <v>70</v>
      </c>
      <c r="P879" s="2">
        <v>45785</v>
      </c>
      <c r="Q879" s="1"/>
    </row>
    <row r="880" spans="1:17" x14ac:dyDescent="0.35">
      <c r="A880" s="1" t="s">
        <v>958</v>
      </c>
      <c r="B880" s="1" t="s">
        <v>61</v>
      </c>
      <c r="C880" s="1" t="s">
        <v>62</v>
      </c>
      <c r="D880" s="1" t="s">
        <v>63</v>
      </c>
      <c r="E880" s="1" t="s">
        <v>44</v>
      </c>
      <c r="F880" s="1" t="s">
        <v>169</v>
      </c>
      <c r="G880" s="1" t="s">
        <v>59</v>
      </c>
      <c r="H880" s="2">
        <v>45382</v>
      </c>
      <c r="I880" s="1" t="s">
        <v>66</v>
      </c>
      <c r="J880" s="1" t="s">
        <v>605</v>
      </c>
      <c r="K880" s="1">
        <v>1</v>
      </c>
      <c r="L880" s="1"/>
      <c r="M880" s="1"/>
      <c r="N880" s="1">
        <v>3600</v>
      </c>
      <c r="O880" s="1">
        <v>70</v>
      </c>
      <c r="P880" s="2">
        <v>45432</v>
      </c>
      <c r="Q880" s="1"/>
    </row>
    <row r="881" spans="1:17" x14ac:dyDescent="0.35">
      <c r="A881" s="1" t="s">
        <v>959</v>
      </c>
      <c r="B881" s="1" t="s">
        <v>35</v>
      </c>
      <c r="C881" s="1" t="s">
        <v>36</v>
      </c>
      <c r="D881" s="1" t="s">
        <v>37</v>
      </c>
      <c r="E881" s="1" t="s">
        <v>64</v>
      </c>
      <c r="F881" s="1" t="s">
        <v>169</v>
      </c>
      <c r="G881" s="1" t="s">
        <v>87</v>
      </c>
      <c r="H881" s="2">
        <v>45362</v>
      </c>
      <c r="I881" s="1" t="s">
        <v>66</v>
      </c>
      <c r="J881" s="1" t="s">
        <v>605</v>
      </c>
      <c r="K881" s="1">
        <v>1</v>
      </c>
      <c r="L881" s="1"/>
      <c r="M881" s="1"/>
      <c r="N881" s="1">
        <v>478</v>
      </c>
      <c r="O881" s="1">
        <v>20</v>
      </c>
      <c r="P881" s="2">
        <v>45690</v>
      </c>
      <c r="Q881" s="1"/>
    </row>
    <row r="882" spans="1:17" x14ac:dyDescent="0.35">
      <c r="A882" s="1" t="s">
        <v>960</v>
      </c>
      <c r="B882" s="1" t="s">
        <v>35</v>
      </c>
      <c r="C882" s="1" t="s">
        <v>36</v>
      </c>
      <c r="D882" s="1" t="s">
        <v>37</v>
      </c>
      <c r="E882" s="1" t="s">
        <v>47</v>
      </c>
      <c r="F882" s="1" t="s">
        <v>169</v>
      </c>
      <c r="G882" s="1" t="s">
        <v>48</v>
      </c>
      <c r="H882" s="2">
        <v>45431</v>
      </c>
      <c r="I882" s="1" t="s">
        <v>66</v>
      </c>
      <c r="J882" s="1" t="s">
        <v>605</v>
      </c>
      <c r="K882" s="1">
        <v>1</v>
      </c>
      <c r="L882" s="1"/>
      <c r="M882" s="1"/>
      <c r="N882" s="1">
        <v>6164</v>
      </c>
      <c r="O882" s="1">
        <v>40</v>
      </c>
      <c r="P882" s="2">
        <v>45694</v>
      </c>
      <c r="Q882" s="1"/>
    </row>
    <row r="883" spans="1:17" x14ac:dyDescent="0.35">
      <c r="A883" s="1" t="s">
        <v>961</v>
      </c>
      <c r="B883" s="1" t="s">
        <v>51</v>
      </c>
      <c r="C883" s="1" t="s">
        <v>52</v>
      </c>
      <c r="D883" s="1" t="s">
        <v>53</v>
      </c>
      <c r="E883" s="1" t="s">
        <v>76</v>
      </c>
      <c r="F883" s="1" t="s">
        <v>169</v>
      </c>
      <c r="G883" s="1" t="s">
        <v>85</v>
      </c>
      <c r="H883" s="2">
        <v>45384</v>
      </c>
      <c r="I883" s="1" t="s">
        <v>26</v>
      </c>
      <c r="J883" s="1" t="s">
        <v>605</v>
      </c>
      <c r="K883" s="1">
        <v>1</v>
      </c>
      <c r="L883" s="1"/>
      <c r="M883" s="1"/>
      <c r="N883" s="1">
        <v>1794</v>
      </c>
      <c r="O883" s="1">
        <v>50</v>
      </c>
      <c r="P883" s="2">
        <v>45441</v>
      </c>
      <c r="Q883" s="1"/>
    </row>
    <row r="884" spans="1:17" x14ac:dyDescent="0.35">
      <c r="A884" s="1" t="s">
        <v>962</v>
      </c>
      <c r="B884" s="1" t="s">
        <v>35</v>
      </c>
      <c r="C884" s="1" t="s">
        <v>36</v>
      </c>
      <c r="D884" s="1" t="s">
        <v>37</v>
      </c>
      <c r="E884" s="1" t="s">
        <v>54</v>
      </c>
      <c r="F884" s="1" t="s">
        <v>169</v>
      </c>
      <c r="G884" s="1" t="s">
        <v>85</v>
      </c>
      <c r="H884" s="2">
        <v>45293</v>
      </c>
      <c r="I884" s="1" t="s">
        <v>49</v>
      </c>
      <c r="J884" s="1" t="s">
        <v>605</v>
      </c>
      <c r="K884" s="1">
        <v>1</v>
      </c>
      <c r="L884" s="1"/>
      <c r="M884" s="1"/>
      <c r="N884" s="1">
        <v>6881</v>
      </c>
      <c r="O884" s="1">
        <v>20</v>
      </c>
      <c r="P884" s="2">
        <v>45513</v>
      </c>
      <c r="Q884" s="1"/>
    </row>
    <row r="885" spans="1:17" x14ac:dyDescent="0.35">
      <c r="A885" s="1" t="s">
        <v>963</v>
      </c>
      <c r="B885" s="1" t="s">
        <v>35</v>
      </c>
      <c r="C885" s="1" t="s">
        <v>36</v>
      </c>
      <c r="D885" s="1" t="s">
        <v>37</v>
      </c>
      <c r="E885" s="1" t="s">
        <v>76</v>
      </c>
      <c r="F885" s="1" t="s">
        <v>169</v>
      </c>
      <c r="G885" s="1" t="s">
        <v>39</v>
      </c>
      <c r="H885" s="2">
        <v>45404</v>
      </c>
      <c r="I885" s="1" t="s">
        <v>49</v>
      </c>
      <c r="J885" s="1" t="s">
        <v>605</v>
      </c>
      <c r="K885" s="1">
        <v>1</v>
      </c>
      <c r="L885" s="1"/>
      <c r="M885" s="1"/>
      <c r="N885" s="1">
        <v>1580</v>
      </c>
      <c r="O885" s="1">
        <v>10</v>
      </c>
      <c r="P885" s="2">
        <v>45759</v>
      </c>
      <c r="Q885" s="1"/>
    </row>
    <row r="886" spans="1:17" x14ac:dyDescent="0.35">
      <c r="A886" s="1" t="s">
        <v>964</v>
      </c>
      <c r="B886" s="1" t="s">
        <v>35</v>
      </c>
      <c r="C886" s="1" t="s">
        <v>36</v>
      </c>
      <c r="D886" s="1" t="s">
        <v>37</v>
      </c>
      <c r="E886" s="1" t="s">
        <v>38</v>
      </c>
      <c r="F886" s="1" t="s">
        <v>169</v>
      </c>
      <c r="G886" s="1" t="s">
        <v>39</v>
      </c>
      <c r="H886" s="2">
        <v>45360</v>
      </c>
      <c r="I886" s="1" t="s">
        <v>26</v>
      </c>
      <c r="J886" s="1" t="s">
        <v>605</v>
      </c>
      <c r="K886" s="1">
        <v>1</v>
      </c>
      <c r="L886" s="1"/>
      <c r="M886" s="1"/>
      <c r="N886" s="1">
        <v>4840</v>
      </c>
      <c r="O886" s="1">
        <v>10</v>
      </c>
      <c r="P886" s="2">
        <v>45587</v>
      </c>
      <c r="Q886" s="1"/>
    </row>
    <row r="887" spans="1:17" x14ac:dyDescent="0.35">
      <c r="A887" s="1" t="s">
        <v>965</v>
      </c>
      <c r="B887" s="1" t="s">
        <v>29</v>
      </c>
      <c r="C887" s="1" t="s">
        <v>30</v>
      </c>
      <c r="D887" s="1" t="s">
        <v>31</v>
      </c>
      <c r="E887" s="1" t="s">
        <v>100</v>
      </c>
      <c r="F887" s="1" t="s">
        <v>169</v>
      </c>
      <c r="G887" s="1" t="s">
        <v>48</v>
      </c>
      <c r="H887" s="2">
        <v>45322</v>
      </c>
      <c r="I887" s="1" t="s">
        <v>66</v>
      </c>
      <c r="J887" s="1" t="s">
        <v>605</v>
      </c>
      <c r="K887" s="1">
        <v>1</v>
      </c>
      <c r="L887" s="1"/>
      <c r="M887" s="1"/>
      <c r="N887" s="1">
        <v>5943</v>
      </c>
      <c r="O887" s="1">
        <v>30</v>
      </c>
      <c r="P887" s="2">
        <v>45483</v>
      </c>
      <c r="Q887" s="1"/>
    </row>
    <row r="888" spans="1:17" x14ac:dyDescent="0.35">
      <c r="A888" s="1" t="s">
        <v>966</v>
      </c>
      <c r="B888" s="1" t="s">
        <v>56</v>
      </c>
      <c r="C888" s="1" t="s">
        <v>57</v>
      </c>
      <c r="D888" s="1" t="s">
        <v>58</v>
      </c>
      <c r="E888" s="1" t="s">
        <v>23</v>
      </c>
      <c r="F888" s="1" t="s">
        <v>169</v>
      </c>
      <c r="G888" s="1" t="s">
        <v>48</v>
      </c>
      <c r="H888" s="2">
        <v>45322</v>
      </c>
      <c r="I888" s="1" t="s">
        <v>26</v>
      </c>
      <c r="J888" s="1" t="s">
        <v>605</v>
      </c>
      <c r="K888" s="1">
        <v>1</v>
      </c>
      <c r="L888" s="1"/>
      <c r="M888" s="1"/>
      <c r="N888" s="1">
        <v>4116</v>
      </c>
      <c r="O888" s="1">
        <v>90</v>
      </c>
      <c r="P888" s="2">
        <v>45602</v>
      </c>
      <c r="Q888" s="1"/>
    </row>
    <row r="889" spans="1:17" x14ac:dyDescent="0.35">
      <c r="A889" s="1" t="s">
        <v>967</v>
      </c>
      <c r="B889" s="1" t="s">
        <v>35</v>
      </c>
      <c r="C889" s="1" t="s">
        <v>36</v>
      </c>
      <c r="D889" s="1" t="s">
        <v>37</v>
      </c>
      <c r="E889" s="1" t="s">
        <v>44</v>
      </c>
      <c r="F889" s="1" t="s">
        <v>169</v>
      </c>
      <c r="G889" s="1" t="s">
        <v>48</v>
      </c>
      <c r="H889" s="2">
        <v>45418</v>
      </c>
      <c r="I889" s="1" t="s">
        <v>26</v>
      </c>
      <c r="J889" s="1" t="s">
        <v>605</v>
      </c>
      <c r="K889" s="1">
        <v>1</v>
      </c>
      <c r="L889" s="1"/>
      <c r="M889" s="1"/>
      <c r="N889" s="1">
        <v>4588</v>
      </c>
      <c r="O889" s="1">
        <v>30</v>
      </c>
      <c r="P889" s="2">
        <v>45722</v>
      </c>
      <c r="Q889" s="1"/>
    </row>
    <row r="890" spans="1:17" x14ac:dyDescent="0.35">
      <c r="A890" s="1" t="s">
        <v>968</v>
      </c>
      <c r="B890" s="1" t="s">
        <v>41</v>
      </c>
      <c r="C890" s="1" t="s">
        <v>42</v>
      </c>
      <c r="D890" s="1" t="s">
        <v>43</v>
      </c>
      <c r="E890" s="1" t="s">
        <v>23</v>
      </c>
      <c r="F890" s="1" t="s">
        <v>169</v>
      </c>
      <c r="G890" s="1" t="s">
        <v>39</v>
      </c>
      <c r="H890" s="2">
        <v>45321</v>
      </c>
      <c r="I890" s="1" t="s">
        <v>26</v>
      </c>
      <c r="J890" s="1" t="s">
        <v>605</v>
      </c>
      <c r="K890" s="1">
        <v>1</v>
      </c>
      <c r="L890" s="1"/>
      <c r="M890" s="1"/>
      <c r="N890" s="1">
        <v>7420</v>
      </c>
      <c r="O890" s="1">
        <v>80</v>
      </c>
      <c r="P890" s="2">
        <v>45552</v>
      </c>
      <c r="Q890" s="1"/>
    </row>
    <row r="891" spans="1:17" x14ac:dyDescent="0.35">
      <c r="A891" s="1" t="s">
        <v>969</v>
      </c>
      <c r="B891" s="1" t="s">
        <v>78</v>
      </c>
      <c r="C891" s="1" t="s">
        <v>79</v>
      </c>
      <c r="D891" s="1" t="s">
        <v>80</v>
      </c>
      <c r="E891" s="1" t="s">
        <v>54</v>
      </c>
      <c r="F891" s="1" t="s">
        <v>169</v>
      </c>
      <c r="G891" s="1" t="s">
        <v>39</v>
      </c>
      <c r="H891" s="2">
        <v>45357</v>
      </c>
      <c r="I891" s="1" t="s">
        <v>26</v>
      </c>
      <c r="J891" s="1" t="s">
        <v>605</v>
      </c>
      <c r="K891" s="1">
        <v>1</v>
      </c>
      <c r="L891" s="1"/>
      <c r="M891" s="1"/>
      <c r="N891" s="1">
        <v>1956</v>
      </c>
      <c r="O891" s="1">
        <v>40</v>
      </c>
      <c r="P891" s="2">
        <v>45514</v>
      </c>
      <c r="Q891" s="1"/>
    </row>
    <row r="892" spans="1:17" x14ac:dyDescent="0.35">
      <c r="A892" s="1" t="s">
        <v>970</v>
      </c>
      <c r="B892" s="1" t="s">
        <v>56</v>
      </c>
      <c r="C892" s="1" t="s">
        <v>57</v>
      </c>
      <c r="D892" s="1" t="s">
        <v>58</v>
      </c>
      <c r="E892" s="1" t="s">
        <v>23</v>
      </c>
      <c r="F892" s="1" t="s">
        <v>169</v>
      </c>
      <c r="G892" s="1" t="s">
        <v>85</v>
      </c>
      <c r="H892" s="2">
        <v>45428</v>
      </c>
      <c r="I892" s="1" t="s">
        <v>26</v>
      </c>
      <c r="J892" s="1" t="s">
        <v>605</v>
      </c>
      <c r="K892" s="1">
        <v>1</v>
      </c>
      <c r="L892" s="1"/>
      <c r="M892" s="1"/>
      <c r="N892" s="1">
        <v>3137</v>
      </c>
      <c r="O892" s="1">
        <v>30</v>
      </c>
      <c r="P892" s="2">
        <v>45448</v>
      </c>
      <c r="Q892" s="1"/>
    </row>
    <row r="893" spans="1:17" x14ac:dyDescent="0.35">
      <c r="A893" s="1" t="s">
        <v>971</v>
      </c>
      <c r="B893" s="1" t="s">
        <v>29</v>
      </c>
      <c r="C893" s="1" t="s">
        <v>30</v>
      </c>
      <c r="D893" s="1" t="s">
        <v>31</v>
      </c>
      <c r="E893" s="1" t="s">
        <v>47</v>
      </c>
      <c r="F893" s="1" t="s">
        <v>169</v>
      </c>
      <c r="G893" s="1" t="s">
        <v>48</v>
      </c>
      <c r="H893" s="2">
        <v>45382</v>
      </c>
      <c r="I893" s="1" t="s">
        <v>66</v>
      </c>
      <c r="J893" s="1" t="s">
        <v>605</v>
      </c>
      <c r="K893" s="1">
        <v>1</v>
      </c>
      <c r="L893" s="1"/>
      <c r="M893" s="1"/>
      <c r="N893" s="1">
        <v>3915</v>
      </c>
      <c r="O893" s="1">
        <v>20</v>
      </c>
      <c r="P893" s="2">
        <v>45415</v>
      </c>
      <c r="Q893" s="1"/>
    </row>
    <row r="894" spans="1:17" x14ac:dyDescent="0.35">
      <c r="A894" s="1" t="s">
        <v>972</v>
      </c>
      <c r="B894" s="1" t="s">
        <v>56</v>
      </c>
      <c r="C894" s="1" t="s">
        <v>57</v>
      </c>
      <c r="D894" s="1" t="s">
        <v>58</v>
      </c>
      <c r="E894" s="1" t="s">
        <v>68</v>
      </c>
      <c r="F894" s="1" t="s">
        <v>169</v>
      </c>
      <c r="G894" s="1" t="s">
        <v>85</v>
      </c>
      <c r="H894" s="2">
        <v>45434</v>
      </c>
      <c r="I894" s="1" t="s">
        <v>26</v>
      </c>
      <c r="J894" s="1" t="s">
        <v>605</v>
      </c>
      <c r="K894" s="1">
        <v>1</v>
      </c>
      <c r="L894" s="1"/>
      <c r="M894" s="1"/>
      <c r="N894" s="1">
        <v>764</v>
      </c>
      <c r="O894" s="1">
        <v>90</v>
      </c>
      <c r="P894" s="2">
        <v>45619</v>
      </c>
      <c r="Q894" s="1"/>
    </row>
    <row r="895" spans="1:17" x14ac:dyDescent="0.35">
      <c r="A895" s="1" t="s">
        <v>973</v>
      </c>
      <c r="B895" s="1" t="s">
        <v>41</v>
      </c>
      <c r="C895" s="1" t="s">
        <v>42</v>
      </c>
      <c r="D895" s="1" t="s">
        <v>43</v>
      </c>
      <c r="E895" s="1" t="s">
        <v>103</v>
      </c>
      <c r="F895" s="1" t="s">
        <v>169</v>
      </c>
      <c r="G895" s="1" t="s">
        <v>48</v>
      </c>
      <c r="H895" s="2">
        <v>45402</v>
      </c>
      <c r="I895" s="1" t="s">
        <v>66</v>
      </c>
      <c r="J895" s="1" t="s">
        <v>605</v>
      </c>
      <c r="K895" s="1">
        <v>1</v>
      </c>
      <c r="L895" s="1"/>
      <c r="M895" s="1"/>
      <c r="N895" s="1">
        <v>3298</v>
      </c>
      <c r="O895" s="1">
        <v>20</v>
      </c>
      <c r="P895" s="2">
        <v>45605</v>
      </c>
      <c r="Q895" s="1"/>
    </row>
    <row r="896" spans="1:17" x14ac:dyDescent="0.35">
      <c r="A896" s="1" t="s">
        <v>974</v>
      </c>
      <c r="B896" s="1" t="s">
        <v>20</v>
      </c>
      <c r="C896" s="1" t="s">
        <v>21</v>
      </c>
      <c r="D896" s="1" t="s">
        <v>22</v>
      </c>
      <c r="E896" s="1" t="s">
        <v>47</v>
      </c>
      <c r="F896" s="1" t="s">
        <v>169</v>
      </c>
      <c r="G896" s="1" t="s">
        <v>25</v>
      </c>
      <c r="H896" s="2">
        <v>45440</v>
      </c>
      <c r="I896" s="1" t="s">
        <v>66</v>
      </c>
      <c r="J896" s="1" t="s">
        <v>605</v>
      </c>
      <c r="K896" s="1">
        <v>1</v>
      </c>
      <c r="L896" s="1"/>
      <c r="M896" s="1"/>
      <c r="N896" s="1">
        <v>5766</v>
      </c>
      <c r="O896" s="1">
        <v>20</v>
      </c>
      <c r="P896" s="2">
        <v>45496</v>
      </c>
      <c r="Q896" s="1"/>
    </row>
    <row r="897" spans="1:17" x14ac:dyDescent="0.35">
      <c r="A897" s="1" t="s">
        <v>975</v>
      </c>
      <c r="B897" s="1" t="s">
        <v>71</v>
      </c>
      <c r="C897" s="1" t="s">
        <v>72</v>
      </c>
      <c r="D897" s="1" t="s">
        <v>73</v>
      </c>
      <c r="E897" s="1" t="s">
        <v>47</v>
      </c>
      <c r="F897" s="1" t="s">
        <v>169</v>
      </c>
      <c r="G897" s="1" t="s">
        <v>39</v>
      </c>
      <c r="H897" s="2">
        <v>45415</v>
      </c>
      <c r="I897" s="1" t="s">
        <v>66</v>
      </c>
      <c r="J897" s="1" t="s">
        <v>605</v>
      </c>
      <c r="K897" s="1">
        <v>1</v>
      </c>
      <c r="L897" s="1"/>
      <c r="M897" s="1"/>
      <c r="N897" s="1">
        <v>1937</v>
      </c>
      <c r="O897" s="1">
        <v>30</v>
      </c>
      <c r="P897" s="2">
        <v>45469</v>
      </c>
      <c r="Q897" s="1"/>
    </row>
    <row r="898" spans="1:17" x14ac:dyDescent="0.35">
      <c r="A898" s="1" t="s">
        <v>976</v>
      </c>
      <c r="B898" s="1" t="s">
        <v>20</v>
      </c>
      <c r="C898" s="1" t="s">
        <v>21</v>
      </c>
      <c r="D898" s="1" t="s">
        <v>22</v>
      </c>
      <c r="E898" s="1" t="s">
        <v>54</v>
      </c>
      <c r="F898" s="1" t="s">
        <v>169</v>
      </c>
      <c r="G898" s="1" t="s">
        <v>33</v>
      </c>
      <c r="H898" s="2">
        <v>45333</v>
      </c>
      <c r="I898" s="1" t="s">
        <v>66</v>
      </c>
      <c r="J898" s="1" t="s">
        <v>605</v>
      </c>
      <c r="K898" s="1">
        <v>1</v>
      </c>
      <c r="L898" s="1"/>
      <c r="M898" s="1"/>
      <c r="N898" s="1">
        <v>6782</v>
      </c>
      <c r="O898" s="1">
        <v>60</v>
      </c>
      <c r="P898" s="2">
        <v>45383</v>
      </c>
      <c r="Q898" s="1"/>
    </row>
    <row r="899" spans="1:17" x14ac:dyDescent="0.35">
      <c r="A899" s="1" t="s">
        <v>977</v>
      </c>
      <c r="B899" s="1" t="s">
        <v>20</v>
      </c>
      <c r="C899" s="1" t="s">
        <v>21</v>
      </c>
      <c r="D899" s="1" t="s">
        <v>22</v>
      </c>
      <c r="E899" s="1" t="s">
        <v>103</v>
      </c>
      <c r="F899" s="1" t="s">
        <v>169</v>
      </c>
      <c r="G899" s="1" t="s">
        <v>33</v>
      </c>
      <c r="H899" s="2">
        <v>45368</v>
      </c>
      <c r="I899" s="1" t="s">
        <v>66</v>
      </c>
      <c r="J899" s="1" t="s">
        <v>605</v>
      </c>
      <c r="K899" s="1">
        <v>1</v>
      </c>
      <c r="L899" s="1"/>
      <c r="M899" s="1"/>
      <c r="N899" s="1">
        <v>2270</v>
      </c>
      <c r="O899" s="1">
        <v>10</v>
      </c>
      <c r="P899" s="2">
        <v>45553</v>
      </c>
      <c r="Q899" s="1"/>
    </row>
    <row r="900" spans="1:17" x14ac:dyDescent="0.35">
      <c r="A900" s="1" t="s">
        <v>978</v>
      </c>
      <c r="B900" s="1" t="s">
        <v>41</v>
      </c>
      <c r="C900" s="1" t="s">
        <v>42</v>
      </c>
      <c r="D900" s="1" t="s">
        <v>43</v>
      </c>
      <c r="E900" s="1" t="s">
        <v>120</v>
      </c>
      <c r="F900" s="1" t="s">
        <v>169</v>
      </c>
      <c r="G900" s="1" t="s">
        <v>39</v>
      </c>
      <c r="H900" s="2">
        <v>45380</v>
      </c>
      <c r="I900" s="1" t="s">
        <v>66</v>
      </c>
      <c r="J900" s="1" t="s">
        <v>605</v>
      </c>
      <c r="K900" s="1">
        <v>1</v>
      </c>
      <c r="L900" s="1"/>
      <c r="M900" s="1"/>
      <c r="N900" s="1">
        <v>7722</v>
      </c>
      <c r="O900" s="1">
        <v>80</v>
      </c>
      <c r="P900" s="2">
        <v>45544</v>
      </c>
      <c r="Q900" s="1"/>
    </row>
    <row r="901" spans="1:17" x14ac:dyDescent="0.35">
      <c r="A901" s="1" t="s">
        <v>979</v>
      </c>
      <c r="B901" s="1" t="s">
        <v>51</v>
      </c>
      <c r="C901" s="1" t="s">
        <v>52</v>
      </c>
      <c r="D901" s="1" t="s">
        <v>53</v>
      </c>
      <c r="E901" s="1" t="s">
        <v>47</v>
      </c>
      <c r="F901" s="1" t="s">
        <v>169</v>
      </c>
      <c r="G901" s="1" t="s">
        <v>74</v>
      </c>
      <c r="H901" s="2">
        <v>45430</v>
      </c>
      <c r="I901" s="1" t="s">
        <v>66</v>
      </c>
      <c r="J901" s="1" t="s">
        <v>605</v>
      </c>
      <c r="K901" s="1">
        <v>1</v>
      </c>
      <c r="L901" s="1"/>
      <c r="M901" s="1"/>
      <c r="N901" s="1">
        <v>3419</v>
      </c>
      <c r="O901" s="1">
        <v>90</v>
      </c>
      <c r="P901" s="2">
        <v>45707</v>
      </c>
      <c r="Q901" s="1"/>
    </row>
    <row r="902" spans="1:17" x14ac:dyDescent="0.35">
      <c r="A902" s="1" t="s">
        <v>980</v>
      </c>
      <c r="B902" s="1" t="s">
        <v>41</v>
      </c>
      <c r="C902" s="1" t="s">
        <v>42</v>
      </c>
      <c r="D902" s="1" t="s">
        <v>43</v>
      </c>
      <c r="E902" s="1" t="s">
        <v>38</v>
      </c>
      <c r="F902" s="1" t="s">
        <v>169</v>
      </c>
      <c r="G902" s="1" t="s">
        <v>85</v>
      </c>
      <c r="H902" s="2">
        <v>45351</v>
      </c>
      <c r="I902" s="1" t="s">
        <v>26</v>
      </c>
      <c r="J902" s="1" t="s">
        <v>605</v>
      </c>
      <c r="K902" s="1">
        <v>1</v>
      </c>
      <c r="L902" s="1"/>
      <c r="M902" s="1"/>
      <c r="N902" s="1">
        <v>7103</v>
      </c>
      <c r="O902" s="1">
        <v>50</v>
      </c>
      <c r="P902" s="2">
        <v>45661</v>
      </c>
      <c r="Q902" s="1"/>
    </row>
    <row r="903" spans="1:17" x14ac:dyDescent="0.35">
      <c r="A903" s="1" t="s">
        <v>981</v>
      </c>
      <c r="B903" s="1" t="s">
        <v>35</v>
      </c>
      <c r="C903" s="1" t="s">
        <v>36</v>
      </c>
      <c r="D903" s="1" t="s">
        <v>37</v>
      </c>
      <c r="E903" s="1" t="s">
        <v>54</v>
      </c>
      <c r="F903" s="1" t="s">
        <v>169</v>
      </c>
      <c r="G903" s="1" t="s">
        <v>48</v>
      </c>
      <c r="H903" s="2">
        <v>45371</v>
      </c>
      <c r="I903" s="1" t="s">
        <v>66</v>
      </c>
      <c r="J903" s="1" t="s">
        <v>605</v>
      </c>
      <c r="K903" s="1">
        <v>1</v>
      </c>
      <c r="L903" s="1"/>
      <c r="M903" s="1"/>
      <c r="N903" s="1">
        <v>7155</v>
      </c>
      <c r="O903" s="1">
        <v>40</v>
      </c>
      <c r="P903" s="2">
        <v>45703</v>
      </c>
      <c r="Q903" s="1"/>
    </row>
    <row r="904" spans="1:17" x14ac:dyDescent="0.35">
      <c r="A904" s="1" t="s">
        <v>982</v>
      </c>
      <c r="B904" s="1" t="s">
        <v>56</v>
      </c>
      <c r="C904" s="1" t="s">
        <v>57</v>
      </c>
      <c r="D904" s="1" t="s">
        <v>58</v>
      </c>
      <c r="E904" s="1" t="s">
        <v>100</v>
      </c>
      <c r="F904" s="1" t="s">
        <v>169</v>
      </c>
      <c r="G904" s="1" t="s">
        <v>33</v>
      </c>
      <c r="H904" s="2">
        <v>45293</v>
      </c>
      <c r="I904" s="1" t="s">
        <v>26</v>
      </c>
      <c r="J904" s="1" t="s">
        <v>605</v>
      </c>
      <c r="K904" s="1">
        <v>1</v>
      </c>
      <c r="L904" s="1"/>
      <c r="M904" s="1"/>
      <c r="N904" s="1">
        <v>7505</v>
      </c>
      <c r="O904" s="1">
        <v>50</v>
      </c>
      <c r="P904" s="2">
        <v>45529</v>
      </c>
      <c r="Q904" s="1"/>
    </row>
    <row r="905" spans="1:17" x14ac:dyDescent="0.35">
      <c r="A905" s="1" t="s">
        <v>983</v>
      </c>
      <c r="B905" s="1" t="s">
        <v>35</v>
      </c>
      <c r="C905" s="1" t="s">
        <v>36</v>
      </c>
      <c r="D905" s="1" t="s">
        <v>37</v>
      </c>
      <c r="E905" s="1" t="s">
        <v>23</v>
      </c>
      <c r="F905" s="1" t="s">
        <v>169</v>
      </c>
      <c r="G905" s="1" t="s">
        <v>33</v>
      </c>
      <c r="H905" s="2">
        <v>45418</v>
      </c>
      <c r="I905" s="1" t="s">
        <v>26</v>
      </c>
      <c r="J905" s="1" t="s">
        <v>605</v>
      </c>
      <c r="K905" s="1">
        <v>1</v>
      </c>
      <c r="L905" s="1"/>
      <c r="M905" s="1"/>
      <c r="N905" s="1">
        <v>1076</v>
      </c>
      <c r="O905" s="1">
        <v>20</v>
      </c>
      <c r="P905" s="2">
        <v>45508</v>
      </c>
      <c r="Q905" s="1"/>
    </row>
    <row r="906" spans="1:17" x14ac:dyDescent="0.35">
      <c r="A906" s="1" t="s">
        <v>984</v>
      </c>
      <c r="B906" s="1" t="s">
        <v>41</v>
      </c>
      <c r="C906" s="1" t="s">
        <v>42</v>
      </c>
      <c r="D906" s="1" t="s">
        <v>43</v>
      </c>
      <c r="E906" s="1" t="s">
        <v>47</v>
      </c>
      <c r="F906" s="1" t="s">
        <v>169</v>
      </c>
      <c r="G906" s="1" t="s">
        <v>48</v>
      </c>
      <c r="H906" s="2">
        <v>45340</v>
      </c>
      <c r="I906" s="1" t="s">
        <v>26</v>
      </c>
      <c r="J906" s="1" t="s">
        <v>605</v>
      </c>
      <c r="K906" s="1">
        <v>1</v>
      </c>
      <c r="L906" s="1"/>
      <c r="M906" s="1"/>
      <c r="N906" s="1">
        <v>3880</v>
      </c>
      <c r="O906" s="1">
        <v>20</v>
      </c>
      <c r="P906" s="2">
        <v>45421</v>
      </c>
      <c r="Q906" s="1"/>
    </row>
    <row r="907" spans="1:17" x14ac:dyDescent="0.35">
      <c r="A907" s="1" t="s">
        <v>985</v>
      </c>
      <c r="B907" s="1" t="s">
        <v>61</v>
      </c>
      <c r="C907" s="1" t="s">
        <v>62</v>
      </c>
      <c r="D907" s="1" t="s">
        <v>63</v>
      </c>
      <c r="E907" s="1" t="s">
        <v>103</v>
      </c>
      <c r="F907" s="1" t="s">
        <v>169</v>
      </c>
      <c r="G907" s="1" t="s">
        <v>39</v>
      </c>
      <c r="H907" s="2">
        <v>45349</v>
      </c>
      <c r="I907" s="1" t="s">
        <v>49</v>
      </c>
      <c r="J907" s="1" t="s">
        <v>605</v>
      </c>
      <c r="K907" s="1">
        <v>1</v>
      </c>
      <c r="L907" s="1"/>
      <c r="M907" s="1"/>
      <c r="N907" s="1">
        <v>1854</v>
      </c>
      <c r="O907" s="1">
        <v>20</v>
      </c>
      <c r="P907" s="2">
        <v>45546</v>
      </c>
      <c r="Q907" s="1"/>
    </row>
    <row r="908" spans="1:17" x14ac:dyDescent="0.35">
      <c r="A908" s="1" t="s">
        <v>986</v>
      </c>
      <c r="B908" s="1" t="s">
        <v>78</v>
      </c>
      <c r="C908" s="1" t="s">
        <v>79</v>
      </c>
      <c r="D908" s="1" t="s">
        <v>80</v>
      </c>
      <c r="E908" s="1" t="s">
        <v>84</v>
      </c>
      <c r="F908" s="1" t="s">
        <v>169</v>
      </c>
      <c r="G908" s="1" t="s">
        <v>74</v>
      </c>
      <c r="H908" s="2">
        <v>45390</v>
      </c>
      <c r="I908" s="1" t="s">
        <v>66</v>
      </c>
      <c r="J908" s="1" t="s">
        <v>605</v>
      </c>
      <c r="K908" s="1">
        <v>1</v>
      </c>
      <c r="L908" s="1"/>
      <c r="M908" s="1"/>
      <c r="N908" s="1">
        <v>6316</v>
      </c>
      <c r="O908" s="1">
        <v>40</v>
      </c>
      <c r="P908" s="2">
        <v>45649</v>
      </c>
      <c r="Q908" s="1"/>
    </row>
    <row r="909" spans="1:17" x14ac:dyDescent="0.35">
      <c r="A909" s="1" t="s">
        <v>987</v>
      </c>
      <c r="B909" s="1" t="s">
        <v>35</v>
      </c>
      <c r="C909" s="1" t="s">
        <v>36</v>
      </c>
      <c r="D909" s="1" t="s">
        <v>37</v>
      </c>
      <c r="E909" s="1" t="s">
        <v>23</v>
      </c>
      <c r="F909" s="1" t="s">
        <v>169</v>
      </c>
      <c r="G909" s="1" t="s">
        <v>48</v>
      </c>
      <c r="H909" s="2">
        <v>45422</v>
      </c>
      <c r="I909" s="1" t="s">
        <v>66</v>
      </c>
      <c r="J909" s="1" t="s">
        <v>605</v>
      </c>
      <c r="K909" s="1">
        <v>1</v>
      </c>
      <c r="L909" s="1"/>
      <c r="M909" s="1"/>
      <c r="N909" s="1">
        <v>7557</v>
      </c>
      <c r="O909" s="1">
        <v>90</v>
      </c>
      <c r="P909" s="2">
        <v>45696</v>
      </c>
      <c r="Q909" s="1"/>
    </row>
    <row r="910" spans="1:17" x14ac:dyDescent="0.35">
      <c r="A910" s="1" t="s">
        <v>988</v>
      </c>
      <c r="B910" s="1" t="s">
        <v>51</v>
      </c>
      <c r="C910" s="1" t="s">
        <v>52</v>
      </c>
      <c r="D910" s="1" t="s">
        <v>53</v>
      </c>
      <c r="E910" s="1" t="s">
        <v>23</v>
      </c>
      <c r="F910" s="1" t="s">
        <v>169</v>
      </c>
      <c r="G910" s="1" t="s">
        <v>87</v>
      </c>
      <c r="H910" s="2">
        <v>45380</v>
      </c>
      <c r="I910" s="1" t="s">
        <v>66</v>
      </c>
      <c r="J910" s="1" t="s">
        <v>605</v>
      </c>
      <c r="K910" s="1">
        <v>1</v>
      </c>
      <c r="L910" s="1"/>
      <c r="M910" s="1"/>
      <c r="N910" s="1">
        <v>5533</v>
      </c>
      <c r="O910" s="1">
        <v>60</v>
      </c>
      <c r="P910" s="2">
        <v>45656</v>
      </c>
      <c r="Q910" s="1"/>
    </row>
    <row r="911" spans="1:17" x14ac:dyDescent="0.35">
      <c r="A911" s="1" t="s">
        <v>989</v>
      </c>
      <c r="B911" s="1" t="s">
        <v>61</v>
      </c>
      <c r="C911" s="1" t="s">
        <v>62</v>
      </c>
      <c r="D911" s="1" t="s">
        <v>63</v>
      </c>
      <c r="E911" s="1" t="s">
        <v>32</v>
      </c>
      <c r="F911" s="1" t="s">
        <v>169</v>
      </c>
      <c r="G911" s="1" t="s">
        <v>85</v>
      </c>
      <c r="H911" s="2">
        <v>45363</v>
      </c>
      <c r="I911" s="1" t="s">
        <v>66</v>
      </c>
      <c r="J911" s="1" t="s">
        <v>605</v>
      </c>
      <c r="K911" s="1">
        <v>1</v>
      </c>
      <c r="L911" s="1"/>
      <c r="M911" s="1"/>
      <c r="N911" s="1">
        <v>3045</v>
      </c>
      <c r="O911" s="1">
        <v>20</v>
      </c>
      <c r="P911" s="2">
        <v>45411</v>
      </c>
      <c r="Q911" s="1"/>
    </row>
    <row r="912" spans="1:17" x14ac:dyDescent="0.35">
      <c r="A912" s="1" t="s">
        <v>990</v>
      </c>
      <c r="B912" s="1" t="s">
        <v>41</v>
      </c>
      <c r="C912" s="1" t="s">
        <v>42</v>
      </c>
      <c r="D912" s="1" t="s">
        <v>43</v>
      </c>
      <c r="E912" s="1" t="s">
        <v>54</v>
      </c>
      <c r="F912" s="1" t="s">
        <v>169</v>
      </c>
      <c r="G912" s="1" t="s">
        <v>59</v>
      </c>
      <c r="H912" s="2">
        <v>45352</v>
      </c>
      <c r="I912" s="1" t="s">
        <v>66</v>
      </c>
      <c r="J912" s="1" t="s">
        <v>605</v>
      </c>
      <c r="K912" s="1">
        <v>1</v>
      </c>
      <c r="L912" s="1"/>
      <c r="M912" s="1"/>
      <c r="N912" s="1">
        <v>6633</v>
      </c>
      <c r="O912" s="1">
        <v>100</v>
      </c>
      <c r="P912" s="2">
        <v>45586</v>
      </c>
      <c r="Q912" s="1"/>
    </row>
    <row r="913" spans="1:17" x14ac:dyDescent="0.35">
      <c r="A913" s="1" t="s">
        <v>991</v>
      </c>
      <c r="B913" s="1" t="s">
        <v>78</v>
      </c>
      <c r="C913" s="1" t="s">
        <v>79</v>
      </c>
      <c r="D913" s="1" t="s">
        <v>80</v>
      </c>
      <c r="E913" s="1" t="s">
        <v>47</v>
      </c>
      <c r="F913" s="1" t="s">
        <v>169</v>
      </c>
      <c r="G913" s="1" t="s">
        <v>33</v>
      </c>
      <c r="H913" s="2">
        <v>45331</v>
      </c>
      <c r="I913" s="1" t="s">
        <v>49</v>
      </c>
      <c r="J913" s="1" t="s">
        <v>605</v>
      </c>
      <c r="K913" s="1">
        <v>1</v>
      </c>
      <c r="L913" s="1"/>
      <c r="M913" s="1"/>
      <c r="N913" s="1">
        <v>707</v>
      </c>
      <c r="O913" s="1">
        <v>30</v>
      </c>
      <c r="P913" s="2">
        <v>45351</v>
      </c>
      <c r="Q913" s="1"/>
    </row>
    <row r="914" spans="1:17" x14ac:dyDescent="0.35">
      <c r="A914" s="1" t="s">
        <v>992</v>
      </c>
      <c r="B914" s="1" t="s">
        <v>35</v>
      </c>
      <c r="C914" s="1" t="s">
        <v>36</v>
      </c>
      <c r="D914" s="1" t="s">
        <v>37</v>
      </c>
      <c r="E914" s="1" t="s">
        <v>47</v>
      </c>
      <c r="F914" s="1" t="s">
        <v>169</v>
      </c>
      <c r="G914" s="1" t="s">
        <v>48</v>
      </c>
      <c r="H914" s="2">
        <v>45347</v>
      </c>
      <c r="I914" s="1" t="s">
        <v>26</v>
      </c>
      <c r="J914" s="1" t="s">
        <v>605</v>
      </c>
      <c r="K914" s="1">
        <v>1</v>
      </c>
      <c r="L914" s="1"/>
      <c r="M914" s="1"/>
      <c r="N914" s="1">
        <v>2422</v>
      </c>
      <c r="O914" s="1">
        <v>30</v>
      </c>
      <c r="P914" s="2">
        <v>45645</v>
      </c>
      <c r="Q914" s="1"/>
    </row>
    <row r="915" spans="1:17" x14ac:dyDescent="0.35">
      <c r="A915" s="1" t="s">
        <v>993</v>
      </c>
      <c r="B915" s="1" t="s">
        <v>51</v>
      </c>
      <c r="C915" s="1" t="s">
        <v>52</v>
      </c>
      <c r="D915" s="1" t="s">
        <v>53</v>
      </c>
      <c r="E915" s="1" t="s">
        <v>47</v>
      </c>
      <c r="F915" s="1" t="s">
        <v>169</v>
      </c>
      <c r="G915" s="1" t="s">
        <v>48</v>
      </c>
      <c r="H915" s="2">
        <v>45345</v>
      </c>
      <c r="I915" s="1" t="s">
        <v>66</v>
      </c>
      <c r="J915" s="1" t="s">
        <v>605</v>
      </c>
      <c r="K915" s="1">
        <v>1</v>
      </c>
      <c r="L915" s="1"/>
      <c r="M915" s="1"/>
      <c r="N915" s="1">
        <v>4070</v>
      </c>
      <c r="O915" s="1">
        <v>60</v>
      </c>
      <c r="P915" s="2">
        <v>45386</v>
      </c>
      <c r="Q915" s="1"/>
    </row>
    <row r="916" spans="1:17" x14ac:dyDescent="0.35">
      <c r="A916" s="1" t="s">
        <v>994</v>
      </c>
      <c r="B916" s="1" t="s">
        <v>20</v>
      </c>
      <c r="C916" s="1" t="s">
        <v>21</v>
      </c>
      <c r="D916" s="1" t="s">
        <v>22</v>
      </c>
      <c r="E916" s="1" t="s">
        <v>23</v>
      </c>
      <c r="F916" s="1" t="s">
        <v>169</v>
      </c>
      <c r="G916" s="1" t="s">
        <v>48</v>
      </c>
      <c r="H916" s="2">
        <v>45308</v>
      </c>
      <c r="I916" s="1" t="s">
        <v>66</v>
      </c>
      <c r="J916" s="1" t="s">
        <v>605</v>
      </c>
      <c r="K916" s="1">
        <v>1</v>
      </c>
      <c r="L916" s="1"/>
      <c r="M916" s="1"/>
      <c r="N916" s="1">
        <v>2596</v>
      </c>
      <c r="O916" s="1">
        <v>20</v>
      </c>
      <c r="P916" s="2">
        <v>45448</v>
      </c>
      <c r="Q916" s="1"/>
    </row>
    <row r="917" spans="1:17" x14ac:dyDescent="0.35">
      <c r="A917" s="1" t="s">
        <v>995</v>
      </c>
      <c r="B917" s="1" t="s">
        <v>41</v>
      </c>
      <c r="C917" s="1" t="s">
        <v>42</v>
      </c>
      <c r="D917" s="1" t="s">
        <v>43</v>
      </c>
      <c r="E917" s="1" t="s">
        <v>47</v>
      </c>
      <c r="F917" s="1" t="s">
        <v>169</v>
      </c>
      <c r="G917" s="1" t="s">
        <v>87</v>
      </c>
      <c r="H917" s="2">
        <v>45337</v>
      </c>
      <c r="I917" s="1" t="s">
        <v>26</v>
      </c>
      <c r="J917" s="1" t="s">
        <v>605</v>
      </c>
      <c r="K917" s="1">
        <v>1</v>
      </c>
      <c r="L917" s="1"/>
      <c r="M917" s="1"/>
      <c r="N917" s="1">
        <v>4915</v>
      </c>
      <c r="O917" s="1">
        <v>40</v>
      </c>
      <c r="P917" s="2">
        <v>45625</v>
      </c>
      <c r="Q917" s="1"/>
    </row>
    <row r="918" spans="1:17" x14ac:dyDescent="0.35">
      <c r="A918" s="1" t="s">
        <v>996</v>
      </c>
      <c r="B918" s="1" t="s">
        <v>35</v>
      </c>
      <c r="C918" s="1" t="s">
        <v>36</v>
      </c>
      <c r="D918" s="1" t="s">
        <v>37</v>
      </c>
      <c r="E918" s="1" t="s">
        <v>44</v>
      </c>
      <c r="F918" s="1" t="s">
        <v>169</v>
      </c>
      <c r="G918" s="1" t="s">
        <v>59</v>
      </c>
      <c r="H918" s="2">
        <v>45375</v>
      </c>
      <c r="I918" s="1" t="s">
        <v>49</v>
      </c>
      <c r="J918" s="1" t="s">
        <v>605</v>
      </c>
      <c r="K918" s="1">
        <v>1</v>
      </c>
      <c r="L918" s="1"/>
      <c r="M918" s="1"/>
      <c r="N918" s="1">
        <v>7272</v>
      </c>
      <c r="O918" s="1">
        <v>60</v>
      </c>
      <c r="P918" s="2">
        <v>45713</v>
      </c>
      <c r="Q918" s="1"/>
    </row>
    <row r="919" spans="1:17" x14ac:dyDescent="0.35">
      <c r="A919" s="1" t="s">
        <v>997</v>
      </c>
      <c r="B919" s="1" t="s">
        <v>35</v>
      </c>
      <c r="C919" s="1" t="s">
        <v>36</v>
      </c>
      <c r="D919" s="1" t="s">
        <v>37</v>
      </c>
      <c r="E919" s="1" t="s">
        <v>47</v>
      </c>
      <c r="F919" s="1" t="s">
        <v>169</v>
      </c>
      <c r="G919" s="1" t="s">
        <v>87</v>
      </c>
      <c r="H919" s="2">
        <v>45379</v>
      </c>
      <c r="I919" s="1" t="s">
        <v>66</v>
      </c>
      <c r="J919" s="1" t="s">
        <v>605</v>
      </c>
      <c r="K919" s="1">
        <v>1</v>
      </c>
      <c r="L919" s="1"/>
      <c r="M919" s="1"/>
      <c r="N919" s="1">
        <v>2908</v>
      </c>
      <c r="O919" s="1">
        <v>40</v>
      </c>
      <c r="P919" s="2">
        <v>45574</v>
      </c>
      <c r="Q919" s="1"/>
    </row>
    <row r="920" spans="1:17" x14ac:dyDescent="0.35">
      <c r="A920" s="1" t="s">
        <v>998</v>
      </c>
      <c r="B920" s="1" t="s">
        <v>56</v>
      </c>
      <c r="C920" s="1" t="s">
        <v>57</v>
      </c>
      <c r="D920" s="1" t="s">
        <v>58</v>
      </c>
      <c r="E920" s="1" t="s">
        <v>23</v>
      </c>
      <c r="F920" s="1" t="s">
        <v>169</v>
      </c>
      <c r="G920" s="1" t="s">
        <v>48</v>
      </c>
      <c r="H920" s="2">
        <v>45416</v>
      </c>
      <c r="I920" s="1" t="s">
        <v>26</v>
      </c>
      <c r="J920" s="1" t="s">
        <v>605</v>
      </c>
      <c r="K920" s="1">
        <v>1</v>
      </c>
      <c r="L920" s="1"/>
      <c r="M920" s="1"/>
      <c r="N920" s="1">
        <v>1508</v>
      </c>
      <c r="O920" s="1">
        <v>50</v>
      </c>
      <c r="P920" s="2">
        <v>45578</v>
      </c>
      <c r="Q920" s="1"/>
    </row>
    <row r="921" spans="1:17" x14ac:dyDescent="0.35">
      <c r="A921" s="1" t="s">
        <v>999</v>
      </c>
      <c r="B921" s="1" t="s">
        <v>61</v>
      </c>
      <c r="C921" s="1" t="s">
        <v>62</v>
      </c>
      <c r="D921" s="1" t="s">
        <v>63</v>
      </c>
      <c r="E921" s="1" t="s">
        <v>84</v>
      </c>
      <c r="F921" s="1" t="s">
        <v>169</v>
      </c>
      <c r="G921" s="1" t="s">
        <v>48</v>
      </c>
      <c r="H921" s="2">
        <v>45363</v>
      </c>
      <c r="I921" s="1" t="s">
        <v>26</v>
      </c>
      <c r="J921" s="1" t="s">
        <v>605</v>
      </c>
      <c r="K921" s="1">
        <v>1</v>
      </c>
      <c r="L921" s="1"/>
      <c r="M921" s="1"/>
      <c r="N921" s="1">
        <v>349</v>
      </c>
      <c r="O921" s="1">
        <v>60</v>
      </c>
      <c r="P921" s="2">
        <v>45700</v>
      </c>
      <c r="Q921" s="1"/>
    </row>
    <row r="922" spans="1:17" x14ac:dyDescent="0.35">
      <c r="A922" s="1" t="s">
        <v>1000</v>
      </c>
      <c r="B922" s="1" t="s">
        <v>61</v>
      </c>
      <c r="C922" s="1" t="s">
        <v>62</v>
      </c>
      <c r="D922" s="1" t="s">
        <v>63</v>
      </c>
      <c r="E922" s="1" t="s">
        <v>23</v>
      </c>
      <c r="F922" s="1" t="s">
        <v>169</v>
      </c>
      <c r="G922" s="1" t="s">
        <v>39</v>
      </c>
      <c r="H922" s="2">
        <v>45352</v>
      </c>
      <c r="I922" s="1" t="s">
        <v>66</v>
      </c>
      <c r="J922" s="1" t="s">
        <v>605</v>
      </c>
      <c r="K922" s="1">
        <v>1</v>
      </c>
      <c r="L922" s="1"/>
      <c r="M922" s="1"/>
      <c r="N922" s="1">
        <v>6829</v>
      </c>
      <c r="O922" s="1">
        <v>40</v>
      </c>
      <c r="P922" s="2">
        <v>45518</v>
      </c>
      <c r="Q922" s="1"/>
    </row>
    <row r="923" spans="1:17" x14ac:dyDescent="0.35">
      <c r="A923" s="1" t="s">
        <v>1001</v>
      </c>
      <c r="B923" s="1" t="s">
        <v>35</v>
      </c>
      <c r="C923" s="1" t="s">
        <v>36</v>
      </c>
      <c r="D923" s="1" t="s">
        <v>37</v>
      </c>
      <c r="E923" s="1" t="s">
        <v>120</v>
      </c>
      <c r="F923" s="1" t="s">
        <v>169</v>
      </c>
      <c r="G923" s="1" t="s">
        <v>33</v>
      </c>
      <c r="H923" s="2">
        <v>45371</v>
      </c>
      <c r="I923" s="1" t="s">
        <v>66</v>
      </c>
      <c r="J923" s="1" t="s">
        <v>605</v>
      </c>
      <c r="K923" s="1">
        <v>1</v>
      </c>
      <c r="L923" s="1"/>
      <c r="M923" s="1"/>
      <c r="N923" s="1">
        <v>1866</v>
      </c>
      <c r="O923" s="1">
        <v>20</v>
      </c>
      <c r="P923" s="2">
        <v>45578</v>
      </c>
      <c r="Q923" s="1"/>
    </row>
    <row r="924" spans="1:17" x14ac:dyDescent="0.35">
      <c r="A924" s="1" t="s">
        <v>1002</v>
      </c>
      <c r="B924" s="1" t="s">
        <v>41</v>
      </c>
      <c r="C924" s="1" t="s">
        <v>42</v>
      </c>
      <c r="D924" s="1" t="s">
        <v>43</v>
      </c>
      <c r="E924" s="1" t="s">
        <v>76</v>
      </c>
      <c r="F924" s="1" t="s">
        <v>169</v>
      </c>
      <c r="G924" s="1" t="s">
        <v>39</v>
      </c>
      <c r="H924" s="2">
        <v>45371</v>
      </c>
      <c r="I924" s="1" t="s">
        <v>66</v>
      </c>
      <c r="J924" s="1" t="s">
        <v>605</v>
      </c>
      <c r="K924" s="1">
        <v>1</v>
      </c>
      <c r="L924" s="1"/>
      <c r="M924" s="1"/>
      <c r="N924" s="1">
        <v>2334</v>
      </c>
      <c r="O924" s="1">
        <v>60</v>
      </c>
      <c r="P924" s="2">
        <v>45496</v>
      </c>
      <c r="Q924" s="1"/>
    </row>
    <row r="925" spans="1:17" x14ac:dyDescent="0.35">
      <c r="A925" s="1" t="s">
        <v>1003</v>
      </c>
      <c r="B925" s="1" t="s">
        <v>51</v>
      </c>
      <c r="C925" s="1" t="s">
        <v>52</v>
      </c>
      <c r="D925" s="1" t="s">
        <v>53</v>
      </c>
      <c r="E925" s="1" t="s">
        <v>64</v>
      </c>
      <c r="F925" s="1" t="s">
        <v>169</v>
      </c>
      <c r="G925" s="1" t="s">
        <v>74</v>
      </c>
      <c r="H925" s="2">
        <v>45330</v>
      </c>
      <c r="I925" s="1" t="s">
        <v>66</v>
      </c>
      <c r="J925" s="1" t="s">
        <v>605</v>
      </c>
      <c r="K925" s="1">
        <v>1</v>
      </c>
      <c r="L925" s="1"/>
      <c r="M925" s="1"/>
      <c r="N925" s="1">
        <v>612</v>
      </c>
      <c r="O925" s="1">
        <v>30</v>
      </c>
      <c r="P925" s="2">
        <v>45466</v>
      </c>
      <c r="Q925" s="1"/>
    </row>
    <row r="926" spans="1:17" x14ac:dyDescent="0.35">
      <c r="A926" s="1" t="s">
        <v>1004</v>
      </c>
      <c r="B926" s="1" t="s">
        <v>78</v>
      </c>
      <c r="C926" s="1" t="s">
        <v>79</v>
      </c>
      <c r="D926" s="1" t="s">
        <v>80</v>
      </c>
      <c r="E926" s="1" t="s">
        <v>64</v>
      </c>
      <c r="F926" s="1" t="s">
        <v>169</v>
      </c>
      <c r="G926" s="1" t="s">
        <v>39</v>
      </c>
      <c r="H926" s="2">
        <v>45423</v>
      </c>
      <c r="I926" s="1" t="s">
        <v>26</v>
      </c>
      <c r="J926" s="1" t="s">
        <v>605</v>
      </c>
      <c r="K926" s="1">
        <v>1</v>
      </c>
      <c r="L926" s="1"/>
      <c r="M926" s="1"/>
      <c r="N926" s="1">
        <v>1780</v>
      </c>
      <c r="O926" s="1">
        <v>40</v>
      </c>
      <c r="P926" s="2">
        <v>45569</v>
      </c>
      <c r="Q926" s="1"/>
    </row>
    <row r="927" spans="1:17" x14ac:dyDescent="0.35">
      <c r="A927" s="1" t="s">
        <v>1005</v>
      </c>
      <c r="B927" s="1" t="s">
        <v>41</v>
      </c>
      <c r="C927" s="1" t="s">
        <v>42</v>
      </c>
      <c r="D927" s="1" t="s">
        <v>43</v>
      </c>
      <c r="E927" s="1" t="s">
        <v>76</v>
      </c>
      <c r="F927" s="1" t="s">
        <v>169</v>
      </c>
      <c r="G927" s="1" t="s">
        <v>87</v>
      </c>
      <c r="H927" s="2">
        <v>45375</v>
      </c>
      <c r="I927" s="1" t="s">
        <v>66</v>
      </c>
      <c r="J927" s="1" t="s">
        <v>605</v>
      </c>
      <c r="K927" s="1">
        <v>1</v>
      </c>
      <c r="L927" s="1"/>
      <c r="M927" s="1"/>
      <c r="N927" s="1">
        <v>1157</v>
      </c>
      <c r="O927" s="1">
        <v>30</v>
      </c>
      <c r="P927" s="2">
        <v>45502</v>
      </c>
      <c r="Q927" s="1"/>
    </row>
    <row r="928" spans="1:17" x14ac:dyDescent="0.35">
      <c r="A928" s="1" t="s">
        <v>1006</v>
      </c>
      <c r="B928" s="1" t="s">
        <v>35</v>
      </c>
      <c r="C928" s="1" t="s">
        <v>36</v>
      </c>
      <c r="D928" s="1" t="s">
        <v>37</v>
      </c>
      <c r="E928" s="1" t="s">
        <v>23</v>
      </c>
      <c r="F928" s="1" t="s">
        <v>169</v>
      </c>
      <c r="G928" s="1" t="s">
        <v>48</v>
      </c>
      <c r="H928" s="2">
        <v>45358</v>
      </c>
      <c r="I928" s="1" t="s">
        <v>66</v>
      </c>
      <c r="J928" s="1" t="s">
        <v>605</v>
      </c>
      <c r="K928" s="1">
        <v>1</v>
      </c>
      <c r="L928" s="1"/>
      <c r="M928" s="1"/>
      <c r="N928" s="1">
        <v>7851</v>
      </c>
      <c r="O928" s="1">
        <v>30</v>
      </c>
      <c r="P928" s="2">
        <v>45576</v>
      </c>
      <c r="Q928" s="1"/>
    </row>
    <row r="929" spans="1:17" x14ac:dyDescent="0.35">
      <c r="A929" s="1" t="s">
        <v>1007</v>
      </c>
      <c r="B929" s="1" t="s">
        <v>61</v>
      </c>
      <c r="C929" s="1" t="s">
        <v>62</v>
      </c>
      <c r="D929" s="1" t="s">
        <v>63</v>
      </c>
      <c r="E929" s="1" t="s">
        <v>76</v>
      </c>
      <c r="F929" s="1" t="s">
        <v>169</v>
      </c>
      <c r="G929" s="1" t="s">
        <v>85</v>
      </c>
      <c r="H929" s="2">
        <v>45312</v>
      </c>
      <c r="I929" s="1" t="s">
        <v>66</v>
      </c>
      <c r="J929" s="1" t="s">
        <v>605</v>
      </c>
      <c r="K929" s="1">
        <v>1</v>
      </c>
      <c r="L929" s="1"/>
      <c r="M929" s="1"/>
      <c r="N929" s="1">
        <v>1721</v>
      </c>
      <c r="O929" s="1">
        <v>50</v>
      </c>
      <c r="P929" s="2">
        <v>45513</v>
      </c>
      <c r="Q929" s="1"/>
    </row>
    <row r="930" spans="1:17" x14ac:dyDescent="0.35">
      <c r="A930" s="1" t="s">
        <v>1008</v>
      </c>
      <c r="B930" s="1" t="s">
        <v>56</v>
      </c>
      <c r="C930" s="1" t="s">
        <v>57</v>
      </c>
      <c r="D930" s="1" t="s">
        <v>58</v>
      </c>
      <c r="E930" s="1" t="s">
        <v>124</v>
      </c>
      <c r="F930" s="1" t="s">
        <v>169</v>
      </c>
      <c r="G930" s="1" t="s">
        <v>87</v>
      </c>
      <c r="H930" s="2">
        <v>45353</v>
      </c>
      <c r="I930" s="1" t="s">
        <v>26</v>
      </c>
      <c r="J930" s="1" t="s">
        <v>605</v>
      </c>
      <c r="K930" s="1">
        <v>1</v>
      </c>
      <c r="L930" s="1"/>
      <c r="M930" s="1"/>
      <c r="N930" s="1">
        <v>3474</v>
      </c>
      <c r="O930" s="1">
        <v>40</v>
      </c>
      <c r="P930" s="2">
        <v>45396</v>
      </c>
      <c r="Q930" s="1"/>
    </row>
    <row r="931" spans="1:17" x14ac:dyDescent="0.35">
      <c r="A931" s="1" t="s">
        <v>1009</v>
      </c>
      <c r="B931" s="1" t="s">
        <v>41</v>
      </c>
      <c r="C931" s="1" t="s">
        <v>42</v>
      </c>
      <c r="D931" s="1" t="s">
        <v>43</v>
      </c>
      <c r="E931" s="1" t="s">
        <v>32</v>
      </c>
      <c r="F931" s="1" t="s">
        <v>169</v>
      </c>
      <c r="G931" s="1" t="s">
        <v>74</v>
      </c>
      <c r="H931" s="2">
        <v>45395</v>
      </c>
      <c r="I931" s="1" t="s">
        <v>66</v>
      </c>
      <c r="J931" s="1" t="s">
        <v>605</v>
      </c>
      <c r="K931" s="1">
        <v>1</v>
      </c>
      <c r="L931" s="1"/>
      <c r="M931" s="1"/>
      <c r="N931" s="1">
        <v>1249</v>
      </c>
      <c r="O931" s="1">
        <v>30</v>
      </c>
      <c r="P931" s="2">
        <v>45671</v>
      </c>
      <c r="Q931" s="1"/>
    </row>
    <row r="932" spans="1:17" x14ac:dyDescent="0.35">
      <c r="A932" s="1" t="s">
        <v>1010</v>
      </c>
      <c r="B932" s="1" t="s">
        <v>29</v>
      </c>
      <c r="C932" s="1" t="s">
        <v>30</v>
      </c>
      <c r="D932" s="1" t="s">
        <v>31</v>
      </c>
      <c r="E932" s="1" t="s">
        <v>68</v>
      </c>
      <c r="F932" s="1" t="s">
        <v>169</v>
      </c>
      <c r="G932" s="1" t="s">
        <v>33</v>
      </c>
      <c r="H932" s="2">
        <v>45378</v>
      </c>
      <c r="I932" s="1" t="s">
        <v>26</v>
      </c>
      <c r="J932" s="1" t="s">
        <v>605</v>
      </c>
      <c r="K932" s="1">
        <v>1</v>
      </c>
      <c r="L932" s="1"/>
      <c r="M932" s="1"/>
      <c r="N932" s="1">
        <v>2734</v>
      </c>
      <c r="O932" s="1">
        <v>40</v>
      </c>
      <c r="P932" s="2">
        <v>45687</v>
      </c>
      <c r="Q932" s="1"/>
    </row>
    <row r="933" spans="1:17" x14ac:dyDescent="0.35">
      <c r="A933" s="1" t="s">
        <v>1011</v>
      </c>
      <c r="B933" s="1" t="s">
        <v>51</v>
      </c>
      <c r="C933" s="1" t="s">
        <v>52</v>
      </c>
      <c r="D933" s="1" t="s">
        <v>53</v>
      </c>
      <c r="E933" s="1" t="s">
        <v>47</v>
      </c>
      <c r="F933" s="1" t="s">
        <v>169</v>
      </c>
      <c r="G933" s="1" t="s">
        <v>74</v>
      </c>
      <c r="H933" s="2">
        <v>45418</v>
      </c>
      <c r="I933" s="1" t="s">
        <v>66</v>
      </c>
      <c r="J933" s="1" t="s">
        <v>605</v>
      </c>
      <c r="K933" s="1">
        <v>1</v>
      </c>
      <c r="L933" s="1"/>
      <c r="M933" s="1"/>
      <c r="N933" s="1">
        <v>6083</v>
      </c>
      <c r="O933" s="1">
        <v>40</v>
      </c>
      <c r="P933" s="2">
        <v>45489</v>
      </c>
      <c r="Q933" s="1"/>
    </row>
    <row r="934" spans="1:17" x14ac:dyDescent="0.35">
      <c r="A934" s="1" t="s">
        <v>1012</v>
      </c>
      <c r="B934" s="1" t="s">
        <v>51</v>
      </c>
      <c r="C934" s="1" t="s">
        <v>52</v>
      </c>
      <c r="D934" s="1" t="s">
        <v>53</v>
      </c>
      <c r="E934" s="1" t="s">
        <v>47</v>
      </c>
      <c r="F934" s="1" t="s">
        <v>169</v>
      </c>
      <c r="G934" s="1" t="s">
        <v>48</v>
      </c>
      <c r="H934" s="2">
        <v>45296</v>
      </c>
      <c r="I934" s="1" t="s">
        <v>66</v>
      </c>
      <c r="J934" s="1" t="s">
        <v>605</v>
      </c>
      <c r="K934" s="1">
        <v>1</v>
      </c>
      <c r="L934" s="1"/>
      <c r="M934" s="1"/>
      <c r="N934" s="1">
        <v>2744</v>
      </c>
      <c r="O934" s="1">
        <v>70</v>
      </c>
      <c r="P934" s="2">
        <v>45656</v>
      </c>
      <c r="Q934" s="1"/>
    </row>
    <row r="935" spans="1:17" x14ac:dyDescent="0.35">
      <c r="A935" s="1" t="s">
        <v>1013</v>
      </c>
      <c r="B935" s="1" t="s">
        <v>78</v>
      </c>
      <c r="C935" s="1" t="s">
        <v>79</v>
      </c>
      <c r="D935" s="1" t="s">
        <v>80</v>
      </c>
      <c r="E935" s="1" t="s">
        <v>64</v>
      </c>
      <c r="F935" s="1" t="s">
        <v>169</v>
      </c>
      <c r="G935" s="1" t="s">
        <v>87</v>
      </c>
      <c r="H935" s="2">
        <v>45306</v>
      </c>
      <c r="I935" s="1" t="s">
        <v>26</v>
      </c>
      <c r="J935" s="1" t="s">
        <v>605</v>
      </c>
      <c r="K935" s="1">
        <v>1</v>
      </c>
      <c r="L935" s="1"/>
      <c r="M935" s="1"/>
      <c r="N935" s="1">
        <v>2259</v>
      </c>
      <c r="O935" s="1">
        <v>80</v>
      </c>
      <c r="P935" s="2">
        <v>45503</v>
      </c>
      <c r="Q935" s="1"/>
    </row>
    <row r="936" spans="1:17" x14ac:dyDescent="0.35">
      <c r="A936" s="1" t="s">
        <v>1014</v>
      </c>
      <c r="B936" s="1" t="s">
        <v>56</v>
      </c>
      <c r="C936" s="1" t="s">
        <v>57</v>
      </c>
      <c r="D936" s="1" t="s">
        <v>58</v>
      </c>
      <c r="E936" s="1" t="s">
        <v>23</v>
      </c>
      <c r="F936" s="1" t="s">
        <v>169</v>
      </c>
      <c r="G936" s="1" t="s">
        <v>59</v>
      </c>
      <c r="H936" s="2">
        <v>45432</v>
      </c>
      <c r="I936" s="1" t="s">
        <v>26</v>
      </c>
      <c r="J936" s="1" t="s">
        <v>605</v>
      </c>
      <c r="K936" s="1">
        <v>1</v>
      </c>
      <c r="L936" s="1"/>
      <c r="M936" s="1"/>
      <c r="N936" s="1">
        <v>1092</v>
      </c>
      <c r="O936" s="1">
        <v>40</v>
      </c>
      <c r="P936" s="2">
        <v>45770</v>
      </c>
      <c r="Q936" s="1"/>
    </row>
    <row r="937" spans="1:17" x14ac:dyDescent="0.35">
      <c r="A937" s="1" t="s">
        <v>1015</v>
      </c>
      <c r="B937" s="1" t="s">
        <v>78</v>
      </c>
      <c r="C937" s="1" t="s">
        <v>79</v>
      </c>
      <c r="D937" s="1" t="s">
        <v>80</v>
      </c>
      <c r="E937" s="1" t="s">
        <v>47</v>
      </c>
      <c r="F937" s="1" t="s">
        <v>169</v>
      </c>
      <c r="G937" s="1" t="s">
        <v>39</v>
      </c>
      <c r="H937" s="2">
        <v>45328</v>
      </c>
      <c r="I937" s="1" t="s">
        <v>26</v>
      </c>
      <c r="J937" s="1" t="s">
        <v>605</v>
      </c>
      <c r="K937" s="1">
        <v>1</v>
      </c>
      <c r="L937" s="1"/>
      <c r="M937" s="1"/>
      <c r="N937" s="1">
        <v>6678</v>
      </c>
      <c r="O937" s="1">
        <v>100</v>
      </c>
      <c r="P937" s="2">
        <v>45541</v>
      </c>
      <c r="Q937" s="1"/>
    </row>
    <row r="938" spans="1:17" x14ac:dyDescent="0.35">
      <c r="A938" s="1" t="s">
        <v>1016</v>
      </c>
      <c r="B938" s="1" t="s">
        <v>61</v>
      </c>
      <c r="C938" s="1" t="s">
        <v>62</v>
      </c>
      <c r="D938" s="1" t="s">
        <v>63</v>
      </c>
      <c r="E938" s="1" t="s">
        <v>54</v>
      </c>
      <c r="F938" s="1" t="s">
        <v>169</v>
      </c>
      <c r="G938" s="1" t="s">
        <v>39</v>
      </c>
      <c r="H938" s="2">
        <v>45387</v>
      </c>
      <c r="I938" s="1" t="s">
        <v>49</v>
      </c>
      <c r="J938" s="1" t="s">
        <v>605</v>
      </c>
      <c r="K938" s="1">
        <v>1</v>
      </c>
      <c r="L938" s="1"/>
      <c r="M938" s="1"/>
      <c r="N938" s="1">
        <v>2005</v>
      </c>
      <c r="O938" s="1">
        <v>30</v>
      </c>
      <c r="P938" s="2">
        <v>45492</v>
      </c>
      <c r="Q938" s="1"/>
    </row>
    <row r="939" spans="1:17" x14ac:dyDescent="0.35">
      <c r="A939" s="1" t="s">
        <v>1017</v>
      </c>
      <c r="B939" s="1" t="s">
        <v>29</v>
      </c>
      <c r="C939" s="1" t="s">
        <v>30</v>
      </c>
      <c r="D939" s="1" t="s">
        <v>31</v>
      </c>
      <c r="E939" s="1" t="s">
        <v>44</v>
      </c>
      <c r="F939" s="1" t="s">
        <v>169</v>
      </c>
      <c r="G939" s="1" t="s">
        <v>87</v>
      </c>
      <c r="H939" s="2">
        <v>45330</v>
      </c>
      <c r="I939" s="1" t="s">
        <v>49</v>
      </c>
      <c r="J939" s="1" t="s">
        <v>605</v>
      </c>
      <c r="K939" s="1">
        <v>1</v>
      </c>
      <c r="L939" s="1"/>
      <c r="M939" s="1"/>
      <c r="N939" s="1">
        <v>7677</v>
      </c>
      <c r="O939" s="1">
        <v>10</v>
      </c>
      <c r="P939" s="2">
        <v>45493</v>
      </c>
      <c r="Q939" s="1"/>
    </row>
    <row r="940" spans="1:17" x14ac:dyDescent="0.35">
      <c r="A940" s="1" t="s">
        <v>1018</v>
      </c>
      <c r="B940" s="1" t="s">
        <v>56</v>
      </c>
      <c r="C940" s="1" t="s">
        <v>57</v>
      </c>
      <c r="D940" s="1" t="s">
        <v>58</v>
      </c>
      <c r="E940" s="1" t="s">
        <v>47</v>
      </c>
      <c r="F940" s="1" t="s">
        <v>169</v>
      </c>
      <c r="G940" s="1" t="s">
        <v>74</v>
      </c>
      <c r="H940" s="2">
        <v>45364</v>
      </c>
      <c r="I940" s="1" t="s">
        <v>66</v>
      </c>
      <c r="J940" s="1" t="s">
        <v>605</v>
      </c>
      <c r="K940" s="1">
        <v>1</v>
      </c>
      <c r="L940" s="1"/>
      <c r="M940" s="1"/>
      <c r="N940" s="1">
        <v>6331</v>
      </c>
      <c r="O940" s="1">
        <v>80</v>
      </c>
      <c r="P940" s="2">
        <v>45503</v>
      </c>
      <c r="Q940" s="1"/>
    </row>
    <row r="941" spans="1:17" x14ac:dyDescent="0.35">
      <c r="A941" s="1" t="s">
        <v>1019</v>
      </c>
      <c r="B941" s="1" t="s">
        <v>78</v>
      </c>
      <c r="C941" s="1" t="s">
        <v>79</v>
      </c>
      <c r="D941" s="1" t="s">
        <v>80</v>
      </c>
      <c r="E941" s="1" t="s">
        <v>84</v>
      </c>
      <c r="F941" s="1" t="s">
        <v>169</v>
      </c>
      <c r="G941" s="1" t="s">
        <v>74</v>
      </c>
      <c r="H941" s="2">
        <v>45318</v>
      </c>
      <c r="I941" s="1" t="s">
        <v>66</v>
      </c>
      <c r="J941" s="1" t="s">
        <v>605</v>
      </c>
      <c r="K941" s="1">
        <v>1</v>
      </c>
      <c r="L941" s="1"/>
      <c r="M941" s="1"/>
      <c r="N941" s="1">
        <v>3130</v>
      </c>
      <c r="O941" s="1">
        <v>20</v>
      </c>
      <c r="P941" s="2">
        <v>45379</v>
      </c>
      <c r="Q941" s="1"/>
    </row>
    <row r="942" spans="1:17" x14ac:dyDescent="0.35">
      <c r="A942" s="1" t="s">
        <v>1020</v>
      </c>
      <c r="B942" s="1" t="s">
        <v>35</v>
      </c>
      <c r="C942" s="1" t="s">
        <v>36</v>
      </c>
      <c r="D942" s="1" t="s">
        <v>37</v>
      </c>
      <c r="E942" s="1" t="s">
        <v>84</v>
      </c>
      <c r="F942" s="1" t="s">
        <v>169</v>
      </c>
      <c r="G942" s="1" t="s">
        <v>85</v>
      </c>
      <c r="H942" s="2">
        <v>45328</v>
      </c>
      <c r="I942" s="1" t="s">
        <v>26</v>
      </c>
      <c r="J942" s="1" t="s">
        <v>605</v>
      </c>
      <c r="K942" s="1">
        <v>1</v>
      </c>
      <c r="L942" s="1"/>
      <c r="M942" s="1"/>
      <c r="N942" s="1">
        <v>7247</v>
      </c>
      <c r="O942" s="1">
        <v>60</v>
      </c>
      <c r="P942" s="2">
        <v>45440</v>
      </c>
      <c r="Q942" s="1"/>
    </row>
    <row r="943" spans="1:17" x14ac:dyDescent="0.35">
      <c r="A943" s="1" t="s">
        <v>1021</v>
      </c>
      <c r="B943" s="1" t="s">
        <v>41</v>
      </c>
      <c r="C943" s="1" t="s">
        <v>42</v>
      </c>
      <c r="D943" s="1" t="s">
        <v>43</v>
      </c>
      <c r="E943" s="1" t="s">
        <v>76</v>
      </c>
      <c r="F943" s="1" t="s">
        <v>169</v>
      </c>
      <c r="G943" s="1" t="s">
        <v>48</v>
      </c>
      <c r="H943" s="2">
        <v>45401</v>
      </c>
      <c r="I943" s="1" t="s">
        <v>66</v>
      </c>
      <c r="J943" s="1" t="s">
        <v>605</v>
      </c>
      <c r="K943" s="1">
        <v>1</v>
      </c>
      <c r="L943" s="1"/>
      <c r="M943" s="1"/>
      <c r="N943" s="1">
        <v>5609</v>
      </c>
      <c r="O943" s="1">
        <v>90</v>
      </c>
      <c r="P943" s="2">
        <v>45743</v>
      </c>
      <c r="Q943" s="1"/>
    </row>
    <row r="944" spans="1:17" x14ac:dyDescent="0.35">
      <c r="A944" s="1" t="s">
        <v>1022</v>
      </c>
      <c r="B944" s="1" t="s">
        <v>35</v>
      </c>
      <c r="C944" s="1" t="s">
        <v>36</v>
      </c>
      <c r="D944" s="1" t="s">
        <v>37</v>
      </c>
      <c r="E944" s="1" t="s">
        <v>47</v>
      </c>
      <c r="F944" s="1" t="s">
        <v>169</v>
      </c>
      <c r="G944" s="1" t="s">
        <v>33</v>
      </c>
      <c r="H944" s="2">
        <v>45400</v>
      </c>
      <c r="I944" s="1" t="s">
        <v>66</v>
      </c>
      <c r="J944" s="1" t="s">
        <v>605</v>
      </c>
      <c r="K944" s="1">
        <v>1</v>
      </c>
      <c r="L944" s="1"/>
      <c r="M944" s="1"/>
      <c r="N944" s="1">
        <v>4369</v>
      </c>
      <c r="O944" s="1">
        <v>50</v>
      </c>
      <c r="P944" s="2">
        <v>45729</v>
      </c>
      <c r="Q944" s="1"/>
    </row>
    <row r="945" spans="1:17" x14ac:dyDescent="0.35">
      <c r="A945" s="1" t="s">
        <v>1023</v>
      </c>
      <c r="B945" s="1" t="s">
        <v>56</v>
      </c>
      <c r="C945" s="1" t="s">
        <v>57</v>
      </c>
      <c r="D945" s="1" t="s">
        <v>58</v>
      </c>
      <c r="E945" s="1" t="s">
        <v>47</v>
      </c>
      <c r="F945" s="1" t="s">
        <v>169</v>
      </c>
      <c r="G945" s="1" t="s">
        <v>59</v>
      </c>
      <c r="H945" s="2">
        <v>45378</v>
      </c>
      <c r="I945" s="1" t="s">
        <v>49</v>
      </c>
      <c r="J945" s="1" t="s">
        <v>605</v>
      </c>
      <c r="K945" s="1">
        <v>1</v>
      </c>
      <c r="L945" s="1"/>
      <c r="M945" s="1"/>
      <c r="N945" s="1">
        <v>4214</v>
      </c>
      <c r="O945" s="1">
        <v>50</v>
      </c>
      <c r="P945" s="2">
        <v>45508</v>
      </c>
      <c r="Q945" s="1"/>
    </row>
    <row r="946" spans="1:17" x14ac:dyDescent="0.35">
      <c r="A946" s="1" t="s">
        <v>1024</v>
      </c>
      <c r="B946" s="1" t="s">
        <v>56</v>
      </c>
      <c r="C946" s="1" t="s">
        <v>57</v>
      </c>
      <c r="D946" s="1" t="s">
        <v>58</v>
      </c>
      <c r="E946" s="1" t="s">
        <v>38</v>
      </c>
      <c r="F946" s="1" t="s">
        <v>169</v>
      </c>
      <c r="G946" s="1" t="s">
        <v>59</v>
      </c>
      <c r="H946" s="2">
        <v>45443</v>
      </c>
      <c r="I946" s="1" t="s">
        <v>26</v>
      </c>
      <c r="J946" s="1" t="s">
        <v>605</v>
      </c>
      <c r="K946" s="1">
        <v>1</v>
      </c>
      <c r="L946" s="1"/>
      <c r="M946" s="1"/>
      <c r="N946" s="1">
        <v>824</v>
      </c>
      <c r="O946" s="1">
        <v>80</v>
      </c>
      <c r="P946" s="2">
        <v>45797</v>
      </c>
      <c r="Q946" s="1"/>
    </row>
    <row r="947" spans="1:17" x14ac:dyDescent="0.35">
      <c r="A947" s="1" t="s">
        <v>1025</v>
      </c>
      <c r="B947" s="1" t="s">
        <v>71</v>
      </c>
      <c r="C947" s="1" t="s">
        <v>72</v>
      </c>
      <c r="D947" s="1" t="s">
        <v>73</v>
      </c>
      <c r="E947" s="1" t="s">
        <v>23</v>
      </c>
      <c r="F947" s="1" t="s">
        <v>169</v>
      </c>
      <c r="G947" s="1" t="s">
        <v>48</v>
      </c>
      <c r="H947" s="2">
        <v>45395</v>
      </c>
      <c r="I947" s="1" t="s">
        <v>26</v>
      </c>
      <c r="J947" s="1" t="s">
        <v>605</v>
      </c>
      <c r="K947" s="1">
        <v>1</v>
      </c>
      <c r="L947" s="1"/>
      <c r="M947" s="1"/>
      <c r="N947" s="1">
        <v>639</v>
      </c>
      <c r="O947" s="1">
        <v>40</v>
      </c>
      <c r="P947" s="2">
        <v>45580</v>
      </c>
      <c r="Q947" s="1"/>
    </row>
    <row r="948" spans="1:17" x14ac:dyDescent="0.35">
      <c r="A948" s="1" t="s">
        <v>1026</v>
      </c>
      <c r="B948" s="1" t="s">
        <v>51</v>
      </c>
      <c r="C948" s="1" t="s">
        <v>52</v>
      </c>
      <c r="D948" s="1" t="s">
        <v>53</v>
      </c>
      <c r="E948" s="1" t="s">
        <v>23</v>
      </c>
      <c r="F948" s="1" t="s">
        <v>169</v>
      </c>
      <c r="G948" s="1" t="s">
        <v>87</v>
      </c>
      <c r="H948" s="2">
        <v>45420</v>
      </c>
      <c r="I948" s="1" t="s">
        <v>66</v>
      </c>
      <c r="J948" s="1" t="s">
        <v>605</v>
      </c>
      <c r="K948" s="1">
        <v>1</v>
      </c>
      <c r="L948" s="1"/>
      <c r="M948" s="1"/>
      <c r="N948" s="1">
        <v>2686</v>
      </c>
      <c r="O948" s="1">
        <v>20</v>
      </c>
      <c r="P948" s="2">
        <v>45707</v>
      </c>
      <c r="Q948" s="1"/>
    </row>
    <row r="949" spans="1:17" x14ac:dyDescent="0.35">
      <c r="A949" s="1" t="s">
        <v>1027</v>
      </c>
      <c r="B949" s="1" t="s">
        <v>20</v>
      </c>
      <c r="C949" s="1" t="s">
        <v>21</v>
      </c>
      <c r="D949" s="1" t="s">
        <v>22</v>
      </c>
      <c r="E949" s="1" t="s">
        <v>68</v>
      </c>
      <c r="F949" s="1" t="s">
        <v>169</v>
      </c>
      <c r="G949" s="1" t="s">
        <v>74</v>
      </c>
      <c r="H949" s="2">
        <v>45413</v>
      </c>
      <c r="I949" s="1" t="s">
        <v>26</v>
      </c>
      <c r="J949" s="1" t="s">
        <v>605</v>
      </c>
      <c r="K949" s="1">
        <v>1</v>
      </c>
      <c r="L949" s="1"/>
      <c r="M949" s="1"/>
      <c r="N949" s="1">
        <v>465</v>
      </c>
      <c r="O949" s="1">
        <v>20</v>
      </c>
      <c r="P949" s="2">
        <v>45654</v>
      </c>
      <c r="Q949" s="1"/>
    </row>
    <row r="950" spans="1:17" x14ac:dyDescent="0.35">
      <c r="A950" s="1" t="s">
        <v>1028</v>
      </c>
      <c r="B950" s="1" t="s">
        <v>71</v>
      </c>
      <c r="C950" s="1" t="s">
        <v>72</v>
      </c>
      <c r="D950" s="1" t="s">
        <v>73</v>
      </c>
      <c r="E950" s="1" t="s">
        <v>68</v>
      </c>
      <c r="F950" s="1" t="s">
        <v>169</v>
      </c>
      <c r="G950" s="1" t="s">
        <v>85</v>
      </c>
      <c r="H950" s="2">
        <v>45312</v>
      </c>
      <c r="I950" s="1" t="s">
        <v>66</v>
      </c>
      <c r="J950" s="1" t="s">
        <v>605</v>
      </c>
      <c r="K950" s="1">
        <v>1</v>
      </c>
      <c r="L950" s="1"/>
      <c r="M950" s="1"/>
      <c r="N950" s="1">
        <v>2049</v>
      </c>
      <c r="O950" s="1">
        <v>90</v>
      </c>
      <c r="P950" s="2">
        <v>45543</v>
      </c>
      <c r="Q950" s="1"/>
    </row>
    <row r="951" spans="1:17" x14ac:dyDescent="0.35">
      <c r="A951" s="1" t="s">
        <v>1029</v>
      </c>
      <c r="B951" s="1" t="s">
        <v>35</v>
      </c>
      <c r="C951" s="1" t="s">
        <v>36</v>
      </c>
      <c r="D951" s="1" t="s">
        <v>37</v>
      </c>
      <c r="E951" s="1" t="s">
        <v>64</v>
      </c>
      <c r="F951" s="1" t="s">
        <v>169</v>
      </c>
      <c r="G951" s="1" t="s">
        <v>85</v>
      </c>
      <c r="H951" s="2">
        <v>45400</v>
      </c>
      <c r="I951" s="1" t="s">
        <v>66</v>
      </c>
      <c r="J951" s="1" t="s">
        <v>605</v>
      </c>
      <c r="K951" s="1">
        <v>1</v>
      </c>
      <c r="L951" s="1"/>
      <c r="M951" s="1"/>
      <c r="N951" s="1">
        <v>5160</v>
      </c>
      <c r="O951" s="1">
        <v>20</v>
      </c>
      <c r="P951" s="2">
        <v>45513</v>
      </c>
      <c r="Q951" s="1"/>
    </row>
    <row r="952" spans="1:17" x14ac:dyDescent="0.35">
      <c r="A952" s="1" t="s">
        <v>1030</v>
      </c>
      <c r="B952" s="1" t="s">
        <v>20</v>
      </c>
      <c r="C952" s="1" t="s">
        <v>21</v>
      </c>
      <c r="D952" s="1" t="s">
        <v>22</v>
      </c>
      <c r="E952" s="1" t="s">
        <v>54</v>
      </c>
      <c r="F952" s="1" t="s">
        <v>169</v>
      </c>
      <c r="G952" s="1" t="s">
        <v>39</v>
      </c>
      <c r="H952" s="2">
        <v>45297</v>
      </c>
      <c r="I952" s="1" t="s">
        <v>66</v>
      </c>
      <c r="J952" s="1" t="s">
        <v>605</v>
      </c>
      <c r="K952" s="1">
        <v>1</v>
      </c>
      <c r="L952" s="1"/>
      <c r="M952" s="1"/>
      <c r="N952" s="1">
        <v>2783</v>
      </c>
      <c r="O952" s="1">
        <v>60</v>
      </c>
      <c r="P952" s="2">
        <v>45373</v>
      </c>
      <c r="Q952" s="1"/>
    </row>
    <row r="953" spans="1:17" x14ac:dyDescent="0.35">
      <c r="A953" s="1" t="s">
        <v>1031</v>
      </c>
      <c r="B953" s="1" t="s">
        <v>61</v>
      </c>
      <c r="C953" s="1" t="s">
        <v>62</v>
      </c>
      <c r="D953" s="1" t="s">
        <v>63</v>
      </c>
      <c r="E953" s="1" t="s">
        <v>68</v>
      </c>
      <c r="F953" s="1" t="s">
        <v>169</v>
      </c>
      <c r="G953" s="1" t="s">
        <v>33</v>
      </c>
      <c r="H953" s="2">
        <v>45306</v>
      </c>
      <c r="I953" s="1" t="s">
        <v>66</v>
      </c>
      <c r="J953" s="1" t="s">
        <v>605</v>
      </c>
      <c r="K953" s="1">
        <v>1</v>
      </c>
      <c r="L953" s="1"/>
      <c r="M953" s="1"/>
      <c r="N953" s="1">
        <v>727</v>
      </c>
      <c r="O953" s="1">
        <v>40</v>
      </c>
      <c r="P953" s="2">
        <v>45608</v>
      </c>
      <c r="Q953" s="1"/>
    </row>
    <row r="954" spans="1:17" x14ac:dyDescent="0.35">
      <c r="A954" s="1" t="s">
        <v>1032</v>
      </c>
      <c r="B954" s="1" t="s">
        <v>71</v>
      </c>
      <c r="C954" s="1" t="s">
        <v>72</v>
      </c>
      <c r="D954" s="1" t="s">
        <v>73</v>
      </c>
      <c r="E954" s="1" t="s">
        <v>44</v>
      </c>
      <c r="F954" s="1" t="s">
        <v>169</v>
      </c>
      <c r="G954" s="1" t="s">
        <v>48</v>
      </c>
      <c r="H954" s="2">
        <v>45352</v>
      </c>
      <c r="I954" s="1" t="s">
        <v>26</v>
      </c>
      <c r="J954" s="1" t="s">
        <v>605</v>
      </c>
      <c r="K954" s="1">
        <v>1</v>
      </c>
      <c r="L954" s="1"/>
      <c r="M954" s="1"/>
      <c r="N954" s="1">
        <v>6977</v>
      </c>
      <c r="O954" s="1">
        <v>40</v>
      </c>
      <c r="P954" s="2">
        <v>45519</v>
      </c>
      <c r="Q954" s="1"/>
    </row>
    <row r="955" spans="1:17" x14ac:dyDescent="0.35">
      <c r="A955" s="1" t="s">
        <v>1033</v>
      </c>
      <c r="B955" s="1" t="s">
        <v>35</v>
      </c>
      <c r="C955" s="1" t="s">
        <v>36</v>
      </c>
      <c r="D955" s="1" t="s">
        <v>37</v>
      </c>
      <c r="E955" s="1" t="s">
        <v>120</v>
      </c>
      <c r="F955" s="1" t="s">
        <v>169</v>
      </c>
      <c r="G955" s="1" t="s">
        <v>87</v>
      </c>
      <c r="H955" s="2">
        <v>45440</v>
      </c>
      <c r="I955" s="1" t="s">
        <v>66</v>
      </c>
      <c r="J955" s="1" t="s">
        <v>605</v>
      </c>
      <c r="K955" s="1">
        <v>1</v>
      </c>
      <c r="L955" s="1"/>
      <c r="M955" s="1"/>
      <c r="N955" s="1">
        <v>5086</v>
      </c>
      <c r="O955" s="1">
        <v>60</v>
      </c>
      <c r="P955" s="2">
        <v>45707</v>
      </c>
      <c r="Q955" s="1"/>
    </row>
    <row r="956" spans="1:17" x14ac:dyDescent="0.35">
      <c r="A956" s="1" t="s">
        <v>1034</v>
      </c>
      <c r="B956" s="1" t="s">
        <v>56</v>
      </c>
      <c r="C956" s="1" t="s">
        <v>57</v>
      </c>
      <c r="D956" s="1" t="s">
        <v>58</v>
      </c>
      <c r="E956" s="1" t="s">
        <v>76</v>
      </c>
      <c r="F956" s="1" t="s">
        <v>169</v>
      </c>
      <c r="G956" s="1" t="s">
        <v>39</v>
      </c>
      <c r="H956" s="2">
        <v>45318</v>
      </c>
      <c r="I956" s="1" t="s">
        <v>49</v>
      </c>
      <c r="J956" s="1" t="s">
        <v>605</v>
      </c>
      <c r="K956" s="1">
        <v>1</v>
      </c>
      <c r="L956" s="1"/>
      <c r="M956" s="1"/>
      <c r="N956" s="1">
        <v>7919</v>
      </c>
      <c r="O956" s="1">
        <v>90</v>
      </c>
      <c r="P956" s="2">
        <v>45668</v>
      </c>
      <c r="Q956" s="1"/>
    </row>
    <row r="957" spans="1:17" x14ac:dyDescent="0.35">
      <c r="A957" s="1" t="s">
        <v>1035</v>
      </c>
      <c r="B957" s="1" t="s">
        <v>51</v>
      </c>
      <c r="C957" s="1" t="s">
        <v>52</v>
      </c>
      <c r="D957" s="1" t="s">
        <v>53</v>
      </c>
      <c r="E957" s="1" t="s">
        <v>47</v>
      </c>
      <c r="F957" s="1" t="s">
        <v>169</v>
      </c>
      <c r="G957" s="1" t="s">
        <v>87</v>
      </c>
      <c r="H957" s="2">
        <v>45336</v>
      </c>
      <c r="I957" s="1" t="s">
        <v>49</v>
      </c>
      <c r="J957" s="1" t="s">
        <v>605</v>
      </c>
      <c r="K957" s="1">
        <v>1</v>
      </c>
      <c r="L957" s="1"/>
      <c r="M957" s="1"/>
      <c r="N957" s="1">
        <v>7875</v>
      </c>
      <c r="O957" s="1">
        <v>10</v>
      </c>
      <c r="P957" s="2">
        <v>45580</v>
      </c>
      <c r="Q957" s="1"/>
    </row>
    <row r="958" spans="1:17" x14ac:dyDescent="0.35">
      <c r="A958" s="1" t="s">
        <v>1036</v>
      </c>
      <c r="B958" s="1" t="s">
        <v>51</v>
      </c>
      <c r="C958" s="1" t="s">
        <v>52</v>
      </c>
      <c r="D958" s="1" t="s">
        <v>53</v>
      </c>
      <c r="E958" s="1" t="s">
        <v>100</v>
      </c>
      <c r="F958" s="1" t="s">
        <v>169</v>
      </c>
      <c r="G958" s="1" t="s">
        <v>33</v>
      </c>
      <c r="H958" s="2">
        <v>45425</v>
      </c>
      <c r="I958" s="1" t="s">
        <v>26</v>
      </c>
      <c r="J958" s="1" t="s">
        <v>605</v>
      </c>
      <c r="K958" s="1">
        <v>1</v>
      </c>
      <c r="L958" s="1"/>
      <c r="M958" s="1"/>
      <c r="N958" s="1">
        <v>3763</v>
      </c>
      <c r="O958" s="1">
        <v>20</v>
      </c>
      <c r="P958" s="2">
        <v>45575</v>
      </c>
      <c r="Q958" s="1"/>
    </row>
    <row r="959" spans="1:17" x14ac:dyDescent="0.35">
      <c r="A959" s="1" t="s">
        <v>1037</v>
      </c>
      <c r="B959" s="1" t="s">
        <v>41</v>
      </c>
      <c r="C959" s="1" t="s">
        <v>42</v>
      </c>
      <c r="D959" s="1" t="s">
        <v>43</v>
      </c>
      <c r="E959" s="1" t="s">
        <v>103</v>
      </c>
      <c r="F959" s="1" t="s">
        <v>169</v>
      </c>
      <c r="G959" s="1" t="s">
        <v>59</v>
      </c>
      <c r="H959" s="2">
        <v>45293</v>
      </c>
      <c r="I959" s="1" t="s">
        <v>26</v>
      </c>
      <c r="J959" s="1" t="s">
        <v>605</v>
      </c>
      <c r="K959" s="1">
        <v>1</v>
      </c>
      <c r="L959" s="1"/>
      <c r="M959" s="1"/>
      <c r="N959" s="1">
        <v>6783</v>
      </c>
      <c r="O959" s="1">
        <v>20</v>
      </c>
      <c r="P959" s="2">
        <v>45355</v>
      </c>
      <c r="Q959" s="1"/>
    </row>
    <row r="960" spans="1:17" x14ac:dyDescent="0.35">
      <c r="A960" s="1" t="s">
        <v>1038</v>
      </c>
      <c r="B960" s="1" t="s">
        <v>20</v>
      </c>
      <c r="C960" s="1" t="s">
        <v>21</v>
      </c>
      <c r="D960" s="1" t="s">
        <v>22</v>
      </c>
      <c r="E960" s="1" t="s">
        <v>76</v>
      </c>
      <c r="F960" s="1" t="s">
        <v>169</v>
      </c>
      <c r="G960" s="1" t="s">
        <v>48</v>
      </c>
      <c r="H960" s="2">
        <v>45356</v>
      </c>
      <c r="I960" s="1" t="s">
        <v>49</v>
      </c>
      <c r="J960" s="1" t="s">
        <v>605</v>
      </c>
      <c r="K960" s="1">
        <v>1</v>
      </c>
      <c r="L960" s="1"/>
      <c r="M960" s="1"/>
      <c r="N960" s="1">
        <v>5323</v>
      </c>
      <c r="O960" s="1">
        <v>50</v>
      </c>
      <c r="P960" s="2">
        <v>45586</v>
      </c>
      <c r="Q960" s="1"/>
    </row>
    <row r="961" spans="1:17" x14ac:dyDescent="0.35">
      <c r="A961" s="1" t="s">
        <v>1039</v>
      </c>
      <c r="B961" s="1" t="s">
        <v>29</v>
      </c>
      <c r="C961" s="1" t="s">
        <v>30</v>
      </c>
      <c r="D961" s="1" t="s">
        <v>31</v>
      </c>
      <c r="E961" s="1" t="s">
        <v>23</v>
      </c>
      <c r="F961" s="1" t="s">
        <v>169</v>
      </c>
      <c r="G961" s="1" t="s">
        <v>33</v>
      </c>
      <c r="H961" s="2">
        <v>45376</v>
      </c>
      <c r="I961" s="1" t="s">
        <v>66</v>
      </c>
      <c r="J961" s="1" t="s">
        <v>605</v>
      </c>
      <c r="K961" s="1">
        <v>1</v>
      </c>
      <c r="L961" s="1"/>
      <c r="M961" s="1"/>
      <c r="N961" s="1">
        <v>6797</v>
      </c>
      <c r="O961" s="1">
        <v>40</v>
      </c>
      <c r="P961" s="2">
        <v>45457</v>
      </c>
      <c r="Q961" s="1"/>
    </row>
    <row r="962" spans="1:17" x14ac:dyDescent="0.35">
      <c r="A962" s="1" t="s">
        <v>1040</v>
      </c>
      <c r="B962" s="1" t="s">
        <v>35</v>
      </c>
      <c r="C962" s="1" t="s">
        <v>36</v>
      </c>
      <c r="D962" s="1" t="s">
        <v>37</v>
      </c>
      <c r="E962" s="1" t="s">
        <v>47</v>
      </c>
      <c r="F962" s="1" t="s">
        <v>169</v>
      </c>
      <c r="G962" s="1" t="s">
        <v>48</v>
      </c>
      <c r="H962" s="2">
        <v>45401</v>
      </c>
      <c r="I962" s="1" t="s">
        <v>66</v>
      </c>
      <c r="J962" s="1" t="s">
        <v>605</v>
      </c>
      <c r="K962" s="1">
        <v>1</v>
      </c>
      <c r="L962" s="1"/>
      <c r="M962" s="1"/>
      <c r="N962" s="1">
        <v>5063</v>
      </c>
      <c r="O962" s="1">
        <v>20</v>
      </c>
      <c r="P962" s="2">
        <v>45478</v>
      </c>
      <c r="Q962" s="1"/>
    </row>
    <row r="963" spans="1:17" x14ac:dyDescent="0.35">
      <c r="A963" s="1" t="s">
        <v>1041</v>
      </c>
      <c r="B963" s="1" t="s">
        <v>41</v>
      </c>
      <c r="C963" s="1" t="s">
        <v>42</v>
      </c>
      <c r="D963" s="1" t="s">
        <v>43</v>
      </c>
      <c r="E963" s="1" t="s">
        <v>120</v>
      </c>
      <c r="F963" s="1" t="s">
        <v>169</v>
      </c>
      <c r="G963" s="1" t="s">
        <v>48</v>
      </c>
      <c r="H963" s="2">
        <v>45419</v>
      </c>
      <c r="I963" s="1" t="s">
        <v>26</v>
      </c>
      <c r="J963" s="1" t="s">
        <v>605</v>
      </c>
      <c r="K963" s="1">
        <v>1</v>
      </c>
      <c r="L963" s="1"/>
      <c r="M963" s="1"/>
      <c r="N963" s="1">
        <v>7039</v>
      </c>
      <c r="O963" s="1">
        <v>20</v>
      </c>
      <c r="P963" s="2">
        <v>45612</v>
      </c>
      <c r="Q963" s="1"/>
    </row>
    <row r="964" spans="1:17" x14ac:dyDescent="0.35">
      <c r="A964" s="1" t="s">
        <v>1042</v>
      </c>
      <c r="B964" s="1" t="s">
        <v>51</v>
      </c>
      <c r="C964" s="1" t="s">
        <v>52</v>
      </c>
      <c r="D964" s="1" t="s">
        <v>53</v>
      </c>
      <c r="E964" s="1" t="s">
        <v>23</v>
      </c>
      <c r="F964" s="1" t="s">
        <v>169</v>
      </c>
      <c r="G964" s="1" t="s">
        <v>87</v>
      </c>
      <c r="H964" s="2">
        <v>45336</v>
      </c>
      <c r="I964" s="1" t="s">
        <v>26</v>
      </c>
      <c r="J964" s="1" t="s">
        <v>605</v>
      </c>
      <c r="K964" s="1">
        <v>1</v>
      </c>
      <c r="L964" s="1"/>
      <c r="M964" s="1"/>
      <c r="N964" s="1">
        <v>4498</v>
      </c>
      <c r="O964" s="1">
        <v>90</v>
      </c>
      <c r="P964" s="2">
        <v>45475</v>
      </c>
      <c r="Q964" s="1"/>
    </row>
    <row r="965" spans="1:17" x14ac:dyDescent="0.35">
      <c r="A965" s="1" t="s">
        <v>1043</v>
      </c>
      <c r="B965" s="1" t="s">
        <v>51</v>
      </c>
      <c r="C965" s="1" t="s">
        <v>52</v>
      </c>
      <c r="D965" s="1" t="s">
        <v>53</v>
      </c>
      <c r="E965" s="1" t="s">
        <v>54</v>
      </c>
      <c r="F965" s="1" t="s">
        <v>169</v>
      </c>
      <c r="G965" s="1" t="s">
        <v>85</v>
      </c>
      <c r="H965" s="2">
        <v>45306</v>
      </c>
      <c r="I965" s="1" t="s">
        <v>26</v>
      </c>
      <c r="J965" s="1" t="s">
        <v>605</v>
      </c>
      <c r="K965" s="1">
        <v>1</v>
      </c>
      <c r="L965" s="1"/>
      <c r="M965" s="1"/>
      <c r="N965" s="1">
        <v>6073</v>
      </c>
      <c r="O965" s="1">
        <v>70</v>
      </c>
      <c r="P965" s="2">
        <v>45354</v>
      </c>
      <c r="Q965" s="1"/>
    </row>
    <row r="966" spans="1:17" x14ac:dyDescent="0.35">
      <c r="A966" s="1" t="s">
        <v>1044</v>
      </c>
      <c r="B966" s="1" t="s">
        <v>35</v>
      </c>
      <c r="C966" s="1" t="s">
        <v>36</v>
      </c>
      <c r="D966" s="1" t="s">
        <v>37</v>
      </c>
      <c r="E966" s="1" t="s">
        <v>23</v>
      </c>
      <c r="F966" s="1" t="s">
        <v>169</v>
      </c>
      <c r="G966" s="1" t="s">
        <v>87</v>
      </c>
      <c r="H966" s="2">
        <v>45403</v>
      </c>
      <c r="I966" s="1" t="s">
        <v>26</v>
      </c>
      <c r="J966" s="1" t="s">
        <v>605</v>
      </c>
      <c r="K966" s="1">
        <v>1</v>
      </c>
      <c r="L966" s="1"/>
      <c r="M966" s="1"/>
      <c r="N966" s="1">
        <v>4800</v>
      </c>
      <c r="O966" s="1">
        <v>20</v>
      </c>
      <c r="P966" s="2">
        <v>45734</v>
      </c>
      <c r="Q966" s="1"/>
    </row>
    <row r="967" spans="1:17" x14ac:dyDescent="0.35">
      <c r="A967" s="1" t="s">
        <v>1045</v>
      </c>
      <c r="B967" s="1" t="s">
        <v>61</v>
      </c>
      <c r="C967" s="1" t="s">
        <v>62</v>
      </c>
      <c r="D967" s="1" t="s">
        <v>63</v>
      </c>
      <c r="E967" s="1" t="s">
        <v>23</v>
      </c>
      <c r="F967" s="1" t="s">
        <v>169</v>
      </c>
      <c r="G967" s="1" t="s">
        <v>85</v>
      </c>
      <c r="H967" s="2">
        <v>45296</v>
      </c>
      <c r="I967" s="1" t="s">
        <v>49</v>
      </c>
      <c r="J967" s="1" t="s">
        <v>605</v>
      </c>
      <c r="K967" s="1">
        <v>1</v>
      </c>
      <c r="L967" s="1"/>
      <c r="M967" s="1"/>
      <c r="N967" s="1">
        <v>3325</v>
      </c>
      <c r="O967" s="1">
        <v>30</v>
      </c>
      <c r="P967" s="2">
        <v>45597</v>
      </c>
      <c r="Q967" s="1"/>
    </row>
    <row r="968" spans="1:17" x14ac:dyDescent="0.35">
      <c r="A968" s="1" t="s">
        <v>1046</v>
      </c>
      <c r="B968" s="1" t="s">
        <v>61</v>
      </c>
      <c r="C968" s="1" t="s">
        <v>62</v>
      </c>
      <c r="D968" s="1" t="s">
        <v>63</v>
      </c>
      <c r="E968" s="1" t="s">
        <v>23</v>
      </c>
      <c r="F968" s="1" t="s">
        <v>169</v>
      </c>
      <c r="G968" s="1" t="s">
        <v>25</v>
      </c>
      <c r="H968" s="2">
        <v>45366</v>
      </c>
      <c r="I968" s="1" t="s">
        <v>26</v>
      </c>
      <c r="J968" s="1" t="s">
        <v>605</v>
      </c>
      <c r="K968" s="1">
        <v>1</v>
      </c>
      <c r="L968" s="1"/>
      <c r="M968" s="1"/>
      <c r="N968" s="1">
        <v>1199</v>
      </c>
      <c r="O968" s="1">
        <v>100</v>
      </c>
      <c r="P968" s="2">
        <v>45649</v>
      </c>
      <c r="Q968" s="1"/>
    </row>
    <row r="969" spans="1:17" x14ac:dyDescent="0.35">
      <c r="A969" s="1" t="s">
        <v>1047</v>
      </c>
      <c r="B969" s="1" t="s">
        <v>61</v>
      </c>
      <c r="C969" s="1" t="s">
        <v>62</v>
      </c>
      <c r="D969" s="1" t="s">
        <v>63</v>
      </c>
      <c r="E969" s="1" t="s">
        <v>54</v>
      </c>
      <c r="F969" s="1" t="s">
        <v>169</v>
      </c>
      <c r="G969" s="1" t="s">
        <v>85</v>
      </c>
      <c r="H969" s="2">
        <v>45383</v>
      </c>
      <c r="I969" s="1" t="s">
        <v>66</v>
      </c>
      <c r="J969" s="1" t="s">
        <v>605</v>
      </c>
      <c r="K969" s="1">
        <v>1</v>
      </c>
      <c r="L969" s="1"/>
      <c r="M969" s="1"/>
      <c r="N969" s="1">
        <v>5621</v>
      </c>
      <c r="O969" s="1">
        <v>40</v>
      </c>
      <c r="P969" s="2">
        <v>45694</v>
      </c>
      <c r="Q969" s="1"/>
    </row>
    <row r="970" spans="1:17" x14ac:dyDescent="0.35">
      <c r="A970" s="1" t="s">
        <v>1048</v>
      </c>
      <c r="B970" s="1" t="s">
        <v>56</v>
      </c>
      <c r="C970" s="1" t="s">
        <v>57</v>
      </c>
      <c r="D970" s="1" t="s">
        <v>58</v>
      </c>
      <c r="E970" s="1" t="s">
        <v>44</v>
      </c>
      <c r="F970" s="1" t="s">
        <v>169</v>
      </c>
      <c r="G970" s="1" t="s">
        <v>59</v>
      </c>
      <c r="H970" s="2">
        <v>45314</v>
      </c>
      <c r="I970" s="1" t="s">
        <v>26</v>
      </c>
      <c r="J970" s="1" t="s">
        <v>605</v>
      </c>
      <c r="K970" s="1">
        <v>1</v>
      </c>
      <c r="L970" s="1"/>
      <c r="M970" s="1"/>
      <c r="N970" s="1">
        <v>2549</v>
      </c>
      <c r="O970" s="1">
        <v>60</v>
      </c>
      <c r="P970" s="2">
        <v>45596</v>
      </c>
      <c r="Q970" s="1"/>
    </row>
    <row r="971" spans="1:17" x14ac:dyDescent="0.35">
      <c r="A971" s="1" t="s">
        <v>1049</v>
      </c>
      <c r="B971" s="1" t="s">
        <v>78</v>
      </c>
      <c r="C971" s="1" t="s">
        <v>79</v>
      </c>
      <c r="D971" s="1" t="s">
        <v>80</v>
      </c>
      <c r="E971" s="1" t="s">
        <v>44</v>
      </c>
      <c r="F971" s="1" t="s">
        <v>169</v>
      </c>
      <c r="G971" s="1" t="s">
        <v>59</v>
      </c>
      <c r="H971" s="2">
        <v>45392</v>
      </c>
      <c r="I971" s="1" t="s">
        <v>66</v>
      </c>
      <c r="J971" s="1" t="s">
        <v>605</v>
      </c>
      <c r="K971" s="1">
        <v>1</v>
      </c>
      <c r="L971" s="1"/>
      <c r="M971" s="1"/>
      <c r="N971" s="1">
        <v>3219</v>
      </c>
      <c r="O971" s="1">
        <v>40</v>
      </c>
      <c r="P971" s="2">
        <v>45529</v>
      </c>
      <c r="Q971" s="1"/>
    </row>
    <row r="972" spans="1:17" x14ac:dyDescent="0.35">
      <c r="A972" s="1" t="s">
        <v>1050</v>
      </c>
      <c r="B972" s="1" t="s">
        <v>41</v>
      </c>
      <c r="C972" s="1" t="s">
        <v>42</v>
      </c>
      <c r="D972" s="1" t="s">
        <v>43</v>
      </c>
      <c r="E972" s="1" t="s">
        <v>76</v>
      </c>
      <c r="F972" s="1" t="s">
        <v>169</v>
      </c>
      <c r="G972" s="1" t="s">
        <v>87</v>
      </c>
      <c r="H972" s="2">
        <v>45370</v>
      </c>
      <c r="I972" s="1" t="s">
        <v>66</v>
      </c>
      <c r="J972" s="1" t="s">
        <v>605</v>
      </c>
      <c r="K972" s="1">
        <v>1</v>
      </c>
      <c r="L972" s="1"/>
      <c r="M972" s="1"/>
      <c r="N972" s="1">
        <v>2160</v>
      </c>
      <c r="O972" s="1">
        <v>50</v>
      </c>
      <c r="P972" s="2">
        <v>45500</v>
      </c>
      <c r="Q972" s="1"/>
    </row>
    <row r="973" spans="1:17" x14ac:dyDescent="0.35">
      <c r="A973" s="1" t="s">
        <v>1051</v>
      </c>
      <c r="B973" s="1" t="s">
        <v>20</v>
      </c>
      <c r="C973" s="1" t="s">
        <v>21</v>
      </c>
      <c r="D973" s="1" t="s">
        <v>22</v>
      </c>
      <c r="E973" s="1" t="s">
        <v>54</v>
      </c>
      <c r="F973" s="1" t="s">
        <v>169</v>
      </c>
      <c r="G973" s="1" t="s">
        <v>25</v>
      </c>
      <c r="H973" s="2">
        <v>45333</v>
      </c>
      <c r="I973" s="1" t="s">
        <v>26</v>
      </c>
      <c r="J973" s="1" t="s">
        <v>605</v>
      </c>
      <c r="K973" s="1">
        <v>1</v>
      </c>
      <c r="L973" s="1"/>
      <c r="M973" s="1"/>
      <c r="N973" s="1">
        <v>1545</v>
      </c>
      <c r="O973" s="1">
        <v>20</v>
      </c>
      <c r="P973" s="2">
        <v>45373</v>
      </c>
      <c r="Q973" s="1"/>
    </row>
    <row r="974" spans="1:17" x14ac:dyDescent="0.35">
      <c r="A974" s="1" t="s">
        <v>1052</v>
      </c>
      <c r="B974" s="1" t="s">
        <v>78</v>
      </c>
      <c r="C974" s="1" t="s">
        <v>79</v>
      </c>
      <c r="D974" s="1" t="s">
        <v>80</v>
      </c>
      <c r="E974" s="1" t="s">
        <v>124</v>
      </c>
      <c r="F974" s="1" t="s">
        <v>169</v>
      </c>
      <c r="G974" s="1" t="s">
        <v>59</v>
      </c>
      <c r="H974" s="2">
        <v>45409</v>
      </c>
      <c r="I974" s="1" t="s">
        <v>26</v>
      </c>
      <c r="J974" s="1" t="s">
        <v>605</v>
      </c>
      <c r="K974" s="1">
        <v>1</v>
      </c>
      <c r="L974" s="1"/>
      <c r="M974" s="1"/>
      <c r="N974" s="1">
        <v>229</v>
      </c>
      <c r="O974" s="1">
        <v>50</v>
      </c>
      <c r="P974" s="2">
        <v>45665</v>
      </c>
      <c r="Q974" s="1"/>
    </row>
    <row r="975" spans="1:17" x14ac:dyDescent="0.35">
      <c r="A975" s="1" t="s">
        <v>1053</v>
      </c>
      <c r="B975" s="1" t="s">
        <v>29</v>
      </c>
      <c r="C975" s="1" t="s">
        <v>30</v>
      </c>
      <c r="D975" s="1" t="s">
        <v>31</v>
      </c>
      <c r="E975" s="1" t="s">
        <v>103</v>
      </c>
      <c r="F975" s="1" t="s">
        <v>169</v>
      </c>
      <c r="G975" s="1" t="s">
        <v>39</v>
      </c>
      <c r="H975" s="2">
        <v>45378</v>
      </c>
      <c r="I975" s="1" t="s">
        <v>66</v>
      </c>
      <c r="J975" s="1" t="s">
        <v>605</v>
      </c>
      <c r="K975" s="1">
        <v>1</v>
      </c>
      <c r="L975" s="1"/>
      <c r="M975" s="1"/>
      <c r="N975" s="1">
        <v>285</v>
      </c>
      <c r="O975" s="1">
        <v>20</v>
      </c>
      <c r="P975" s="2">
        <v>45640</v>
      </c>
      <c r="Q975" s="1"/>
    </row>
    <row r="976" spans="1:17" x14ac:dyDescent="0.35">
      <c r="A976" s="1" t="s">
        <v>1054</v>
      </c>
      <c r="B976" s="1" t="s">
        <v>78</v>
      </c>
      <c r="C976" s="1" t="s">
        <v>79</v>
      </c>
      <c r="D976" s="1" t="s">
        <v>80</v>
      </c>
      <c r="E976" s="1" t="s">
        <v>100</v>
      </c>
      <c r="F976" s="1" t="s">
        <v>169</v>
      </c>
      <c r="G976" s="1" t="s">
        <v>33</v>
      </c>
      <c r="H976" s="2">
        <v>45438</v>
      </c>
      <c r="I976" s="1" t="s">
        <v>49</v>
      </c>
      <c r="J976" s="1" t="s">
        <v>605</v>
      </c>
      <c r="K976" s="1">
        <v>1</v>
      </c>
      <c r="L976" s="1"/>
      <c r="M976" s="1"/>
      <c r="N976" s="1">
        <v>6838</v>
      </c>
      <c r="O976" s="1">
        <v>90</v>
      </c>
      <c r="P976" s="2">
        <v>45694</v>
      </c>
      <c r="Q976" s="1"/>
    </row>
    <row r="977" spans="1:17" x14ac:dyDescent="0.35">
      <c r="A977" s="1" t="s">
        <v>1055</v>
      </c>
      <c r="B977" s="1" t="s">
        <v>41</v>
      </c>
      <c r="C977" s="1" t="s">
        <v>42</v>
      </c>
      <c r="D977" s="1" t="s">
        <v>43</v>
      </c>
      <c r="E977" s="1" t="s">
        <v>47</v>
      </c>
      <c r="F977" s="1" t="s">
        <v>169</v>
      </c>
      <c r="G977" s="1" t="s">
        <v>87</v>
      </c>
      <c r="H977" s="2">
        <v>45309</v>
      </c>
      <c r="I977" s="1" t="s">
        <v>26</v>
      </c>
      <c r="J977" s="1" t="s">
        <v>605</v>
      </c>
      <c r="K977" s="1">
        <v>1</v>
      </c>
      <c r="L977" s="1"/>
      <c r="M977" s="1"/>
      <c r="N977" s="1">
        <v>4339</v>
      </c>
      <c r="O977" s="1">
        <v>30</v>
      </c>
      <c r="P977" s="2">
        <v>45562</v>
      </c>
      <c r="Q977" s="1"/>
    </row>
    <row r="978" spans="1:17" x14ac:dyDescent="0.35">
      <c r="A978" s="1" t="s">
        <v>1056</v>
      </c>
      <c r="B978" s="1" t="s">
        <v>29</v>
      </c>
      <c r="C978" s="1" t="s">
        <v>30</v>
      </c>
      <c r="D978" s="1" t="s">
        <v>31</v>
      </c>
      <c r="E978" s="1" t="s">
        <v>54</v>
      </c>
      <c r="F978" s="1" t="s">
        <v>169</v>
      </c>
      <c r="G978" s="1" t="s">
        <v>48</v>
      </c>
      <c r="H978" s="2">
        <v>45318</v>
      </c>
      <c r="I978" s="1" t="s">
        <v>66</v>
      </c>
      <c r="J978" s="1" t="s">
        <v>605</v>
      </c>
      <c r="K978" s="1">
        <v>1</v>
      </c>
      <c r="L978" s="1"/>
      <c r="M978" s="1"/>
      <c r="N978" s="1">
        <v>3405</v>
      </c>
      <c r="O978" s="1">
        <v>10</v>
      </c>
      <c r="P978" s="2">
        <v>45455</v>
      </c>
      <c r="Q978" s="1"/>
    </row>
    <row r="979" spans="1:17" x14ac:dyDescent="0.35">
      <c r="A979" s="1" t="s">
        <v>1057</v>
      </c>
      <c r="B979" s="1" t="s">
        <v>78</v>
      </c>
      <c r="C979" s="1" t="s">
        <v>79</v>
      </c>
      <c r="D979" s="1" t="s">
        <v>80</v>
      </c>
      <c r="E979" s="1" t="s">
        <v>23</v>
      </c>
      <c r="F979" s="1" t="s">
        <v>169</v>
      </c>
      <c r="G979" s="1" t="s">
        <v>39</v>
      </c>
      <c r="H979" s="2">
        <v>45423</v>
      </c>
      <c r="I979" s="1" t="s">
        <v>26</v>
      </c>
      <c r="J979" s="1" t="s">
        <v>605</v>
      </c>
      <c r="K979" s="1">
        <v>1</v>
      </c>
      <c r="L979" s="1"/>
      <c r="M979" s="1"/>
      <c r="N979" s="1">
        <v>2221</v>
      </c>
      <c r="O979" s="1">
        <v>90</v>
      </c>
      <c r="P979" s="2">
        <v>45469</v>
      </c>
      <c r="Q979" s="1"/>
    </row>
    <row r="980" spans="1:17" x14ac:dyDescent="0.35">
      <c r="A980" s="1" t="s">
        <v>1058</v>
      </c>
      <c r="B980" s="1" t="s">
        <v>41</v>
      </c>
      <c r="C980" s="1" t="s">
        <v>42</v>
      </c>
      <c r="D980" s="1" t="s">
        <v>43</v>
      </c>
      <c r="E980" s="1" t="s">
        <v>47</v>
      </c>
      <c r="F980" s="1" t="s">
        <v>169</v>
      </c>
      <c r="G980" s="1" t="s">
        <v>39</v>
      </c>
      <c r="H980" s="2">
        <v>45362</v>
      </c>
      <c r="I980" s="1" t="s">
        <v>26</v>
      </c>
      <c r="J980" s="1" t="s">
        <v>605</v>
      </c>
      <c r="K980" s="1">
        <v>1</v>
      </c>
      <c r="L980" s="1"/>
      <c r="M980" s="1"/>
      <c r="N980" s="1">
        <v>4404</v>
      </c>
      <c r="O980" s="1">
        <v>20</v>
      </c>
      <c r="P980" s="2">
        <v>45579</v>
      </c>
      <c r="Q980" s="1"/>
    </row>
    <row r="981" spans="1:17" x14ac:dyDescent="0.35">
      <c r="A981" s="1" t="s">
        <v>1059</v>
      </c>
      <c r="B981" s="1" t="s">
        <v>61</v>
      </c>
      <c r="C981" s="1" t="s">
        <v>62</v>
      </c>
      <c r="D981" s="1" t="s">
        <v>63</v>
      </c>
      <c r="E981" s="1" t="s">
        <v>124</v>
      </c>
      <c r="F981" s="1" t="s">
        <v>169</v>
      </c>
      <c r="G981" s="1" t="s">
        <v>74</v>
      </c>
      <c r="H981" s="2">
        <v>45400</v>
      </c>
      <c r="I981" s="1" t="s">
        <v>49</v>
      </c>
      <c r="J981" s="1" t="s">
        <v>605</v>
      </c>
      <c r="K981" s="1">
        <v>1</v>
      </c>
      <c r="L981" s="1"/>
      <c r="M981" s="1"/>
      <c r="N981" s="1">
        <v>6369</v>
      </c>
      <c r="O981" s="1">
        <v>30</v>
      </c>
      <c r="P981" s="2">
        <v>45463</v>
      </c>
      <c r="Q981" s="1"/>
    </row>
    <row r="982" spans="1:17" x14ac:dyDescent="0.35">
      <c r="A982" s="1" t="s">
        <v>1060</v>
      </c>
      <c r="B982" s="1" t="s">
        <v>41</v>
      </c>
      <c r="C982" s="1" t="s">
        <v>42</v>
      </c>
      <c r="D982" s="1" t="s">
        <v>43</v>
      </c>
      <c r="E982" s="1" t="s">
        <v>23</v>
      </c>
      <c r="F982" s="1" t="s">
        <v>169</v>
      </c>
      <c r="G982" s="1" t="s">
        <v>85</v>
      </c>
      <c r="H982" s="2">
        <v>45296</v>
      </c>
      <c r="I982" s="1" t="s">
        <v>26</v>
      </c>
      <c r="J982" s="1" t="s">
        <v>605</v>
      </c>
      <c r="K982" s="1">
        <v>1</v>
      </c>
      <c r="L982" s="1"/>
      <c r="M982" s="1"/>
      <c r="N982" s="1">
        <v>799</v>
      </c>
      <c r="O982" s="1">
        <v>30</v>
      </c>
      <c r="P982" s="2">
        <v>45371</v>
      </c>
      <c r="Q982" s="1"/>
    </row>
    <row r="983" spans="1:17" x14ac:dyDescent="0.35">
      <c r="A983" s="1" t="s">
        <v>1061</v>
      </c>
      <c r="B983" s="1" t="s">
        <v>29</v>
      </c>
      <c r="C983" s="1" t="s">
        <v>30</v>
      </c>
      <c r="D983" s="1" t="s">
        <v>31</v>
      </c>
      <c r="E983" s="1" t="s">
        <v>68</v>
      </c>
      <c r="F983" s="1" t="s">
        <v>169</v>
      </c>
      <c r="G983" s="1" t="s">
        <v>85</v>
      </c>
      <c r="H983" s="2">
        <v>45303</v>
      </c>
      <c r="I983" s="1" t="s">
        <v>26</v>
      </c>
      <c r="J983" s="1" t="s">
        <v>605</v>
      </c>
      <c r="K983" s="1">
        <v>1</v>
      </c>
      <c r="L983" s="1"/>
      <c r="M983" s="1"/>
      <c r="N983" s="1">
        <v>2740</v>
      </c>
      <c r="O983" s="1">
        <v>80</v>
      </c>
      <c r="P983" s="2">
        <v>45430</v>
      </c>
      <c r="Q983" s="1"/>
    </row>
    <row r="984" spans="1:17" x14ac:dyDescent="0.35">
      <c r="A984" s="1" t="s">
        <v>1062</v>
      </c>
      <c r="B984" s="1" t="s">
        <v>29</v>
      </c>
      <c r="C984" s="1" t="s">
        <v>30</v>
      </c>
      <c r="D984" s="1" t="s">
        <v>31</v>
      </c>
      <c r="E984" s="1" t="s">
        <v>38</v>
      </c>
      <c r="F984" s="1" t="s">
        <v>169</v>
      </c>
      <c r="G984" s="1" t="s">
        <v>59</v>
      </c>
      <c r="H984" s="2">
        <v>45360</v>
      </c>
      <c r="I984" s="1" t="s">
        <v>26</v>
      </c>
      <c r="J984" s="1" t="s">
        <v>605</v>
      </c>
      <c r="K984" s="1">
        <v>1</v>
      </c>
      <c r="L984" s="1"/>
      <c r="M984" s="1"/>
      <c r="N984" s="1">
        <v>4124</v>
      </c>
      <c r="O984" s="1">
        <v>40</v>
      </c>
      <c r="P984" s="2">
        <v>45438</v>
      </c>
      <c r="Q984" s="1"/>
    </row>
    <row r="985" spans="1:17" x14ac:dyDescent="0.35">
      <c r="A985" s="1" t="s">
        <v>1063</v>
      </c>
      <c r="B985" s="1" t="s">
        <v>51</v>
      </c>
      <c r="C985" s="1" t="s">
        <v>52</v>
      </c>
      <c r="D985" s="1" t="s">
        <v>53</v>
      </c>
      <c r="E985" s="1" t="s">
        <v>47</v>
      </c>
      <c r="F985" s="1" t="s">
        <v>169</v>
      </c>
      <c r="G985" s="1" t="s">
        <v>48</v>
      </c>
      <c r="H985" s="2">
        <v>45365</v>
      </c>
      <c r="I985" s="1" t="s">
        <v>66</v>
      </c>
      <c r="J985" s="1" t="s">
        <v>605</v>
      </c>
      <c r="K985" s="1">
        <v>1</v>
      </c>
      <c r="L985" s="1"/>
      <c r="M985" s="1"/>
      <c r="N985" s="1">
        <v>3431</v>
      </c>
      <c r="O985" s="1">
        <v>20</v>
      </c>
      <c r="P985" s="2">
        <v>45399</v>
      </c>
      <c r="Q985" s="1"/>
    </row>
    <row r="986" spans="1:17" x14ac:dyDescent="0.35">
      <c r="A986" s="1" t="s">
        <v>1064</v>
      </c>
      <c r="B986" s="1" t="s">
        <v>35</v>
      </c>
      <c r="C986" s="1" t="s">
        <v>36</v>
      </c>
      <c r="D986" s="1" t="s">
        <v>37</v>
      </c>
      <c r="E986" s="1" t="s">
        <v>23</v>
      </c>
      <c r="F986" s="1" t="s">
        <v>169</v>
      </c>
      <c r="G986" s="1" t="s">
        <v>48</v>
      </c>
      <c r="H986" s="2">
        <v>45408</v>
      </c>
      <c r="I986" s="1" t="s">
        <v>26</v>
      </c>
      <c r="J986" s="1" t="s">
        <v>605</v>
      </c>
      <c r="K986" s="1">
        <v>1</v>
      </c>
      <c r="L986" s="1"/>
      <c r="M986" s="1"/>
      <c r="N986" s="1">
        <v>4306</v>
      </c>
      <c r="O986" s="1">
        <v>60</v>
      </c>
      <c r="P986" s="2">
        <v>45615</v>
      </c>
      <c r="Q986" s="1"/>
    </row>
    <row r="987" spans="1:17" x14ac:dyDescent="0.35">
      <c r="A987" s="1" t="s">
        <v>1065</v>
      </c>
      <c r="B987" s="1" t="s">
        <v>56</v>
      </c>
      <c r="C987" s="1" t="s">
        <v>57</v>
      </c>
      <c r="D987" s="1" t="s">
        <v>58</v>
      </c>
      <c r="E987" s="1" t="s">
        <v>103</v>
      </c>
      <c r="F987" s="1" t="s">
        <v>169</v>
      </c>
      <c r="G987" s="1" t="s">
        <v>39</v>
      </c>
      <c r="H987" s="2">
        <v>45330</v>
      </c>
      <c r="I987" s="1" t="s">
        <v>66</v>
      </c>
      <c r="J987" s="1" t="s">
        <v>605</v>
      </c>
      <c r="K987" s="1">
        <v>1</v>
      </c>
      <c r="L987" s="1"/>
      <c r="M987" s="1"/>
      <c r="N987" s="1">
        <v>2988</v>
      </c>
      <c r="O987" s="1">
        <v>50</v>
      </c>
      <c r="P987" s="2">
        <v>45624</v>
      </c>
      <c r="Q987" s="1"/>
    </row>
    <row r="988" spans="1:17" x14ac:dyDescent="0.35">
      <c r="A988" s="1" t="s">
        <v>1066</v>
      </c>
      <c r="B988" s="1" t="s">
        <v>78</v>
      </c>
      <c r="C988" s="1" t="s">
        <v>79</v>
      </c>
      <c r="D988" s="1" t="s">
        <v>80</v>
      </c>
      <c r="E988" s="1" t="s">
        <v>54</v>
      </c>
      <c r="F988" s="1" t="s">
        <v>169</v>
      </c>
      <c r="G988" s="1" t="s">
        <v>59</v>
      </c>
      <c r="H988" s="2">
        <v>45378</v>
      </c>
      <c r="I988" s="1" t="s">
        <v>26</v>
      </c>
      <c r="J988" s="1" t="s">
        <v>605</v>
      </c>
      <c r="K988" s="1">
        <v>1</v>
      </c>
      <c r="L988" s="1"/>
      <c r="M988" s="1"/>
      <c r="N988" s="1">
        <v>1307</v>
      </c>
      <c r="O988" s="1">
        <v>30</v>
      </c>
      <c r="P988" s="2">
        <v>45490</v>
      </c>
      <c r="Q988" s="1"/>
    </row>
    <row r="989" spans="1:17" x14ac:dyDescent="0.35">
      <c r="A989" s="1" t="s">
        <v>1067</v>
      </c>
      <c r="B989" s="1" t="s">
        <v>71</v>
      </c>
      <c r="C989" s="1" t="s">
        <v>72</v>
      </c>
      <c r="D989" s="1" t="s">
        <v>73</v>
      </c>
      <c r="E989" s="1" t="s">
        <v>54</v>
      </c>
      <c r="F989" s="1" t="s">
        <v>169</v>
      </c>
      <c r="G989" s="1" t="s">
        <v>48</v>
      </c>
      <c r="H989" s="2">
        <v>45316</v>
      </c>
      <c r="I989" s="1" t="s">
        <v>66</v>
      </c>
      <c r="J989" s="1" t="s">
        <v>605</v>
      </c>
      <c r="K989" s="1">
        <v>1</v>
      </c>
      <c r="L989" s="1"/>
      <c r="M989" s="1"/>
      <c r="N989" s="1">
        <v>4757</v>
      </c>
      <c r="O989" s="1">
        <v>30</v>
      </c>
      <c r="P989" s="2">
        <v>45444</v>
      </c>
      <c r="Q989" s="1"/>
    </row>
    <row r="990" spans="1:17" x14ac:dyDescent="0.35">
      <c r="A990" s="1" t="s">
        <v>1068</v>
      </c>
      <c r="B990" s="1" t="s">
        <v>78</v>
      </c>
      <c r="C990" s="1" t="s">
        <v>79</v>
      </c>
      <c r="D990" s="1" t="s">
        <v>80</v>
      </c>
      <c r="E990" s="1" t="s">
        <v>76</v>
      </c>
      <c r="F990" s="1" t="s">
        <v>169</v>
      </c>
      <c r="G990" s="1" t="s">
        <v>87</v>
      </c>
      <c r="H990" s="2">
        <v>45426</v>
      </c>
      <c r="I990" s="1" t="s">
        <v>26</v>
      </c>
      <c r="J990" s="1" t="s">
        <v>605</v>
      </c>
      <c r="K990" s="1">
        <v>1</v>
      </c>
      <c r="L990" s="1"/>
      <c r="M990" s="1"/>
      <c r="N990" s="1">
        <v>3458</v>
      </c>
      <c r="O990" s="1">
        <v>40</v>
      </c>
      <c r="P990" s="2">
        <v>45566</v>
      </c>
      <c r="Q990" s="1"/>
    </row>
    <row r="991" spans="1:17" x14ac:dyDescent="0.35">
      <c r="A991" s="1" t="s">
        <v>1069</v>
      </c>
      <c r="B991" s="1" t="s">
        <v>61</v>
      </c>
      <c r="C991" s="1" t="s">
        <v>62</v>
      </c>
      <c r="D991" s="1" t="s">
        <v>63</v>
      </c>
      <c r="E991" s="1" t="s">
        <v>38</v>
      </c>
      <c r="F991" s="1" t="s">
        <v>169</v>
      </c>
      <c r="G991" s="1" t="s">
        <v>48</v>
      </c>
      <c r="H991" s="2">
        <v>45414</v>
      </c>
      <c r="I991" s="1" t="s">
        <v>66</v>
      </c>
      <c r="J991" s="1" t="s">
        <v>605</v>
      </c>
      <c r="K991" s="1">
        <v>1</v>
      </c>
      <c r="L991" s="1"/>
      <c r="M991" s="1"/>
      <c r="N991" s="1">
        <v>5921</v>
      </c>
      <c r="O991" s="1">
        <v>40</v>
      </c>
      <c r="P991" s="2">
        <v>45486</v>
      </c>
      <c r="Q991" s="1"/>
    </row>
    <row r="992" spans="1:17" x14ac:dyDescent="0.35">
      <c r="A992" s="1" t="s">
        <v>1070</v>
      </c>
      <c r="B992" s="1" t="s">
        <v>56</v>
      </c>
      <c r="C992" s="1" t="s">
        <v>57</v>
      </c>
      <c r="D992" s="1" t="s">
        <v>58</v>
      </c>
      <c r="E992" s="1" t="s">
        <v>103</v>
      </c>
      <c r="F992" s="1" t="s">
        <v>169</v>
      </c>
      <c r="G992" s="1" t="s">
        <v>25</v>
      </c>
      <c r="H992" s="2">
        <v>45434</v>
      </c>
      <c r="I992" s="1" t="s">
        <v>26</v>
      </c>
      <c r="J992" s="1" t="s">
        <v>605</v>
      </c>
      <c r="K992" s="1">
        <v>1</v>
      </c>
      <c r="L992" s="1"/>
      <c r="M992" s="1"/>
      <c r="N992" s="1">
        <v>2305</v>
      </c>
      <c r="O992" s="1">
        <v>40</v>
      </c>
      <c r="P992" s="2">
        <v>45734</v>
      </c>
      <c r="Q992" s="1"/>
    </row>
    <row r="993" spans="1:17" x14ac:dyDescent="0.35">
      <c r="A993" s="1" t="s">
        <v>1071</v>
      </c>
      <c r="B993" s="1" t="s">
        <v>35</v>
      </c>
      <c r="C993" s="1" t="s">
        <v>36</v>
      </c>
      <c r="D993" s="1" t="s">
        <v>37</v>
      </c>
      <c r="E993" s="1" t="s">
        <v>44</v>
      </c>
      <c r="F993" s="1" t="s">
        <v>169</v>
      </c>
      <c r="G993" s="1" t="s">
        <v>33</v>
      </c>
      <c r="H993" s="2">
        <v>45312</v>
      </c>
      <c r="I993" s="1" t="s">
        <v>49</v>
      </c>
      <c r="J993" s="1" t="s">
        <v>605</v>
      </c>
      <c r="K993" s="1">
        <v>1</v>
      </c>
      <c r="L993" s="1"/>
      <c r="M993" s="1"/>
      <c r="N993" s="1">
        <v>2764</v>
      </c>
      <c r="O993" s="1">
        <v>30</v>
      </c>
      <c r="P993" s="2">
        <v>45391</v>
      </c>
      <c r="Q993" s="1"/>
    </row>
    <row r="994" spans="1:17" x14ac:dyDescent="0.35">
      <c r="A994" s="1" t="s">
        <v>1072</v>
      </c>
      <c r="B994" s="1" t="s">
        <v>41</v>
      </c>
      <c r="C994" s="1" t="s">
        <v>42</v>
      </c>
      <c r="D994" s="1" t="s">
        <v>43</v>
      </c>
      <c r="E994" s="1" t="s">
        <v>23</v>
      </c>
      <c r="F994" s="1" t="s">
        <v>169</v>
      </c>
      <c r="G994" s="1" t="s">
        <v>48</v>
      </c>
      <c r="H994" s="2">
        <v>45435</v>
      </c>
      <c r="I994" s="1" t="s">
        <v>66</v>
      </c>
      <c r="J994" s="1" t="s">
        <v>605</v>
      </c>
      <c r="K994" s="1">
        <v>1</v>
      </c>
      <c r="L994" s="1"/>
      <c r="M994" s="1"/>
      <c r="N994" s="1">
        <v>7311</v>
      </c>
      <c r="O994" s="1">
        <v>10</v>
      </c>
      <c r="P994" s="2">
        <v>45538</v>
      </c>
      <c r="Q994" s="1"/>
    </row>
    <row r="995" spans="1:17" x14ac:dyDescent="0.35">
      <c r="A995" s="1" t="s">
        <v>1073</v>
      </c>
      <c r="B995" s="1" t="s">
        <v>78</v>
      </c>
      <c r="C995" s="1" t="s">
        <v>79</v>
      </c>
      <c r="D995" s="1" t="s">
        <v>80</v>
      </c>
      <c r="E995" s="1" t="s">
        <v>84</v>
      </c>
      <c r="F995" s="1" t="s">
        <v>169</v>
      </c>
      <c r="G995" s="1" t="s">
        <v>59</v>
      </c>
      <c r="H995" s="2">
        <v>45395</v>
      </c>
      <c r="I995" s="1" t="s">
        <v>26</v>
      </c>
      <c r="J995" s="1" t="s">
        <v>605</v>
      </c>
      <c r="K995" s="1">
        <v>1</v>
      </c>
      <c r="L995" s="1"/>
      <c r="M995" s="1"/>
      <c r="N995" s="1">
        <v>1828</v>
      </c>
      <c r="O995" s="1">
        <v>80</v>
      </c>
      <c r="P995" s="2">
        <v>45433</v>
      </c>
      <c r="Q995" s="1"/>
    </row>
    <row r="996" spans="1:17" x14ac:dyDescent="0.35">
      <c r="A996" s="1" t="s">
        <v>1074</v>
      </c>
      <c r="B996" s="1" t="s">
        <v>41</v>
      </c>
      <c r="C996" s="1" t="s">
        <v>42</v>
      </c>
      <c r="D996" s="1" t="s">
        <v>43</v>
      </c>
      <c r="E996" s="1" t="s">
        <v>54</v>
      </c>
      <c r="F996" s="1" t="s">
        <v>169</v>
      </c>
      <c r="G996" s="1" t="s">
        <v>25</v>
      </c>
      <c r="H996" s="2">
        <v>45371</v>
      </c>
      <c r="I996" s="1" t="s">
        <v>26</v>
      </c>
      <c r="J996" s="1" t="s">
        <v>605</v>
      </c>
      <c r="K996" s="1">
        <v>1</v>
      </c>
      <c r="L996" s="1"/>
      <c r="M996" s="1"/>
      <c r="N996" s="1">
        <v>1846</v>
      </c>
      <c r="O996" s="1">
        <v>30</v>
      </c>
      <c r="P996" s="2">
        <v>45592</v>
      </c>
      <c r="Q996" s="1"/>
    </row>
    <row r="997" spans="1:17" x14ac:dyDescent="0.35">
      <c r="A997" s="1" t="s">
        <v>1075</v>
      </c>
      <c r="B997" s="1" t="s">
        <v>35</v>
      </c>
      <c r="C997" s="1" t="s">
        <v>36</v>
      </c>
      <c r="D997" s="1" t="s">
        <v>37</v>
      </c>
      <c r="E997" s="1" t="s">
        <v>84</v>
      </c>
      <c r="F997" s="1" t="s">
        <v>169</v>
      </c>
      <c r="G997" s="1" t="s">
        <v>85</v>
      </c>
      <c r="H997" s="2">
        <v>45342</v>
      </c>
      <c r="I997" s="1" t="s">
        <v>49</v>
      </c>
      <c r="J997" s="1" t="s">
        <v>605</v>
      </c>
      <c r="K997" s="1">
        <v>1</v>
      </c>
      <c r="L997" s="1"/>
      <c r="M997" s="1"/>
      <c r="N997" s="1">
        <v>6929</v>
      </c>
      <c r="O997" s="1">
        <v>20</v>
      </c>
      <c r="P997" s="2">
        <v>45492</v>
      </c>
      <c r="Q997" s="1"/>
    </row>
    <row r="998" spans="1:17" x14ac:dyDescent="0.35">
      <c r="A998" s="1" t="s">
        <v>1076</v>
      </c>
      <c r="B998" s="1" t="s">
        <v>56</v>
      </c>
      <c r="C998" s="1" t="s">
        <v>57</v>
      </c>
      <c r="D998" s="1" t="s">
        <v>58</v>
      </c>
      <c r="E998" s="1" t="s">
        <v>47</v>
      </c>
      <c r="F998" s="1" t="s">
        <v>169</v>
      </c>
      <c r="G998" s="1" t="s">
        <v>59</v>
      </c>
      <c r="H998" s="2">
        <v>45420</v>
      </c>
      <c r="I998" s="1" t="s">
        <v>66</v>
      </c>
      <c r="J998" s="1" t="s">
        <v>605</v>
      </c>
      <c r="K998" s="1">
        <v>1</v>
      </c>
      <c r="L998" s="1"/>
      <c r="M998" s="1"/>
      <c r="N998" s="1">
        <v>1720</v>
      </c>
      <c r="O998" s="1">
        <v>60</v>
      </c>
      <c r="P998" s="2">
        <v>45444</v>
      </c>
      <c r="Q998" s="1"/>
    </row>
    <row r="999" spans="1:17" x14ac:dyDescent="0.35">
      <c r="A999" s="1" t="s">
        <v>1077</v>
      </c>
      <c r="B999" s="1" t="s">
        <v>35</v>
      </c>
      <c r="C999" s="1" t="s">
        <v>36</v>
      </c>
      <c r="D999" s="1" t="s">
        <v>37</v>
      </c>
      <c r="E999" s="1" t="s">
        <v>38</v>
      </c>
      <c r="F999" s="1" t="s">
        <v>169</v>
      </c>
      <c r="G999" s="1" t="s">
        <v>48</v>
      </c>
      <c r="H999" s="2">
        <v>45359</v>
      </c>
      <c r="I999" s="1" t="s">
        <v>26</v>
      </c>
      <c r="J999" s="1" t="s">
        <v>605</v>
      </c>
      <c r="K999" s="1">
        <v>1</v>
      </c>
      <c r="L999" s="1"/>
      <c r="M999" s="1"/>
      <c r="N999" s="1">
        <v>6119</v>
      </c>
      <c r="O999" s="1">
        <v>30</v>
      </c>
      <c r="P999" s="2">
        <v>45590</v>
      </c>
      <c r="Q999" s="1"/>
    </row>
    <row r="1000" spans="1:17" x14ac:dyDescent="0.35">
      <c r="A1000" s="1" t="s">
        <v>1078</v>
      </c>
      <c r="B1000" s="1" t="s">
        <v>35</v>
      </c>
      <c r="C1000" s="1" t="s">
        <v>36</v>
      </c>
      <c r="D1000" s="1" t="s">
        <v>37</v>
      </c>
      <c r="E1000" s="1" t="s">
        <v>47</v>
      </c>
      <c r="F1000" s="1" t="s">
        <v>169</v>
      </c>
      <c r="G1000" s="1" t="s">
        <v>74</v>
      </c>
      <c r="H1000" s="2">
        <v>45396</v>
      </c>
      <c r="I1000" s="1" t="s">
        <v>66</v>
      </c>
      <c r="J1000" s="1" t="s">
        <v>605</v>
      </c>
      <c r="K1000" s="1">
        <v>1</v>
      </c>
      <c r="L1000" s="1"/>
      <c r="M1000" s="1"/>
      <c r="N1000" s="1">
        <v>1087</v>
      </c>
      <c r="O1000" s="1">
        <v>40</v>
      </c>
      <c r="P1000" s="2">
        <v>45460</v>
      </c>
      <c r="Q1000" s="1"/>
    </row>
    <row r="1001" spans="1:17" x14ac:dyDescent="0.35">
      <c r="A1001" s="1" t="s">
        <v>1079</v>
      </c>
      <c r="B1001" s="1" t="s">
        <v>56</v>
      </c>
      <c r="C1001" s="1" t="s">
        <v>57</v>
      </c>
      <c r="D1001" s="1" t="s">
        <v>58</v>
      </c>
      <c r="E1001" s="1" t="s">
        <v>47</v>
      </c>
      <c r="F1001" s="1" t="s">
        <v>169</v>
      </c>
      <c r="G1001" s="1" t="s">
        <v>39</v>
      </c>
      <c r="H1001" s="2">
        <v>45329</v>
      </c>
      <c r="I1001" s="1" t="s">
        <v>66</v>
      </c>
      <c r="J1001" s="1" t="s">
        <v>605</v>
      </c>
      <c r="K1001" s="1">
        <v>1</v>
      </c>
      <c r="L1001" s="1"/>
      <c r="M1001" s="1"/>
      <c r="N1001" s="1">
        <v>1358</v>
      </c>
      <c r="O1001" s="1">
        <v>30</v>
      </c>
      <c r="P1001" s="2">
        <v>45656</v>
      </c>
      <c r="Q1001" s="1"/>
    </row>
    <row r="1002" spans="1:17" x14ac:dyDescent="0.35">
      <c r="A1002" s="1" t="s">
        <v>1080</v>
      </c>
      <c r="B1002" s="1" t="s">
        <v>56</v>
      </c>
      <c r="C1002" s="1" t="s">
        <v>57</v>
      </c>
      <c r="D1002" s="1" t="s">
        <v>58</v>
      </c>
      <c r="E1002" s="1" t="s">
        <v>76</v>
      </c>
      <c r="F1002" s="1" t="s">
        <v>169</v>
      </c>
      <c r="G1002" s="1" t="s">
        <v>48</v>
      </c>
      <c r="H1002" s="2">
        <v>45302</v>
      </c>
      <c r="I1002" s="1" t="s">
        <v>66</v>
      </c>
      <c r="J1002" s="1" t="s">
        <v>605</v>
      </c>
      <c r="K1002" s="1">
        <v>1</v>
      </c>
      <c r="L1002" s="1"/>
      <c r="M1002" s="1"/>
      <c r="N1002" s="1">
        <v>3463</v>
      </c>
      <c r="O1002" s="1">
        <v>20</v>
      </c>
      <c r="P1002" s="2">
        <v>45536</v>
      </c>
      <c r="Q1002" s="1"/>
    </row>
    <row r="1003" spans="1:17" x14ac:dyDescent="0.35">
      <c r="A1003" s="1" t="s">
        <v>1081</v>
      </c>
      <c r="B1003" s="1" t="s">
        <v>41</v>
      </c>
      <c r="C1003" s="1" t="s">
        <v>42</v>
      </c>
      <c r="D1003" s="1" t="s">
        <v>43</v>
      </c>
      <c r="E1003" s="1" t="s">
        <v>23</v>
      </c>
      <c r="F1003" s="1" t="s">
        <v>169</v>
      </c>
      <c r="G1003" s="1" t="s">
        <v>87</v>
      </c>
      <c r="H1003" s="2">
        <v>45347</v>
      </c>
      <c r="I1003" s="1" t="s">
        <v>26</v>
      </c>
      <c r="J1003" s="1" t="s">
        <v>605</v>
      </c>
      <c r="K1003" s="1">
        <v>1</v>
      </c>
      <c r="L1003" s="1"/>
      <c r="M1003" s="1"/>
      <c r="N1003" s="1">
        <v>2395</v>
      </c>
      <c r="O1003" s="1">
        <v>30</v>
      </c>
      <c r="P1003" s="2">
        <v>45385</v>
      </c>
      <c r="Q1003" s="1"/>
    </row>
    <row r="1004" spans="1:17" x14ac:dyDescent="0.35">
      <c r="A1004" s="1" t="s">
        <v>1082</v>
      </c>
      <c r="B1004" s="1" t="s">
        <v>78</v>
      </c>
      <c r="C1004" s="1" t="s">
        <v>79</v>
      </c>
      <c r="D1004" s="1" t="s">
        <v>80</v>
      </c>
      <c r="E1004" s="1" t="s">
        <v>44</v>
      </c>
      <c r="F1004" s="1" t="s">
        <v>169</v>
      </c>
      <c r="G1004" s="1" t="s">
        <v>25</v>
      </c>
      <c r="H1004" s="2">
        <v>45400</v>
      </c>
      <c r="I1004" s="1" t="s">
        <v>66</v>
      </c>
      <c r="J1004" s="1" t="s">
        <v>605</v>
      </c>
      <c r="K1004" s="1">
        <v>1</v>
      </c>
      <c r="L1004" s="1"/>
      <c r="M1004" s="1"/>
      <c r="N1004" s="1">
        <v>2547</v>
      </c>
      <c r="O1004" s="1">
        <v>40</v>
      </c>
      <c r="P1004" s="2">
        <v>45466</v>
      </c>
      <c r="Q1004" s="1"/>
    </row>
    <row r="1005" spans="1:17" x14ac:dyDescent="0.35">
      <c r="A1005" s="1" t="s">
        <v>1083</v>
      </c>
      <c r="B1005" s="1" t="s">
        <v>56</v>
      </c>
      <c r="C1005" s="1" t="s">
        <v>57</v>
      </c>
      <c r="D1005" s="1" t="s">
        <v>58</v>
      </c>
      <c r="E1005" s="1" t="s">
        <v>84</v>
      </c>
      <c r="F1005" s="1" t="s">
        <v>169</v>
      </c>
      <c r="G1005" s="1" t="s">
        <v>33</v>
      </c>
      <c r="H1005" s="2">
        <v>45375</v>
      </c>
      <c r="I1005" s="1" t="s">
        <v>26</v>
      </c>
      <c r="J1005" s="1" t="s">
        <v>605</v>
      </c>
      <c r="K1005" s="1">
        <v>1</v>
      </c>
      <c r="L1005" s="1"/>
      <c r="M1005" s="1"/>
      <c r="N1005" s="1">
        <v>1557</v>
      </c>
      <c r="O1005" s="1">
        <v>20</v>
      </c>
      <c r="P1005" s="2">
        <v>45481</v>
      </c>
      <c r="Q1005" s="1"/>
    </row>
    <row r="1006" spans="1:17" x14ac:dyDescent="0.35">
      <c r="A1006" s="1" t="s">
        <v>1084</v>
      </c>
      <c r="B1006" s="1" t="s">
        <v>51</v>
      </c>
      <c r="C1006" s="1" t="s">
        <v>52</v>
      </c>
      <c r="D1006" s="1" t="s">
        <v>53</v>
      </c>
      <c r="E1006" s="1" t="s">
        <v>120</v>
      </c>
      <c r="F1006" s="1" t="s">
        <v>169</v>
      </c>
      <c r="G1006" s="1" t="s">
        <v>59</v>
      </c>
      <c r="H1006" s="2">
        <v>45375</v>
      </c>
      <c r="I1006" s="1" t="s">
        <v>26</v>
      </c>
      <c r="J1006" s="1" t="s">
        <v>605</v>
      </c>
      <c r="K1006" s="1">
        <v>1</v>
      </c>
      <c r="L1006" s="1"/>
      <c r="M1006" s="1"/>
      <c r="N1006" s="1">
        <v>6040</v>
      </c>
      <c r="O1006" s="1">
        <v>40</v>
      </c>
      <c r="P1006" s="2">
        <v>45427</v>
      </c>
      <c r="Q1006" s="1"/>
    </row>
    <row r="1007" spans="1:17" x14ac:dyDescent="0.35">
      <c r="A1007" s="1" t="s">
        <v>1085</v>
      </c>
      <c r="B1007" s="1" t="s">
        <v>78</v>
      </c>
      <c r="C1007" s="1" t="s">
        <v>79</v>
      </c>
      <c r="D1007" s="1" t="s">
        <v>80</v>
      </c>
      <c r="E1007" s="1" t="s">
        <v>23</v>
      </c>
      <c r="F1007" s="1" t="s">
        <v>169</v>
      </c>
      <c r="G1007" s="1" t="s">
        <v>85</v>
      </c>
      <c r="H1007" s="2">
        <v>45392</v>
      </c>
      <c r="I1007" s="1" t="s">
        <v>26</v>
      </c>
      <c r="J1007" s="1" t="s">
        <v>605</v>
      </c>
      <c r="K1007" s="1">
        <v>1</v>
      </c>
      <c r="L1007" s="1"/>
      <c r="M1007" s="1"/>
      <c r="N1007" s="1">
        <v>2867</v>
      </c>
      <c r="O1007" s="1">
        <v>80</v>
      </c>
      <c r="P1007" s="2">
        <v>45469</v>
      </c>
      <c r="Q1007" s="1"/>
    </row>
    <row r="1008" spans="1:17" x14ac:dyDescent="0.35">
      <c r="A1008" s="1" t="s">
        <v>1086</v>
      </c>
      <c r="B1008" s="1" t="s">
        <v>71</v>
      </c>
      <c r="C1008" s="1" t="s">
        <v>72</v>
      </c>
      <c r="D1008" s="1" t="s">
        <v>73</v>
      </c>
      <c r="E1008" s="1" t="s">
        <v>64</v>
      </c>
      <c r="F1008" s="1" t="s">
        <v>169</v>
      </c>
      <c r="G1008" s="1" t="s">
        <v>39</v>
      </c>
      <c r="H1008" s="2">
        <v>45303</v>
      </c>
      <c r="I1008" s="1" t="s">
        <v>26</v>
      </c>
      <c r="J1008" s="1" t="s">
        <v>605</v>
      </c>
      <c r="K1008" s="1">
        <v>1</v>
      </c>
      <c r="L1008" s="1"/>
      <c r="M1008" s="1"/>
      <c r="N1008" s="1">
        <v>5894</v>
      </c>
      <c r="O1008" s="1">
        <v>30</v>
      </c>
      <c r="P1008" s="2">
        <v>45391</v>
      </c>
      <c r="Q1008" s="1"/>
    </row>
    <row r="1009" spans="1:17" x14ac:dyDescent="0.35">
      <c r="A1009" s="1" t="s">
        <v>1087</v>
      </c>
      <c r="B1009" s="1" t="s">
        <v>78</v>
      </c>
      <c r="C1009" s="1" t="s">
        <v>79</v>
      </c>
      <c r="D1009" s="1" t="s">
        <v>80</v>
      </c>
      <c r="E1009" s="1" t="s">
        <v>47</v>
      </c>
      <c r="F1009" s="1" t="s">
        <v>169</v>
      </c>
      <c r="G1009" s="1" t="s">
        <v>59</v>
      </c>
      <c r="H1009" s="2">
        <v>45302</v>
      </c>
      <c r="I1009" s="1" t="s">
        <v>66</v>
      </c>
      <c r="J1009" s="1" t="s">
        <v>605</v>
      </c>
      <c r="K1009" s="1">
        <v>1</v>
      </c>
      <c r="L1009" s="1"/>
      <c r="M1009" s="1"/>
      <c r="N1009" s="1">
        <v>1595</v>
      </c>
      <c r="O1009" s="1">
        <v>30</v>
      </c>
      <c r="P1009" s="2">
        <v>45421</v>
      </c>
      <c r="Q1009" s="1"/>
    </row>
    <row r="1010" spans="1:17" x14ac:dyDescent="0.35">
      <c r="A1010" s="1" t="s">
        <v>1088</v>
      </c>
      <c r="B1010" s="1" t="s">
        <v>61</v>
      </c>
      <c r="C1010" s="1" t="s">
        <v>62</v>
      </c>
      <c r="D1010" s="1" t="s">
        <v>63</v>
      </c>
      <c r="E1010" s="1" t="s">
        <v>64</v>
      </c>
      <c r="F1010" s="1" t="s">
        <v>169</v>
      </c>
      <c r="G1010" s="1" t="s">
        <v>39</v>
      </c>
      <c r="H1010" s="2">
        <v>45436</v>
      </c>
      <c r="I1010" s="1" t="s">
        <v>26</v>
      </c>
      <c r="J1010" s="1" t="s">
        <v>605</v>
      </c>
      <c r="K1010" s="1">
        <v>1</v>
      </c>
      <c r="L1010" s="1"/>
      <c r="M1010" s="1"/>
      <c r="N1010" s="1">
        <v>4690</v>
      </c>
      <c r="O1010" s="1">
        <v>100</v>
      </c>
      <c r="P1010" s="2">
        <v>45586</v>
      </c>
      <c r="Q1010" s="1"/>
    </row>
    <row r="1011" spans="1:17" x14ac:dyDescent="0.35">
      <c r="A1011" s="1" t="s">
        <v>1089</v>
      </c>
      <c r="B1011" s="1" t="s">
        <v>41</v>
      </c>
      <c r="C1011" s="1" t="s">
        <v>42</v>
      </c>
      <c r="D1011" s="1" t="s">
        <v>43</v>
      </c>
      <c r="E1011" s="1" t="s">
        <v>47</v>
      </c>
      <c r="F1011" s="1" t="s">
        <v>169</v>
      </c>
      <c r="G1011" s="1" t="s">
        <v>85</v>
      </c>
      <c r="H1011" s="2">
        <v>45393</v>
      </c>
      <c r="I1011" s="1" t="s">
        <v>66</v>
      </c>
      <c r="J1011" s="1" t="s">
        <v>605</v>
      </c>
      <c r="K1011" s="1">
        <v>1</v>
      </c>
      <c r="L1011" s="1"/>
      <c r="M1011" s="1"/>
      <c r="N1011" s="1">
        <v>6578</v>
      </c>
      <c r="O1011" s="1">
        <v>30</v>
      </c>
      <c r="P1011" s="2">
        <v>45636</v>
      </c>
      <c r="Q1011" s="1"/>
    </row>
    <row r="1012" spans="1:17" x14ac:dyDescent="0.35">
      <c r="A1012" s="1" t="s">
        <v>1090</v>
      </c>
      <c r="B1012" s="1" t="s">
        <v>78</v>
      </c>
      <c r="C1012" s="1" t="s">
        <v>79</v>
      </c>
      <c r="D1012" s="1" t="s">
        <v>80</v>
      </c>
      <c r="E1012" s="1" t="s">
        <v>47</v>
      </c>
      <c r="F1012" s="1" t="s">
        <v>169</v>
      </c>
      <c r="G1012" s="1" t="s">
        <v>48</v>
      </c>
      <c r="H1012" s="2">
        <v>45395</v>
      </c>
      <c r="I1012" s="1" t="s">
        <v>66</v>
      </c>
      <c r="J1012" s="1" t="s">
        <v>605</v>
      </c>
      <c r="K1012" s="1">
        <v>1</v>
      </c>
      <c r="L1012" s="1"/>
      <c r="M1012" s="1"/>
      <c r="N1012" s="1">
        <v>6308</v>
      </c>
      <c r="O1012" s="1">
        <v>20</v>
      </c>
      <c r="P1012" s="2">
        <v>45580</v>
      </c>
      <c r="Q1012" s="1"/>
    </row>
    <row r="1013" spans="1:17" x14ac:dyDescent="0.35">
      <c r="A1013" s="1" t="s">
        <v>1091</v>
      </c>
      <c r="B1013" s="1" t="s">
        <v>35</v>
      </c>
      <c r="C1013" s="1" t="s">
        <v>36</v>
      </c>
      <c r="D1013" s="1" t="s">
        <v>37</v>
      </c>
      <c r="E1013" s="1" t="s">
        <v>84</v>
      </c>
      <c r="F1013" s="1" t="s">
        <v>241</v>
      </c>
      <c r="G1013" s="1" t="s">
        <v>48</v>
      </c>
      <c r="H1013" s="2">
        <v>45293</v>
      </c>
      <c r="I1013" s="1" t="s">
        <v>66</v>
      </c>
      <c r="J1013" s="1" t="s">
        <v>605</v>
      </c>
      <c r="K1013" s="1">
        <v>1</v>
      </c>
      <c r="L1013" s="1"/>
      <c r="M1013" s="1"/>
      <c r="N1013" s="1">
        <v>5166</v>
      </c>
      <c r="O1013" s="1">
        <v>30</v>
      </c>
      <c r="P1013" s="2">
        <v>45317</v>
      </c>
      <c r="Q1013" s="1"/>
    </row>
    <row r="1014" spans="1:17" x14ac:dyDescent="0.35">
      <c r="A1014" s="1" t="s">
        <v>1092</v>
      </c>
      <c r="B1014" s="1" t="s">
        <v>41</v>
      </c>
      <c r="C1014" s="1" t="s">
        <v>42</v>
      </c>
      <c r="D1014" s="1" t="s">
        <v>43</v>
      </c>
      <c r="E1014" s="1" t="s">
        <v>84</v>
      </c>
      <c r="F1014" s="1" t="s">
        <v>241</v>
      </c>
      <c r="G1014" s="1" t="s">
        <v>74</v>
      </c>
      <c r="H1014" s="2">
        <v>45377</v>
      </c>
      <c r="I1014" s="1" t="s">
        <v>66</v>
      </c>
      <c r="J1014" s="1" t="s">
        <v>605</v>
      </c>
      <c r="K1014" s="1">
        <v>1</v>
      </c>
      <c r="L1014" s="1"/>
      <c r="M1014" s="1"/>
      <c r="N1014" s="1">
        <v>14523</v>
      </c>
      <c r="O1014" s="1">
        <v>30</v>
      </c>
      <c r="P1014" s="2">
        <v>45509</v>
      </c>
      <c r="Q1014" s="1"/>
    </row>
    <row r="1015" spans="1:17" x14ac:dyDescent="0.35">
      <c r="A1015" s="1" t="s">
        <v>1093</v>
      </c>
      <c r="B1015" s="1" t="s">
        <v>41</v>
      </c>
      <c r="C1015" s="1" t="s">
        <v>42</v>
      </c>
      <c r="D1015" s="1" t="s">
        <v>43</v>
      </c>
      <c r="E1015" s="1" t="s">
        <v>47</v>
      </c>
      <c r="F1015" s="1" t="s">
        <v>241</v>
      </c>
      <c r="G1015" s="1" t="s">
        <v>25</v>
      </c>
      <c r="H1015" s="2">
        <v>45383</v>
      </c>
      <c r="I1015" s="1" t="s">
        <v>49</v>
      </c>
      <c r="J1015" s="1" t="s">
        <v>605</v>
      </c>
      <c r="K1015" s="1">
        <v>1</v>
      </c>
      <c r="L1015" s="1"/>
      <c r="M1015" s="1"/>
      <c r="N1015" s="1">
        <v>5375</v>
      </c>
      <c r="O1015" s="1">
        <v>20</v>
      </c>
      <c r="P1015" s="2">
        <v>45691</v>
      </c>
      <c r="Q1015" s="1"/>
    </row>
    <row r="1016" spans="1:17" x14ac:dyDescent="0.35">
      <c r="A1016" s="1" t="s">
        <v>1094</v>
      </c>
      <c r="B1016" s="1" t="s">
        <v>56</v>
      </c>
      <c r="C1016" s="1" t="s">
        <v>57</v>
      </c>
      <c r="D1016" s="1" t="s">
        <v>58</v>
      </c>
      <c r="E1016" s="1" t="s">
        <v>23</v>
      </c>
      <c r="F1016" s="1" t="s">
        <v>241</v>
      </c>
      <c r="G1016" s="1" t="s">
        <v>39</v>
      </c>
      <c r="H1016" s="2">
        <v>45370</v>
      </c>
      <c r="I1016" s="1" t="s">
        <v>26</v>
      </c>
      <c r="J1016" s="1" t="s">
        <v>605</v>
      </c>
      <c r="K1016" s="1">
        <v>1</v>
      </c>
      <c r="L1016" s="1"/>
      <c r="M1016" s="1"/>
      <c r="N1016" s="1">
        <v>13128</v>
      </c>
      <c r="O1016" s="1">
        <v>60</v>
      </c>
      <c r="P1016" s="2">
        <v>45734</v>
      </c>
      <c r="Q1016" s="1"/>
    </row>
    <row r="1017" spans="1:17" x14ac:dyDescent="0.35">
      <c r="A1017" s="1" t="s">
        <v>1095</v>
      </c>
      <c r="B1017" s="1" t="s">
        <v>61</v>
      </c>
      <c r="C1017" s="1" t="s">
        <v>62</v>
      </c>
      <c r="D1017" s="1" t="s">
        <v>63</v>
      </c>
      <c r="E1017" s="1" t="s">
        <v>47</v>
      </c>
      <c r="F1017" s="1" t="s">
        <v>241</v>
      </c>
      <c r="G1017" s="1" t="s">
        <v>48</v>
      </c>
      <c r="H1017" s="2">
        <v>45427</v>
      </c>
      <c r="I1017" s="1" t="s">
        <v>26</v>
      </c>
      <c r="J1017" s="1" t="s">
        <v>605</v>
      </c>
      <c r="K1017" s="1">
        <v>1</v>
      </c>
      <c r="L1017" s="1"/>
      <c r="M1017" s="1"/>
      <c r="N1017" s="1">
        <v>18904</v>
      </c>
      <c r="O1017" s="1">
        <v>30</v>
      </c>
      <c r="P1017" s="2">
        <v>45470</v>
      </c>
      <c r="Q1017" s="1"/>
    </row>
    <row r="1018" spans="1:17" x14ac:dyDescent="0.35">
      <c r="A1018" s="1" t="s">
        <v>1096</v>
      </c>
      <c r="B1018" s="1" t="s">
        <v>20</v>
      </c>
      <c r="C1018" s="1" t="s">
        <v>21</v>
      </c>
      <c r="D1018" s="1" t="s">
        <v>22</v>
      </c>
      <c r="E1018" s="1" t="s">
        <v>47</v>
      </c>
      <c r="F1018" s="1" t="s">
        <v>241</v>
      </c>
      <c r="G1018" s="1" t="s">
        <v>33</v>
      </c>
      <c r="H1018" s="2">
        <v>45416</v>
      </c>
      <c r="I1018" s="1" t="s">
        <v>26</v>
      </c>
      <c r="J1018" s="1" t="s">
        <v>605</v>
      </c>
      <c r="K1018" s="1">
        <v>1</v>
      </c>
      <c r="L1018" s="1"/>
      <c r="M1018" s="1"/>
      <c r="N1018" s="1">
        <v>11566</v>
      </c>
      <c r="O1018" s="1">
        <v>40</v>
      </c>
      <c r="P1018" s="2">
        <v>45449</v>
      </c>
      <c r="Q1018" s="1"/>
    </row>
    <row r="1019" spans="1:17" x14ac:dyDescent="0.35">
      <c r="A1019" s="1" t="s">
        <v>1097</v>
      </c>
      <c r="B1019" s="1" t="s">
        <v>35</v>
      </c>
      <c r="C1019" s="1" t="s">
        <v>36</v>
      </c>
      <c r="D1019" s="1" t="s">
        <v>37</v>
      </c>
      <c r="E1019" s="1" t="s">
        <v>44</v>
      </c>
      <c r="F1019" s="1" t="s">
        <v>241</v>
      </c>
      <c r="G1019" s="1" t="s">
        <v>59</v>
      </c>
      <c r="H1019" s="2">
        <v>45301</v>
      </c>
      <c r="I1019" s="1" t="s">
        <v>49</v>
      </c>
      <c r="J1019" s="1" t="s">
        <v>605</v>
      </c>
      <c r="K1019" s="1">
        <v>1</v>
      </c>
      <c r="L1019" s="1"/>
      <c r="M1019" s="1"/>
      <c r="N1019" s="1">
        <v>7949</v>
      </c>
      <c r="O1019" s="1">
        <v>20</v>
      </c>
      <c r="P1019" s="2">
        <v>45644</v>
      </c>
      <c r="Q1019" s="1"/>
    </row>
    <row r="1020" spans="1:17" x14ac:dyDescent="0.35">
      <c r="A1020" s="1" t="s">
        <v>1098</v>
      </c>
      <c r="B1020" s="1" t="s">
        <v>71</v>
      </c>
      <c r="C1020" s="1" t="s">
        <v>72</v>
      </c>
      <c r="D1020" s="1" t="s">
        <v>73</v>
      </c>
      <c r="E1020" s="1" t="s">
        <v>103</v>
      </c>
      <c r="F1020" s="1" t="s">
        <v>241</v>
      </c>
      <c r="G1020" s="1" t="s">
        <v>48</v>
      </c>
      <c r="H1020" s="2">
        <v>45383</v>
      </c>
      <c r="I1020" s="1" t="s">
        <v>49</v>
      </c>
      <c r="J1020" s="1" t="s">
        <v>605</v>
      </c>
      <c r="K1020" s="1">
        <v>1</v>
      </c>
      <c r="L1020" s="1"/>
      <c r="M1020" s="1"/>
      <c r="N1020" s="1">
        <v>6542</v>
      </c>
      <c r="O1020" s="1">
        <v>40</v>
      </c>
      <c r="P1020" s="2">
        <v>45570</v>
      </c>
      <c r="Q1020" s="1"/>
    </row>
    <row r="1021" spans="1:17" x14ac:dyDescent="0.35">
      <c r="A1021" s="1" t="s">
        <v>1099</v>
      </c>
      <c r="B1021" s="1" t="s">
        <v>56</v>
      </c>
      <c r="C1021" s="1" t="s">
        <v>57</v>
      </c>
      <c r="D1021" s="1" t="s">
        <v>58</v>
      </c>
      <c r="E1021" s="1" t="s">
        <v>54</v>
      </c>
      <c r="F1021" s="1" t="s">
        <v>241</v>
      </c>
      <c r="G1021" s="1" t="s">
        <v>59</v>
      </c>
      <c r="H1021" s="2">
        <v>45352</v>
      </c>
      <c r="I1021" s="1" t="s">
        <v>66</v>
      </c>
      <c r="J1021" s="1" t="s">
        <v>605</v>
      </c>
      <c r="K1021" s="1">
        <v>1</v>
      </c>
      <c r="L1021" s="1"/>
      <c r="M1021" s="1"/>
      <c r="N1021" s="1">
        <v>16150</v>
      </c>
      <c r="O1021" s="1">
        <v>40</v>
      </c>
      <c r="P1021" s="2">
        <v>45441</v>
      </c>
      <c r="Q1021" s="1"/>
    </row>
    <row r="1022" spans="1:17" x14ac:dyDescent="0.35">
      <c r="A1022" s="1" t="s">
        <v>1100</v>
      </c>
      <c r="B1022" s="1" t="s">
        <v>41</v>
      </c>
      <c r="C1022" s="1" t="s">
        <v>42</v>
      </c>
      <c r="D1022" s="1" t="s">
        <v>43</v>
      </c>
      <c r="E1022" s="1" t="s">
        <v>76</v>
      </c>
      <c r="F1022" s="1" t="s">
        <v>241</v>
      </c>
      <c r="G1022" s="1" t="s">
        <v>85</v>
      </c>
      <c r="H1022" s="2">
        <v>45297</v>
      </c>
      <c r="I1022" s="1" t="s">
        <v>26</v>
      </c>
      <c r="J1022" s="1" t="s">
        <v>605</v>
      </c>
      <c r="K1022" s="1">
        <v>1</v>
      </c>
      <c r="L1022" s="1"/>
      <c r="M1022" s="1"/>
      <c r="N1022" s="1">
        <v>12331</v>
      </c>
      <c r="O1022" s="1">
        <v>40</v>
      </c>
      <c r="P1022" s="2">
        <v>45627</v>
      </c>
      <c r="Q1022" s="1"/>
    </row>
    <row r="1023" spans="1:17" x14ac:dyDescent="0.35">
      <c r="A1023" s="1" t="s">
        <v>1101</v>
      </c>
      <c r="B1023" s="1" t="s">
        <v>78</v>
      </c>
      <c r="C1023" s="1" t="s">
        <v>79</v>
      </c>
      <c r="D1023" s="1" t="s">
        <v>80</v>
      </c>
      <c r="E1023" s="1" t="s">
        <v>32</v>
      </c>
      <c r="F1023" s="1" t="s">
        <v>248</v>
      </c>
      <c r="G1023" s="1" t="s">
        <v>39</v>
      </c>
      <c r="H1023" s="2">
        <v>45390</v>
      </c>
      <c r="I1023" s="1" t="s">
        <v>66</v>
      </c>
      <c r="J1023" s="1" t="s">
        <v>605</v>
      </c>
      <c r="K1023" s="1">
        <v>1</v>
      </c>
      <c r="L1023" s="1"/>
      <c r="M1023" s="1"/>
      <c r="N1023" s="1">
        <v>5559</v>
      </c>
      <c r="O1023" s="1">
        <v>50</v>
      </c>
      <c r="P1023" s="2">
        <v>45495</v>
      </c>
      <c r="Q1023" s="1"/>
    </row>
    <row r="1024" spans="1:17" x14ac:dyDescent="0.35">
      <c r="A1024" s="1" t="s">
        <v>1102</v>
      </c>
      <c r="B1024" s="1" t="s">
        <v>61</v>
      </c>
      <c r="C1024" s="1" t="s">
        <v>62</v>
      </c>
      <c r="D1024" s="1" t="s">
        <v>63</v>
      </c>
      <c r="E1024" s="1" t="s">
        <v>68</v>
      </c>
      <c r="F1024" s="1" t="s">
        <v>248</v>
      </c>
      <c r="G1024" s="1" t="s">
        <v>39</v>
      </c>
      <c r="H1024" s="2">
        <v>45379</v>
      </c>
      <c r="I1024" s="1" t="s">
        <v>66</v>
      </c>
      <c r="J1024" s="1" t="s">
        <v>605</v>
      </c>
      <c r="K1024" s="1">
        <v>1</v>
      </c>
      <c r="L1024" s="1"/>
      <c r="M1024" s="1"/>
      <c r="N1024" s="1">
        <v>17695</v>
      </c>
      <c r="O1024" s="1">
        <v>80</v>
      </c>
      <c r="P1024" s="2">
        <v>45721</v>
      </c>
      <c r="Q1024" s="1"/>
    </row>
    <row r="1025" spans="1:17" x14ac:dyDescent="0.35">
      <c r="A1025" s="1" t="s">
        <v>1103</v>
      </c>
      <c r="B1025" s="1" t="s">
        <v>35</v>
      </c>
      <c r="C1025" s="1" t="s">
        <v>36</v>
      </c>
      <c r="D1025" s="1" t="s">
        <v>37</v>
      </c>
      <c r="E1025" s="1" t="s">
        <v>103</v>
      </c>
      <c r="F1025" s="1" t="s">
        <v>248</v>
      </c>
      <c r="G1025" s="1" t="s">
        <v>33</v>
      </c>
      <c r="H1025" s="2">
        <v>45378</v>
      </c>
      <c r="I1025" s="1" t="s">
        <v>49</v>
      </c>
      <c r="J1025" s="1" t="s">
        <v>605</v>
      </c>
      <c r="K1025" s="1">
        <v>1</v>
      </c>
      <c r="L1025" s="1"/>
      <c r="M1025" s="1"/>
      <c r="N1025" s="1">
        <v>18405</v>
      </c>
      <c r="O1025" s="1">
        <v>70</v>
      </c>
      <c r="P1025" s="2">
        <v>45546</v>
      </c>
      <c r="Q1025" s="1"/>
    </row>
    <row r="1026" spans="1:17" x14ac:dyDescent="0.35">
      <c r="A1026" s="1" t="s">
        <v>1104</v>
      </c>
      <c r="B1026" s="1" t="s">
        <v>29</v>
      </c>
      <c r="C1026" s="1" t="s">
        <v>30</v>
      </c>
      <c r="D1026" s="1" t="s">
        <v>31</v>
      </c>
      <c r="E1026" s="1" t="s">
        <v>103</v>
      </c>
      <c r="F1026" s="1" t="s">
        <v>248</v>
      </c>
      <c r="G1026" s="1" t="s">
        <v>48</v>
      </c>
      <c r="H1026" s="2">
        <v>45349</v>
      </c>
      <c r="I1026" s="1" t="s">
        <v>49</v>
      </c>
      <c r="J1026" s="1" t="s">
        <v>605</v>
      </c>
      <c r="K1026" s="1">
        <v>1</v>
      </c>
      <c r="L1026" s="1"/>
      <c r="M1026" s="1"/>
      <c r="N1026" s="1">
        <v>17424</v>
      </c>
      <c r="O1026" s="1">
        <v>40</v>
      </c>
      <c r="P1026" s="2">
        <v>45600</v>
      </c>
      <c r="Q1026" s="1"/>
    </row>
    <row r="1027" spans="1:17" x14ac:dyDescent="0.35">
      <c r="A1027" s="1" t="s">
        <v>1105</v>
      </c>
      <c r="B1027" s="1" t="s">
        <v>29</v>
      </c>
      <c r="C1027" s="1" t="s">
        <v>30</v>
      </c>
      <c r="D1027" s="1" t="s">
        <v>31</v>
      </c>
      <c r="E1027" s="1" t="s">
        <v>103</v>
      </c>
      <c r="F1027" s="1" t="s">
        <v>248</v>
      </c>
      <c r="G1027" s="1" t="s">
        <v>48</v>
      </c>
      <c r="H1027" s="2">
        <v>45309</v>
      </c>
      <c r="I1027" s="1" t="s">
        <v>66</v>
      </c>
      <c r="J1027" s="1" t="s">
        <v>605</v>
      </c>
      <c r="K1027" s="1">
        <v>1</v>
      </c>
      <c r="L1027" s="1"/>
      <c r="M1027" s="1"/>
      <c r="N1027" s="1">
        <v>4132</v>
      </c>
      <c r="O1027" s="1">
        <v>60</v>
      </c>
      <c r="P1027" s="2">
        <v>45465</v>
      </c>
      <c r="Q1027" s="1"/>
    </row>
    <row r="1028" spans="1:17" x14ac:dyDescent="0.35">
      <c r="A1028" s="1" t="s">
        <v>1106</v>
      </c>
      <c r="B1028" s="1" t="s">
        <v>56</v>
      </c>
      <c r="C1028" s="1" t="s">
        <v>57</v>
      </c>
      <c r="D1028" s="1" t="s">
        <v>58</v>
      </c>
      <c r="E1028" s="1" t="s">
        <v>76</v>
      </c>
      <c r="F1028" s="1" t="s">
        <v>248</v>
      </c>
      <c r="G1028" s="1" t="s">
        <v>48</v>
      </c>
      <c r="H1028" s="2">
        <v>45357</v>
      </c>
      <c r="I1028" s="1" t="s">
        <v>49</v>
      </c>
      <c r="J1028" s="1" t="s">
        <v>605</v>
      </c>
      <c r="K1028" s="1">
        <v>1</v>
      </c>
      <c r="L1028" s="1"/>
      <c r="M1028" s="1"/>
      <c r="N1028" s="1">
        <v>3394</v>
      </c>
      <c r="O1028" s="1">
        <v>50</v>
      </c>
      <c r="P1028" s="2">
        <v>45648</v>
      </c>
      <c r="Q1028" s="1"/>
    </row>
    <row r="1029" spans="1:17" x14ac:dyDescent="0.35">
      <c r="A1029" s="1" t="s">
        <v>1107</v>
      </c>
      <c r="B1029" s="1" t="s">
        <v>56</v>
      </c>
      <c r="C1029" s="1" t="s">
        <v>57</v>
      </c>
      <c r="D1029" s="1" t="s">
        <v>58</v>
      </c>
      <c r="E1029" s="1" t="s">
        <v>54</v>
      </c>
      <c r="F1029" s="1" t="s">
        <v>248</v>
      </c>
      <c r="G1029" s="1" t="s">
        <v>33</v>
      </c>
      <c r="H1029" s="2">
        <v>45337</v>
      </c>
      <c r="I1029" s="1" t="s">
        <v>49</v>
      </c>
      <c r="J1029" s="1" t="s">
        <v>605</v>
      </c>
      <c r="K1029" s="1">
        <v>1</v>
      </c>
      <c r="L1029" s="1"/>
      <c r="M1029" s="1"/>
      <c r="N1029" s="1">
        <v>9437</v>
      </c>
      <c r="O1029" s="1">
        <v>20</v>
      </c>
      <c r="P1029" s="2">
        <v>45525</v>
      </c>
      <c r="Q1029" s="1"/>
    </row>
    <row r="1030" spans="1:17" x14ac:dyDescent="0.35">
      <c r="A1030" s="1" t="s">
        <v>1108</v>
      </c>
      <c r="B1030" s="1" t="s">
        <v>71</v>
      </c>
      <c r="C1030" s="1" t="s">
        <v>72</v>
      </c>
      <c r="D1030" s="1" t="s">
        <v>73</v>
      </c>
      <c r="E1030" s="1" t="s">
        <v>47</v>
      </c>
      <c r="F1030" s="1" t="s">
        <v>248</v>
      </c>
      <c r="G1030" s="1" t="s">
        <v>48</v>
      </c>
      <c r="H1030" s="2">
        <v>45353</v>
      </c>
      <c r="I1030" s="1" t="s">
        <v>49</v>
      </c>
      <c r="J1030" s="1" t="s">
        <v>605</v>
      </c>
      <c r="K1030" s="1">
        <v>1</v>
      </c>
      <c r="L1030" s="1"/>
      <c r="M1030" s="1"/>
      <c r="N1030" s="1">
        <v>5064</v>
      </c>
      <c r="O1030" s="1">
        <v>80</v>
      </c>
      <c r="P1030" s="2">
        <v>45390</v>
      </c>
      <c r="Q1030" s="1"/>
    </row>
    <row r="1031" spans="1:17" x14ac:dyDescent="0.35">
      <c r="A1031" s="1" t="s">
        <v>1109</v>
      </c>
      <c r="B1031" s="1" t="s">
        <v>78</v>
      </c>
      <c r="C1031" s="1" t="s">
        <v>79</v>
      </c>
      <c r="D1031" s="1" t="s">
        <v>80</v>
      </c>
      <c r="E1031" s="1" t="s">
        <v>124</v>
      </c>
      <c r="F1031" s="1" t="s">
        <v>248</v>
      </c>
      <c r="G1031" s="1" t="s">
        <v>48</v>
      </c>
      <c r="H1031" s="2">
        <v>45438</v>
      </c>
      <c r="I1031" s="1" t="s">
        <v>66</v>
      </c>
      <c r="J1031" s="1" t="s">
        <v>605</v>
      </c>
      <c r="K1031" s="1">
        <v>1</v>
      </c>
      <c r="L1031" s="1"/>
      <c r="M1031" s="1"/>
      <c r="N1031" s="1">
        <v>19446</v>
      </c>
      <c r="O1031" s="1">
        <v>30</v>
      </c>
      <c r="P1031" s="2">
        <v>45526</v>
      </c>
      <c r="Q1031" s="1"/>
    </row>
    <row r="1032" spans="1:17" x14ac:dyDescent="0.35">
      <c r="A1032" s="1" t="s">
        <v>1110</v>
      </c>
      <c r="B1032" s="1" t="s">
        <v>41</v>
      </c>
      <c r="C1032" s="1" t="s">
        <v>42</v>
      </c>
      <c r="D1032" s="1" t="s">
        <v>43</v>
      </c>
      <c r="E1032" s="1" t="s">
        <v>84</v>
      </c>
      <c r="F1032" s="1" t="s">
        <v>248</v>
      </c>
      <c r="G1032" s="1" t="s">
        <v>33</v>
      </c>
      <c r="H1032" s="2">
        <v>45418</v>
      </c>
      <c r="I1032" s="1" t="s">
        <v>66</v>
      </c>
      <c r="J1032" s="1" t="s">
        <v>605</v>
      </c>
      <c r="K1032" s="1">
        <v>1</v>
      </c>
      <c r="L1032" s="1"/>
      <c r="M1032" s="1"/>
      <c r="N1032" s="1">
        <v>18343</v>
      </c>
      <c r="O1032" s="1">
        <v>30</v>
      </c>
      <c r="P1032" s="2">
        <v>45539</v>
      </c>
      <c r="Q1032" s="1"/>
    </row>
    <row r="1033" spans="1:17" x14ac:dyDescent="0.35">
      <c r="A1033" s="1" t="s">
        <v>1111</v>
      </c>
      <c r="B1033" s="1" t="s">
        <v>78</v>
      </c>
      <c r="C1033" s="1" t="s">
        <v>79</v>
      </c>
      <c r="D1033" s="1" t="s">
        <v>80</v>
      </c>
      <c r="E1033" s="1" t="s">
        <v>38</v>
      </c>
      <c r="F1033" s="1" t="s">
        <v>248</v>
      </c>
      <c r="G1033" s="1" t="s">
        <v>59</v>
      </c>
      <c r="H1033" s="2">
        <v>45423</v>
      </c>
      <c r="I1033" s="1" t="s">
        <v>49</v>
      </c>
      <c r="J1033" s="1" t="s">
        <v>605</v>
      </c>
      <c r="K1033" s="1">
        <v>1</v>
      </c>
      <c r="L1033" s="1"/>
      <c r="M1033" s="1"/>
      <c r="N1033" s="1">
        <v>6617</v>
      </c>
      <c r="O1033" s="1">
        <v>100</v>
      </c>
      <c r="P1033" s="2">
        <v>45648</v>
      </c>
      <c r="Q1033" s="1"/>
    </row>
    <row r="1034" spans="1:17" x14ac:dyDescent="0.35">
      <c r="A1034" s="1" t="s">
        <v>1112</v>
      </c>
      <c r="B1034" s="1" t="s">
        <v>35</v>
      </c>
      <c r="C1034" s="1" t="s">
        <v>36</v>
      </c>
      <c r="D1034" s="1" t="s">
        <v>37</v>
      </c>
      <c r="E1034" s="1" t="s">
        <v>68</v>
      </c>
      <c r="F1034" s="1" t="s">
        <v>248</v>
      </c>
      <c r="G1034" s="1" t="s">
        <v>74</v>
      </c>
      <c r="H1034" s="2">
        <v>45438</v>
      </c>
      <c r="I1034" s="1" t="s">
        <v>66</v>
      </c>
      <c r="J1034" s="1" t="s">
        <v>605</v>
      </c>
      <c r="K1034" s="1">
        <v>1</v>
      </c>
      <c r="L1034" s="1"/>
      <c r="M1034" s="1"/>
      <c r="N1034" s="1">
        <v>18700</v>
      </c>
      <c r="O1034" s="1">
        <v>20</v>
      </c>
      <c r="P1034" s="2">
        <v>45715</v>
      </c>
      <c r="Q1034" s="1"/>
    </row>
    <row r="1035" spans="1:17" x14ac:dyDescent="0.35">
      <c r="A1035" s="1" t="s">
        <v>1113</v>
      </c>
      <c r="B1035" s="1" t="s">
        <v>61</v>
      </c>
      <c r="C1035" s="1" t="s">
        <v>62</v>
      </c>
      <c r="D1035" s="1" t="s">
        <v>63</v>
      </c>
      <c r="E1035" s="1" t="s">
        <v>120</v>
      </c>
      <c r="F1035" s="1" t="s">
        <v>248</v>
      </c>
      <c r="G1035" s="1" t="s">
        <v>33</v>
      </c>
      <c r="H1035" s="2">
        <v>45296</v>
      </c>
      <c r="I1035" s="1" t="s">
        <v>66</v>
      </c>
      <c r="J1035" s="1" t="s">
        <v>605</v>
      </c>
      <c r="K1035" s="1">
        <v>1</v>
      </c>
      <c r="L1035" s="1"/>
      <c r="M1035" s="1"/>
      <c r="N1035" s="1">
        <v>8157</v>
      </c>
      <c r="O1035" s="1">
        <v>20</v>
      </c>
      <c r="P1035" s="2">
        <v>45460</v>
      </c>
      <c r="Q1035" s="1"/>
    </row>
    <row r="1036" spans="1:17" x14ac:dyDescent="0.35">
      <c r="A1036" s="1" t="s">
        <v>1114</v>
      </c>
      <c r="B1036" s="1" t="s">
        <v>41</v>
      </c>
      <c r="C1036" s="1" t="s">
        <v>42</v>
      </c>
      <c r="D1036" s="1" t="s">
        <v>43</v>
      </c>
      <c r="E1036" s="1" t="s">
        <v>47</v>
      </c>
      <c r="F1036" s="1" t="s">
        <v>248</v>
      </c>
      <c r="G1036" s="1" t="s">
        <v>39</v>
      </c>
      <c r="H1036" s="2">
        <v>45396</v>
      </c>
      <c r="I1036" s="1" t="s">
        <v>66</v>
      </c>
      <c r="J1036" s="1" t="s">
        <v>605</v>
      </c>
      <c r="K1036" s="1">
        <v>1</v>
      </c>
      <c r="L1036" s="1"/>
      <c r="M1036" s="1"/>
      <c r="N1036" s="1">
        <v>14502</v>
      </c>
      <c r="O1036" s="1">
        <v>20</v>
      </c>
      <c r="P1036" s="2">
        <v>45608</v>
      </c>
      <c r="Q1036" s="1"/>
    </row>
    <row r="1037" spans="1:17" x14ac:dyDescent="0.35">
      <c r="A1037" s="1" t="s">
        <v>1115</v>
      </c>
      <c r="B1037" s="1" t="s">
        <v>61</v>
      </c>
      <c r="C1037" s="1" t="s">
        <v>62</v>
      </c>
      <c r="D1037" s="1" t="s">
        <v>63</v>
      </c>
      <c r="E1037" s="1" t="s">
        <v>100</v>
      </c>
      <c r="F1037" s="1" t="s">
        <v>248</v>
      </c>
      <c r="G1037" s="1" t="s">
        <v>59</v>
      </c>
      <c r="H1037" s="2">
        <v>45335</v>
      </c>
      <c r="I1037" s="1" t="s">
        <v>66</v>
      </c>
      <c r="J1037" s="1" t="s">
        <v>605</v>
      </c>
      <c r="K1037" s="1">
        <v>1</v>
      </c>
      <c r="L1037" s="1"/>
      <c r="M1037" s="1"/>
      <c r="N1037" s="1">
        <v>14344</v>
      </c>
      <c r="O1037" s="1">
        <v>100</v>
      </c>
      <c r="P1037" s="2">
        <v>45381</v>
      </c>
      <c r="Q1037" s="1"/>
    </row>
    <row r="1038" spans="1:17" x14ac:dyDescent="0.35">
      <c r="A1038" s="1" t="s">
        <v>1116</v>
      </c>
      <c r="B1038" s="1" t="s">
        <v>56</v>
      </c>
      <c r="C1038" s="1" t="s">
        <v>57</v>
      </c>
      <c r="D1038" s="1" t="s">
        <v>58</v>
      </c>
      <c r="E1038" s="1" t="s">
        <v>47</v>
      </c>
      <c r="F1038" s="1" t="s">
        <v>248</v>
      </c>
      <c r="G1038" s="1" t="s">
        <v>33</v>
      </c>
      <c r="H1038" s="2">
        <v>45397</v>
      </c>
      <c r="I1038" s="1" t="s">
        <v>26</v>
      </c>
      <c r="J1038" s="1" t="s">
        <v>605</v>
      </c>
      <c r="K1038" s="1">
        <v>1</v>
      </c>
      <c r="L1038" s="1"/>
      <c r="M1038" s="1"/>
      <c r="N1038" s="1">
        <v>19863</v>
      </c>
      <c r="O1038" s="1">
        <v>40</v>
      </c>
      <c r="P1038" s="2">
        <v>45600</v>
      </c>
      <c r="Q1038" s="1"/>
    </row>
    <row r="1039" spans="1:17" x14ac:dyDescent="0.35">
      <c r="A1039" s="1" t="s">
        <v>1117</v>
      </c>
      <c r="B1039" s="1" t="s">
        <v>61</v>
      </c>
      <c r="C1039" s="1" t="s">
        <v>62</v>
      </c>
      <c r="D1039" s="1" t="s">
        <v>63</v>
      </c>
      <c r="E1039" s="1" t="s">
        <v>54</v>
      </c>
      <c r="F1039" s="1" t="s">
        <v>248</v>
      </c>
      <c r="G1039" s="1" t="s">
        <v>39</v>
      </c>
      <c r="H1039" s="2">
        <v>45351</v>
      </c>
      <c r="I1039" s="1" t="s">
        <v>66</v>
      </c>
      <c r="J1039" s="1" t="s">
        <v>605</v>
      </c>
      <c r="K1039" s="1">
        <v>1</v>
      </c>
      <c r="L1039" s="1"/>
      <c r="M1039" s="1"/>
      <c r="N1039" s="1">
        <v>14666</v>
      </c>
      <c r="O1039" s="1">
        <v>60</v>
      </c>
      <c r="P1039" s="2">
        <v>45564</v>
      </c>
      <c r="Q1039" s="1"/>
    </row>
    <row r="1040" spans="1:17" x14ac:dyDescent="0.35">
      <c r="A1040" s="1" t="s">
        <v>1118</v>
      </c>
      <c r="B1040" s="1" t="s">
        <v>51</v>
      </c>
      <c r="C1040" s="1" t="s">
        <v>52</v>
      </c>
      <c r="D1040" s="1" t="s">
        <v>53</v>
      </c>
      <c r="E1040" s="1" t="s">
        <v>38</v>
      </c>
      <c r="F1040" s="1" t="s">
        <v>24</v>
      </c>
      <c r="G1040" s="1" t="s">
        <v>59</v>
      </c>
      <c r="H1040" s="2">
        <v>45366</v>
      </c>
      <c r="I1040" s="1" t="s">
        <v>66</v>
      </c>
      <c r="J1040" s="1" t="s">
        <v>1119</v>
      </c>
      <c r="K1040" s="1">
        <v>5</v>
      </c>
      <c r="L1040" s="1" t="s">
        <v>1120</v>
      </c>
      <c r="M1040" s="1">
        <v>2</v>
      </c>
      <c r="N1040" s="1">
        <v>1136</v>
      </c>
      <c r="O1040" s="1">
        <v>90</v>
      </c>
      <c r="P1040" s="2">
        <v>45388</v>
      </c>
      <c r="Q1040" s="1"/>
    </row>
    <row r="1041" spans="1:17" x14ac:dyDescent="0.35">
      <c r="A1041" s="1" t="s">
        <v>1121</v>
      </c>
      <c r="B1041" s="1" t="s">
        <v>41</v>
      </c>
      <c r="C1041" s="1" t="s">
        <v>42</v>
      </c>
      <c r="D1041" s="1" t="s">
        <v>43</v>
      </c>
      <c r="E1041" s="1" t="s">
        <v>23</v>
      </c>
      <c r="F1041" s="1" t="s">
        <v>24</v>
      </c>
      <c r="G1041" s="1" t="s">
        <v>85</v>
      </c>
      <c r="H1041" s="2">
        <v>45379</v>
      </c>
      <c r="I1041" s="1" t="s">
        <v>26</v>
      </c>
      <c r="J1041" s="1" t="s">
        <v>1119</v>
      </c>
      <c r="K1041" s="1">
        <v>5</v>
      </c>
      <c r="L1041" s="1" t="s">
        <v>1120</v>
      </c>
      <c r="M1041" s="1">
        <v>2</v>
      </c>
      <c r="N1041" s="1">
        <v>402</v>
      </c>
      <c r="O1041" s="1">
        <v>20</v>
      </c>
      <c r="P1041" s="2">
        <v>45644</v>
      </c>
      <c r="Q1041" s="1"/>
    </row>
    <row r="1042" spans="1:17" x14ac:dyDescent="0.35">
      <c r="A1042" s="1" t="s">
        <v>1122</v>
      </c>
      <c r="B1042" s="1" t="s">
        <v>61</v>
      </c>
      <c r="C1042" s="1" t="s">
        <v>62</v>
      </c>
      <c r="D1042" s="1" t="s">
        <v>63</v>
      </c>
      <c r="E1042" s="1" t="s">
        <v>32</v>
      </c>
      <c r="F1042" s="1" t="s">
        <v>24</v>
      </c>
      <c r="G1042" s="1" t="s">
        <v>59</v>
      </c>
      <c r="H1042" s="2">
        <v>45350</v>
      </c>
      <c r="I1042" s="1" t="s">
        <v>49</v>
      </c>
      <c r="J1042" s="1" t="s">
        <v>1119</v>
      </c>
      <c r="K1042" s="1">
        <v>5</v>
      </c>
      <c r="L1042" s="1" t="s">
        <v>1120</v>
      </c>
      <c r="M1042" s="1">
        <v>2</v>
      </c>
      <c r="N1042" s="1">
        <v>1210</v>
      </c>
      <c r="O1042" s="1">
        <v>30</v>
      </c>
      <c r="P1042" s="2">
        <v>45624</v>
      </c>
      <c r="Q1042" s="1"/>
    </row>
    <row r="1043" spans="1:17" x14ac:dyDescent="0.35">
      <c r="A1043" s="1" t="s">
        <v>1123</v>
      </c>
      <c r="B1043" s="1" t="s">
        <v>35</v>
      </c>
      <c r="C1043" s="1" t="s">
        <v>36</v>
      </c>
      <c r="D1043" s="1" t="s">
        <v>37</v>
      </c>
      <c r="E1043" s="1" t="s">
        <v>47</v>
      </c>
      <c r="F1043" s="1" t="s">
        <v>24</v>
      </c>
      <c r="G1043" s="1" t="s">
        <v>74</v>
      </c>
      <c r="H1043" s="2">
        <v>45415</v>
      </c>
      <c r="I1043" s="1" t="s">
        <v>66</v>
      </c>
      <c r="J1043" s="1" t="s">
        <v>1119</v>
      </c>
      <c r="K1043" s="1">
        <v>5</v>
      </c>
      <c r="L1043" s="1" t="s">
        <v>1120</v>
      </c>
      <c r="M1043" s="1">
        <v>2</v>
      </c>
      <c r="N1043" s="1">
        <v>1626</v>
      </c>
      <c r="O1043" s="1">
        <v>40</v>
      </c>
      <c r="P1043" s="2">
        <v>45568</v>
      </c>
      <c r="Q1043" s="1"/>
    </row>
    <row r="1044" spans="1:17" x14ac:dyDescent="0.35">
      <c r="A1044" s="1" t="s">
        <v>1124</v>
      </c>
      <c r="B1044" s="1" t="s">
        <v>56</v>
      </c>
      <c r="C1044" s="1" t="s">
        <v>57</v>
      </c>
      <c r="D1044" s="1" t="s">
        <v>58</v>
      </c>
      <c r="E1044" s="1" t="s">
        <v>47</v>
      </c>
      <c r="F1044" s="1" t="s">
        <v>24</v>
      </c>
      <c r="G1044" s="1" t="s">
        <v>25</v>
      </c>
      <c r="H1044" s="2">
        <v>45295</v>
      </c>
      <c r="I1044" s="1" t="s">
        <v>66</v>
      </c>
      <c r="J1044" s="1" t="s">
        <v>1119</v>
      </c>
      <c r="K1044" s="1">
        <v>5</v>
      </c>
      <c r="L1044" s="1" t="s">
        <v>1120</v>
      </c>
      <c r="M1044" s="1">
        <v>2</v>
      </c>
      <c r="N1044" s="1">
        <v>785</v>
      </c>
      <c r="O1044" s="1">
        <v>60</v>
      </c>
      <c r="P1044" s="2">
        <v>45343</v>
      </c>
      <c r="Q1044" s="1"/>
    </row>
    <row r="1045" spans="1:17" x14ac:dyDescent="0.35">
      <c r="A1045" s="1" t="s">
        <v>1125</v>
      </c>
      <c r="B1045" s="1" t="s">
        <v>61</v>
      </c>
      <c r="C1045" s="1" t="s">
        <v>62</v>
      </c>
      <c r="D1045" s="1" t="s">
        <v>63</v>
      </c>
      <c r="E1045" s="1" t="s">
        <v>124</v>
      </c>
      <c r="F1045" s="1" t="s">
        <v>24</v>
      </c>
      <c r="G1045" s="1" t="s">
        <v>48</v>
      </c>
      <c r="H1045" s="2">
        <v>45299</v>
      </c>
      <c r="I1045" s="1" t="s">
        <v>66</v>
      </c>
      <c r="J1045" s="1" t="s">
        <v>1119</v>
      </c>
      <c r="K1045" s="1">
        <v>5</v>
      </c>
      <c r="L1045" s="1" t="s">
        <v>1120</v>
      </c>
      <c r="M1045" s="1">
        <v>2</v>
      </c>
      <c r="N1045" s="1">
        <v>1380</v>
      </c>
      <c r="O1045" s="1">
        <v>30</v>
      </c>
      <c r="P1045" s="2">
        <v>45641</v>
      </c>
      <c r="Q1045" s="1"/>
    </row>
    <row r="1046" spans="1:17" x14ac:dyDescent="0.35">
      <c r="A1046" s="1" t="s">
        <v>1126</v>
      </c>
      <c r="B1046" s="1" t="s">
        <v>29</v>
      </c>
      <c r="C1046" s="1" t="s">
        <v>30</v>
      </c>
      <c r="D1046" s="1" t="s">
        <v>31</v>
      </c>
      <c r="E1046" s="1" t="s">
        <v>64</v>
      </c>
      <c r="F1046" s="1" t="s">
        <v>24</v>
      </c>
      <c r="G1046" s="1" t="s">
        <v>59</v>
      </c>
      <c r="H1046" s="2">
        <v>45415</v>
      </c>
      <c r="I1046" s="1" t="s">
        <v>66</v>
      </c>
      <c r="J1046" s="1" t="s">
        <v>1119</v>
      </c>
      <c r="K1046" s="1">
        <v>5</v>
      </c>
      <c r="L1046" s="1" t="s">
        <v>1120</v>
      </c>
      <c r="M1046" s="1">
        <v>2</v>
      </c>
      <c r="N1046" s="1">
        <v>1885</v>
      </c>
      <c r="O1046" s="1">
        <v>70</v>
      </c>
      <c r="P1046" s="2">
        <v>45580</v>
      </c>
      <c r="Q1046" s="1"/>
    </row>
    <row r="1047" spans="1:17" x14ac:dyDescent="0.35">
      <c r="A1047" s="1" t="s">
        <v>1127</v>
      </c>
      <c r="B1047" s="1" t="s">
        <v>56</v>
      </c>
      <c r="C1047" s="1" t="s">
        <v>57</v>
      </c>
      <c r="D1047" s="1" t="s">
        <v>58</v>
      </c>
      <c r="E1047" s="1" t="s">
        <v>54</v>
      </c>
      <c r="F1047" s="1" t="s">
        <v>24</v>
      </c>
      <c r="G1047" s="1" t="s">
        <v>48</v>
      </c>
      <c r="H1047" s="2">
        <v>45320</v>
      </c>
      <c r="I1047" s="1" t="s">
        <v>66</v>
      </c>
      <c r="J1047" s="1" t="s">
        <v>1119</v>
      </c>
      <c r="K1047" s="1">
        <v>5</v>
      </c>
      <c r="L1047" s="1" t="s">
        <v>1120</v>
      </c>
      <c r="M1047" s="1">
        <v>2</v>
      </c>
      <c r="N1047" s="1">
        <v>1320</v>
      </c>
      <c r="O1047" s="1">
        <v>70</v>
      </c>
      <c r="P1047" s="2">
        <v>45342</v>
      </c>
      <c r="Q1047" s="1"/>
    </row>
    <row r="1048" spans="1:17" x14ac:dyDescent="0.35">
      <c r="A1048" s="1" t="s">
        <v>1128</v>
      </c>
      <c r="B1048" s="1" t="s">
        <v>78</v>
      </c>
      <c r="C1048" s="1" t="s">
        <v>79</v>
      </c>
      <c r="D1048" s="1" t="s">
        <v>80</v>
      </c>
      <c r="E1048" s="1" t="s">
        <v>47</v>
      </c>
      <c r="F1048" s="1" t="s">
        <v>24</v>
      </c>
      <c r="G1048" s="1" t="s">
        <v>39</v>
      </c>
      <c r="H1048" s="2">
        <v>45354</v>
      </c>
      <c r="I1048" s="1" t="s">
        <v>66</v>
      </c>
      <c r="J1048" s="1" t="s">
        <v>1119</v>
      </c>
      <c r="K1048" s="1">
        <v>5</v>
      </c>
      <c r="L1048" s="1" t="s">
        <v>1120</v>
      </c>
      <c r="M1048" s="1">
        <v>2</v>
      </c>
      <c r="N1048" s="1">
        <v>683</v>
      </c>
      <c r="O1048" s="1">
        <v>100</v>
      </c>
      <c r="P1048" s="2">
        <v>45625</v>
      </c>
      <c r="Q1048" s="1"/>
    </row>
    <row r="1049" spans="1:17" x14ac:dyDescent="0.35">
      <c r="A1049" s="1" t="s">
        <v>1129</v>
      </c>
      <c r="B1049" s="1" t="s">
        <v>56</v>
      </c>
      <c r="C1049" s="1" t="s">
        <v>57</v>
      </c>
      <c r="D1049" s="1" t="s">
        <v>58</v>
      </c>
      <c r="E1049" s="1" t="s">
        <v>47</v>
      </c>
      <c r="F1049" s="1" t="s">
        <v>24</v>
      </c>
      <c r="G1049" s="1" t="s">
        <v>48</v>
      </c>
      <c r="H1049" s="2">
        <v>45375</v>
      </c>
      <c r="I1049" s="1" t="s">
        <v>66</v>
      </c>
      <c r="J1049" s="1" t="s">
        <v>1119</v>
      </c>
      <c r="K1049" s="1">
        <v>5</v>
      </c>
      <c r="L1049" s="1" t="s">
        <v>1120</v>
      </c>
      <c r="M1049" s="1">
        <v>2</v>
      </c>
      <c r="N1049" s="1">
        <v>909</v>
      </c>
      <c r="O1049" s="1">
        <v>40</v>
      </c>
      <c r="P1049" s="2">
        <v>45411</v>
      </c>
      <c r="Q1049" s="1"/>
    </row>
    <row r="1050" spans="1:17" x14ac:dyDescent="0.35">
      <c r="A1050" s="1" t="s">
        <v>1130</v>
      </c>
      <c r="B1050" s="1" t="s">
        <v>41</v>
      </c>
      <c r="C1050" s="1" t="s">
        <v>42</v>
      </c>
      <c r="D1050" s="1" t="s">
        <v>43</v>
      </c>
      <c r="E1050" s="1" t="s">
        <v>23</v>
      </c>
      <c r="F1050" s="1" t="s">
        <v>24</v>
      </c>
      <c r="G1050" s="1" t="s">
        <v>59</v>
      </c>
      <c r="H1050" s="2">
        <v>45315</v>
      </c>
      <c r="I1050" s="1" t="s">
        <v>26</v>
      </c>
      <c r="J1050" s="1" t="s">
        <v>1119</v>
      </c>
      <c r="K1050" s="1">
        <v>5</v>
      </c>
      <c r="L1050" s="1" t="s">
        <v>1120</v>
      </c>
      <c r="M1050" s="1">
        <v>2</v>
      </c>
      <c r="N1050" s="1">
        <v>673</v>
      </c>
      <c r="O1050" s="1">
        <v>60</v>
      </c>
      <c r="P1050" s="2">
        <v>45647</v>
      </c>
      <c r="Q1050" s="1"/>
    </row>
    <row r="1051" spans="1:17" x14ac:dyDescent="0.35">
      <c r="A1051" s="1" t="s">
        <v>1131</v>
      </c>
      <c r="B1051" s="1" t="s">
        <v>51</v>
      </c>
      <c r="C1051" s="1" t="s">
        <v>52</v>
      </c>
      <c r="D1051" s="1" t="s">
        <v>53</v>
      </c>
      <c r="E1051" s="1" t="s">
        <v>44</v>
      </c>
      <c r="F1051" s="1" t="s">
        <v>24</v>
      </c>
      <c r="G1051" s="1" t="s">
        <v>25</v>
      </c>
      <c r="H1051" s="2">
        <v>45388</v>
      </c>
      <c r="I1051" s="1" t="s">
        <v>49</v>
      </c>
      <c r="J1051" s="1" t="s">
        <v>1119</v>
      </c>
      <c r="K1051" s="1">
        <v>5</v>
      </c>
      <c r="L1051" s="1" t="s">
        <v>1120</v>
      </c>
      <c r="M1051" s="1">
        <v>2</v>
      </c>
      <c r="N1051" s="1">
        <v>1498</v>
      </c>
      <c r="O1051" s="1">
        <v>60</v>
      </c>
      <c r="P1051" s="2">
        <v>45496</v>
      </c>
      <c r="Q1051" s="1"/>
    </row>
    <row r="1052" spans="1:17" x14ac:dyDescent="0.35">
      <c r="A1052" s="1" t="s">
        <v>1132</v>
      </c>
      <c r="B1052" s="1" t="s">
        <v>61</v>
      </c>
      <c r="C1052" s="1" t="s">
        <v>62</v>
      </c>
      <c r="D1052" s="1" t="s">
        <v>63</v>
      </c>
      <c r="E1052" s="1" t="s">
        <v>54</v>
      </c>
      <c r="F1052" s="1" t="s">
        <v>24</v>
      </c>
      <c r="G1052" s="1" t="s">
        <v>39</v>
      </c>
      <c r="H1052" s="2">
        <v>45396</v>
      </c>
      <c r="I1052" s="1" t="s">
        <v>66</v>
      </c>
      <c r="J1052" s="1" t="s">
        <v>1119</v>
      </c>
      <c r="K1052" s="1">
        <v>5</v>
      </c>
      <c r="L1052" s="1" t="s">
        <v>1120</v>
      </c>
      <c r="M1052" s="1">
        <v>2</v>
      </c>
      <c r="N1052" s="1">
        <v>1710</v>
      </c>
      <c r="O1052" s="1">
        <v>10</v>
      </c>
      <c r="P1052" s="2">
        <v>45619</v>
      </c>
      <c r="Q1052" s="1"/>
    </row>
    <row r="1053" spans="1:17" x14ac:dyDescent="0.35">
      <c r="A1053" s="1" t="s">
        <v>1133</v>
      </c>
      <c r="B1053" s="1" t="s">
        <v>35</v>
      </c>
      <c r="C1053" s="1" t="s">
        <v>36</v>
      </c>
      <c r="D1053" s="1" t="s">
        <v>37</v>
      </c>
      <c r="E1053" s="1" t="s">
        <v>100</v>
      </c>
      <c r="F1053" s="1" t="s">
        <v>24</v>
      </c>
      <c r="G1053" s="1" t="s">
        <v>48</v>
      </c>
      <c r="H1053" s="2">
        <v>45327</v>
      </c>
      <c r="I1053" s="1" t="s">
        <v>26</v>
      </c>
      <c r="J1053" s="1" t="s">
        <v>1119</v>
      </c>
      <c r="K1053" s="1">
        <v>5</v>
      </c>
      <c r="L1053" s="1" t="s">
        <v>1120</v>
      </c>
      <c r="M1053" s="1">
        <v>2</v>
      </c>
      <c r="N1053" s="1">
        <v>1963</v>
      </c>
      <c r="O1053" s="1">
        <v>50</v>
      </c>
      <c r="P1053" s="2">
        <v>45655</v>
      </c>
      <c r="Q1053" s="1"/>
    </row>
    <row r="1054" spans="1:17" x14ac:dyDescent="0.35">
      <c r="A1054" s="1" t="s">
        <v>1134</v>
      </c>
      <c r="B1054" s="1" t="s">
        <v>71</v>
      </c>
      <c r="C1054" s="1" t="s">
        <v>72</v>
      </c>
      <c r="D1054" s="1" t="s">
        <v>73</v>
      </c>
      <c r="E1054" s="1" t="s">
        <v>64</v>
      </c>
      <c r="F1054" s="1" t="s">
        <v>24</v>
      </c>
      <c r="G1054" s="1" t="s">
        <v>25</v>
      </c>
      <c r="H1054" s="2">
        <v>45421</v>
      </c>
      <c r="I1054" s="1" t="s">
        <v>49</v>
      </c>
      <c r="J1054" s="1" t="s">
        <v>1119</v>
      </c>
      <c r="K1054" s="1">
        <v>5</v>
      </c>
      <c r="L1054" s="1" t="s">
        <v>1120</v>
      </c>
      <c r="M1054" s="1">
        <v>2</v>
      </c>
      <c r="N1054" s="1">
        <v>1053</v>
      </c>
      <c r="O1054" s="1">
        <v>60</v>
      </c>
      <c r="P1054" s="2">
        <v>45758</v>
      </c>
      <c r="Q1054" s="1"/>
    </row>
    <row r="1055" spans="1:17" x14ac:dyDescent="0.35">
      <c r="A1055" s="1" t="s">
        <v>1135</v>
      </c>
      <c r="B1055" s="1" t="s">
        <v>20</v>
      </c>
      <c r="C1055" s="1" t="s">
        <v>21</v>
      </c>
      <c r="D1055" s="1" t="s">
        <v>22</v>
      </c>
      <c r="E1055" s="1" t="s">
        <v>76</v>
      </c>
      <c r="F1055" s="1" t="s">
        <v>24</v>
      </c>
      <c r="G1055" s="1" t="s">
        <v>48</v>
      </c>
      <c r="H1055" s="2">
        <v>45393</v>
      </c>
      <c r="I1055" s="1" t="s">
        <v>66</v>
      </c>
      <c r="J1055" s="1" t="s">
        <v>1119</v>
      </c>
      <c r="K1055" s="1">
        <v>5</v>
      </c>
      <c r="L1055" s="1" t="s">
        <v>1120</v>
      </c>
      <c r="M1055" s="1">
        <v>2</v>
      </c>
      <c r="N1055" s="1">
        <v>927</v>
      </c>
      <c r="O1055" s="1">
        <v>100</v>
      </c>
      <c r="P1055" s="2">
        <v>45646</v>
      </c>
      <c r="Q1055" s="1"/>
    </row>
    <row r="1056" spans="1:17" x14ac:dyDescent="0.35">
      <c r="A1056" s="1" t="s">
        <v>1136</v>
      </c>
      <c r="B1056" s="1" t="s">
        <v>41</v>
      </c>
      <c r="C1056" s="1" t="s">
        <v>42</v>
      </c>
      <c r="D1056" s="1" t="s">
        <v>43</v>
      </c>
      <c r="E1056" s="1" t="s">
        <v>38</v>
      </c>
      <c r="F1056" s="1" t="s">
        <v>24</v>
      </c>
      <c r="G1056" s="1" t="s">
        <v>59</v>
      </c>
      <c r="H1056" s="2">
        <v>45335</v>
      </c>
      <c r="I1056" s="1" t="s">
        <v>26</v>
      </c>
      <c r="J1056" s="1" t="s">
        <v>1119</v>
      </c>
      <c r="K1056" s="1">
        <v>5</v>
      </c>
      <c r="L1056" s="1" t="s">
        <v>1120</v>
      </c>
      <c r="M1056" s="1">
        <v>2</v>
      </c>
      <c r="N1056" s="1">
        <v>345</v>
      </c>
      <c r="O1056" s="1">
        <v>20</v>
      </c>
      <c r="P1056" s="2">
        <v>45597</v>
      </c>
      <c r="Q1056" s="1"/>
    </row>
    <row r="1057" spans="1:17" x14ac:dyDescent="0.35">
      <c r="A1057" s="1" t="s">
        <v>1137</v>
      </c>
      <c r="B1057" s="1" t="s">
        <v>41</v>
      </c>
      <c r="C1057" s="1" t="s">
        <v>42</v>
      </c>
      <c r="D1057" s="1" t="s">
        <v>43</v>
      </c>
      <c r="E1057" s="1" t="s">
        <v>44</v>
      </c>
      <c r="F1057" s="1" t="s">
        <v>24</v>
      </c>
      <c r="G1057" s="1" t="s">
        <v>25</v>
      </c>
      <c r="H1057" s="2">
        <v>45352</v>
      </c>
      <c r="I1057" s="1" t="s">
        <v>66</v>
      </c>
      <c r="J1057" s="1" t="s">
        <v>1119</v>
      </c>
      <c r="K1057" s="1">
        <v>5</v>
      </c>
      <c r="L1057" s="1" t="s">
        <v>1120</v>
      </c>
      <c r="M1057" s="1">
        <v>2</v>
      </c>
      <c r="N1057" s="1">
        <v>1553</v>
      </c>
      <c r="O1057" s="1">
        <v>40</v>
      </c>
      <c r="P1057" s="2">
        <v>45469</v>
      </c>
      <c r="Q1057" s="1"/>
    </row>
    <row r="1058" spans="1:17" x14ac:dyDescent="0.35">
      <c r="A1058" s="1" t="s">
        <v>1138</v>
      </c>
      <c r="B1058" s="1" t="s">
        <v>71</v>
      </c>
      <c r="C1058" s="1" t="s">
        <v>72</v>
      </c>
      <c r="D1058" s="1" t="s">
        <v>73</v>
      </c>
      <c r="E1058" s="1" t="s">
        <v>23</v>
      </c>
      <c r="F1058" s="1" t="s">
        <v>24</v>
      </c>
      <c r="G1058" s="1" t="s">
        <v>33</v>
      </c>
      <c r="H1058" s="2">
        <v>45303</v>
      </c>
      <c r="I1058" s="1" t="s">
        <v>26</v>
      </c>
      <c r="J1058" s="1" t="s">
        <v>1119</v>
      </c>
      <c r="K1058" s="1">
        <v>5</v>
      </c>
      <c r="L1058" s="1" t="s">
        <v>1120</v>
      </c>
      <c r="M1058" s="1">
        <v>2</v>
      </c>
      <c r="N1058" s="1">
        <v>955</v>
      </c>
      <c r="O1058" s="1">
        <v>50</v>
      </c>
      <c r="P1058" s="2">
        <v>45368</v>
      </c>
      <c r="Q1058" s="1"/>
    </row>
    <row r="1059" spans="1:17" x14ac:dyDescent="0.35">
      <c r="A1059" s="1" t="s">
        <v>1139</v>
      </c>
      <c r="B1059" s="1" t="s">
        <v>41</v>
      </c>
      <c r="C1059" s="1" t="s">
        <v>42</v>
      </c>
      <c r="D1059" s="1" t="s">
        <v>43</v>
      </c>
      <c r="E1059" s="1" t="s">
        <v>64</v>
      </c>
      <c r="F1059" s="1" t="s">
        <v>24</v>
      </c>
      <c r="G1059" s="1" t="s">
        <v>48</v>
      </c>
      <c r="H1059" s="2">
        <v>45337</v>
      </c>
      <c r="I1059" s="1" t="s">
        <v>66</v>
      </c>
      <c r="J1059" s="1" t="s">
        <v>1119</v>
      </c>
      <c r="K1059" s="1">
        <v>5</v>
      </c>
      <c r="L1059" s="1" t="s">
        <v>1120</v>
      </c>
      <c r="M1059" s="1">
        <v>2</v>
      </c>
      <c r="N1059" s="1">
        <v>630</v>
      </c>
      <c r="O1059" s="1">
        <v>30</v>
      </c>
      <c r="P1059" s="2">
        <v>45593</v>
      </c>
      <c r="Q1059" s="1"/>
    </row>
    <row r="1060" spans="1:17" x14ac:dyDescent="0.35">
      <c r="A1060" s="1" t="s">
        <v>1140</v>
      </c>
      <c r="B1060" s="1" t="s">
        <v>41</v>
      </c>
      <c r="C1060" s="1" t="s">
        <v>42</v>
      </c>
      <c r="D1060" s="1" t="s">
        <v>43</v>
      </c>
      <c r="E1060" s="1" t="s">
        <v>103</v>
      </c>
      <c r="F1060" s="1" t="s">
        <v>24</v>
      </c>
      <c r="G1060" s="1" t="s">
        <v>48</v>
      </c>
      <c r="H1060" s="2">
        <v>45443</v>
      </c>
      <c r="I1060" s="1" t="s">
        <v>49</v>
      </c>
      <c r="J1060" s="1" t="s">
        <v>1119</v>
      </c>
      <c r="K1060" s="1">
        <v>5</v>
      </c>
      <c r="L1060" s="1" t="s">
        <v>1120</v>
      </c>
      <c r="M1060" s="1">
        <v>2</v>
      </c>
      <c r="N1060" s="1">
        <v>1832</v>
      </c>
      <c r="O1060" s="1">
        <v>30</v>
      </c>
      <c r="P1060" s="2">
        <v>45599</v>
      </c>
      <c r="Q1060" s="1"/>
    </row>
    <row r="1061" spans="1:17" x14ac:dyDescent="0.35">
      <c r="A1061" s="1" t="s">
        <v>1141</v>
      </c>
      <c r="B1061" s="1" t="s">
        <v>78</v>
      </c>
      <c r="C1061" s="1" t="s">
        <v>79</v>
      </c>
      <c r="D1061" s="1" t="s">
        <v>80</v>
      </c>
      <c r="E1061" s="1" t="s">
        <v>54</v>
      </c>
      <c r="F1061" s="1" t="s">
        <v>24</v>
      </c>
      <c r="G1061" s="1" t="s">
        <v>59</v>
      </c>
      <c r="H1061" s="2">
        <v>45329</v>
      </c>
      <c r="I1061" s="1" t="s">
        <v>66</v>
      </c>
      <c r="J1061" s="1" t="s">
        <v>1119</v>
      </c>
      <c r="K1061" s="1">
        <v>5</v>
      </c>
      <c r="L1061" s="1" t="s">
        <v>1120</v>
      </c>
      <c r="M1061" s="1">
        <v>2</v>
      </c>
      <c r="N1061" s="1">
        <v>649</v>
      </c>
      <c r="O1061" s="1">
        <v>30</v>
      </c>
      <c r="P1061" s="2">
        <v>45391</v>
      </c>
      <c r="Q1061" s="1"/>
    </row>
    <row r="1062" spans="1:17" x14ac:dyDescent="0.35">
      <c r="A1062" s="1" t="s">
        <v>1142</v>
      </c>
      <c r="B1062" s="1" t="s">
        <v>78</v>
      </c>
      <c r="C1062" s="1" t="s">
        <v>79</v>
      </c>
      <c r="D1062" s="1" t="s">
        <v>80</v>
      </c>
      <c r="E1062" s="1" t="s">
        <v>64</v>
      </c>
      <c r="F1062" s="1" t="s">
        <v>24</v>
      </c>
      <c r="G1062" s="1" t="s">
        <v>48</v>
      </c>
      <c r="H1062" s="2">
        <v>45385</v>
      </c>
      <c r="I1062" s="1" t="s">
        <v>26</v>
      </c>
      <c r="J1062" s="1" t="s">
        <v>1119</v>
      </c>
      <c r="K1062" s="1">
        <v>5</v>
      </c>
      <c r="L1062" s="1" t="s">
        <v>1120</v>
      </c>
      <c r="M1062" s="1">
        <v>2</v>
      </c>
      <c r="N1062" s="1">
        <v>448</v>
      </c>
      <c r="O1062" s="1">
        <v>20</v>
      </c>
      <c r="P1062" s="2">
        <v>45643</v>
      </c>
      <c r="Q1062" s="1"/>
    </row>
    <row r="1063" spans="1:17" x14ac:dyDescent="0.35">
      <c r="A1063" s="1" t="s">
        <v>1143</v>
      </c>
      <c r="B1063" s="1" t="s">
        <v>29</v>
      </c>
      <c r="C1063" s="1" t="s">
        <v>30</v>
      </c>
      <c r="D1063" s="1" t="s">
        <v>31</v>
      </c>
      <c r="E1063" s="1" t="s">
        <v>54</v>
      </c>
      <c r="F1063" s="1" t="s">
        <v>24</v>
      </c>
      <c r="G1063" s="1" t="s">
        <v>25</v>
      </c>
      <c r="H1063" s="2">
        <v>45340</v>
      </c>
      <c r="I1063" s="1" t="s">
        <v>26</v>
      </c>
      <c r="J1063" s="1" t="s">
        <v>1119</v>
      </c>
      <c r="K1063" s="1">
        <v>5</v>
      </c>
      <c r="L1063" s="1" t="s">
        <v>1120</v>
      </c>
      <c r="M1063" s="1">
        <v>2</v>
      </c>
      <c r="N1063" s="1">
        <v>550</v>
      </c>
      <c r="O1063" s="1">
        <v>50</v>
      </c>
      <c r="P1063" s="2">
        <v>45369</v>
      </c>
      <c r="Q1063" s="1"/>
    </row>
    <row r="1064" spans="1:17" x14ac:dyDescent="0.35">
      <c r="A1064" s="1" t="s">
        <v>1144</v>
      </c>
      <c r="B1064" s="1" t="s">
        <v>78</v>
      </c>
      <c r="C1064" s="1" t="s">
        <v>79</v>
      </c>
      <c r="D1064" s="1" t="s">
        <v>80</v>
      </c>
      <c r="E1064" s="1" t="s">
        <v>44</v>
      </c>
      <c r="F1064" s="1" t="s">
        <v>24</v>
      </c>
      <c r="G1064" s="1" t="s">
        <v>48</v>
      </c>
      <c r="H1064" s="2">
        <v>45424</v>
      </c>
      <c r="I1064" s="1" t="s">
        <v>66</v>
      </c>
      <c r="J1064" s="1" t="s">
        <v>1119</v>
      </c>
      <c r="K1064" s="1">
        <v>5</v>
      </c>
      <c r="L1064" s="1" t="s">
        <v>1120</v>
      </c>
      <c r="M1064" s="1">
        <v>2</v>
      </c>
      <c r="N1064" s="1">
        <v>1238</v>
      </c>
      <c r="O1064" s="1">
        <v>40</v>
      </c>
      <c r="P1064" s="2">
        <v>45583</v>
      </c>
      <c r="Q1064" s="1"/>
    </row>
    <row r="1065" spans="1:17" x14ac:dyDescent="0.35">
      <c r="A1065" s="1" t="s">
        <v>1145</v>
      </c>
      <c r="B1065" s="1" t="s">
        <v>71</v>
      </c>
      <c r="C1065" s="1" t="s">
        <v>72</v>
      </c>
      <c r="D1065" s="1" t="s">
        <v>73</v>
      </c>
      <c r="E1065" s="1" t="s">
        <v>54</v>
      </c>
      <c r="F1065" s="1" t="s">
        <v>24</v>
      </c>
      <c r="G1065" s="1" t="s">
        <v>48</v>
      </c>
      <c r="H1065" s="2">
        <v>45311</v>
      </c>
      <c r="I1065" s="1" t="s">
        <v>66</v>
      </c>
      <c r="J1065" s="1" t="s">
        <v>1119</v>
      </c>
      <c r="K1065" s="1">
        <v>5</v>
      </c>
      <c r="L1065" s="1" t="s">
        <v>1120</v>
      </c>
      <c r="M1065" s="1">
        <v>2</v>
      </c>
      <c r="N1065" s="1">
        <v>1646</v>
      </c>
      <c r="O1065" s="1">
        <v>40</v>
      </c>
      <c r="P1065" s="2">
        <v>45545</v>
      </c>
      <c r="Q1065" s="1"/>
    </row>
    <row r="1066" spans="1:17" x14ac:dyDescent="0.35">
      <c r="A1066" s="1" t="s">
        <v>1146</v>
      </c>
      <c r="B1066" s="1" t="s">
        <v>35</v>
      </c>
      <c r="C1066" s="1" t="s">
        <v>36</v>
      </c>
      <c r="D1066" s="1" t="s">
        <v>37</v>
      </c>
      <c r="E1066" s="1" t="s">
        <v>44</v>
      </c>
      <c r="F1066" s="1" t="s">
        <v>24</v>
      </c>
      <c r="G1066" s="1" t="s">
        <v>48</v>
      </c>
      <c r="H1066" s="2">
        <v>45388</v>
      </c>
      <c r="I1066" s="1" t="s">
        <v>66</v>
      </c>
      <c r="J1066" s="1" t="s">
        <v>1119</v>
      </c>
      <c r="K1066" s="1">
        <v>5</v>
      </c>
      <c r="L1066" s="1" t="s">
        <v>1120</v>
      </c>
      <c r="M1066" s="1">
        <v>2</v>
      </c>
      <c r="N1066" s="1">
        <v>1054</v>
      </c>
      <c r="O1066" s="1">
        <v>50</v>
      </c>
      <c r="P1066" s="2">
        <v>45646</v>
      </c>
      <c r="Q1066" s="1"/>
    </row>
    <row r="1067" spans="1:17" x14ac:dyDescent="0.35">
      <c r="A1067" s="1" t="s">
        <v>1147</v>
      </c>
      <c r="B1067" s="1" t="s">
        <v>56</v>
      </c>
      <c r="C1067" s="1" t="s">
        <v>57</v>
      </c>
      <c r="D1067" s="1" t="s">
        <v>58</v>
      </c>
      <c r="E1067" s="1" t="s">
        <v>124</v>
      </c>
      <c r="F1067" s="1" t="s">
        <v>24</v>
      </c>
      <c r="G1067" s="1" t="s">
        <v>59</v>
      </c>
      <c r="H1067" s="2">
        <v>45403</v>
      </c>
      <c r="I1067" s="1" t="s">
        <v>26</v>
      </c>
      <c r="J1067" s="1" t="s">
        <v>1119</v>
      </c>
      <c r="K1067" s="1">
        <v>5</v>
      </c>
      <c r="L1067" s="1" t="s">
        <v>1120</v>
      </c>
      <c r="M1067" s="1">
        <v>2</v>
      </c>
      <c r="N1067" s="1">
        <v>288</v>
      </c>
      <c r="O1067" s="1">
        <v>60</v>
      </c>
      <c r="P1067" s="2">
        <v>45464</v>
      </c>
      <c r="Q1067" s="1"/>
    </row>
    <row r="1068" spans="1:17" x14ac:dyDescent="0.35">
      <c r="A1068" s="1" t="s">
        <v>1148</v>
      </c>
      <c r="B1068" s="1" t="s">
        <v>61</v>
      </c>
      <c r="C1068" s="1" t="s">
        <v>62</v>
      </c>
      <c r="D1068" s="1" t="s">
        <v>63</v>
      </c>
      <c r="E1068" s="1" t="s">
        <v>47</v>
      </c>
      <c r="F1068" s="1" t="s">
        <v>24</v>
      </c>
      <c r="G1068" s="1" t="s">
        <v>48</v>
      </c>
      <c r="H1068" s="2">
        <v>45385</v>
      </c>
      <c r="I1068" s="1" t="s">
        <v>26</v>
      </c>
      <c r="J1068" s="1" t="s">
        <v>1119</v>
      </c>
      <c r="K1068" s="1">
        <v>5</v>
      </c>
      <c r="L1068" s="1" t="s">
        <v>1120</v>
      </c>
      <c r="M1068" s="1">
        <v>2</v>
      </c>
      <c r="N1068" s="1">
        <v>1824</v>
      </c>
      <c r="O1068" s="1">
        <v>70</v>
      </c>
      <c r="P1068" s="2">
        <v>45441</v>
      </c>
      <c r="Q1068" s="1"/>
    </row>
    <row r="1069" spans="1:17" x14ac:dyDescent="0.35">
      <c r="A1069" s="1" t="s">
        <v>1149</v>
      </c>
      <c r="B1069" s="1" t="s">
        <v>78</v>
      </c>
      <c r="C1069" s="1" t="s">
        <v>79</v>
      </c>
      <c r="D1069" s="1" t="s">
        <v>80</v>
      </c>
      <c r="E1069" s="1" t="s">
        <v>54</v>
      </c>
      <c r="F1069" s="1" t="s">
        <v>24</v>
      </c>
      <c r="G1069" s="1" t="s">
        <v>59</v>
      </c>
      <c r="H1069" s="2">
        <v>45404</v>
      </c>
      <c r="I1069" s="1" t="s">
        <v>66</v>
      </c>
      <c r="J1069" s="1" t="s">
        <v>1119</v>
      </c>
      <c r="K1069" s="1">
        <v>5</v>
      </c>
      <c r="L1069" s="1" t="s">
        <v>1120</v>
      </c>
      <c r="M1069" s="1">
        <v>2</v>
      </c>
      <c r="N1069" s="1">
        <v>1987</v>
      </c>
      <c r="O1069" s="1">
        <v>30</v>
      </c>
      <c r="P1069" s="2">
        <v>45536</v>
      </c>
      <c r="Q1069" s="1"/>
    </row>
    <row r="1070" spans="1:17" x14ac:dyDescent="0.35">
      <c r="A1070" s="1" t="s">
        <v>1150</v>
      </c>
      <c r="B1070" s="1" t="s">
        <v>51</v>
      </c>
      <c r="C1070" s="1" t="s">
        <v>52</v>
      </c>
      <c r="D1070" s="1" t="s">
        <v>53</v>
      </c>
      <c r="E1070" s="1" t="s">
        <v>44</v>
      </c>
      <c r="F1070" s="1" t="s">
        <v>24</v>
      </c>
      <c r="G1070" s="1" t="s">
        <v>39</v>
      </c>
      <c r="H1070" s="2">
        <v>45350</v>
      </c>
      <c r="I1070" s="1" t="s">
        <v>49</v>
      </c>
      <c r="J1070" s="1" t="s">
        <v>1119</v>
      </c>
      <c r="K1070" s="1">
        <v>5</v>
      </c>
      <c r="L1070" s="1" t="s">
        <v>1120</v>
      </c>
      <c r="M1070" s="1">
        <v>2</v>
      </c>
      <c r="N1070" s="1">
        <v>1202</v>
      </c>
      <c r="O1070" s="1">
        <v>20</v>
      </c>
      <c r="P1070" s="2">
        <v>45674</v>
      </c>
      <c r="Q1070" s="1"/>
    </row>
    <row r="1071" spans="1:17" x14ac:dyDescent="0.35">
      <c r="A1071" s="1" t="s">
        <v>1151</v>
      </c>
      <c r="B1071" s="1" t="s">
        <v>41</v>
      </c>
      <c r="C1071" s="1" t="s">
        <v>42</v>
      </c>
      <c r="D1071" s="1" t="s">
        <v>43</v>
      </c>
      <c r="E1071" s="1" t="s">
        <v>120</v>
      </c>
      <c r="F1071" s="1" t="s">
        <v>24</v>
      </c>
      <c r="G1071" s="1" t="s">
        <v>48</v>
      </c>
      <c r="H1071" s="2">
        <v>45316</v>
      </c>
      <c r="I1071" s="1" t="s">
        <v>26</v>
      </c>
      <c r="J1071" s="1" t="s">
        <v>1119</v>
      </c>
      <c r="K1071" s="1">
        <v>5</v>
      </c>
      <c r="L1071" s="1" t="s">
        <v>1120</v>
      </c>
      <c r="M1071" s="1">
        <v>2</v>
      </c>
      <c r="N1071" s="1">
        <v>565</v>
      </c>
      <c r="O1071" s="1">
        <v>10</v>
      </c>
      <c r="P1071" s="2">
        <v>45656</v>
      </c>
      <c r="Q1071" s="1"/>
    </row>
    <row r="1072" spans="1:17" x14ac:dyDescent="0.35">
      <c r="A1072" s="1" t="s">
        <v>1152</v>
      </c>
      <c r="B1072" s="1" t="s">
        <v>56</v>
      </c>
      <c r="C1072" s="1" t="s">
        <v>57</v>
      </c>
      <c r="D1072" s="1" t="s">
        <v>58</v>
      </c>
      <c r="E1072" s="1" t="s">
        <v>100</v>
      </c>
      <c r="F1072" s="1" t="s">
        <v>24</v>
      </c>
      <c r="G1072" s="1" t="s">
        <v>39</v>
      </c>
      <c r="H1072" s="2">
        <v>45388</v>
      </c>
      <c r="I1072" s="1" t="s">
        <v>49</v>
      </c>
      <c r="J1072" s="1" t="s">
        <v>1119</v>
      </c>
      <c r="K1072" s="1">
        <v>5</v>
      </c>
      <c r="L1072" s="1" t="s">
        <v>1120</v>
      </c>
      <c r="M1072" s="1">
        <v>2</v>
      </c>
      <c r="N1072" s="1">
        <v>893</v>
      </c>
      <c r="O1072" s="1">
        <v>20</v>
      </c>
      <c r="P1072" s="2">
        <v>45576</v>
      </c>
      <c r="Q1072" s="1"/>
    </row>
    <row r="1073" spans="1:17" x14ac:dyDescent="0.35">
      <c r="A1073" s="1" t="s">
        <v>1153</v>
      </c>
      <c r="B1073" s="1" t="s">
        <v>61</v>
      </c>
      <c r="C1073" s="1" t="s">
        <v>62</v>
      </c>
      <c r="D1073" s="1" t="s">
        <v>63</v>
      </c>
      <c r="E1073" s="1" t="s">
        <v>120</v>
      </c>
      <c r="F1073" s="1" t="s">
        <v>24</v>
      </c>
      <c r="G1073" s="1" t="s">
        <v>39</v>
      </c>
      <c r="H1073" s="2">
        <v>45403</v>
      </c>
      <c r="I1073" s="1" t="s">
        <v>66</v>
      </c>
      <c r="J1073" s="1" t="s">
        <v>1119</v>
      </c>
      <c r="K1073" s="1">
        <v>5</v>
      </c>
      <c r="L1073" s="1" t="s">
        <v>1120</v>
      </c>
      <c r="M1073" s="1">
        <v>2</v>
      </c>
      <c r="N1073" s="1">
        <v>724</v>
      </c>
      <c r="O1073" s="1">
        <v>30</v>
      </c>
      <c r="P1073" s="2">
        <v>45642</v>
      </c>
      <c r="Q1073" s="1"/>
    </row>
    <row r="1074" spans="1:17" x14ac:dyDescent="0.35">
      <c r="A1074" s="1" t="s">
        <v>1154</v>
      </c>
      <c r="B1074" s="1" t="s">
        <v>71</v>
      </c>
      <c r="C1074" s="1" t="s">
        <v>72</v>
      </c>
      <c r="D1074" s="1" t="s">
        <v>73</v>
      </c>
      <c r="E1074" s="1" t="s">
        <v>84</v>
      </c>
      <c r="F1074" s="1" t="s">
        <v>24</v>
      </c>
      <c r="G1074" s="1" t="s">
        <v>39</v>
      </c>
      <c r="H1074" s="2">
        <v>45429</v>
      </c>
      <c r="I1074" s="1" t="s">
        <v>26</v>
      </c>
      <c r="J1074" s="1" t="s">
        <v>1119</v>
      </c>
      <c r="K1074" s="1">
        <v>5</v>
      </c>
      <c r="L1074" s="1" t="s">
        <v>1120</v>
      </c>
      <c r="M1074" s="1">
        <v>2</v>
      </c>
      <c r="N1074" s="1">
        <v>558</v>
      </c>
      <c r="O1074" s="1">
        <v>70</v>
      </c>
      <c r="P1074" s="2">
        <v>45740</v>
      </c>
      <c r="Q1074" s="1"/>
    </row>
    <row r="1075" spans="1:17" x14ac:dyDescent="0.35">
      <c r="A1075" s="1" t="s">
        <v>1155</v>
      </c>
      <c r="B1075" s="1" t="s">
        <v>35</v>
      </c>
      <c r="C1075" s="1" t="s">
        <v>36</v>
      </c>
      <c r="D1075" s="1" t="s">
        <v>37</v>
      </c>
      <c r="E1075" s="1" t="s">
        <v>54</v>
      </c>
      <c r="F1075" s="1" t="s">
        <v>24</v>
      </c>
      <c r="G1075" s="1" t="s">
        <v>85</v>
      </c>
      <c r="H1075" s="2">
        <v>45379</v>
      </c>
      <c r="I1075" s="1" t="s">
        <v>26</v>
      </c>
      <c r="J1075" s="1" t="s">
        <v>1119</v>
      </c>
      <c r="K1075" s="1">
        <v>5</v>
      </c>
      <c r="L1075" s="1" t="s">
        <v>1120</v>
      </c>
      <c r="M1075" s="1">
        <v>2</v>
      </c>
      <c r="N1075" s="1">
        <v>453</v>
      </c>
      <c r="O1075" s="1">
        <v>80</v>
      </c>
      <c r="P1075" s="2">
        <v>45607</v>
      </c>
      <c r="Q1075" s="1"/>
    </row>
    <row r="1076" spans="1:17" x14ac:dyDescent="0.35">
      <c r="A1076" s="1" t="s">
        <v>1156</v>
      </c>
      <c r="B1076" s="1" t="s">
        <v>41</v>
      </c>
      <c r="C1076" s="1" t="s">
        <v>42</v>
      </c>
      <c r="D1076" s="1" t="s">
        <v>43</v>
      </c>
      <c r="E1076" s="1" t="s">
        <v>23</v>
      </c>
      <c r="F1076" s="1" t="s">
        <v>24</v>
      </c>
      <c r="G1076" s="1" t="s">
        <v>48</v>
      </c>
      <c r="H1076" s="2">
        <v>45411</v>
      </c>
      <c r="I1076" s="1" t="s">
        <v>66</v>
      </c>
      <c r="J1076" s="1" t="s">
        <v>1119</v>
      </c>
      <c r="K1076" s="1">
        <v>5</v>
      </c>
      <c r="L1076" s="1" t="s">
        <v>1120</v>
      </c>
      <c r="M1076" s="1">
        <v>2</v>
      </c>
      <c r="N1076" s="1">
        <v>1881</v>
      </c>
      <c r="O1076" s="1">
        <v>70</v>
      </c>
      <c r="P1076" s="2">
        <v>45514</v>
      </c>
      <c r="Q1076" s="1"/>
    </row>
    <row r="1077" spans="1:17" x14ac:dyDescent="0.35">
      <c r="A1077" s="1" t="s">
        <v>1157</v>
      </c>
      <c r="B1077" s="1" t="s">
        <v>71</v>
      </c>
      <c r="C1077" s="1" t="s">
        <v>72</v>
      </c>
      <c r="D1077" s="1" t="s">
        <v>73</v>
      </c>
      <c r="E1077" s="1" t="s">
        <v>47</v>
      </c>
      <c r="F1077" s="1" t="s">
        <v>24</v>
      </c>
      <c r="G1077" s="1" t="s">
        <v>87</v>
      </c>
      <c r="H1077" s="2">
        <v>45345</v>
      </c>
      <c r="I1077" s="1" t="s">
        <v>26</v>
      </c>
      <c r="J1077" s="1" t="s">
        <v>1119</v>
      </c>
      <c r="K1077" s="1">
        <v>5</v>
      </c>
      <c r="L1077" s="1" t="s">
        <v>1120</v>
      </c>
      <c r="M1077" s="1">
        <v>2</v>
      </c>
      <c r="N1077" s="1">
        <v>1735</v>
      </c>
      <c r="O1077" s="1">
        <v>40</v>
      </c>
      <c r="P1077" s="2">
        <v>45703</v>
      </c>
      <c r="Q1077" s="1"/>
    </row>
    <row r="1078" spans="1:17" x14ac:dyDescent="0.35">
      <c r="A1078" s="1" t="s">
        <v>1158</v>
      </c>
      <c r="B1078" s="1" t="s">
        <v>56</v>
      </c>
      <c r="C1078" s="1" t="s">
        <v>57</v>
      </c>
      <c r="D1078" s="1" t="s">
        <v>58</v>
      </c>
      <c r="E1078" s="1" t="s">
        <v>47</v>
      </c>
      <c r="F1078" s="1" t="s">
        <v>24</v>
      </c>
      <c r="G1078" s="1" t="s">
        <v>48</v>
      </c>
      <c r="H1078" s="2">
        <v>45425</v>
      </c>
      <c r="I1078" s="1" t="s">
        <v>26</v>
      </c>
      <c r="J1078" s="1" t="s">
        <v>1119</v>
      </c>
      <c r="K1078" s="1">
        <v>5</v>
      </c>
      <c r="L1078" s="1" t="s">
        <v>1120</v>
      </c>
      <c r="M1078" s="1">
        <v>2</v>
      </c>
      <c r="N1078" s="1">
        <v>1418</v>
      </c>
      <c r="O1078" s="1">
        <v>40</v>
      </c>
      <c r="P1078" s="2">
        <v>45616</v>
      </c>
      <c r="Q1078" s="1"/>
    </row>
    <row r="1079" spans="1:17" x14ac:dyDescent="0.35">
      <c r="A1079" s="1" t="s">
        <v>1159</v>
      </c>
      <c r="B1079" s="1" t="s">
        <v>78</v>
      </c>
      <c r="C1079" s="1" t="s">
        <v>79</v>
      </c>
      <c r="D1079" s="1" t="s">
        <v>80</v>
      </c>
      <c r="E1079" s="1" t="s">
        <v>47</v>
      </c>
      <c r="F1079" s="1" t="s">
        <v>24</v>
      </c>
      <c r="G1079" s="1" t="s">
        <v>39</v>
      </c>
      <c r="H1079" s="2">
        <v>45304</v>
      </c>
      <c r="I1079" s="1" t="s">
        <v>66</v>
      </c>
      <c r="J1079" s="1" t="s">
        <v>1119</v>
      </c>
      <c r="K1079" s="1">
        <v>5</v>
      </c>
      <c r="L1079" s="1" t="s">
        <v>1120</v>
      </c>
      <c r="M1079" s="1">
        <v>2</v>
      </c>
      <c r="N1079" s="1">
        <v>585</v>
      </c>
      <c r="O1079" s="1">
        <v>70</v>
      </c>
      <c r="P1079" s="2">
        <v>45502</v>
      </c>
      <c r="Q1079" s="1"/>
    </row>
    <row r="1080" spans="1:17" x14ac:dyDescent="0.35">
      <c r="A1080" s="1" t="s">
        <v>1160</v>
      </c>
      <c r="B1080" s="1" t="s">
        <v>61</v>
      </c>
      <c r="C1080" s="1" t="s">
        <v>62</v>
      </c>
      <c r="D1080" s="1" t="s">
        <v>63</v>
      </c>
      <c r="E1080" s="1" t="s">
        <v>100</v>
      </c>
      <c r="F1080" s="1" t="s">
        <v>24</v>
      </c>
      <c r="G1080" s="1" t="s">
        <v>59</v>
      </c>
      <c r="H1080" s="2">
        <v>45298</v>
      </c>
      <c r="I1080" s="1" t="s">
        <v>66</v>
      </c>
      <c r="J1080" s="1" t="s">
        <v>1119</v>
      </c>
      <c r="K1080" s="1">
        <v>5</v>
      </c>
      <c r="L1080" s="1" t="s">
        <v>1120</v>
      </c>
      <c r="M1080" s="1">
        <v>2</v>
      </c>
      <c r="N1080" s="1">
        <v>334</v>
      </c>
      <c r="O1080" s="1">
        <v>30</v>
      </c>
      <c r="P1080" s="2">
        <v>45450</v>
      </c>
      <c r="Q1080" s="1"/>
    </row>
    <row r="1081" spans="1:17" x14ac:dyDescent="0.35">
      <c r="A1081" s="1" t="s">
        <v>1161</v>
      </c>
      <c r="B1081" s="1" t="s">
        <v>71</v>
      </c>
      <c r="C1081" s="1" t="s">
        <v>72</v>
      </c>
      <c r="D1081" s="1" t="s">
        <v>73</v>
      </c>
      <c r="E1081" s="1" t="s">
        <v>120</v>
      </c>
      <c r="F1081" s="1" t="s">
        <v>24</v>
      </c>
      <c r="G1081" s="1" t="s">
        <v>74</v>
      </c>
      <c r="H1081" s="2">
        <v>45430</v>
      </c>
      <c r="I1081" s="1" t="s">
        <v>49</v>
      </c>
      <c r="J1081" s="1" t="s">
        <v>1119</v>
      </c>
      <c r="K1081" s="1">
        <v>5</v>
      </c>
      <c r="L1081" s="1" t="s">
        <v>1120</v>
      </c>
      <c r="M1081" s="1">
        <v>2</v>
      </c>
      <c r="N1081" s="1">
        <v>1959</v>
      </c>
      <c r="O1081" s="1">
        <v>50</v>
      </c>
      <c r="P1081" s="2">
        <v>45450</v>
      </c>
      <c r="Q1081" s="1"/>
    </row>
    <row r="1082" spans="1:17" x14ac:dyDescent="0.35">
      <c r="A1082" s="1" t="s">
        <v>1162</v>
      </c>
      <c r="B1082" s="1" t="s">
        <v>78</v>
      </c>
      <c r="C1082" s="1" t="s">
        <v>79</v>
      </c>
      <c r="D1082" s="1" t="s">
        <v>80</v>
      </c>
      <c r="E1082" s="1" t="s">
        <v>84</v>
      </c>
      <c r="F1082" s="1" t="s">
        <v>24</v>
      </c>
      <c r="G1082" s="1" t="s">
        <v>25</v>
      </c>
      <c r="H1082" s="2">
        <v>45305</v>
      </c>
      <c r="I1082" s="1" t="s">
        <v>26</v>
      </c>
      <c r="J1082" s="1" t="s">
        <v>1119</v>
      </c>
      <c r="K1082" s="1">
        <v>5</v>
      </c>
      <c r="L1082" s="1" t="s">
        <v>1120</v>
      </c>
      <c r="M1082" s="1">
        <v>2</v>
      </c>
      <c r="N1082" s="1">
        <v>623</v>
      </c>
      <c r="O1082" s="1">
        <v>40</v>
      </c>
      <c r="P1082" s="2">
        <v>45590</v>
      </c>
      <c r="Q1082" s="1"/>
    </row>
    <row r="1083" spans="1:17" x14ac:dyDescent="0.35">
      <c r="A1083" s="1" t="s">
        <v>1163</v>
      </c>
      <c r="B1083" s="1" t="s">
        <v>35</v>
      </c>
      <c r="C1083" s="1" t="s">
        <v>36</v>
      </c>
      <c r="D1083" s="1" t="s">
        <v>37</v>
      </c>
      <c r="E1083" s="1" t="s">
        <v>23</v>
      </c>
      <c r="F1083" s="1" t="s">
        <v>24</v>
      </c>
      <c r="G1083" s="1" t="s">
        <v>87</v>
      </c>
      <c r="H1083" s="2">
        <v>45411</v>
      </c>
      <c r="I1083" s="1" t="s">
        <v>26</v>
      </c>
      <c r="J1083" s="1" t="s">
        <v>1119</v>
      </c>
      <c r="K1083" s="1">
        <v>5</v>
      </c>
      <c r="L1083" s="1" t="s">
        <v>1120</v>
      </c>
      <c r="M1083" s="1">
        <v>2</v>
      </c>
      <c r="N1083" s="1">
        <v>307</v>
      </c>
      <c r="O1083" s="1">
        <v>20</v>
      </c>
      <c r="P1083" s="2">
        <v>45772</v>
      </c>
      <c r="Q1083" s="1"/>
    </row>
    <row r="1084" spans="1:17" x14ac:dyDescent="0.35">
      <c r="A1084" s="1" t="s">
        <v>1164</v>
      </c>
      <c r="B1084" s="1" t="s">
        <v>35</v>
      </c>
      <c r="C1084" s="1" t="s">
        <v>36</v>
      </c>
      <c r="D1084" s="1" t="s">
        <v>37</v>
      </c>
      <c r="E1084" s="1" t="s">
        <v>38</v>
      </c>
      <c r="F1084" s="1" t="s">
        <v>24</v>
      </c>
      <c r="G1084" s="1" t="s">
        <v>39</v>
      </c>
      <c r="H1084" s="2">
        <v>45325</v>
      </c>
      <c r="I1084" s="1" t="s">
        <v>66</v>
      </c>
      <c r="J1084" s="1" t="s">
        <v>1119</v>
      </c>
      <c r="K1084" s="1">
        <v>5</v>
      </c>
      <c r="L1084" s="1" t="s">
        <v>1120</v>
      </c>
      <c r="M1084" s="1">
        <v>2</v>
      </c>
      <c r="N1084" s="1">
        <v>349</v>
      </c>
      <c r="O1084" s="1">
        <v>40</v>
      </c>
      <c r="P1084" s="2">
        <v>45667</v>
      </c>
      <c r="Q1084" s="1"/>
    </row>
    <row r="1085" spans="1:17" x14ac:dyDescent="0.35">
      <c r="A1085" s="1" t="s">
        <v>1165</v>
      </c>
      <c r="B1085" s="1" t="s">
        <v>78</v>
      </c>
      <c r="C1085" s="1" t="s">
        <v>79</v>
      </c>
      <c r="D1085" s="1" t="s">
        <v>80</v>
      </c>
      <c r="E1085" s="1" t="s">
        <v>54</v>
      </c>
      <c r="F1085" s="1" t="s">
        <v>24</v>
      </c>
      <c r="G1085" s="1" t="s">
        <v>74</v>
      </c>
      <c r="H1085" s="2">
        <v>45318</v>
      </c>
      <c r="I1085" s="1" t="s">
        <v>26</v>
      </c>
      <c r="J1085" s="1" t="s">
        <v>1119</v>
      </c>
      <c r="K1085" s="1">
        <v>5</v>
      </c>
      <c r="L1085" s="1" t="s">
        <v>1120</v>
      </c>
      <c r="M1085" s="1">
        <v>2</v>
      </c>
      <c r="N1085" s="1">
        <v>460</v>
      </c>
      <c r="O1085" s="1">
        <v>70</v>
      </c>
      <c r="P1085" s="2">
        <v>45587</v>
      </c>
      <c r="Q1085" s="1"/>
    </row>
    <row r="1086" spans="1:17" x14ac:dyDescent="0.35">
      <c r="A1086" s="1" t="s">
        <v>1166</v>
      </c>
      <c r="B1086" s="1" t="s">
        <v>61</v>
      </c>
      <c r="C1086" s="1" t="s">
        <v>62</v>
      </c>
      <c r="D1086" s="1" t="s">
        <v>63</v>
      </c>
      <c r="E1086" s="1" t="s">
        <v>124</v>
      </c>
      <c r="F1086" s="1" t="s">
        <v>24</v>
      </c>
      <c r="G1086" s="1" t="s">
        <v>85</v>
      </c>
      <c r="H1086" s="2">
        <v>45373</v>
      </c>
      <c r="I1086" s="1" t="s">
        <v>26</v>
      </c>
      <c r="J1086" s="1" t="s">
        <v>1119</v>
      </c>
      <c r="K1086" s="1">
        <v>5</v>
      </c>
      <c r="L1086" s="1" t="s">
        <v>1120</v>
      </c>
      <c r="M1086" s="1">
        <v>2</v>
      </c>
      <c r="N1086" s="1">
        <v>992</v>
      </c>
      <c r="O1086" s="1">
        <v>90</v>
      </c>
      <c r="P1086" s="2">
        <v>45440</v>
      </c>
      <c r="Q1086" s="1"/>
    </row>
    <row r="1087" spans="1:17" x14ac:dyDescent="0.35">
      <c r="A1087" s="1" t="s">
        <v>1167</v>
      </c>
      <c r="B1087" s="1" t="s">
        <v>35</v>
      </c>
      <c r="C1087" s="1" t="s">
        <v>36</v>
      </c>
      <c r="D1087" s="1" t="s">
        <v>37</v>
      </c>
      <c r="E1087" s="1" t="s">
        <v>84</v>
      </c>
      <c r="F1087" s="1" t="s">
        <v>24</v>
      </c>
      <c r="G1087" s="1" t="s">
        <v>87</v>
      </c>
      <c r="H1087" s="2">
        <v>45397</v>
      </c>
      <c r="I1087" s="1" t="s">
        <v>66</v>
      </c>
      <c r="J1087" s="1" t="s">
        <v>1119</v>
      </c>
      <c r="K1087" s="1">
        <v>5</v>
      </c>
      <c r="L1087" s="1" t="s">
        <v>1120</v>
      </c>
      <c r="M1087" s="1">
        <v>2</v>
      </c>
      <c r="N1087" s="1">
        <v>1369</v>
      </c>
      <c r="O1087" s="1">
        <v>50</v>
      </c>
      <c r="P1087" s="2">
        <v>45657</v>
      </c>
      <c r="Q1087" s="1"/>
    </row>
    <row r="1088" spans="1:17" x14ac:dyDescent="0.35">
      <c r="A1088" s="1" t="s">
        <v>1168</v>
      </c>
      <c r="B1088" s="1" t="s">
        <v>20</v>
      </c>
      <c r="C1088" s="1" t="s">
        <v>21</v>
      </c>
      <c r="D1088" s="1" t="s">
        <v>22</v>
      </c>
      <c r="E1088" s="1" t="s">
        <v>103</v>
      </c>
      <c r="F1088" s="1" t="s">
        <v>24</v>
      </c>
      <c r="G1088" s="1" t="s">
        <v>33</v>
      </c>
      <c r="H1088" s="2">
        <v>45436</v>
      </c>
      <c r="I1088" s="1" t="s">
        <v>26</v>
      </c>
      <c r="J1088" s="1" t="s">
        <v>1119</v>
      </c>
      <c r="K1088" s="1">
        <v>5</v>
      </c>
      <c r="L1088" s="1" t="s">
        <v>1120</v>
      </c>
      <c r="M1088" s="1">
        <v>2</v>
      </c>
      <c r="N1088" s="1">
        <v>638</v>
      </c>
      <c r="O1088" s="1">
        <v>40</v>
      </c>
      <c r="P1088" s="2">
        <v>45525</v>
      </c>
      <c r="Q1088" s="1"/>
    </row>
    <row r="1089" spans="1:17" x14ac:dyDescent="0.35">
      <c r="A1089" s="1" t="s">
        <v>1169</v>
      </c>
      <c r="B1089" s="1" t="s">
        <v>56</v>
      </c>
      <c r="C1089" s="1" t="s">
        <v>57</v>
      </c>
      <c r="D1089" s="1" t="s">
        <v>58</v>
      </c>
      <c r="E1089" s="1" t="s">
        <v>68</v>
      </c>
      <c r="F1089" s="1" t="s">
        <v>24</v>
      </c>
      <c r="G1089" s="1" t="s">
        <v>87</v>
      </c>
      <c r="H1089" s="2">
        <v>45427</v>
      </c>
      <c r="I1089" s="1" t="s">
        <v>49</v>
      </c>
      <c r="J1089" s="1" t="s">
        <v>1119</v>
      </c>
      <c r="K1089" s="1">
        <v>5</v>
      </c>
      <c r="L1089" s="1" t="s">
        <v>1120</v>
      </c>
      <c r="M1089" s="1">
        <v>2</v>
      </c>
      <c r="N1089" s="1">
        <v>1269</v>
      </c>
      <c r="O1089" s="1">
        <v>40</v>
      </c>
      <c r="P1089" s="2">
        <v>45685</v>
      </c>
      <c r="Q1089" s="1"/>
    </row>
    <row r="1090" spans="1:17" x14ac:dyDescent="0.35">
      <c r="A1090" s="1" t="s">
        <v>1170</v>
      </c>
      <c r="B1090" s="1" t="s">
        <v>35</v>
      </c>
      <c r="C1090" s="1" t="s">
        <v>36</v>
      </c>
      <c r="D1090" s="1" t="s">
        <v>37</v>
      </c>
      <c r="E1090" s="1" t="s">
        <v>32</v>
      </c>
      <c r="F1090" s="1" t="s">
        <v>24</v>
      </c>
      <c r="G1090" s="1" t="s">
        <v>59</v>
      </c>
      <c r="H1090" s="2">
        <v>45346</v>
      </c>
      <c r="I1090" s="1" t="s">
        <v>66</v>
      </c>
      <c r="J1090" s="1" t="s">
        <v>1119</v>
      </c>
      <c r="K1090" s="1">
        <v>5</v>
      </c>
      <c r="L1090" s="1" t="s">
        <v>1120</v>
      </c>
      <c r="M1090" s="1">
        <v>2</v>
      </c>
      <c r="N1090" s="1">
        <v>1875</v>
      </c>
      <c r="O1090" s="1">
        <v>20</v>
      </c>
      <c r="P1090" s="2">
        <v>45529</v>
      </c>
      <c r="Q1090" s="1"/>
    </row>
    <row r="1091" spans="1:17" x14ac:dyDescent="0.35">
      <c r="A1091" s="1" t="s">
        <v>1171</v>
      </c>
      <c r="B1091" s="1" t="s">
        <v>29</v>
      </c>
      <c r="C1091" s="1" t="s">
        <v>30</v>
      </c>
      <c r="D1091" s="1" t="s">
        <v>31</v>
      </c>
      <c r="E1091" s="1" t="s">
        <v>38</v>
      </c>
      <c r="F1091" s="1" t="s">
        <v>24</v>
      </c>
      <c r="G1091" s="1" t="s">
        <v>59</v>
      </c>
      <c r="H1091" s="2">
        <v>45294</v>
      </c>
      <c r="I1091" s="1" t="s">
        <v>26</v>
      </c>
      <c r="J1091" s="1" t="s">
        <v>1119</v>
      </c>
      <c r="K1091" s="1">
        <v>5</v>
      </c>
      <c r="L1091" s="1" t="s">
        <v>1120</v>
      </c>
      <c r="M1091" s="1">
        <v>2</v>
      </c>
      <c r="N1091" s="1">
        <v>218</v>
      </c>
      <c r="O1091" s="1">
        <v>30</v>
      </c>
      <c r="P1091" s="2">
        <v>45536</v>
      </c>
      <c r="Q1091" s="1"/>
    </row>
    <row r="1092" spans="1:17" x14ac:dyDescent="0.35">
      <c r="A1092" s="1" t="s">
        <v>1172</v>
      </c>
      <c r="B1092" s="1" t="s">
        <v>35</v>
      </c>
      <c r="C1092" s="1" t="s">
        <v>36</v>
      </c>
      <c r="D1092" s="1" t="s">
        <v>37</v>
      </c>
      <c r="E1092" s="1" t="s">
        <v>54</v>
      </c>
      <c r="F1092" s="1" t="s">
        <v>24</v>
      </c>
      <c r="G1092" s="1" t="s">
        <v>25</v>
      </c>
      <c r="H1092" s="2">
        <v>45439</v>
      </c>
      <c r="I1092" s="1" t="s">
        <v>26</v>
      </c>
      <c r="J1092" s="1" t="s">
        <v>1119</v>
      </c>
      <c r="K1092" s="1">
        <v>5</v>
      </c>
      <c r="L1092" s="1" t="s">
        <v>1120</v>
      </c>
      <c r="M1092" s="1">
        <v>2</v>
      </c>
      <c r="N1092" s="1">
        <v>628</v>
      </c>
      <c r="O1092" s="1">
        <v>60</v>
      </c>
      <c r="P1092" s="2">
        <v>45758</v>
      </c>
      <c r="Q1092" s="1"/>
    </row>
    <row r="1093" spans="1:17" x14ac:dyDescent="0.35">
      <c r="A1093" s="1" t="s">
        <v>1173</v>
      </c>
      <c r="B1093" s="1" t="s">
        <v>61</v>
      </c>
      <c r="C1093" s="1" t="s">
        <v>62</v>
      </c>
      <c r="D1093" s="1" t="s">
        <v>63</v>
      </c>
      <c r="E1093" s="1" t="s">
        <v>54</v>
      </c>
      <c r="F1093" s="1" t="s">
        <v>24</v>
      </c>
      <c r="G1093" s="1" t="s">
        <v>33</v>
      </c>
      <c r="H1093" s="2">
        <v>45406</v>
      </c>
      <c r="I1093" s="1" t="s">
        <v>26</v>
      </c>
      <c r="J1093" s="1" t="s">
        <v>1119</v>
      </c>
      <c r="K1093" s="1">
        <v>5</v>
      </c>
      <c r="L1093" s="1" t="s">
        <v>1120</v>
      </c>
      <c r="M1093" s="1">
        <v>2</v>
      </c>
      <c r="N1093" s="1">
        <v>889</v>
      </c>
      <c r="O1093" s="1">
        <v>20</v>
      </c>
      <c r="P1093" s="2">
        <v>45759</v>
      </c>
      <c r="Q1093" s="1"/>
    </row>
    <row r="1094" spans="1:17" x14ac:dyDescent="0.35">
      <c r="A1094" s="1" t="s">
        <v>1174</v>
      </c>
      <c r="B1094" s="1" t="s">
        <v>71</v>
      </c>
      <c r="C1094" s="1" t="s">
        <v>72</v>
      </c>
      <c r="D1094" s="1" t="s">
        <v>73</v>
      </c>
      <c r="E1094" s="1" t="s">
        <v>54</v>
      </c>
      <c r="F1094" s="1" t="s">
        <v>24</v>
      </c>
      <c r="G1094" s="1" t="s">
        <v>39</v>
      </c>
      <c r="H1094" s="2">
        <v>45365</v>
      </c>
      <c r="I1094" s="1" t="s">
        <v>26</v>
      </c>
      <c r="J1094" s="1" t="s">
        <v>1119</v>
      </c>
      <c r="K1094" s="1">
        <v>5</v>
      </c>
      <c r="L1094" s="1" t="s">
        <v>1120</v>
      </c>
      <c r="M1094" s="1">
        <v>2</v>
      </c>
      <c r="N1094" s="1">
        <v>1694</v>
      </c>
      <c r="O1094" s="1">
        <v>50</v>
      </c>
      <c r="P1094" s="2">
        <v>45606</v>
      </c>
      <c r="Q1094" s="1"/>
    </row>
    <row r="1095" spans="1:17" x14ac:dyDescent="0.35">
      <c r="A1095" s="1" t="s">
        <v>1175</v>
      </c>
      <c r="B1095" s="1" t="s">
        <v>51</v>
      </c>
      <c r="C1095" s="1" t="s">
        <v>52</v>
      </c>
      <c r="D1095" s="1" t="s">
        <v>53</v>
      </c>
      <c r="E1095" s="1" t="s">
        <v>54</v>
      </c>
      <c r="F1095" s="1" t="s">
        <v>24</v>
      </c>
      <c r="G1095" s="1" t="s">
        <v>33</v>
      </c>
      <c r="H1095" s="2">
        <v>45367</v>
      </c>
      <c r="I1095" s="1" t="s">
        <v>49</v>
      </c>
      <c r="J1095" s="1" t="s">
        <v>1119</v>
      </c>
      <c r="K1095" s="1">
        <v>5</v>
      </c>
      <c r="L1095" s="1" t="s">
        <v>1120</v>
      </c>
      <c r="M1095" s="1">
        <v>2</v>
      </c>
      <c r="N1095" s="1">
        <v>1902</v>
      </c>
      <c r="O1095" s="1">
        <v>40</v>
      </c>
      <c r="P1095" s="2">
        <v>45530</v>
      </c>
      <c r="Q1095" s="1"/>
    </row>
    <row r="1096" spans="1:17" x14ac:dyDescent="0.35">
      <c r="A1096" s="1" t="s">
        <v>1176</v>
      </c>
      <c r="B1096" s="1" t="s">
        <v>29</v>
      </c>
      <c r="C1096" s="1" t="s">
        <v>30</v>
      </c>
      <c r="D1096" s="1" t="s">
        <v>31</v>
      </c>
      <c r="E1096" s="1" t="s">
        <v>76</v>
      </c>
      <c r="F1096" s="1" t="s">
        <v>24</v>
      </c>
      <c r="G1096" s="1" t="s">
        <v>59</v>
      </c>
      <c r="H1096" s="2">
        <v>45434</v>
      </c>
      <c r="I1096" s="1" t="s">
        <v>66</v>
      </c>
      <c r="J1096" s="1" t="s">
        <v>1119</v>
      </c>
      <c r="K1096" s="1">
        <v>5</v>
      </c>
      <c r="L1096" s="1" t="s">
        <v>1120</v>
      </c>
      <c r="M1096" s="1">
        <v>2</v>
      </c>
      <c r="N1096" s="1">
        <v>1897</v>
      </c>
      <c r="O1096" s="1">
        <v>60</v>
      </c>
      <c r="P1096" s="2">
        <v>45747</v>
      </c>
      <c r="Q1096" s="1"/>
    </row>
    <row r="1097" spans="1:17" x14ac:dyDescent="0.35">
      <c r="A1097" s="1" t="s">
        <v>1177</v>
      </c>
      <c r="B1097" s="1" t="s">
        <v>20</v>
      </c>
      <c r="C1097" s="1" t="s">
        <v>21</v>
      </c>
      <c r="D1097" s="1" t="s">
        <v>22</v>
      </c>
      <c r="E1097" s="1" t="s">
        <v>44</v>
      </c>
      <c r="F1097" s="1" t="s">
        <v>24</v>
      </c>
      <c r="G1097" s="1" t="s">
        <v>39</v>
      </c>
      <c r="H1097" s="2">
        <v>45410</v>
      </c>
      <c r="I1097" s="1" t="s">
        <v>49</v>
      </c>
      <c r="J1097" s="1" t="s">
        <v>1119</v>
      </c>
      <c r="K1097" s="1">
        <v>5</v>
      </c>
      <c r="L1097" s="1" t="s">
        <v>1120</v>
      </c>
      <c r="M1097" s="1">
        <v>2</v>
      </c>
      <c r="N1097" s="1">
        <v>1568</v>
      </c>
      <c r="O1097" s="1">
        <v>40</v>
      </c>
      <c r="P1097" s="2">
        <v>45642</v>
      </c>
      <c r="Q1097" s="1"/>
    </row>
    <row r="1098" spans="1:17" x14ac:dyDescent="0.35">
      <c r="A1098" s="1" t="s">
        <v>1178</v>
      </c>
      <c r="B1098" s="1" t="s">
        <v>71</v>
      </c>
      <c r="C1098" s="1" t="s">
        <v>72</v>
      </c>
      <c r="D1098" s="1" t="s">
        <v>73</v>
      </c>
      <c r="E1098" s="1" t="s">
        <v>44</v>
      </c>
      <c r="F1098" s="1" t="s">
        <v>24</v>
      </c>
      <c r="G1098" s="1" t="s">
        <v>25</v>
      </c>
      <c r="H1098" s="2">
        <v>45403</v>
      </c>
      <c r="I1098" s="1" t="s">
        <v>26</v>
      </c>
      <c r="J1098" s="1" t="s">
        <v>1119</v>
      </c>
      <c r="K1098" s="1">
        <v>5</v>
      </c>
      <c r="L1098" s="1" t="s">
        <v>1120</v>
      </c>
      <c r="M1098" s="1">
        <v>2</v>
      </c>
      <c r="N1098" s="1">
        <v>357</v>
      </c>
      <c r="O1098" s="1">
        <v>40</v>
      </c>
      <c r="P1098" s="2">
        <v>45557</v>
      </c>
      <c r="Q1098" s="1"/>
    </row>
    <row r="1099" spans="1:17" x14ac:dyDescent="0.35">
      <c r="A1099" s="1" t="s">
        <v>1179</v>
      </c>
      <c r="B1099" s="1" t="s">
        <v>35</v>
      </c>
      <c r="C1099" s="1" t="s">
        <v>36</v>
      </c>
      <c r="D1099" s="1" t="s">
        <v>37</v>
      </c>
      <c r="E1099" s="1" t="s">
        <v>23</v>
      </c>
      <c r="F1099" s="1" t="s">
        <v>24</v>
      </c>
      <c r="G1099" s="1" t="s">
        <v>39</v>
      </c>
      <c r="H1099" s="2">
        <v>45374</v>
      </c>
      <c r="I1099" s="1" t="s">
        <v>26</v>
      </c>
      <c r="J1099" s="1" t="s">
        <v>1119</v>
      </c>
      <c r="K1099" s="1">
        <v>5</v>
      </c>
      <c r="L1099" s="1" t="s">
        <v>1120</v>
      </c>
      <c r="M1099" s="1">
        <v>2</v>
      </c>
      <c r="N1099" s="1">
        <v>468</v>
      </c>
      <c r="O1099" s="1">
        <v>20</v>
      </c>
      <c r="P1099" s="2">
        <v>45656</v>
      </c>
      <c r="Q1099" s="1"/>
    </row>
    <row r="1100" spans="1:17" x14ac:dyDescent="0.35">
      <c r="A1100" s="1" t="s">
        <v>1180</v>
      </c>
      <c r="B1100" s="1" t="s">
        <v>78</v>
      </c>
      <c r="C1100" s="1" t="s">
        <v>79</v>
      </c>
      <c r="D1100" s="1" t="s">
        <v>80</v>
      </c>
      <c r="E1100" s="1" t="s">
        <v>124</v>
      </c>
      <c r="F1100" s="1" t="s">
        <v>24</v>
      </c>
      <c r="G1100" s="1" t="s">
        <v>25</v>
      </c>
      <c r="H1100" s="2">
        <v>45437</v>
      </c>
      <c r="I1100" s="1" t="s">
        <v>49</v>
      </c>
      <c r="J1100" s="1" t="s">
        <v>1119</v>
      </c>
      <c r="K1100" s="1">
        <v>5</v>
      </c>
      <c r="L1100" s="1" t="s">
        <v>1120</v>
      </c>
      <c r="M1100" s="1">
        <v>2</v>
      </c>
      <c r="N1100" s="1">
        <v>1704</v>
      </c>
      <c r="O1100" s="1">
        <v>40</v>
      </c>
      <c r="P1100" s="2">
        <v>45614</v>
      </c>
      <c r="Q1100" s="1"/>
    </row>
    <row r="1101" spans="1:17" x14ac:dyDescent="0.35">
      <c r="A1101" s="1" t="s">
        <v>1181</v>
      </c>
      <c r="B1101" s="1" t="s">
        <v>56</v>
      </c>
      <c r="C1101" s="1" t="s">
        <v>57</v>
      </c>
      <c r="D1101" s="1" t="s">
        <v>58</v>
      </c>
      <c r="E1101" s="1" t="s">
        <v>124</v>
      </c>
      <c r="F1101" s="1" t="s">
        <v>24</v>
      </c>
      <c r="G1101" s="1" t="s">
        <v>59</v>
      </c>
      <c r="H1101" s="2">
        <v>45397</v>
      </c>
      <c r="I1101" s="1" t="s">
        <v>26</v>
      </c>
      <c r="J1101" s="1" t="s">
        <v>1119</v>
      </c>
      <c r="K1101" s="1">
        <v>5</v>
      </c>
      <c r="L1101" s="1" t="s">
        <v>1120</v>
      </c>
      <c r="M1101" s="1">
        <v>2</v>
      </c>
      <c r="N1101" s="1">
        <v>939</v>
      </c>
      <c r="O1101" s="1">
        <v>80</v>
      </c>
      <c r="P1101" s="2">
        <v>45621</v>
      </c>
      <c r="Q1101" s="1"/>
    </row>
    <row r="1102" spans="1:17" x14ac:dyDescent="0.35">
      <c r="A1102" s="1" t="s">
        <v>1182</v>
      </c>
      <c r="B1102" s="1" t="s">
        <v>56</v>
      </c>
      <c r="C1102" s="1" t="s">
        <v>57</v>
      </c>
      <c r="D1102" s="1" t="s">
        <v>58</v>
      </c>
      <c r="E1102" s="1" t="s">
        <v>54</v>
      </c>
      <c r="F1102" s="1" t="s">
        <v>24</v>
      </c>
      <c r="G1102" s="1" t="s">
        <v>85</v>
      </c>
      <c r="H1102" s="2">
        <v>45440</v>
      </c>
      <c r="I1102" s="1" t="s">
        <v>66</v>
      </c>
      <c r="J1102" s="1" t="s">
        <v>1119</v>
      </c>
      <c r="K1102" s="1">
        <v>5</v>
      </c>
      <c r="L1102" s="1" t="s">
        <v>1120</v>
      </c>
      <c r="M1102" s="1">
        <v>2</v>
      </c>
      <c r="N1102" s="1">
        <v>1225</v>
      </c>
      <c r="O1102" s="1">
        <v>10</v>
      </c>
      <c r="P1102" s="2">
        <v>45680</v>
      </c>
      <c r="Q1102" s="1"/>
    </row>
    <row r="1103" spans="1:17" x14ac:dyDescent="0.35">
      <c r="A1103" s="1" t="s">
        <v>1183</v>
      </c>
      <c r="B1103" s="1" t="s">
        <v>56</v>
      </c>
      <c r="C1103" s="1" t="s">
        <v>57</v>
      </c>
      <c r="D1103" s="1" t="s">
        <v>58</v>
      </c>
      <c r="E1103" s="1" t="s">
        <v>38</v>
      </c>
      <c r="F1103" s="1" t="s">
        <v>24</v>
      </c>
      <c r="G1103" s="1" t="s">
        <v>59</v>
      </c>
      <c r="H1103" s="2">
        <v>45329</v>
      </c>
      <c r="I1103" s="1" t="s">
        <v>26</v>
      </c>
      <c r="J1103" s="1" t="s">
        <v>1119</v>
      </c>
      <c r="K1103" s="1">
        <v>5</v>
      </c>
      <c r="L1103" s="1" t="s">
        <v>1120</v>
      </c>
      <c r="M1103" s="1">
        <v>2</v>
      </c>
      <c r="N1103" s="1">
        <v>788</v>
      </c>
      <c r="O1103" s="1">
        <v>80</v>
      </c>
      <c r="P1103" s="2">
        <v>45442</v>
      </c>
      <c r="Q1103" s="1"/>
    </row>
    <row r="1104" spans="1:17" x14ac:dyDescent="0.35">
      <c r="A1104" s="1" t="s">
        <v>1184</v>
      </c>
      <c r="B1104" s="1" t="s">
        <v>71</v>
      </c>
      <c r="C1104" s="1" t="s">
        <v>72</v>
      </c>
      <c r="D1104" s="1" t="s">
        <v>73</v>
      </c>
      <c r="E1104" s="1" t="s">
        <v>124</v>
      </c>
      <c r="F1104" s="1" t="s">
        <v>24</v>
      </c>
      <c r="G1104" s="1" t="s">
        <v>87</v>
      </c>
      <c r="H1104" s="2">
        <v>45363</v>
      </c>
      <c r="I1104" s="1" t="s">
        <v>66</v>
      </c>
      <c r="J1104" s="1" t="s">
        <v>1119</v>
      </c>
      <c r="K1104" s="1">
        <v>5</v>
      </c>
      <c r="L1104" s="1" t="s">
        <v>1120</v>
      </c>
      <c r="M1104" s="1">
        <v>2</v>
      </c>
      <c r="N1104" s="1">
        <v>1004</v>
      </c>
      <c r="O1104" s="1">
        <v>20</v>
      </c>
      <c r="P1104" s="2">
        <v>45686</v>
      </c>
      <c r="Q1104" s="1"/>
    </row>
    <row r="1105" spans="1:17" x14ac:dyDescent="0.35">
      <c r="A1105" s="1" t="s">
        <v>1185</v>
      </c>
      <c r="B1105" s="1" t="s">
        <v>41</v>
      </c>
      <c r="C1105" s="1" t="s">
        <v>42</v>
      </c>
      <c r="D1105" s="1" t="s">
        <v>43</v>
      </c>
      <c r="E1105" s="1" t="s">
        <v>54</v>
      </c>
      <c r="F1105" s="1" t="s">
        <v>24</v>
      </c>
      <c r="G1105" s="1" t="s">
        <v>48</v>
      </c>
      <c r="H1105" s="2">
        <v>45316</v>
      </c>
      <c r="I1105" s="1" t="s">
        <v>26</v>
      </c>
      <c r="J1105" s="1" t="s">
        <v>1119</v>
      </c>
      <c r="K1105" s="1">
        <v>5</v>
      </c>
      <c r="L1105" s="1" t="s">
        <v>1120</v>
      </c>
      <c r="M1105" s="1">
        <v>2</v>
      </c>
      <c r="N1105" s="1">
        <v>586</v>
      </c>
      <c r="O1105" s="1">
        <v>40</v>
      </c>
      <c r="P1105" s="2">
        <v>45541</v>
      </c>
      <c r="Q1105" s="1"/>
    </row>
    <row r="1106" spans="1:17" x14ac:dyDescent="0.35">
      <c r="A1106" s="1" t="s">
        <v>1186</v>
      </c>
      <c r="B1106" s="1" t="s">
        <v>35</v>
      </c>
      <c r="C1106" s="1" t="s">
        <v>36</v>
      </c>
      <c r="D1106" s="1" t="s">
        <v>37</v>
      </c>
      <c r="E1106" s="1" t="s">
        <v>44</v>
      </c>
      <c r="F1106" s="1" t="s">
        <v>24</v>
      </c>
      <c r="G1106" s="1" t="s">
        <v>59</v>
      </c>
      <c r="H1106" s="2">
        <v>45434</v>
      </c>
      <c r="I1106" s="1" t="s">
        <v>26</v>
      </c>
      <c r="J1106" s="1" t="s">
        <v>1119</v>
      </c>
      <c r="K1106" s="1">
        <v>5</v>
      </c>
      <c r="L1106" s="1" t="s">
        <v>1120</v>
      </c>
      <c r="M1106" s="1">
        <v>2</v>
      </c>
      <c r="N1106" s="1">
        <v>1990</v>
      </c>
      <c r="O1106" s="1">
        <v>40</v>
      </c>
      <c r="P1106" s="2">
        <v>45532</v>
      </c>
      <c r="Q1106" s="1"/>
    </row>
    <row r="1107" spans="1:17" x14ac:dyDescent="0.35">
      <c r="A1107" s="1" t="s">
        <v>1187</v>
      </c>
      <c r="B1107" s="1" t="s">
        <v>41</v>
      </c>
      <c r="C1107" s="1" t="s">
        <v>42</v>
      </c>
      <c r="D1107" s="1" t="s">
        <v>43</v>
      </c>
      <c r="E1107" s="1" t="s">
        <v>23</v>
      </c>
      <c r="F1107" s="1" t="s">
        <v>24</v>
      </c>
      <c r="G1107" s="1" t="s">
        <v>33</v>
      </c>
      <c r="H1107" s="2">
        <v>45321</v>
      </c>
      <c r="I1107" s="1" t="s">
        <v>49</v>
      </c>
      <c r="J1107" s="1" t="s">
        <v>1119</v>
      </c>
      <c r="K1107" s="1">
        <v>5</v>
      </c>
      <c r="L1107" s="1" t="s">
        <v>1120</v>
      </c>
      <c r="M1107" s="1">
        <v>2</v>
      </c>
      <c r="N1107" s="1">
        <v>1567</v>
      </c>
      <c r="O1107" s="1">
        <v>40</v>
      </c>
      <c r="P1107" s="2">
        <v>45424</v>
      </c>
      <c r="Q1107" s="1"/>
    </row>
    <row r="1108" spans="1:17" x14ac:dyDescent="0.35">
      <c r="A1108" s="1" t="s">
        <v>1188</v>
      </c>
      <c r="B1108" s="1" t="s">
        <v>78</v>
      </c>
      <c r="C1108" s="1" t="s">
        <v>79</v>
      </c>
      <c r="D1108" s="1" t="s">
        <v>80</v>
      </c>
      <c r="E1108" s="1" t="s">
        <v>23</v>
      </c>
      <c r="F1108" s="1" t="s">
        <v>24</v>
      </c>
      <c r="G1108" s="1" t="s">
        <v>48</v>
      </c>
      <c r="H1108" s="2">
        <v>45384</v>
      </c>
      <c r="I1108" s="1" t="s">
        <v>49</v>
      </c>
      <c r="J1108" s="1" t="s">
        <v>1119</v>
      </c>
      <c r="K1108" s="1">
        <v>5</v>
      </c>
      <c r="L1108" s="1" t="s">
        <v>1120</v>
      </c>
      <c r="M1108" s="1">
        <v>2</v>
      </c>
      <c r="N1108" s="1">
        <v>1256</v>
      </c>
      <c r="O1108" s="1">
        <v>50</v>
      </c>
      <c r="P1108" s="2">
        <v>45744</v>
      </c>
      <c r="Q1108" s="1"/>
    </row>
    <row r="1109" spans="1:17" x14ac:dyDescent="0.35">
      <c r="A1109" s="1" t="s">
        <v>1189</v>
      </c>
      <c r="B1109" s="1" t="s">
        <v>35</v>
      </c>
      <c r="C1109" s="1" t="s">
        <v>36</v>
      </c>
      <c r="D1109" s="1" t="s">
        <v>37</v>
      </c>
      <c r="E1109" s="1" t="s">
        <v>23</v>
      </c>
      <c r="F1109" s="1" t="s">
        <v>24</v>
      </c>
      <c r="G1109" s="1" t="s">
        <v>39</v>
      </c>
      <c r="H1109" s="2">
        <v>45434</v>
      </c>
      <c r="I1109" s="1" t="s">
        <v>26</v>
      </c>
      <c r="J1109" s="1" t="s">
        <v>1119</v>
      </c>
      <c r="K1109" s="1">
        <v>5</v>
      </c>
      <c r="L1109" s="1" t="s">
        <v>1120</v>
      </c>
      <c r="M1109" s="1">
        <v>2</v>
      </c>
      <c r="N1109" s="1">
        <v>1279</v>
      </c>
      <c r="O1109" s="1">
        <v>70</v>
      </c>
      <c r="P1109" s="2">
        <v>45539</v>
      </c>
      <c r="Q1109" s="1"/>
    </row>
    <row r="1110" spans="1:17" x14ac:dyDescent="0.35">
      <c r="A1110" s="1" t="s">
        <v>1190</v>
      </c>
      <c r="B1110" s="1" t="s">
        <v>78</v>
      </c>
      <c r="C1110" s="1" t="s">
        <v>79</v>
      </c>
      <c r="D1110" s="1" t="s">
        <v>80</v>
      </c>
      <c r="E1110" s="1" t="s">
        <v>103</v>
      </c>
      <c r="F1110" s="1" t="s">
        <v>24</v>
      </c>
      <c r="G1110" s="1" t="s">
        <v>74</v>
      </c>
      <c r="H1110" s="2">
        <v>45354</v>
      </c>
      <c r="I1110" s="1" t="s">
        <v>26</v>
      </c>
      <c r="J1110" s="1" t="s">
        <v>1119</v>
      </c>
      <c r="K1110" s="1">
        <v>5</v>
      </c>
      <c r="L1110" s="1" t="s">
        <v>1120</v>
      </c>
      <c r="M1110" s="1">
        <v>2</v>
      </c>
      <c r="N1110" s="1">
        <v>1850</v>
      </c>
      <c r="O1110" s="1">
        <v>60</v>
      </c>
      <c r="P1110" s="2">
        <v>45626</v>
      </c>
      <c r="Q1110" s="1"/>
    </row>
    <row r="1111" spans="1:17" x14ac:dyDescent="0.35">
      <c r="A1111" s="1" t="s">
        <v>1191</v>
      </c>
      <c r="B1111" s="1" t="s">
        <v>29</v>
      </c>
      <c r="C1111" s="1" t="s">
        <v>30</v>
      </c>
      <c r="D1111" s="1" t="s">
        <v>31</v>
      </c>
      <c r="E1111" s="1" t="s">
        <v>124</v>
      </c>
      <c r="F1111" s="1" t="s">
        <v>24</v>
      </c>
      <c r="G1111" s="1" t="s">
        <v>87</v>
      </c>
      <c r="H1111" s="2">
        <v>45438</v>
      </c>
      <c r="I1111" s="1" t="s">
        <v>26</v>
      </c>
      <c r="J1111" s="1" t="s">
        <v>1119</v>
      </c>
      <c r="K1111" s="1">
        <v>5</v>
      </c>
      <c r="L1111" s="1" t="s">
        <v>1120</v>
      </c>
      <c r="M1111" s="1">
        <v>2</v>
      </c>
      <c r="N1111" s="1">
        <v>1738</v>
      </c>
      <c r="O1111" s="1">
        <v>90</v>
      </c>
      <c r="P1111" s="2">
        <v>45732</v>
      </c>
      <c r="Q1111" s="1"/>
    </row>
    <row r="1112" spans="1:17" x14ac:dyDescent="0.35">
      <c r="A1112" s="1" t="s">
        <v>1192</v>
      </c>
      <c r="B1112" s="1" t="s">
        <v>35</v>
      </c>
      <c r="C1112" s="1" t="s">
        <v>36</v>
      </c>
      <c r="D1112" s="1" t="s">
        <v>37</v>
      </c>
      <c r="E1112" s="1" t="s">
        <v>54</v>
      </c>
      <c r="F1112" s="1" t="s">
        <v>24</v>
      </c>
      <c r="G1112" s="1" t="s">
        <v>25</v>
      </c>
      <c r="H1112" s="2">
        <v>45294</v>
      </c>
      <c r="I1112" s="1" t="s">
        <v>66</v>
      </c>
      <c r="J1112" s="1" t="s">
        <v>1119</v>
      </c>
      <c r="K1112" s="1">
        <v>5</v>
      </c>
      <c r="L1112" s="1" t="s">
        <v>1120</v>
      </c>
      <c r="M1112" s="1">
        <v>2</v>
      </c>
      <c r="N1112" s="1">
        <v>219</v>
      </c>
      <c r="O1112" s="1">
        <v>60</v>
      </c>
      <c r="P1112" s="2">
        <v>45599</v>
      </c>
      <c r="Q1112" s="1"/>
    </row>
    <row r="1113" spans="1:17" x14ac:dyDescent="0.35">
      <c r="A1113" s="1" t="s">
        <v>1193</v>
      </c>
      <c r="B1113" s="1" t="s">
        <v>56</v>
      </c>
      <c r="C1113" s="1" t="s">
        <v>57</v>
      </c>
      <c r="D1113" s="1" t="s">
        <v>58</v>
      </c>
      <c r="E1113" s="1" t="s">
        <v>103</v>
      </c>
      <c r="F1113" s="1" t="s">
        <v>24</v>
      </c>
      <c r="G1113" s="1" t="s">
        <v>39</v>
      </c>
      <c r="H1113" s="2">
        <v>45305</v>
      </c>
      <c r="I1113" s="1" t="s">
        <v>26</v>
      </c>
      <c r="J1113" s="1" t="s">
        <v>1119</v>
      </c>
      <c r="K1113" s="1">
        <v>5</v>
      </c>
      <c r="L1113" s="1" t="s">
        <v>1120</v>
      </c>
      <c r="M1113" s="1">
        <v>2</v>
      </c>
      <c r="N1113" s="1">
        <v>487</v>
      </c>
      <c r="O1113" s="1">
        <v>30</v>
      </c>
      <c r="P1113" s="2">
        <v>45556</v>
      </c>
      <c r="Q1113" s="1"/>
    </row>
    <row r="1114" spans="1:17" x14ac:dyDescent="0.35">
      <c r="A1114" s="1" t="s">
        <v>1194</v>
      </c>
      <c r="B1114" s="1" t="s">
        <v>29</v>
      </c>
      <c r="C1114" s="1" t="s">
        <v>30</v>
      </c>
      <c r="D1114" s="1" t="s">
        <v>31</v>
      </c>
      <c r="E1114" s="1" t="s">
        <v>38</v>
      </c>
      <c r="F1114" s="1" t="s">
        <v>24</v>
      </c>
      <c r="G1114" s="1" t="s">
        <v>85</v>
      </c>
      <c r="H1114" s="2">
        <v>45329</v>
      </c>
      <c r="I1114" s="1" t="s">
        <v>66</v>
      </c>
      <c r="J1114" s="1" t="s">
        <v>1119</v>
      </c>
      <c r="K1114" s="1">
        <v>5</v>
      </c>
      <c r="L1114" s="1" t="s">
        <v>1120</v>
      </c>
      <c r="M1114" s="1">
        <v>2</v>
      </c>
      <c r="N1114" s="1">
        <v>1790</v>
      </c>
      <c r="O1114" s="1">
        <v>80</v>
      </c>
      <c r="P1114" s="2">
        <v>45425</v>
      </c>
      <c r="Q1114" s="1"/>
    </row>
    <row r="1115" spans="1:17" x14ac:dyDescent="0.35">
      <c r="A1115" s="1" t="s">
        <v>1195</v>
      </c>
      <c r="B1115" s="1" t="s">
        <v>41</v>
      </c>
      <c r="C1115" s="1" t="s">
        <v>42</v>
      </c>
      <c r="D1115" s="1" t="s">
        <v>43</v>
      </c>
      <c r="E1115" s="1" t="s">
        <v>54</v>
      </c>
      <c r="F1115" s="1" t="s">
        <v>24</v>
      </c>
      <c r="G1115" s="1" t="s">
        <v>39</v>
      </c>
      <c r="H1115" s="2">
        <v>45302</v>
      </c>
      <c r="I1115" s="1" t="s">
        <v>49</v>
      </c>
      <c r="J1115" s="1" t="s">
        <v>1119</v>
      </c>
      <c r="K1115" s="1">
        <v>5</v>
      </c>
      <c r="L1115" s="1" t="s">
        <v>1120</v>
      </c>
      <c r="M1115" s="1">
        <v>2</v>
      </c>
      <c r="N1115" s="1">
        <v>713</v>
      </c>
      <c r="O1115" s="1">
        <v>30</v>
      </c>
      <c r="P1115" s="2">
        <v>45376</v>
      </c>
      <c r="Q1115" s="1"/>
    </row>
    <row r="1116" spans="1:17" x14ac:dyDescent="0.35">
      <c r="A1116" s="1" t="s">
        <v>1196</v>
      </c>
      <c r="B1116" s="1" t="s">
        <v>51</v>
      </c>
      <c r="C1116" s="1" t="s">
        <v>52</v>
      </c>
      <c r="D1116" s="1" t="s">
        <v>53</v>
      </c>
      <c r="E1116" s="1" t="s">
        <v>32</v>
      </c>
      <c r="F1116" s="1" t="s">
        <v>24</v>
      </c>
      <c r="G1116" s="1" t="s">
        <v>74</v>
      </c>
      <c r="H1116" s="2">
        <v>45320</v>
      </c>
      <c r="I1116" s="1" t="s">
        <v>26</v>
      </c>
      <c r="J1116" s="1" t="s">
        <v>1119</v>
      </c>
      <c r="K1116" s="1">
        <v>5</v>
      </c>
      <c r="L1116" s="1" t="s">
        <v>1120</v>
      </c>
      <c r="M1116" s="1">
        <v>2</v>
      </c>
      <c r="N1116" s="1">
        <v>474</v>
      </c>
      <c r="O1116" s="1">
        <v>30</v>
      </c>
      <c r="P1116" s="2">
        <v>45519</v>
      </c>
      <c r="Q1116" s="1"/>
    </row>
    <row r="1117" spans="1:17" x14ac:dyDescent="0.35">
      <c r="A1117" s="1" t="s">
        <v>1197</v>
      </c>
      <c r="B1117" s="1" t="s">
        <v>61</v>
      </c>
      <c r="C1117" s="1" t="s">
        <v>62</v>
      </c>
      <c r="D1117" s="1" t="s">
        <v>63</v>
      </c>
      <c r="E1117" s="1" t="s">
        <v>103</v>
      </c>
      <c r="F1117" s="1" t="s">
        <v>24</v>
      </c>
      <c r="G1117" s="1" t="s">
        <v>39</v>
      </c>
      <c r="H1117" s="2">
        <v>45324</v>
      </c>
      <c r="I1117" s="1" t="s">
        <v>49</v>
      </c>
      <c r="J1117" s="1" t="s">
        <v>1119</v>
      </c>
      <c r="K1117" s="1">
        <v>5</v>
      </c>
      <c r="L1117" s="1" t="s">
        <v>1120</v>
      </c>
      <c r="M1117" s="1">
        <v>2</v>
      </c>
      <c r="N1117" s="1">
        <v>662</v>
      </c>
      <c r="O1117" s="1">
        <v>40</v>
      </c>
      <c r="P1117" s="2">
        <v>45345</v>
      </c>
      <c r="Q1117" s="1"/>
    </row>
    <row r="1118" spans="1:17" x14ac:dyDescent="0.35">
      <c r="A1118" s="1" t="s">
        <v>1198</v>
      </c>
      <c r="B1118" s="1" t="s">
        <v>29</v>
      </c>
      <c r="C1118" s="1" t="s">
        <v>30</v>
      </c>
      <c r="D1118" s="1" t="s">
        <v>31</v>
      </c>
      <c r="E1118" s="1" t="s">
        <v>47</v>
      </c>
      <c r="F1118" s="1" t="s">
        <v>24</v>
      </c>
      <c r="G1118" s="1" t="s">
        <v>59</v>
      </c>
      <c r="H1118" s="2">
        <v>45365</v>
      </c>
      <c r="I1118" s="1" t="s">
        <v>49</v>
      </c>
      <c r="J1118" s="1" t="s">
        <v>1119</v>
      </c>
      <c r="K1118" s="1">
        <v>5</v>
      </c>
      <c r="L1118" s="1" t="s">
        <v>1120</v>
      </c>
      <c r="M1118" s="1">
        <v>2</v>
      </c>
      <c r="N1118" s="1">
        <v>251</v>
      </c>
      <c r="O1118" s="1">
        <v>60</v>
      </c>
      <c r="P1118" s="2">
        <v>45703</v>
      </c>
      <c r="Q1118" s="1"/>
    </row>
    <row r="1119" spans="1:17" x14ac:dyDescent="0.35">
      <c r="A1119" s="1" t="s">
        <v>1199</v>
      </c>
      <c r="B1119" s="1" t="s">
        <v>35</v>
      </c>
      <c r="C1119" s="1" t="s">
        <v>36</v>
      </c>
      <c r="D1119" s="1" t="s">
        <v>37</v>
      </c>
      <c r="E1119" s="1" t="s">
        <v>23</v>
      </c>
      <c r="F1119" s="1" t="s">
        <v>24</v>
      </c>
      <c r="G1119" s="1" t="s">
        <v>48</v>
      </c>
      <c r="H1119" s="2">
        <v>45360</v>
      </c>
      <c r="I1119" s="1" t="s">
        <v>66</v>
      </c>
      <c r="J1119" s="1" t="s">
        <v>1119</v>
      </c>
      <c r="K1119" s="1">
        <v>5</v>
      </c>
      <c r="L1119" s="1" t="s">
        <v>1120</v>
      </c>
      <c r="M1119" s="1">
        <v>2</v>
      </c>
      <c r="N1119" s="1">
        <v>406</v>
      </c>
      <c r="O1119" s="1">
        <v>60</v>
      </c>
      <c r="P1119" s="2">
        <v>45489</v>
      </c>
      <c r="Q1119" s="1"/>
    </row>
    <row r="1120" spans="1:17" x14ac:dyDescent="0.35">
      <c r="A1120" s="1" t="s">
        <v>1200</v>
      </c>
      <c r="B1120" s="1" t="s">
        <v>51</v>
      </c>
      <c r="C1120" s="1" t="s">
        <v>52</v>
      </c>
      <c r="D1120" s="1" t="s">
        <v>53</v>
      </c>
      <c r="E1120" s="1" t="s">
        <v>38</v>
      </c>
      <c r="F1120" s="1" t="s">
        <v>24</v>
      </c>
      <c r="G1120" s="1" t="s">
        <v>87</v>
      </c>
      <c r="H1120" s="2">
        <v>45305</v>
      </c>
      <c r="I1120" s="1" t="s">
        <v>26</v>
      </c>
      <c r="J1120" s="1" t="s">
        <v>1119</v>
      </c>
      <c r="K1120" s="1">
        <v>5</v>
      </c>
      <c r="L1120" s="1" t="s">
        <v>1120</v>
      </c>
      <c r="M1120" s="1">
        <v>2</v>
      </c>
      <c r="N1120" s="1">
        <v>427</v>
      </c>
      <c r="O1120" s="1">
        <v>10</v>
      </c>
      <c r="P1120" s="2">
        <v>45611</v>
      </c>
      <c r="Q1120" s="1"/>
    </row>
    <row r="1121" spans="1:17" x14ac:dyDescent="0.35">
      <c r="A1121" s="1" t="s">
        <v>1201</v>
      </c>
      <c r="B1121" s="1" t="s">
        <v>20</v>
      </c>
      <c r="C1121" s="1" t="s">
        <v>21</v>
      </c>
      <c r="D1121" s="1" t="s">
        <v>22</v>
      </c>
      <c r="E1121" s="1" t="s">
        <v>124</v>
      </c>
      <c r="F1121" s="1" t="s">
        <v>24</v>
      </c>
      <c r="G1121" s="1" t="s">
        <v>74</v>
      </c>
      <c r="H1121" s="2">
        <v>45385</v>
      </c>
      <c r="I1121" s="1" t="s">
        <v>66</v>
      </c>
      <c r="J1121" s="1" t="s">
        <v>1119</v>
      </c>
      <c r="K1121" s="1">
        <v>5</v>
      </c>
      <c r="L1121" s="1" t="s">
        <v>1120</v>
      </c>
      <c r="M1121" s="1">
        <v>2</v>
      </c>
      <c r="N1121" s="1">
        <v>1398</v>
      </c>
      <c r="O1121" s="1">
        <v>70</v>
      </c>
      <c r="P1121" s="2">
        <v>45491</v>
      </c>
      <c r="Q1121" s="1"/>
    </row>
    <row r="1122" spans="1:17" x14ac:dyDescent="0.35">
      <c r="A1122" s="1" t="s">
        <v>1202</v>
      </c>
      <c r="B1122" s="1" t="s">
        <v>78</v>
      </c>
      <c r="C1122" s="1" t="s">
        <v>79</v>
      </c>
      <c r="D1122" s="1" t="s">
        <v>80</v>
      </c>
      <c r="E1122" s="1" t="s">
        <v>103</v>
      </c>
      <c r="F1122" s="1" t="s">
        <v>24</v>
      </c>
      <c r="G1122" s="1" t="s">
        <v>25</v>
      </c>
      <c r="H1122" s="2">
        <v>45379</v>
      </c>
      <c r="I1122" s="1" t="s">
        <v>66</v>
      </c>
      <c r="J1122" s="1" t="s">
        <v>1119</v>
      </c>
      <c r="K1122" s="1">
        <v>5</v>
      </c>
      <c r="L1122" s="1" t="s">
        <v>1120</v>
      </c>
      <c r="M1122" s="1">
        <v>2</v>
      </c>
      <c r="N1122" s="1">
        <v>1936</v>
      </c>
      <c r="O1122" s="1">
        <v>20</v>
      </c>
      <c r="P1122" s="2">
        <v>45518</v>
      </c>
      <c r="Q1122" s="1"/>
    </row>
    <row r="1123" spans="1:17" x14ac:dyDescent="0.35">
      <c r="A1123" s="1" t="s">
        <v>1203</v>
      </c>
      <c r="B1123" s="1" t="s">
        <v>35</v>
      </c>
      <c r="C1123" s="1" t="s">
        <v>36</v>
      </c>
      <c r="D1123" s="1" t="s">
        <v>37</v>
      </c>
      <c r="E1123" s="1" t="s">
        <v>54</v>
      </c>
      <c r="F1123" s="1" t="s">
        <v>24</v>
      </c>
      <c r="G1123" s="1" t="s">
        <v>87</v>
      </c>
      <c r="H1123" s="2">
        <v>45338</v>
      </c>
      <c r="I1123" s="1" t="s">
        <v>66</v>
      </c>
      <c r="J1123" s="1" t="s">
        <v>1119</v>
      </c>
      <c r="K1123" s="1">
        <v>5</v>
      </c>
      <c r="L1123" s="1" t="s">
        <v>1120</v>
      </c>
      <c r="M1123" s="1">
        <v>2</v>
      </c>
      <c r="N1123" s="1">
        <v>1601</v>
      </c>
      <c r="O1123" s="1">
        <v>30</v>
      </c>
      <c r="P1123" s="2">
        <v>45602</v>
      </c>
      <c r="Q1123" s="1"/>
    </row>
    <row r="1124" spans="1:17" x14ac:dyDescent="0.35">
      <c r="A1124" s="1" t="s">
        <v>1204</v>
      </c>
      <c r="B1124" s="1" t="s">
        <v>61</v>
      </c>
      <c r="C1124" s="1" t="s">
        <v>62</v>
      </c>
      <c r="D1124" s="1" t="s">
        <v>63</v>
      </c>
      <c r="E1124" s="1" t="s">
        <v>32</v>
      </c>
      <c r="F1124" s="1" t="s">
        <v>24</v>
      </c>
      <c r="G1124" s="1" t="s">
        <v>39</v>
      </c>
      <c r="H1124" s="2">
        <v>45390</v>
      </c>
      <c r="I1124" s="1" t="s">
        <v>26</v>
      </c>
      <c r="J1124" s="1" t="s">
        <v>1119</v>
      </c>
      <c r="K1124" s="1">
        <v>5</v>
      </c>
      <c r="L1124" s="1" t="s">
        <v>1120</v>
      </c>
      <c r="M1124" s="1">
        <v>2</v>
      </c>
      <c r="N1124" s="1">
        <v>677</v>
      </c>
      <c r="O1124" s="1">
        <v>40</v>
      </c>
      <c r="P1124" s="2">
        <v>45624</v>
      </c>
      <c r="Q1124" s="1"/>
    </row>
    <row r="1125" spans="1:17" x14ac:dyDescent="0.35">
      <c r="A1125" s="1" t="s">
        <v>1205</v>
      </c>
      <c r="B1125" s="1" t="s">
        <v>35</v>
      </c>
      <c r="C1125" s="1" t="s">
        <v>36</v>
      </c>
      <c r="D1125" s="1" t="s">
        <v>37</v>
      </c>
      <c r="E1125" s="1" t="s">
        <v>38</v>
      </c>
      <c r="F1125" s="1" t="s">
        <v>24</v>
      </c>
      <c r="G1125" s="1" t="s">
        <v>33</v>
      </c>
      <c r="H1125" s="2">
        <v>45317</v>
      </c>
      <c r="I1125" s="1" t="s">
        <v>49</v>
      </c>
      <c r="J1125" s="1" t="s">
        <v>1119</v>
      </c>
      <c r="K1125" s="1">
        <v>5</v>
      </c>
      <c r="L1125" s="1" t="s">
        <v>1120</v>
      </c>
      <c r="M1125" s="1">
        <v>2</v>
      </c>
      <c r="N1125" s="1">
        <v>1071</v>
      </c>
      <c r="O1125" s="1">
        <v>40</v>
      </c>
      <c r="P1125" s="2">
        <v>45522</v>
      </c>
      <c r="Q1125" s="1"/>
    </row>
    <row r="1126" spans="1:17" x14ac:dyDescent="0.35">
      <c r="A1126" s="1" t="s">
        <v>1206</v>
      </c>
      <c r="B1126" s="1" t="s">
        <v>61</v>
      </c>
      <c r="C1126" s="1" t="s">
        <v>62</v>
      </c>
      <c r="D1126" s="1" t="s">
        <v>63</v>
      </c>
      <c r="E1126" s="1" t="s">
        <v>64</v>
      </c>
      <c r="F1126" s="1" t="s">
        <v>24</v>
      </c>
      <c r="G1126" s="1" t="s">
        <v>48</v>
      </c>
      <c r="H1126" s="2">
        <v>45434</v>
      </c>
      <c r="I1126" s="1" t="s">
        <v>26</v>
      </c>
      <c r="J1126" s="1" t="s">
        <v>1119</v>
      </c>
      <c r="K1126" s="1">
        <v>5</v>
      </c>
      <c r="L1126" s="1" t="s">
        <v>1120</v>
      </c>
      <c r="M1126" s="1">
        <v>2</v>
      </c>
      <c r="N1126" s="1">
        <v>321</v>
      </c>
      <c r="O1126" s="1">
        <v>50</v>
      </c>
      <c r="P1126" s="2">
        <v>45653</v>
      </c>
      <c r="Q1126" s="1"/>
    </row>
    <row r="1127" spans="1:17" x14ac:dyDescent="0.35">
      <c r="A1127" s="1" t="s">
        <v>1207</v>
      </c>
      <c r="B1127" s="1" t="s">
        <v>35</v>
      </c>
      <c r="C1127" s="1" t="s">
        <v>36</v>
      </c>
      <c r="D1127" s="1" t="s">
        <v>37</v>
      </c>
      <c r="E1127" s="1" t="s">
        <v>32</v>
      </c>
      <c r="F1127" s="1" t="s">
        <v>24</v>
      </c>
      <c r="G1127" s="1" t="s">
        <v>59</v>
      </c>
      <c r="H1127" s="2">
        <v>45394</v>
      </c>
      <c r="I1127" s="1" t="s">
        <v>49</v>
      </c>
      <c r="J1127" s="1" t="s">
        <v>1119</v>
      </c>
      <c r="K1127" s="1">
        <v>5</v>
      </c>
      <c r="L1127" s="1" t="s">
        <v>1120</v>
      </c>
      <c r="M1127" s="1">
        <v>2</v>
      </c>
      <c r="N1127" s="1">
        <v>1248</v>
      </c>
      <c r="O1127" s="1">
        <v>90</v>
      </c>
      <c r="P1127" s="2">
        <v>45503</v>
      </c>
      <c r="Q1127" s="1"/>
    </row>
    <row r="1128" spans="1:17" x14ac:dyDescent="0.35">
      <c r="A1128" s="1" t="s">
        <v>1208</v>
      </c>
      <c r="B1128" s="1" t="s">
        <v>61</v>
      </c>
      <c r="C1128" s="1" t="s">
        <v>62</v>
      </c>
      <c r="D1128" s="1" t="s">
        <v>63</v>
      </c>
      <c r="E1128" s="1" t="s">
        <v>23</v>
      </c>
      <c r="F1128" s="1" t="s">
        <v>24</v>
      </c>
      <c r="G1128" s="1" t="s">
        <v>39</v>
      </c>
      <c r="H1128" s="2">
        <v>45384</v>
      </c>
      <c r="I1128" s="1" t="s">
        <v>26</v>
      </c>
      <c r="J1128" s="1" t="s">
        <v>1119</v>
      </c>
      <c r="K1128" s="1">
        <v>5</v>
      </c>
      <c r="L1128" s="1" t="s">
        <v>1120</v>
      </c>
      <c r="M1128" s="1">
        <v>2</v>
      </c>
      <c r="N1128" s="1">
        <v>631</v>
      </c>
      <c r="O1128" s="1">
        <v>20</v>
      </c>
      <c r="P1128" s="2">
        <v>45730</v>
      </c>
      <c r="Q1128" s="1"/>
    </row>
    <row r="1129" spans="1:17" x14ac:dyDescent="0.35">
      <c r="A1129" s="1" t="s">
        <v>1209</v>
      </c>
      <c r="B1129" s="1" t="s">
        <v>56</v>
      </c>
      <c r="C1129" s="1" t="s">
        <v>57</v>
      </c>
      <c r="D1129" s="1" t="s">
        <v>58</v>
      </c>
      <c r="E1129" s="1" t="s">
        <v>76</v>
      </c>
      <c r="F1129" s="1" t="s">
        <v>24</v>
      </c>
      <c r="G1129" s="1" t="s">
        <v>48</v>
      </c>
      <c r="H1129" s="2">
        <v>45351</v>
      </c>
      <c r="I1129" s="1" t="s">
        <v>26</v>
      </c>
      <c r="J1129" s="1" t="s">
        <v>1119</v>
      </c>
      <c r="K1129" s="1">
        <v>5</v>
      </c>
      <c r="L1129" s="1" t="s">
        <v>1120</v>
      </c>
      <c r="M1129" s="1">
        <v>2</v>
      </c>
      <c r="N1129" s="1">
        <v>1194</v>
      </c>
      <c r="O1129" s="1">
        <v>20</v>
      </c>
      <c r="P1129" s="2">
        <v>45486</v>
      </c>
      <c r="Q1129" s="1"/>
    </row>
    <row r="1130" spans="1:17" x14ac:dyDescent="0.35">
      <c r="A1130" s="1" t="s">
        <v>1210</v>
      </c>
      <c r="B1130" s="1" t="s">
        <v>41</v>
      </c>
      <c r="C1130" s="1" t="s">
        <v>42</v>
      </c>
      <c r="D1130" s="1" t="s">
        <v>43</v>
      </c>
      <c r="E1130" s="1" t="s">
        <v>47</v>
      </c>
      <c r="F1130" s="1" t="s">
        <v>24</v>
      </c>
      <c r="G1130" s="1" t="s">
        <v>85</v>
      </c>
      <c r="H1130" s="2">
        <v>45293</v>
      </c>
      <c r="I1130" s="1" t="s">
        <v>26</v>
      </c>
      <c r="J1130" s="1" t="s">
        <v>1119</v>
      </c>
      <c r="K1130" s="1">
        <v>5</v>
      </c>
      <c r="L1130" s="1" t="s">
        <v>1120</v>
      </c>
      <c r="M1130" s="1">
        <v>2</v>
      </c>
      <c r="N1130" s="1">
        <v>1441</v>
      </c>
      <c r="O1130" s="1">
        <v>50</v>
      </c>
      <c r="P1130" s="2">
        <v>45378</v>
      </c>
      <c r="Q1130" s="1"/>
    </row>
    <row r="1131" spans="1:17" x14ac:dyDescent="0.35">
      <c r="A1131" s="1" t="s">
        <v>1211</v>
      </c>
      <c r="B1131" s="1" t="s">
        <v>29</v>
      </c>
      <c r="C1131" s="1" t="s">
        <v>30</v>
      </c>
      <c r="D1131" s="1" t="s">
        <v>31</v>
      </c>
      <c r="E1131" s="1" t="s">
        <v>23</v>
      </c>
      <c r="F1131" s="1" t="s">
        <v>24</v>
      </c>
      <c r="G1131" s="1" t="s">
        <v>25</v>
      </c>
      <c r="H1131" s="2">
        <v>45329</v>
      </c>
      <c r="I1131" s="1" t="s">
        <v>66</v>
      </c>
      <c r="J1131" s="1" t="s">
        <v>1119</v>
      </c>
      <c r="K1131" s="1">
        <v>5</v>
      </c>
      <c r="L1131" s="1" t="s">
        <v>1120</v>
      </c>
      <c r="M1131" s="1">
        <v>2</v>
      </c>
      <c r="N1131" s="1">
        <v>275</v>
      </c>
      <c r="O1131" s="1">
        <v>40</v>
      </c>
      <c r="P1131" s="2">
        <v>45556</v>
      </c>
      <c r="Q1131" s="1"/>
    </row>
    <row r="1132" spans="1:17" x14ac:dyDescent="0.35">
      <c r="A1132" s="1" t="s">
        <v>1212</v>
      </c>
      <c r="B1132" s="1" t="s">
        <v>51</v>
      </c>
      <c r="C1132" s="1" t="s">
        <v>52</v>
      </c>
      <c r="D1132" s="1" t="s">
        <v>53</v>
      </c>
      <c r="E1132" s="1" t="s">
        <v>47</v>
      </c>
      <c r="F1132" s="1" t="s">
        <v>24</v>
      </c>
      <c r="G1132" s="1" t="s">
        <v>39</v>
      </c>
      <c r="H1132" s="2">
        <v>45429</v>
      </c>
      <c r="I1132" s="1" t="s">
        <v>26</v>
      </c>
      <c r="J1132" s="1" t="s">
        <v>1119</v>
      </c>
      <c r="K1132" s="1">
        <v>5</v>
      </c>
      <c r="L1132" s="1" t="s">
        <v>1120</v>
      </c>
      <c r="M1132" s="1">
        <v>2</v>
      </c>
      <c r="N1132" s="1">
        <v>1734</v>
      </c>
      <c r="O1132" s="1">
        <v>100</v>
      </c>
      <c r="P1132" s="2">
        <v>45576</v>
      </c>
      <c r="Q1132" s="1"/>
    </row>
    <row r="1133" spans="1:17" x14ac:dyDescent="0.35">
      <c r="A1133" s="1" t="s">
        <v>1213</v>
      </c>
      <c r="B1133" s="1" t="s">
        <v>35</v>
      </c>
      <c r="C1133" s="1" t="s">
        <v>36</v>
      </c>
      <c r="D1133" s="1" t="s">
        <v>37</v>
      </c>
      <c r="E1133" s="1" t="s">
        <v>54</v>
      </c>
      <c r="F1133" s="1" t="s">
        <v>24</v>
      </c>
      <c r="G1133" s="1" t="s">
        <v>59</v>
      </c>
      <c r="H1133" s="2">
        <v>45367</v>
      </c>
      <c r="I1133" s="1" t="s">
        <v>26</v>
      </c>
      <c r="J1133" s="1" t="s">
        <v>1119</v>
      </c>
      <c r="K1133" s="1">
        <v>5</v>
      </c>
      <c r="L1133" s="1" t="s">
        <v>1120</v>
      </c>
      <c r="M1133" s="1">
        <v>2</v>
      </c>
      <c r="N1133" s="1">
        <v>863</v>
      </c>
      <c r="O1133" s="1">
        <v>30</v>
      </c>
      <c r="P1133" s="2">
        <v>45663</v>
      </c>
      <c r="Q1133" s="1"/>
    </row>
    <row r="1134" spans="1:17" x14ac:dyDescent="0.35">
      <c r="A1134" s="1" t="s">
        <v>1214</v>
      </c>
      <c r="B1134" s="1" t="s">
        <v>51</v>
      </c>
      <c r="C1134" s="1" t="s">
        <v>52</v>
      </c>
      <c r="D1134" s="1" t="s">
        <v>53</v>
      </c>
      <c r="E1134" s="1" t="s">
        <v>124</v>
      </c>
      <c r="F1134" s="1" t="s">
        <v>24</v>
      </c>
      <c r="G1134" s="1" t="s">
        <v>39</v>
      </c>
      <c r="H1134" s="2">
        <v>45348</v>
      </c>
      <c r="I1134" s="1" t="s">
        <v>49</v>
      </c>
      <c r="J1134" s="1" t="s">
        <v>1119</v>
      </c>
      <c r="K1134" s="1">
        <v>5</v>
      </c>
      <c r="L1134" s="1" t="s">
        <v>1120</v>
      </c>
      <c r="M1134" s="1">
        <v>2</v>
      </c>
      <c r="N1134" s="1">
        <v>723</v>
      </c>
      <c r="O1134" s="1">
        <v>30</v>
      </c>
      <c r="P1134" s="2">
        <v>45685</v>
      </c>
      <c r="Q1134" s="1"/>
    </row>
    <row r="1135" spans="1:17" x14ac:dyDescent="0.35">
      <c r="A1135" s="1" t="s">
        <v>1215</v>
      </c>
      <c r="B1135" s="1" t="s">
        <v>51</v>
      </c>
      <c r="C1135" s="1" t="s">
        <v>52</v>
      </c>
      <c r="D1135" s="1" t="s">
        <v>53</v>
      </c>
      <c r="E1135" s="1" t="s">
        <v>32</v>
      </c>
      <c r="F1135" s="1" t="s">
        <v>127</v>
      </c>
      <c r="G1135" s="1" t="s">
        <v>33</v>
      </c>
      <c r="H1135" s="2">
        <v>45438</v>
      </c>
      <c r="I1135" s="1" t="s">
        <v>26</v>
      </c>
      <c r="J1135" s="1" t="s">
        <v>1119</v>
      </c>
      <c r="K1135" s="1">
        <v>5</v>
      </c>
      <c r="L1135" s="1" t="s">
        <v>1120</v>
      </c>
      <c r="M1135" s="1">
        <v>2</v>
      </c>
      <c r="N1135" s="1">
        <v>897</v>
      </c>
      <c r="O1135" s="1">
        <v>20</v>
      </c>
      <c r="P1135" s="2">
        <v>45551</v>
      </c>
      <c r="Q1135" s="1"/>
    </row>
    <row r="1136" spans="1:17" x14ac:dyDescent="0.35">
      <c r="A1136" s="1" t="s">
        <v>1216</v>
      </c>
      <c r="B1136" s="1" t="s">
        <v>56</v>
      </c>
      <c r="C1136" s="1" t="s">
        <v>57</v>
      </c>
      <c r="D1136" s="1" t="s">
        <v>58</v>
      </c>
      <c r="E1136" s="1" t="s">
        <v>68</v>
      </c>
      <c r="F1136" s="1" t="s">
        <v>127</v>
      </c>
      <c r="G1136" s="1" t="s">
        <v>33</v>
      </c>
      <c r="H1136" s="2">
        <v>45422</v>
      </c>
      <c r="I1136" s="1" t="s">
        <v>66</v>
      </c>
      <c r="J1136" s="1" t="s">
        <v>1119</v>
      </c>
      <c r="K1136" s="1">
        <v>5</v>
      </c>
      <c r="L1136" s="1" t="s">
        <v>1120</v>
      </c>
      <c r="M1136" s="1">
        <v>2</v>
      </c>
      <c r="N1136" s="1">
        <v>669</v>
      </c>
      <c r="O1136" s="1">
        <v>20</v>
      </c>
      <c r="P1136" s="2">
        <v>45730</v>
      </c>
      <c r="Q1136" s="1"/>
    </row>
    <row r="1137" spans="1:17" x14ac:dyDescent="0.35">
      <c r="A1137" s="1" t="s">
        <v>1217</v>
      </c>
      <c r="B1137" s="1" t="s">
        <v>61</v>
      </c>
      <c r="C1137" s="1" t="s">
        <v>62</v>
      </c>
      <c r="D1137" s="1" t="s">
        <v>63</v>
      </c>
      <c r="E1137" s="1" t="s">
        <v>47</v>
      </c>
      <c r="F1137" s="1" t="s">
        <v>127</v>
      </c>
      <c r="G1137" s="1" t="s">
        <v>59</v>
      </c>
      <c r="H1137" s="2">
        <v>45348</v>
      </c>
      <c r="I1137" s="1" t="s">
        <v>26</v>
      </c>
      <c r="J1137" s="1" t="s">
        <v>1119</v>
      </c>
      <c r="K1137" s="1">
        <v>5</v>
      </c>
      <c r="L1137" s="1" t="s">
        <v>1120</v>
      </c>
      <c r="M1137" s="1">
        <v>2</v>
      </c>
      <c r="N1137" s="1">
        <v>759</v>
      </c>
      <c r="O1137" s="1">
        <v>30</v>
      </c>
      <c r="P1137" s="2">
        <v>45653</v>
      </c>
      <c r="Q1137" s="1"/>
    </row>
    <row r="1138" spans="1:17" x14ac:dyDescent="0.35">
      <c r="A1138" s="1" t="s">
        <v>1218</v>
      </c>
      <c r="B1138" s="1" t="s">
        <v>78</v>
      </c>
      <c r="C1138" s="1" t="s">
        <v>79</v>
      </c>
      <c r="D1138" s="1" t="s">
        <v>80</v>
      </c>
      <c r="E1138" s="1" t="s">
        <v>47</v>
      </c>
      <c r="F1138" s="1" t="s">
        <v>127</v>
      </c>
      <c r="G1138" s="1" t="s">
        <v>48</v>
      </c>
      <c r="H1138" s="2">
        <v>45410</v>
      </c>
      <c r="I1138" s="1" t="s">
        <v>26</v>
      </c>
      <c r="J1138" s="1" t="s">
        <v>1119</v>
      </c>
      <c r="K1138" s="1">
        <v>5</v>
      </c>
      <c r="L1138" s="1" t="s">
        <v>1120</v>
      </c>
      <c r="M1138" s="1">
        <v>2</v>
      </c>
      <c r="N1138" s="1">
        <v>767</v>
      </c>
      <c r="O1138" s="1">
        <v>50</v>
      </c>
      <c r="P1138" s="2">
        <v>45532</v>
      </c>
      <c r="Q1138" s="1"/>
    </row>
    <row r="1139" spans="1:17" x14ac:dyDescent="0.35">
      <c r="A1139" s="1" t="s">
        <v>1219</v>
      </c>
      <c r="B1139" s="1" t="s">
        <v>56</v>
      </c>
      <c r="C1139" s="1" t="s">
        <v>57</v>
      </c>
      <c r="D1139" s="1" t="s">
        <v>58</v>
      </c>
      <c r="E1139" s="1" t="s">
        <v>23</v>
      </c>
      <c r="F1139" s="1" t="s">
        <v>127</v>
      </c>
      <c r="G1139" s="1" t="s">
        <v>25</v>
      </c>
      <c r="H1139" s="2">
        <v>45328</v>
      </c>
      <c r="I1139" s="1" t="s">
        <v>26</v>
      </c>
      <c r="J1139" s="1" t="s">
        <v>1119</v>
      </c>
      <c r="K1139" s="1">
        <v>5</v>
      </c>
      <c r="L1139" s="1" t="s">
        <v>1120</v>
      </c>
      <c r="M1139" s="1">
        <v>2</v>
      </c>
      <c r="N1139" s="1">
        <v>697</v>
      </c>
      <c r="O1139" s="1">
        <v>90</v>
      </c>
      <c r="P1139" s="2">
        <v>45478</v>
      </c>
      <c r="Q1139" s="1"/>
    </row>
    <row r="1140" spans="1:17" x14ac:dyDescent="0.35">
      <c r="A1140" s="1" t="s">
        <v>1220</v>
      </c>
      <c r="B1140" s="1" t="s">
        <v>35</v>
      </c>
      <c r="C1140" s="1" t="s">
        <v>36</v>
      </c>
      <c r="D1140" s="1" t="s">
        <v>37</v>
      </c>
      <c r="E1140" s="1" t="s">
        <v>103</v>
      </c>
      <c r="F1140" s="1" t="s">
        <v>127</v>
      </c>
      <c r="G1140" s="1" t="s">
        <v>74</v>
      </c>
      <c r="H1140" s="2">
        <v>45334</v>
      </c>
      <c r="I1140" s="1" t="s">
        <v>26</v>
      </c>
      <c r="J1140" s="1" t="s">
        <v>1119</v>
      </c>
      <c r="K1140" s="1">
        <v>5</v>
      </c>
      <c r="L1140" s="1" t="s">
        <v>1120</v>
      </c>
      <c r="M1140" s="1">
        <v>2</v>
      </c>
      <c r="N1140" s="1">
        <v>208</v>
      </c>
      <c r="O1140" s="1">
        <v>40</v>
      </c>
      <c r="P1140" s="2">
        <v>45618</v>
      </c>
      <c r="Q1140" s="1"/>
    </row>
    <row r="1141" spans="1:17" x14ac:dyDescent="0.35">
      <c r="A1141" s="1" t="s">
        <v>1221</v>
      </c>
      <c r="B1141" s="1" t="s">
        <v>41</v>
      </c>
      <c r="C1141" s="1" t="s">
        <v>42</v>
      </c>
      <c r="D1141" s="1" t="s">
        <v>43</v>
      </c>
      <c r="E1141" s="1" t="s">
        <v>124</v>
      </c>
      <c r="F1141" s="1" t="s">
        <v>127</v>
      </c>
      <c r="G1141" s="1" t="s">
        <v>85</v>
      </c>
      <c r="H1141" s="2">
        <v>45362</v>
      </c>
      <c r="I1141" s="1" t="s">
        <v>26</v>
      </c>
      <c r="J1141" s="1" t="s">
        <v>1119</v>
      </c>
      <c r="K1141" s="1">
        <v>5</v>
      </c>
      <c r="L1141" s="1" t="s">
        <v>1120</v>
      </c>
      <c r="M1141" s="1">
        <v>2</v>
      </c>
      <c r="N1141" s="1">
        <v>1193</v>
      </c>
      <c r="O1141" s="1">
        <v>40</v>
      </c>
      <c r="P1141" s="2">
        <v>45503</v>
      </c>
      <c r="Q1141" s="1"/>
    </row>
    <row r="1142" spans="1:17" x14ac:dyDescent="0.35">
      <c r="A1142" s="1" t="s">
        <v>1222</v>
      </c>
      <c r="B1142" s="1" t="s">
        <v>61</v>
      </c>
      <c r="C1142" s="1" t="s">
        <v>62</v>
      </c>
      <c r="D1142" s="1" t="s">
        <v>63</v>
      </c>
      <c r="E1142" s="1" t="s">
        <v>76</v>
      </c>
      <c r="F1142" s="1" t="s">
        <v>127</v>
      </c>
      <c r="G1142" s="1" t="s">
        <v>48</v>
      </c>
      <c r="H1142" s="2">
        <v>45293</v>
      </c>
      <c r="I1142" s="1" t="s">
        <v>26</v>
      </c>
      <c r="J1142" s="1" t="s">
        <v>1119</v>
      </c>
      <c r="K1142" s="1">
        <v>5</v>
      </c>
      <c r="L1142" s="1" t="s">
        <v>1120</v>
      </c>
      <c r="M1142" s="1">
        <v>2</v>
      </c>
      <c r="N1142" s="1">
        <v>488</v>
      </c>
      <c r="O1142" s="1">
        <v>40</v>
      </c>
      <c r="P1142" s="2">
        <v>45649</v>
      </c>
      <c r="Q1142" s="1"/>
    </row>
    <row r="1143" spans="1:17" x14ac:dyDescent="0.35">
      <c r="A1143" s="1" t="s">
        <v>1223</v>
      </c>
      <c r="B1143" s="1" t="s">
        <v>61</v>
      </c>
      <c r="C1143" s="1" t="s">
        <v>62</v>
      </c>
      <c r="D1143" s="1" t="s">
        <v>63</v>
      </c>
      <c r="E1143" s="1" t="s">
        <v>44</v>
      </c>
      <c r="F1143" s="1" t="s">
        <v>127</v>
      </c>
      <c r="G1143" s="1" t="s">
        <v>87</v>
      </c>
      <c r="H1143" s="2">
        <v>45387</v>
      </c>
      <c r="I1143" s="1" t="s">
        <v>26</v>
      </c>
      <c r="J1143" s="1" t="s">
        <v>1119</v>
      </c>
      <c r="K1143" s="1">
        <v>5</v>
      </c>
      <c r="L1143" s="1" t="s">
        <v>1120</v>
      </c>
      <c r="M1143" s="1">
        <v>2</v>
      </c>
      <c r="N1143" s="1">
        <v>216</v>
      </c>
      <c r="O1143" s="1">
        <v>30</v>
      </c>
      <c r="P1143" s="2">
        <v>45563</v>
      </c>
      <c r="Q1143" s="1"/>
    </row>
    <row r="1144" spans="1:17" x14ac:dyDescent="0.35">
      <c r="A1144" s="1" t="s">
        <v>1224</v>
      </c>
      <c r="B1144" s="1" t="s">
        <v>41</v>
      </c>
      <c r="C1144" s="1" t="s">
        <v>42</v>
      </c>
      <c r="D1144" s="1" t="s">
        <v>43</v>
      </c>
      <c r="E1144" s="1" t="s">
        <v>54</v>
      </c>
      <c r="F1144" s="1" t="s">
        <v>127</v>
      </c>
      <c r="G1144" s="1" t="s">
        <v>74</v>
      </c>
      <c r="H1144" s="2">
        <v>45380</v>
      </c>
      <c r="I1144" s="1" t="s">
        <v>66</v>
      </c>
      <c r="J1144" s="1" t="s">
        <v>1119</v>
      </c>
      <c r="K1144" s="1">
        <v>5</v>
      </c>
      <c r="L1144" s="1" t="s">
        <v>1120</v>
      </c>
      <c r="M1144" s="1">
        <v>2</v>
      </c>
      <c r="N1144" s="1">
        <v>619</v>
      </c>
      <c r="O1144" s="1">
        <v>20</v>
      </c>
      <c r="P1144" s="2">
        <v>45730</v>
      </c>
      <c r="Q1144" s="1"/>
    </row>
    <row r="1145" spans="1:17" x14ac:dyDescent="0.35">
      <c r="A1145" s="1" t="s">
        <v>1225</v>
      </c>
      <c r="B1145" s="1" t="s">
        <v>35</v>
      </c>
      <c r="C1145" s="1" t="s">
        <v>36</v>
      </c>
      <c r="D1145" s="1" t="s">
        <v>37</v>
      </c>
      <c r="E1145" s="1" t="s">
        <v>84</v>
      </c>
      <c r="F1145" s="1" t="s">
        <v>127</v>
      </c>
      <c r="G1145" s="1" t="s">
        <v>59</v>
      </c>
      <c r="H1145" s="2">
        <v>45330</v>
      </c>
      <c r="I1145" s="1" t="s">
        <v>26</v>
      </c>
      <c r="J1145" s="1" t="s">
        <v>1119</v>
      </c>
      <c r="K1145" s="1">
        <v>5</v>
      </c>
      <c r="L1145" s="1" t="s">
        <v>1120</v>
      </c>
      <c r="M1145" s="1">
        <v>2</v>
      </c>
      <c r="N1145" s="1">
        <v>945</v>
      </c>
      <c r="O1145" s="1">
        <v>20</v>
      </c>
      <c r="P1145" s="2">
        <v>45568</v>
      </c>
      <c r="Q1145" s="1"/>
    </row>
    <row r="1146" spans="1:17" x14ac:dyDescent="0.35">
      <c r="A1146" s="1" t="s">
        <v>1226</v>
      </c>
      <c r="B1146" s="1" t="s">
        <v>56</v>
      </c>
      <c r="C1146" s="1" t="s">
        <v>57</v>
      </c>
      <c r="D1146" s="1" t="s">
        <v>58</v>
      </c>
      <c r="E1146" s="1" t="s">
        <v>44</v>
      </c>
      <c r="F1146" s="1" t="s">
        <v>127</v>
      </c>
      <c r="G1146" s="1" t="s">
        <v>59</v>
      </c>
      <c r="H1146" s="2">
        <v>45412</v>
      </c>
      <c r="I1146" s="1" t="s">
        <v>66</v>
      </c>
      <c r="J1146" s="1" t="s">
        <v>1119</v>
      </c>
      <c r="K1146" s="1">
        <v>5</v>
      </c>
      <c r="L1146" s="1" t="s">
        <v>1120</v>
      </c>
      <c r="M1146" s="1">
        <v>2</v>
      </c>
      <c r="N1146" s="1">
        <v>461</v>
      </c>
      <c r="O1146" s="1">
        <v>40</v>
      </c>
      <c r="P1146" s="2">
        <v>45616</v>
      </c>
      <c r="Q1146" s="1"/>
    </row>
    <row r="1147" spans="1:17" x14ac:dyDescent="0.35">
      <c r="A1147" s="1" t="s">
        <v>1227</v>
      </c>
      <c r="B1147" s="1" t="s">
        <v>78</v>
      </c>
      <c r="C1147" s="1" t="s">
        <v>79</v>
      </c>
      <c r="D1147" s="1" t="s">
        <v>80</v>
      </c>
      <c r="E1147" s="1" t="s">
        <v>23</v>
      </c>
      <c r="F1147" s="1" t="s">
        <v>127</v>
      </c>
      <c r="G1147" s="1" t="s">
        <v>74</v>
      </c>
      <c r="H1147" s="2">
        <v>45429</v>
      </c>
      <c r="I1147" s="1" t="s">
        <v>26</v>
      </c>
      <c r="J1147" s="1" t="s">
        <v>1119</v>
      </c>
      <c r="K1147" s="1">
        <v>5</v>
      </c>
      <c r="L1147" s="1" t="s">
        <v>1120</v>
      </c>
      <c r="M1147" s="1">
        <v>2</v>
      </c>
      <c r="N1147" s="1">
        <v>552</v>
      </c>
      <c r="O1147" s="1">
        <v>40</v>
      </c>
      <c r="P1147" s="2">
        <v>45543</v>
      </c>
      <c r="Q1147" s="1"/>
    </row>
    <row r="1148" spans="1:17" x14ac:dyDescent="0.35">
      <c r="A1148" s="1" t="s">
        <v>1228</v>
      </c>
      <c r="B1148" s="1" t="s">
        <v>61</v>
      </c>
      <c r="C1148" s="1" t="s">
        <v>62</v>
      </c>
      <c r="D1148" s="1" t="s">
        <v>63</v>
      </c>
      <c r="E1148" s="1" t="s">
        <v>47</v>
      </c>
      <c r="F1148" s="1" t="s">
        <v>127</v>
      </c>
      <c r="G1148" s="1" t="s">
        <v>33</v>
      </c>
      <c r="H1148" s="2">
        <v>45353</v>
      </c>
      <c r="I1148" s="1" t="s">
        <v>26</v>
      </c>
      <c r="J1148" s="1" t="s">
        <v>1119</v>
      </c>
      <c r="K1148" s="1">
        <v>5</v>
      </c>
      <c r="L1148" s="1" t="s">
        <v>1120</v>
      </c>
      <c r="M1148" s="1">
        <v>2</v>
      </c>
      <c r="N1148" s="1">
        <v>893</v>
      </c>
      <c r="O1148" s="1">
        <v>100</v>
      </c>
      <c r="P1148" s="2">
        <v>45425</v>
      </c>
      <c r="Q1148" s="1"/>
    </row>
    <row r="1149" spans="1:17" x14ac:dyDescent="0.35">
      <c r="A1149" s="1" t="s">
        <v>1229</v>
      </c>
      <c r="B1149" s="1" t="s">
        <v>56</v>
      </c>
      <c r="C1149" s="1" t="s">
        <v>57</v>
      </c>
      <c r="D1149" s="1" t="s">
        <v>58</v>
      </c>
      <c r="E1149" s="1" t="s">
        <v>76</v>
      </c>
      <c r="F1149" s="1" t="s">
        <v>127</v>
      </c>
      <c r="G1149" s="1" t="s">
        <v>39</v>
      </c>
      <c r="H1149" s="2">
        <v>45318</v>
      </c>
      <c r="I1149" s="1" t="s">
        <v>26</v>
      </c>
      <c r="J1149" s="1" t="s">
        <v>1119</v>
      </c>
      <c r="K1149" s="1">
        <v>5</v>
      </c>
      <c r="L1149" s="1" t="s">
        <v>1120</v>
      </c>
      <c r="M1149" s="1">
        <v>2</v>
      </c>
      <c r="N1149" s="1">
        <v>233</v>
      </c>
      <c r="O1149" s="1">
        <v>90</v>
      </c>
      <c r="P1149" s="2">
        <v>45477</v>
      </c>
      <c r="Q1149" s="1"/>
    </row>
    <row r="1150" spans="1:17" x14ac:dyDescent="0.35">
      <c r="A1150" s="1" t="s">
        <v>1230</v>
      </c>
      <c r="B1150" s="1" t="s">
        <v>78</v>
      </c>
      <c r="C1150" s="1" t="s">
        <v>79</v>
      </c>
      <c r="D1150" s="1" t="s">
        <v>80</v>
      </c>
      <c r="E1150" s="1" t="s">
        <v>44</v>
      </c>
      <c r="F1150" s="1" t="s">
        <v>127</v>
      </c>
      <c r="G1150" s="1" t="s">
        <v>48</v>
      </c>
      <c r="H1150" s="2">
        <v>45387</v>
      </c>
      <c r="I1150" s="1" t="s">
        <v>66</v>
      </c>
      <c r="J1150" s="1" t="s">
        <v>1119</v>
      </c>
      <c r="K1150" s="1">
        <v>5</v>
      </c>
      <c r="L1150" s="1" t="s">
        <v>1120</v>
      </c>
      <c r="M1150" s="1">
        <v>2</v>
      </c>
      <c r="N1150" s="1">
        <v>213</v>
      </c>
      <c r="O1150" s="1">
        <v>30</v>
      </c>
      <c r="P1150" s="2">
        <v>45739</v>
      </c>
      <c r="Q1150" s="1"/>
    </row>
    <row r="1151" spans="1:17" x14ac:dyDescent="0.35">
      <c r="A1151" s="1" t="s">
        <v>1231</v>
      </c>
      <c r="B1151" s="1" t="s">
        <v>20</v>
      </c>
      <c r="C1151" s="1" t="s">
        <v>21</v>
      </c>
      <c r="D1151" s="1" t="s">
        <v>22</v>
      </c>
      <c r="E1151" s="1" t="s">
        <v>64</v>
      </c>
      <c r="F1151" s="1" t="s">
        <v>127</v>
      </c>
      <c r="G1151" s="1" t="s">
        <v>85</v>
      </c>
      <c r="H1151" s="2">
        <v>45428</v>
      </c>
      <c r="I1151" s="1" t="s">
        <v>26</v>
      </c>
      <c r="J1151" s="1" t="s">
        <v>1119</v>
      </c>
      <c r="K1151" s="1">
        <v>5</v>
      </c>
      <c r="L1151" s="1" t="s">
        <v>1120</v>
      </c>
      <c r="M1151" s="1">
        <v>2</v>
      </c>
      <c r="N1151" s="1">
        <v>364</v>
      </c>
      <c r="O1151" s="1">
        <v>40</v>
      </c>
      <c r="P1151" s="2">
        <v>45554</v>
      </c>
      <c r="Q1151" s="1"/>
    </row>
    <row r="1152" spans="1:17" x14ac:dyDescent="0.35">
      <c r="A1152" s="1" t="s">
        <v>1232</v>
      </c>
      <c r="B1152" s="1" t="s">
        <v>61</v>
      </c>
      <c r="C1152" s="1" t="s">
        <v>62</v>
      </c>
      <c r="D1152" s="1" t="s">
        <v>63</v>
      </c>
      <c r="E1152" s="1" t="s">
        <v>103</v>
      </c>
      <c r="F1152" s="1" t="s">
        <v>127</v>
      </c>
      <c r="G1152" s="1" t="s">
        <v>85</v>
      </c>
      <c r="H1152" s="2">
        <v>45312</v>
      </c>
      <c r="I1152" s="1" t="s">
        <v>26</v>
      </c>
      <c r="J1152" s="1" t="s">
        <v>1119</v>
      </c>
      <c r="K1152" s="1">
        <v>5</v>
      </c>
      <c r="L1152" s="1" t="s">
        <v>1120</v>
      </c>
      <c r="M1152" s="1">
        <v>2</v>
      </c>
      <c r="N1152" s="1">
        <v>946</v>
      </c>
      <c r="O1152" s="1">
        <v>70</v>
      </c>
      <c r="P1152" s="2">
        <v>45454</v>
      </c>
      <c r="Q1152" s="1"/>
    </row>
    <row r="1153" spans="1:17" x14ac:dyDescent="0.35">
      <c r="A1153" s="1" t="s">
        <v>1233</v>
      </c>
      <c r="B1153" s="1" t="s">
        <v>51</v>
      </c>
      <c r="C1153" s="1" t="s">
        <v>52</v>
      </c>
      <c r="D1153" s="1" t="s">
        <v>53</v>
      </c>
      <c r="E1153" s="1" t="s">
        <v>103</v>
      </c>
      <c r="F1153" s="1" t="s">
        <v>127</v>
      </c>
      <c r="G1153" s="1" t="s">
        <v>87</v>
      </c>
      <c r="H1153" s="2">
        <v>45347</v>
      </c>
      <c r="I1153" s="1" t="s">
        <v>26</v>
      </c>
      <c r="J1153" s="1" t="s">
        <v>1119</v>
      </c>
      <c r="K1153" s="1">
        <v>5</v>
      </c>
      <c r="L1153" s="1" t="s">
        <v>1120</v>
      </c>
      <c r="M1153" s="1">
        <v>2</v>
      </c>
      <c r="N1153" s="1">
        <v>618</v>
      </c>
      <c r="O1153" s="1">
        <v>30</v>
      </c>
      <c r="P1153" s="2">
        <v>45708</v>
      </c>
      <c r="Q1153" s="1"/>
    </row>
    <row r="1154" spans="1:17" x14ac:dyDescent="0.35">
      <c r="A1154" s="1" t="s">
        <v>1234</v>
      </c>
      <c r="B1154" s="1" t="s">
        <v>61</v>
      </c>
      <c r="C1154" s="1" t="s">
        <v>62</v>
      </c>
      <c r="D1154" s="1" t="s">
        <v>63</v>
      </c>
      <c r="E1154" s="1" t="s">
        <v>47</v>
      </c>
      <c r="F1154" s="1" t="s">
        <v>127</v>
      </c>
      <c r="G1154" s="1" t="s">
        <v>48</v>
      </c>
      <c r="H1154" s="2">
        <v>45300</v>
      </c>
      <c r="I1154" s="1" t="s">
        <v>66</v>
      </c>
      <c r="J1154" s="1" t="s">
        <v>1119</v>
      </c>
      <c r="K1154" s="1">
        <v>5</v>
      </c>
      <c r="L1154" s="1" t="s">
        <v>1120</v>
      </c>
      <c r="M1154" s="1">
        <v>2</v>
      </c>
      <c r="N1154" s="1">
        <v>825</v>
      </c>
      <c r="O1154" s="1">
        <v>30</v>
      </c>
      <c r="P1154" s="2">
        <v>45488</v>
      </c>
      <c r="Q1154" s="1"/>
    </row>
    <row r="1155" spans="1:17" x14ac:dyDescent="0.35">
      <c r="A1155" s="1" t="s">
        <v>1235</v>
      </c>
      <c r="B1155" s="1" t="s">
        <v>56</v>
      </c>
      <c r="C1155" s="1" t="s">
        <v>57</v>
      </c>
      <c r="D1155" s="1" t="s">
        <v>58</v>
      </c>
      <c r="E1155" s="1" t="s">
        <v>103</v>
      </c>
      <c r="F1155" s="1" t="s">
        <v>127</v>
      </c>
      <c r="G1155" s="1" t="s">
        <v>85</v>
      </c>
      <c r="H1155" s="2">
        <v>45419</v>
      </c>
      <c r="I1155" s="1" t="s">
        <v>66</v>
      </c>
      <c r="J1155" s="1" t="s">
        <v>1119</v>
      </c>
      <c r="K1155" s="1">
        <v>5</v>
      </c>
      <c r="L1155" s="1" t="s">
        <v>1120</v>
      </c>
      <c r="M1155" s="1">
        <v>2</v>
      </c>
      <c r="N1155" s="1">
        <v>1188</v>
      </c>
      <c r="O1155" s="1">
        <v>40</v>
      </c>
      <c r="P1155" s="2">
        <v>45639</v>
      </c>
      <c r="Q1155" s="1"/>
    </row>
    <row r="1156" spans="1:17" x14ac:dyDescent="0.35">
      <c r="A1156" s="1" t="s">
        <v>1236</v>
      </c>
      <c r="B1156" s="1" t="s">
        <v>61</v>
      </c>
      <c r="C1156" s="1" t="s">
        <v>62</v>
      </c>
      <c r="D1156" s="1" t="s">
        <v>63</v>
      </c>
      <c r="E1156" s="1" t="s">
        <v>54</v>
      </c>
      <c r="F1156" s="1" t="s">
        <v>127</v>
      </c>
      <c r="G1156" s="1" t="s">
        <v>87</v>
      </c>
      <c r="H1156" s="2">
        <v>45406</v>
      </c>
      <c r="I1156" s="1" t="s">
        <v>66</v>
      </c>
      <c r="J1156" s="1" t="s">
        <v>1119</v>
      </c>
      <c r="K1156" s="1">
        <v>5</v>
      </c>
      <c r="L1156" s="1" t="s">
        <v>1120</v>
      </c>
      <c r="M1156" s="1">
        <v>2</v>
      </c>
      <c r="N1156" s="1">
        <v>1084</v>
      </c>
      <c r="O1156" s="1">
        <v>40</v>
      </c>
      <c r="P1156" s="2">
        <v>45589</v>
      </c>
      <c r="Q1156" s="1"/>
    </row>
    <row r="1157" spans="1:17" x14ac:dyDescent="0.35">
      <c r="A1157" s="1" t="s">
        <v>1237</v>
      </c>
      <c r="B1157" s="1" t="s">
        <v>29</v>
      </c>
      <c r="C1157" s="1" t="s">
        <v>30</v>
      </c>
      <c r="D1157" s="1" t="s">
        <v>31</v>
      </c>
      <c r="E1157" s="1" t="s">
        <v>47</v>
      </c>
      <c r="F1157" s="1" t="s">
        <v>127</v>
      </c>
      <c r="G1157" s="1" t="s">
        <v>48</v>
      </c>
      <c r="H1157" s="2">
        <v>45375</v>
      </c>
      <c r="I1157" s="1" t="s">
        <v>49</v>
      </c>
      <c r="J1157" s="1" t="s">
        <v>1119</v>
      </c>
      <c r="K1157" s="1">
        <v>5</v>
      </c>
      <c r="L1157" s="1" t="s">
        <v>1120</v>
      </c>
      <c r="M1157" s="1">
        <v>2</v>
      </c>
      <c r="N1157" s="1">
        <v>900</v>
      </c>
      <c r="O1157" s="1">
        <v>20</v>
      </c>
      <c r="P1157" s="2">
        <v>45531</v>
      </c>
      <c r="Q1157" s="1"/>
    </row>
    <row r="1158" spans="1:17" x14ac:dyDescent="0.35">
      <c r="A1158" s="1" t="s">
        <v>1238</v>
      </c>
      <c r="B1158" s="1" t="s">
        <v>41</v>
      </c>
      <c r="C1158" s="1" t="s">
        <v>42</v>
      </c>
      <c r="D1158" s="1" t="s">
        <v>43</v>
      </c>
      <c r="E1158" s="1" t="s">
        <v>100</v>
      </c>
      <c r="F1158" s="1" t="s">
        <v>127</v>
      </c>
      <c r="G1158" s="1" t="s">
        <v>85</v>
      </c>
      <c r="H1158" s="2">
        <v>45366</v>
      </c>
      <c r="I1158" s="1" t="s">
        <v>26</v>
      </c>
      <c r="J1158" s="1" t="s">
        <v>1119</v>
      </c>
      <c r="K1158" s="1">
        <v>5</v>
      </c>
      <c r="L1158" s="1" t="s">
        <v>1120</v>
      </c>
      <c r="M1158" s="1">
        <v>2</v>
      </c>
      <c r="N1158" s="1">
        <v>744</v>
      </c>
      <c r="O1158" s="1">
        <v>40</v>
      </c>
      <c r="P1158" s="2">
        <v>45518</v>
      </c>
      <c r="Q1158" s="1"/>
    </row>
    <row r="1159" spans="1:17" x14ac:dyDescent="0.35">
      <c r="A1159" s="1" t="s">
        <v>1239</v>
      </c>
      <c r="B1159" s="1" t="s">
        <v>61</v>
      </c>
      <c r="C1159" s="1" t="s">
        <v>62</v>
      </c>
      <c r="D1159" s="1" t="s">
        <v>63</v>
      </c>
      <c r="E1159" s="1" t="s">
        <v>68</v>
      </c>
      <c r="F1159" s="1" t="s">
        <v>127</v>
      </c>
      <c r="G1159" s="1" t="s">
        <v>74</v>
      </c>
      <c r="H1159" s="2">
        <v>45375</v>
      </c>
      <c r="I1159" s="1" t="s">
        <v>26</v>
      </c>
      <c r="J1159" s="1" t="s">
        <v>1119</v>
      </c>
      <c r="K1159" s="1">
        <v>5</v>
      </c>
      <c r="L1159" s="1" t="s">
        <v>1120</v>
      </c>
      <c r="M1159" s="1">
        <v>2</v>
      </c>
      <c r="N1159" s="1">
        <v>1139</v>
      </c>
      <c r="O1159" s="1">
        <v>20</v>
      </c>
      <c r="P1159" s="2">
        <v>45444</v>
      </c>
      <c r="Q1159" s="1"/>
    </row>
    <row r="1160" spans="1:17" x14ac:dyDescent="0.35">
      <c r="A1160" s="1" t="s">
        <v>1240</v>
      </c>
      <c r="B1160" s="1" t="s">
        <v>35</v>
      </c>
      <c r="C1160" s="1" t="s">
        <v>36</v>
      </c>
      <c r="D1160" s="1" t="s">
        <v>37</v>
      </c>
      <c r="E1160" s="1" t="s">
        <v>32</v>
      </c>
      <c r="F1160" s="1" t="s">
        <v>127</v>
      </c>
      <c r="G1160" s="1" t="s">
        <v>87</v>
      </c>
      <c r="H1160" s="2">
        <v>45425</v>
      </c>
      <c r="I1160" s="1" t="s">
        <v>26</v>
      </c>
      <c r="J1160" s="1" t="s">
        <v>1119</v>
      </c>
      <c r="K1160" s="1">
        <v>5</v>
      </c>
      <c r="L1160" s="1" t="s">
        <v>1120</v>
      </c>
      <c r="M1160" s="1">
        <v>2</v>
      </c>
      <c r="N1160" s="1">
        <v>917</v>
      </c>
      <c r="O1160" s="1">
        <v>30</v>
      </c>
      <c r="P1160" s="2">
        <v>45482</v>
      </c>
      <c r="Q1160" s="1"/>
    </row>
    <row r="1161" spans="1:17" x14ac:dyDescent="0.35">
      <c r="A1161" s="1" t="s">
        <v>1241</v>
      </c>
      <c r="B1161" s="1" t="s">
        <v>71</v>
      </c>
      <c r="C1161" s="1" t="s">
        <v>72</v>
      </c>
      <c r="D1161" s="1" t="s">
        <v>73</v>
      </c>
      <c r="E1161" s="1" t="s">
        <v>68</v>
      </c>
      <c r="F1161" s="1" t="s">
        <v>127</v>
      </c>
      <c r="G1161" s="1" t="s">
        <v>48</v>
      </c>
      <c r="H1161" s="2">
        <v>45417</v>
      </c>
      <c r="I1161" s="1" t="s">
        <v>49</v>
      </c>
      <c r="J1161" s="1" t="s">
        <v>1119</v>
      </c>
      <c r="K1161" s="1">
        <v>5</v>
      </c>
      <c r="L1161" s="1" t="s">
        <v>1120</v>
      </c>
      <c r="M1161" s="1">
        <v>2</v>
      </c>
      <c r="N1161" s="1">
        <v>981</v>
      </c>
      <c r="O1161" s="1">
        <v>20</v>
      </c>
      <c r="P1161" s="2">
        <v>45481</v>
      </c>
      <c r="Q1161" s="1"/>
    </row>
    <row r="1162" spans="1:17" x14ac:dyDescent="0.35">
      <c r="A1162" s="1" t="s">
        <v>1242</v>
      </c>
      <c r="B1162" s="1" t="s">
        <v>78</v>
      </c>
      <c r="C1162" s="1" t="s">
        <v>79</v>
      </c>
      <c r="D1162" s="1" t="s">
        <v>80</v>
      </c>
      <c r="E1162" s="1" t="s">
        <v>103</v>
      </c>
      <c r="F1162" s="1" t="s">
        <v>127</v>
      </c>
      <c r="G1162" s="1" t="s">
        <v>39</v>
      </c>
      <c r="H1162" s="2">
        <v>45437</v>
      </c>
      <c r="I1162" s="1" t="s">
        <v>66</v>
      </c>
      <c r="J1162" s="1" t="s">
        <v>1119</v>
      </c>
      <c r="K1162" s="1">
        <v>5</v>
      </c>
      <c r="L1162" s="1" t="s">
        <v>1120</v>
      </c>
      <c r="M1162" s="1">
        <v>2</v>
      </c>
      <c r="N1162" s="1">
        <v>363</v>
      </c>
      <c r="O1162" s="1">
        <v>60</v>
      </c>
      <c r="P1162" s="2">
        <v>45578</v>
      </c>
      <c r="Q1162" s="1"/>
    </row>
    <row r="1163" spans="1:17" x14ac:dyDescent="0.35">
      <c r="A1163" s="1" t="s">
        <v>1243</v>
      </c>
      <c r="B1163" s="1" t="s">
        <v>71</v>
      </c>
      <c r="C1163" s="1" t="s">
        <v>72</v>
      </c>
      <c r="D1163" s="1" t="s">
        <v>73</v>
      </c>
      <c r="E1163" s="1" t="s">
        <v>103</v>
      </c>
      <c r="F1163" s="1" t="s">
        <v>127</v>
      </c>
      <c r="G1163" s="1" t="s">
        <v>33</v>
      </c>
      <c r="H1163" s="2">
        <v>45309</v>
      </c>
      <c r="I1163" s="1" t="s">
        <v>26</v>
      </c>
      <c r="J1163" s="1" t="s">
        <v>1119</v>
      </c>
      <c r="K1163" s="1">
        <v>5</v>
      </c>
      <c r="L1163" s="1" t="s">
        <v>1120</v>
      </c>
      <c r="M1163" s="1">
        <v>2</v>
      </c>
      <c r="N1163" s="1">
        <v>579</v>
      </c>
      <c r="O1163" s="1">
        <v>70</v>
      </c>
      <c r="P1163" s="2">
        <v>45366</v>
      </c>
      <c r="Q1163" s="1"/>
    </row>
    <row r="1164" spans="1:17" x14ac:dyDescent="0.35">
      <c r="A1164" s="1" t="s">
        <v>1244</v>
      </c>
      <c r="B1164" s="1" t="s">
        <v>56</v>
      </c>
      <c r="C1164" s="1" t="s">
        <v>57</v>
      </c>
      <c r="D1164" s="1" t="s">
        <v>58</v>
      </c>
      <c r="E1164" s="1" t="s">
        <v>47</v>
      </c>
      <c r="F1164" s="1" t="s">
        <v>127</v>
      </c>
      <c r="G1164" s="1" t="s">
        <v>39</v>
      </c>
      <c r="H1164" s="2">
        <v>45383</v>
      </c>
      <c r="I1164" s="1" t="s">
        <v>26</v>
      </c>
      <c r="J1164" s="1" t="s">
        <v>1119</v>
      </c>
      <c r="K1164" s="1">
        <v>5</v>
      </c>
      <c r="L1164" s="1" t="s">
        <v>1120</v>
      </c>
      <c r="M1164" s="1">
        <v>2</v>
      </c>
      <c r="N1164" s="1">
        <v>995</v>
      </c>
      <c r="O1164" s="1">
        <v>60</v>
      </c>
      <c r="P1164" s="2">
        <v>45553</v>
      </c>
      <c r="Q1164" s="1"/>
    </row>
    <row r="1165" spans="1:17" x14ac:dyDescent="0.35">
      <c r="A1165" s="1" t="s">
        <v>1245</v>
      </c>
      <c r="B1165" s="1" t="s">
        <v>35</v>
      </c>
      <c r="C1165" s="1" t="s">
        <v>36</v>
      </c>
      <c r="D1165" s="1" t="s">
        <v>37</v>
      </c>
      <c r="E1165" s="1" t="s">
        <v>23</v>
      </c>
      <c r="F1165" s="1" t="s">
        <v>127</v>
      </c>
      <c r="G1165" s="1" t="s">
        <v>48</v>
      </c>
      <c r="H1165" s="2">
        <v>45334</v>
      </c>
      <c r="I1165" s="1" t="s">
        <v>26</v>
      </c>
      <c r="J1165" s="1" t="s">
        <v>1119</v>
      </c>
      <c r="K1165" s="1">
        <v>5</v>
      </c>
      <c r="L1165" s="1" t="s">
        <v>1120</v>
      </c>
      <c r="M1165" s="1">
        <v>2</v>
      </c>
      <c r="N1165" s="1">
        <v>1078</v>
      </c>
      <c r="O1165" s="1">
        <v>50</v>
      </c>
      <c r="P1165" s="2">
        <v>45599</v>
      </c>
      <c r="Q1165" s="1"/>
    </row>
    <row r="1166" spans="1:17" x14ac:dyDescent="0.35">
      <c r="A1166" s="1" t="s">
        <v>1246</v>
      </c>
      <c r="B1166" s="1" t="s">
        <v>41</v>
      </c>
      <c r="C1166" s="1" t="s">
        <v>42</v>
      </c>
      <c r="D1166" s="1" t="s">
        <v>43</v>
      </c>
      <c r="E1166" s="1" t="s">
        <v>47</v>
      </c>
      <c r="F1166" s="1" t="s">
        <v>127</v>
      </c>
      <c r="G1166" s="1" t="s">
        <v>87</v>
      </c>
      <c r="H1166" s="2">
        <v>45382</v>
      </c>
      <c r="I1166" s="1" t="s">
        <v>49</v>
      </c>
      <c r="J1166" s="1" t="s">
        <v>1119</v>
      </c>
      <c r="K1166" s="1">
        <v>5</v>
      </c>
      <c r="L1166" s="1" t="s">
        <v>1120</v>
      </c>
      <c r="M1166" s="1">
        <v>2</v>
      </c>
      <c r="N1166" s="1">
        <v>786</v>
      </c>
      <c r="O1166" s="1">
        <v>30</v>
      </c>
      <c r="P1166" s="2">
        <v>45539</v>
      </c>
      <c r="Q1166" s="1"/>
    </row>
    <row r="1167" spans="1:17" x14ac:dyDescent="0.35">
      <c r="A1167" s="1" t="s">
        <v>1247</v>
      </c>
      <c r="B1167" s="1" t="s">
        <v>56</v>
      </c>
      <c r="C1167" s="1" t="s">
        <v>57</v>
      </c>
      <c r="D1167" s="1" t="s">
        <v>58</v>
      </c>
      <c r="E1167" s="1" t="s">
        <v>124</v>
      </c>
      <c r="F1167" s="1" t="s">
        <v>127</v>
      </c>
      <c r="G1167" s="1" t="s">
        <v>48</v>
      </c>
      <c r="H1167" s="2">
        <v>45360</v>
      </c>
      <c r="I1167" s="1" t="s">
        <v>66</v>
      </c>
      <c r="J1167" s="1" t="s">
        <v>1119</v>
      </c>
      <c r="K1167" s="1">
        <v>5</v>
      </c>
      <c r="L1167" s="1" t="s">
        <v>1120</v>
      </c>
      <c r="M1167" s="1">
        <v>2</v>
      </c>
      <c r="N1167" s="1">
        <v>827</v>
      </c>
      <c r="O1167" s="1">
        <v>100</v>
      </c>
      <c r="P1167" s="2">
        <v>45700</v>
      </c>
      <c r="Q1167" s="1"/>
    </row>
    <row r="1168" spans="1:17" x14ac:dyDescent="0.35">
      <c r="A1168" s="1" t="s">
        <v>1248</v>
      </c>
      <c r="B1168" s="1" t="s">
        <v>61</v>
      </c>
      <c r="C1168" s="1" t="s">
        <v>62</v>
      </c>
      <c r="D1168" s="1" t="s">
        <v>63</v>
      </c>
      <c r="E1168" s="1" t="s">
        <v>23</v>
      </c>
      <c r="F1168" s="1" t="s">
        <v>127</v>
      </c>
      <c r="G1168" s="1" t="s">
        <v>48</v>
      </c>
      <c r="H1168" s="2">
        <v>45303</v>
      </c>
      <c r="I1168" s="1" t="s">
        <v>66</v>
      </c>
      <c r="J1168" s="1" t="s">
        <v>1119</v>
      </c>
      <c r="K1168" s="1">
        <v>5</v>
      </c>
      <c r="L1168" s="1" t="s">
        <v>1120</v>
      </c>
      <c r="M1168" s="1">
        <v>2</v>
      </c>
      <c r="N1168" s="1">
        <v>741</v>
      </c>
      <c r="O1168" s="1">
        <v>20</v>
      </c>
      <c r="P1168" s="2">
        <v>45547</v>
      </c>
      <c r="Q1168" s="1"/>
    </row>
    <row r="1169" spans="1:17" x14ac:dyDescent="0.35">
      <c r="A1169" s="1" t="s">
        <v>1249</v>
      </c>
      <c r="B1169" s="1" t="s">
        <v>56</v>
      </c>
      <c r="C1169" s="1" t="s">
        <v>57</v>
      </c>
      <c r="D1169" s="1" t="s">
        <v>58</v>
      </c>
      <c r="E1169" s="1" t="s">
        <v>44</v>
      </c>
      <c r="F1169" s="1" t="s">
        <v>127</v>
      </c>
      <c r="G1169" s="1" t="s">
        <v>25</v>
      </c>
      <c r="H1169" s="2">
        <v>45403</v>
      </c>
      <c r="I1169" s="1" t="s">
        <v>66</v>
      </c>
      <c r="J1169" s="1" t="s">
        <v>1119</v>
      </c>
      <c r="K1169" s="1">
        <v>5</v>
      </c>
      <c r="L1169" s="1" t="s">
        <v>1120</v>
      </c>
      <c r="M1169" s="1">
        <v>2</v>
      </c>
      <c r="N1169" s="1">
        <v>614</v>
      </c>
      <c r="O1169" s="1">
        <v>20</v>
      </c>
      <c r="P1169" s="2">
        <v>45676</v>
      </c>
      <c r="Q1169" s="1"/>
    </row>
    <row r="1170" spans="1:17" x14ac:dyDescent="0.35">
      <c r="A1170" s="1" t="s">
        <v>1250</v>
      </c>
      <c r="B1170" s="1" t="s">
        <v>35</v>
      </c>
      <c r="C1170" s="1" t="s">
        <v>36</v>
      </c>
      <c r="D1170" s="1" t="s">
        <v>37</v>
      </c>
      <c r="E1170" s="1" t="s">
        <v>120</v>
      </c>
      <c r="F1170" s="1" t="s">
        <v>127</v>
      </c>
      <c r="G1170" s="1" t="s">
        <v>74</v>
      </c>
      <c r="H1170" s="2">
        <v>45394</v>
      </c>
      <c r="I1170" s="1" t="s">
        <v>26</v>
      </c>
      <c r="J1170" s="1" t="s">
        <v>1119</v>
      </c>
      <c r="K1170" s="1">
        <v>5</v>
      </c>
      <c r="L1170" s="1" t="s">
        <v>1120</v>
      </c>
      <c r="M1170" s="1">
        <v>2</v>
      </c>
      <c r="N1170" s="1">
        <v>907</v>
      </c>
      <c r="O1170" s="1">
        <v>40</v>
      </c>
      <c r="P1170" s="2">
        <v>45687</v>
      </c>
      <c r="Q1170" s="1"/>
    </row>
    <row r="1171" spans="1:17" x14ac:dyDescent="0.35">
      <c r="A1171" s="1" t="s">
        <v>1251</v>
      </c>
      <c r="B1171" s="1" t="s">
        <v>56</v>
      </c>
      <c r="C1171" s="1" t="s">
        <v>57</v>
      </c>
      <c r="D1171" s="1" t="s">
        <v>58</v>
      </c>
      <c r="E1171" s="1" t="s">
        <v>47</v>
      </c>
      <c r="F1171" s="1" t="s">
        <v>127</v>
      </c>
      <c r="G1171" s="1" t="s">
        <v>85</v>
      </c>
      <c r="H1171" s="2">
        <v>45374</v>
      </c>
      <c r="I1171" s="1" t="s">
        <v>26</v>
      </c>
      <c r="J1171" s="1" t="s">
        <v>1119</v>
      </c>
      <c r="K1171" s="1">
        <v>5</v>
      </c>
      <c r="L1171" s="1" t="s">
        <v>1120</v>
      </c>
      <c r="M1171" s="1">
        <v>2</v>
      </c>
      <c r="N1171" s="1">
        <v>646</v>
      </c>
      <c r="O1171" s="1">
        <v>60</v>
      </c>
      <c r="P1171" s="2">
        <v>45410</v>
      </c>
      <c r="Q1171" s="1"/>
    </row>
    <row r="1172" spans="1:17" x14ac:dyDescent="0.35">
      <c r="A1172" s="1" t="s">
        <v>1252</v>
      </c>
      <c r="B1172" s="1" t="s">
        <v>20</v>
      </c>
      <c r="C1172" s="1" t="s">
        <v>21</v>
      </c>
      <c r="D1172" s="1" t="s">
        <v>22</v>
      </c>
      <c r="E1172" s="1" t="s">
        <v>100</v>
      </c>
      <c r="F1172" s="1" t="s">
        <v>127</v>
      </c>
      <c r="G1172" s="1" t="s">
        <v>48</v>
      </c>
      <c r="H1172" s="2">
        <v>45440</v>
      </c>
      <c r="I1172" s="1" t="s">
        <v>66</v>
      </c>
      <c r="J1172" s="1" t="s">
        <v>1119</v>
      </c>
      <c r="K1172" s="1">
        <v>5</v>
      </c>
      <c r="L1172" s="1" t="s">
        <v>1120</v>
      </c>
      <c r="M1172" s="1">
        <v>2</v>
      </c>
      <c r="N1172" s="1">
        <v>355</v>
      </c>
      <c r="O1172" s="1">
        <v>20</v>
      </c>
      <c r="P1172" s="2">
        <v>45732</v>
      </c>
      <c r="Q1172" s="1"/>
    </row>
    <row r="1173" spans="1:17" x14ac:dyDescent="0.35">
      <c r="A1173" s="1" t="s">
        <v>1253</v>
      </c>
      <c r="B1173" s="1" t="s">
        <v>61</v>
      </c>
      <c r="C1173" s="1" t="s">
        <v>62</v>
      </c>
      <c r="D1173" s="1" t="s">
        <v>63</v>
      </c>
      <c r="E1173" s="1" t="s">
        <v>76</v>
      </c>
      <c r="F1173" s="1" t="s">
        <v>127</v>
      </c>
      <c r="G1173" s="1" t="s">
        <v>74</v>
      </c>
      <c r="H1173" s="2">
        <v>45369</v>
      </c>
      <c r="I1173" s="1" t="s">
        <v>26</v>
      </c>
      <c r="J1173" s="1" t="s">
        <v>1119</v>
      </c>
      <c r="K1173" s="1">
        <v>5</v>
      </c>
      <c r="L1173" s="1" t="s">
        <v>1120</v>
      </c>
      <c r="M1173" s="1">
        <v>2</v>
      </c>
      <c r="N1173" s="1">
        <v>1112</v>
      </c>
      <c r="O1173" s="1">
        <v>40</v>
      </c>
      <c r="P1173" s="2">
        <v>45622</v>
      </c>
      <c r="Q1173" s="1"/>
    </row>
    <row r="1174" spans="1:17" x14ac:dyDescent="0.35">
      <c r="A1174" s="1" t="s">
        <v>1254</v>
      </c>
      <c r="B1174" s="1" t="s">
        <v>56</v>
      </c>
      <c r="C1174" s="1" t="s">
        <v>57</v>
      </c>
      <c r="D1174" s="1" t="s">
        <v>58</v>
      </c>
      <c r="E1174" s="1" t="s">
        <v>103</v>
      </c>
      <c r="F1174" s="1" t="s">
        <v>127</v>
      </c>
      <c r="G1174" s="1" t="s">
        <v>25</v>
      </c>
      <c r="H1174" s="2">
        <v>45414</v>
      </c>
      <c r="I1174" s="1" t="s">
        <v>66</v>
      </c>
      <c r="J1174" s="1" t="s">
        <v>1119</v>
      </c>
      <c r="K1174" s="1">
        <v>5</v>
      </c>
      <c r="L1174" s="1" t="s">
        <v>1120</v>
      </c>
      <c r="M1174" s="1">
        <v>2</v>
      </c>
      <c r="N1174" s="1">
        <v>206</v>
      </c>
      <c r="O1174" s="1">
        <v>10</v>
      </c>
      <c r="P1174" s="2">
        <v>45742</v>
      </c>
      <c r="Q1174" s="1"/>
    </row>
    <row r="1175" spans="1:17" x14ac:dyDescent="0.35">
      <c r="A1175" s="1" t="s">
        <v>1255</v>
      </c>
      <c r="B1175" s="1" t="s">
        <v>51</v>
      </c>
      <c r="C1175" s="1" t="s">
        <v>52</v>
      </c>
      <c r="D1175" s="1" t="s">
        <v>53</v>
      </c>
      <c r="E1175" s="1" t="s">
        <v>47</v>
      </c>
      <c r="F1175" s="1" t="s">
        <v>127</v>
      </c>
      <c r="G1175" s="1" t="s">
        <v>48</v>
      </c>
      <c r="H1175" s="2">
        <v>45374</v>
      </c>
      <c r="I1175" s="1" t="s">
        <v>66</v>
      </c>
      <c r="J1175" s="1" t="s">
        <v>1119</v>
      </c>
      <c r="K1175" s="1">
        <v>5</v>
      </c>
      <c r="L1175" s="1" t="s">
        <v>1120</v>
      </c>
      <c r="M1175" s="1">
        <v>2</v>
      </c>
      <c r="N1175" s="1">
        <v>683</v>
      </c>
      <c r="O1175" s="1">
        <v>40</v>
      </c>
      <c r="P1175" s="2">
        <v>45589</v>
      </c>
      <c r="Q1175" s="1"/>
    </row>
    <row r="1176" spans="1:17" x14ac:dyDescent="0.35">
      <c r="A1176" s="1" t="s">
        <v>1256</v>
      </c>
      <c r="B1176" s="1" t="s">
        <v>29</v>
      </c>
      <c r="C1176" s="1" t="s">
        <v>30</v>
      </c>
      <c r="D1176" s="1" t="s">
        <v>31</v>
      </c>
      <c r="E1176" s="1" t="s">
        <v>23</v>
      </c>
      <c r="F1176" s="1" t="s">
        <v>127</v>
      </c>
      <c r="G1176" s="1" t="s">
        <v>85</v>
      </c>
      <c r="H1176" s="2">
        <v>45326</v>
      </c>
      <c r="I1176" s="1" t="s">
        <v>26</v>
      </c>
      <c r="J1176" s="1" t="s">
        <v>1119</v>
      </c>
      <c r="K1176" s="1">
        <v>5</v>
      </c>
      <c r="L1176" s="1" t="s">
        <v>1120</v>
      </c>
      <c r="M1176" s="1">
        <v>2</v>
      </c>
      <c r="N1176" s="1">
        <v>279</v>
      </c>
      <c r="O1176" s="1">
        <v>50</v>
      </c>
      <c r="P1176" s="2">
        <v>45661</v>
      </c>
      <c r="Q1176" s="1"/>
    </row>
    <row r="1177" spans="1:17" x14ac:dyDescent="0.35">
      <c r="A1177" s="1" t="s">
        <v>1257</v>
      </c>
      <c r="B1177" s="1" t="s">
        <v>35</v>
      </c>
      <c r="C1177" s="1" t="s">
        <v>36</v>
      </c>
      <c r="D1177" s="1" t="s">
        <v>37</v>
      </c>
      <c r="E1177" s="1" t="s">
        <v>54</v>
      </c>
      <c r="F1177" s="1" t="s">
        <v>127</v>
      </c>
      <c r="G1177" s="1" t="s">
        <v>48</v>
      </c>
      <c r="H1177" s="2">
        <v>45431</v>
      </c>
      <c r="I1177" s="1" t="s">
        <v>26</v>
      </c>
      <c r="J1177" s="1" t="s">
        <v>1119</v>
      </c>
      <c r="K1177" s="1">
        <v>5</v>
      </c>
      <c r="L1177" s="1" t="s">
        <v>1120</v>
      </c>
      <c r="M1177" s="1">
        <v>2</v>
      </c>
      <c r="N1177" s="1">
        <v>764</v>
      </c>
      <c r="O1177" s="1">
        <v>50</v>
      </c>
      <c r="P1177" s="2">
        <v>45562</v>
      </c>
      <c r="Q1177" s="1"/>
    </row>
    <row r="1178" spans="1:17" x14ac:dyDescent="0.35">
      <c r="A1178" s="1" t="s">
        <v>1258</v>
      </c>
      <c r="B1178" s="1" t="s">
        <v>35</v>
      </c>
      <c r="C1178" s="1" t="s">
        <v>36</v>
      </c>
      <c r="D1178" s="1" t="s">
        <v>37</v>
      </c>
      <c r="E1178" s="1" t="s">
        <v>120</v>
      </c>
      <c r="F1178" s="1" t="s">
        <v>127</v>
      </c>
      <c r="G1178" s="1" t="s">
        <v>85</v>
      </c>
      <c r="H1178" s="2">
        <v>45317</v>
      </c>
      <c r="I1178" s="1" t="s">
        <v>26</v>
      </c>
      <c r="J1178" s="1" t="s">
        <v>1119</v>
      </c>
      <c r="K1178" s="1">
        <v>5</v>
      </c>
      <c r="L1178" s="1" t="s">
        <v>1120</v>
      </c>
      <c r="M1178" s="1">
        <v>2</v>
      </c>
      <c r="N1178" s="1">
        <v>341</v>
      </c>
      <c r="O1178" s="1">
        <v>20</v>
      </c>
      <c r="P1178" s="2">
        <v>45447</v>
      </c>
      <c r="Q1178" s="1"/>
    </row>
    <row r="1179" spans="1:17" x14ac:dyDescent="0.35">
      <c r="A1179" s="1" t="s">
        <v>1259</v>
      </c>
      <c r="B1179" s="1" t="s">
        <v>29</v>
      </c>
      <c r="C1179" s="1" t="s">
        <v>30</v>
      </c>
      <c r="D1179" s="1" t="s">
        <v>31</v>
      </c>
      <c r="E1179" s="1" t="s">
        <v>100</v>
      </c>
      <c r="F1179" s="1" t="s">
        <v>127</v>
      </c>
      <c r="G1179" s="1" t="s">
        <v>59</v>
      </c>
      <c r="H1179" s="2">
        <v>45308</v>
      </c>
      <c r="I1179" s="1" t="s">
        <v>26</v>
      </c>
      <c r="J1179" s="1" t="s">
        <v>1119</v>
      </c>
      <c r="K1179" s="1">
        <v>5</v>
      </c>
      <c r="L1179" s="1" t="s">
        <v>1120</v>
      </c>
      <c r="M1179" s="1">
        <v>2</v>
      </c>
      <c r="N1179" s="1">
        <v>976</v>
      </c>
      <c r="O1179" s="1">
        <v>30</v>
      </c>
      <c r="P1179" s="2">
        <v>45394</v>
      </c>
      <c r="Q1179" s="1"/>
    </row>
    <row r="1180" spans="1:17" x14ac:dyDescent="0.35">
      <c r="A1180" s="1" t="s">
        <v>1260</v>
      </c>
      <c r="B1180" s="1" t="s">
        <v>56</v>
      </c>
      <c r="C1180" s="1" t="s">
        <v>57</v>
      </c>
      <c r="D1180" s="1" t="s">
        <v>58</v>
      </c>
      <c r="E1180" s="1" t="s">
        <v>64</v>
      </c>
      <c r="F1180" s="1" t="s">
        <v>127</v>
      </c>
      <c r="G1180" s="1" t="s">
        <v>39</v>
      </c>
      <c r="H1180" s="2">
        <v>45301</v>
      </c>
      <c r="I1180" s="1" t="s">
        <v>66</v>
      </c>
      <c r="J1180" s="1" t="s">
        <v>1119</v>
      </c>
      <c r="K1180" s="1">
        <v>5</v>
      </c>
      <c r="L1180" s="1" t="s">
        <v>1120</v>
      </c>
      <c r="M1180" s="1">
        <v>2</v>
      </c>
      <c r="N1180" s="1">
        <v>489</v>
      </c>
      <c r="O1180" s="1">
        <v>60</v>
      </c>
      <c r="P1180" s="2">
        <v>45505</v>
      </c>
      <c r="Q1180" s="1"/>
    </row>
    <row r="1181" spans="1:17" x14ac:dyDescent="0.35">
      <c r="A1181" s="1" t="s">
        <v>1261</v>
      </c>
      <c r="B1181" s="1" t="s">
        <v>78</v>
      </c>
      <c r="C1181" s="1" t="s">
        <v>79</v>
      </c>
      <c r="D1181" s="1" t="s">
        <v>80</v>
      </c>
      <c r="E1181" s="1" t="s">
        <v>68</v>
      </c>
      <c r="F1181" s="1" t="s">
        <v>127</v>
      </c>
      <c r="G1181" s="1" t="s">
        <v>39</v>
      </c>
      <c r="H1181" s="2">
        <v>45439</v>
      </c>
      <c r="I1181" s="1" t="s">
        <v>66</v>
      </c>
      <c r="J1181" s="1" t="s">
        <v>1119</v>
      </c>
      <c r="K1181" s="1">
        <v>5</v>
      </c>
      <c r="L1181" s="1" t="s">
        <v>1120</v>
      </c>
      <c r="M1181" s="1">
        <v>2</v>
      </c>
      <c r="N1181" s="1">
        <v>366</v>
      </c>
      <c r="O1181" s="1">
        <v>10</v>
      </c>
      <c r="P1181" s="2">
        <v>45803</v>
      </c>
      <c r="Q1181" s="1"/>
    </row>
    <row r="1182" spans="1:17" x14ac:dyDescent="0.35">
      <c r="A1182" s="1" t="s">
        <v>1262</v>
      </c>
      <c r="B1182" s="1" t="s">
        <v>35</v>
      </c>
      <c r="C1182" s="1" t="s">
        <v>36</v>
      </c>
      <c r="D1182" s="1" t="s">
        <v>37</v>
      </c>
      <c r="E1182" s="1" t="s">
        <v>47</v>
      </c>
      <c r="F1182" s="1" t="s">
        <v>127</v>
      </c>
      <c r="G1182" s="1" t="s">
        <v>39</v>
      </c>
      <c r="H1182" s="2">
        <v>45401</v>
      </c>
      <c r="I1182" s="1" t="s">
        <v>26</v>
      </c>
      <c r="J1182" s="1" t="s">
        <v>1119</v>
      </c>
      <c r="K1182" s="1">
        <v>5</v>
      </c>
      <c r="L1182" s="1" t="s">
        <v>1120</v>
      </c>
      <c r="M1182" s="1">
        <v>2</v>
      </c>
      <c r="N1182" s="1">
        <v>274</v>
      </c>
      <c r="O1182" s="1">
        <v>20</v>
      </c>
      <c r="P1182" s="2">
        <v>45523</v>
      </c>
      <c r="Q1182" s="1"/>
    </row>
    <row r="1183" spans="1:17" x14ac:dyDescent="0.35">
      <c r="A1183" s="1" t="s">
        <v>1263</v>
      </c>
      <c r="B1183" s="1" t="s">
        <v>41</v>
      </c>
      <c r="C1183" s="1" t="s">
        <v>42</v>
      </c>
      <c r="D1183" s="1" t="s">
        <v>43</v>
      </c>
      <c r="E1183" s="1" t="s">
        <v>54</v>
      </c>
      <c r="F1183" s="1" t="s">
        <v>127</v>
      </c>
      <c r="G1183" s="1" t="s">
        <v>87</v>
      </c>
      <c r="H1183" s="2">
        <v>45369</v>
      </c>
      <c r="I1183" s="1" t="s">
        <v>66</v>
      </c>
      <c r="J1183" s="1" t="s">
        <v>1119</v>
      </c>
      <c r="K1183" s="1">
        <v>5</v>
      </c>
      <c r="L1183" s="1" t="s">
        <v>1120</v>
      </c>
      <c r="M1183" s="1">
        <v>2</v>
      </c>
      <c r="N1183" s="1">
        <v>544</v>
      </c>
      <c r="O1183" s="1">
        <v>20</v>
      </c>
      <c r="P1183" s="2">
        <v>45448</v>
      </c>
      <c r="Q1183" s="1"/>
    </row>
    <row r="1184" spans="1:17" x14ac:dyDescent="0.35">
      <c r="A1184" s="1" t="s">
        <v>1264</v>
      </c>
      <c r="B1184" s="1" t="s">
        <v>71</v>
      </c>
      <c r="C1184" s="1" t="s">
        <v>72</v>
      </c>
      <c r="D1184" s="1" t="s">
        <v>73</v>
      </c>
      <c r="E1184" s="1" t="s">
        <v>23</v>
      </c>
      <c r="F1184" s="1" t="s">
        <v>127</v>
      </c>
      <c r="G1184" s="1" t="s">
        <v>48</v>
      </c>
      <c r="H1184" s="2">
        <v>45349</v>
      </c>
      <c r="I1184" s="1" t="s">
        <v>26</v>
      </c>
      <c r="J1184" s="1" t="s">
        <v>1119</v>
      </c>
      <c r="K1184" s="1">
        <v>5</v>
      </c>
      <c r="L1184" s="1" t="s">
        <v>1120</v>
      </c>
      <c r="M1184" s="1">
        <v>2</v>
      </c>
      <c r="N1184" s="1">
        <v>1172</v>
      </c>
      <c r="O1184" s="1">
        <v>40</v>
      </c>
      <c r="P1184" s="2">
        <v>45597</v>
      </c>
      <c r="Q1184" s="1"/>
    </row>
    <row r="1185" spans="1:17" x14ac:dyDescent="0.35">
      <c r="A1185" s="1" t="s">
        <v>1265</v>
      </c>
      <c r="B1185" s="1" t="s">
        <v>41</v>
      </c>
      <c r="C1185" s="1" t="s">
        <v>42</v>
      </c>
      <c r="D1185" s="1" t="s">
        <v>43</v>
      </c>
      <c r="E1185" s="1" t="s">
        <v>47</v>
      </c>
      <c r="F1185" s="1" t="s">
        <v>127</v>
      </c>
      <c r="G1185" s="1" t="s">
        <v>85</v>
      </c>
      <c r="H1185" s="2">
        <v>45300</v>
      </c>
      <c r="I1185" s="1" t="s">
        <v>66</v>
      </c>
      <c r="J1185" s="1" t="s">
        <v>1119</v>
      </c>
      <c r="K1185" s="1">
        <v>5</v>
      </c>
      <c r="L1185" s="1" t="s">
        <v>1120</v>
      </c>
      <c r="M1185" s="1">
        <v>2</v>
      </c>
      <c r="N1185" s="1">
        <v>675</v>
      </c>
      <c r="O1185" s="1">
        <v>60</v>
      </c>
      <c r="P1185" s="2">
        <v>45402</v>
      </c>
      <c r="Q1185" s="1"/>
    </row>
    <row r="1186" spans="1:17" x14ac:dyDescent="0.35">
      <c r="A1186" s="1" t="s">
        <v>1266</v>
      </c>
      <c r="B1186" s="1" t="s">
        <v>20</v>
      </c>
      <c r="C1186" s="1" t="s">
        <v>21</v>
      </c>
      <c r="D1186" s="1" t="s">
        <v>22</v>
      </c>
      <c r="E1186" s="1" t="s">
        <v>100</v>
      </c>
      <c r="F1186" s="1" t="s">
        <v>127</v>
      </c>
      <c r="G1186" s="1" t="s">
        <v>87</v>
      </c>
      <c r="H1186" s="2">
        <v>45318</v>
      </c>
      <c r="I1186" s="1" t="s">
        <v>26</v>
      </c>
      <c r="J1186" s="1" t="s">
        <v>1119</v>
      </c>
      <c r="K1186" s="1">
        <v>5</v>
      </c>
      <c r="L1186" s="1" t="s">
        <v>1120</v>
      </c>
      <c r="M1186" s="1">
        <v>2</v>
      </c>
      <c r="N1186" s="1">
        <v>795</v>
      </c>
      <c r="O1186" s="1">
        <v>50</v>
      </c>
      <c r="P1186" s="2">
        <v>45338</v>
      </c>
      <c r="Q1186" s="1"/>
    </row>
    <row r="1187" spans="1:17" x14ac:dyDescent="0.35">
      <c r="A1187" s="1" t="s">
        <v>1267</v>
      </c>
      <c r="B1187" s="1" t="s">
        <v>41</v>
      </c>
      <c r="C1187" s="1" t="s">
        <v>42</v>
      </c>
      <c r="D1187" s="1" t="s">
        <v>43</v>
      </c>
      <c r="E1187" s="1" t="s">
        <v>76</v>
      </c>
      <c r="F1187" s="1" t="s">
        <v>127</v>
      </c>
      <c r="G1187" s="1" t="s">
        <v>48</v>
      </c>
      <c r="H1187" s="2">
        <v>45345</v>
      </c>
      <c r="I1187" s="1" t="s">
        <v>49</v>
      </c>
      <c r="J1187" s="1" t="s">
        <v>1119</v>
      </c>
      <c r="K1187" s="1">
        <v>5</v>
      </c>
      <c r="L1187" s="1" t="s">
        <v>1120</v>
      </c>
      <c r="M1187" s="1">
        <v>2</v>
      </c>
      <c r="N1187" s="1">
        <v>510</v>
      </c>
      <c r="O1187" s="1">
        <v>50</v>
      </c>
      <c r="P1187" s="2">
        <v>45376</v>
      </c>
      <c r="Q1187" s="1"/>
    </row>
    <row r="1188" spans="1:17" x14ac:dyDescent="0.35">
      <c r="A1188" s="1" t="s">
        <v>1268</v>
      </c>
      <c r="B1188" s="1" t="s">
        <v>56</v>
      </c>
      <c r="C1188" s="1" t="s">
        <v>57</v>
      </c>
      <c r="D1188" s="1" t="s">
        <v>58</v>
      </c>
      <c r="E1188" s="1" t="s">
        <v>47</v>
      </c>
      <c r="F1188" s="1" t="s">
        <v>127</v>
      </c>
      <c r="G1188" s="1" t="s">
        <v>74</v>
      </c>
      <c r="H1188" s="2">
        <v>45373</v>
      </c>
      <c r="I1188" s="1" t="s">
        <v>66</v>
      </c>
      <c r="J1188" s="1" t="s">
        <v>1119</v>
      </c>
      <c r="K1188" s="1">
        <v>5</v>
      </c>
      <c r="L1188" s="1" t="s">
        <v>1120</v>
      </c>
      <c r="M1188" s="1">
        <v>2</v>
      </c>
      <c r="N1188" s="1">
        <v>314</v>
      </c>
      <c r="O1188" s="1">
        <v>10</v>
      </c>
      <c r="P1188" s="2">
        <v>45528</v>
      </c>
      <c r="Q1188" s="1"/>
    </row>
    <row r="1189" spans="1:17" x14ac:dyDescent="0.35">
      <c r="A1189" s="1" t="s">
        <v>1269</v>
      </c>
      <c r="B1189" s="1" t="s">
        <v>61</v>
      </c>
      <c r="C1189" s="1" t="s">
        <v>62</v>
      </c>
      <c r="D1189" s="1" t="s">
        <v>63</v>
      </c>
      <c r="E1189" s="1" t="s">
        <v>23</v>
      </c>
      <c r="F1189" s="1" t="s">
        <v>127</v>
      </c>
      <c r="G1189" s="1" t="s">
        <v>39</v>
      </c>
      <c r="H1189" s="2">
        <v>45297</v>
      </c>
      <c r="I1189" s="1" t="s">
        <v>26</v>
      </c>
      <c r="J1189" s="1" t="s">
        <v>1119</v>
      </c>
      <c r="K1189" s="1">
        <v>5</v>
      </c>
      <c r="L1189" s="1" t="s">
        <v>1120</v>
      </c>
      <c r="M1189" s="1">
        <v>2</v>
      </c>
      <c r="N1189" s="1">
        <v>1109</v>
      </c>
      <c r="O1189" s="1">
        <v>30</v>
      </c>
      <c r="P1189" s="2">
        <v>45492</v>
      </c>
      <c r="Q1189" s="1"/>
    </row>
    <row r="1190" spans="1:17" x14ac:dyDescent="0.35">
      <c r="A1190" s="1" t="s">
        <v>1270</v>
      </c>
      <c r="B1190" s="1" t="s">
        <v>20</v>
      </c>
      <c r="C1190" s="1" t="s">
        <v>21</v>
      </c>
      <c r="D1190" s="1" t="s">
        <v>22</v>
      </c>
      <c r="E1190" s="1" t="s">
        <v>23</v>
      </c>
      <c r="F1190" s="1" t="s">
        <v>127</v>
      </c>
      <c r="G1190" s="1" t="s">
        <v>59</v>
      </c>
      <c r="H1190" s="2">
        <v>45401</v>
      </c>
      <c r="I1190" s="1" t="s">
        <v>49</v>
      </c>
      <c r="J1190" s="1" t="s">
        <v>1119</v>
      </c>
      <c r="K1190" s="1">
        <v>5</v>
      </c>
      <c r="L1190" s="1" t="s">
        <v>1120</v>
      </c>
      <c r="M1190" s="1">
        <v>2</v>
      </c>
      <c r="N1190" s="1">
        <v>986</v>
      </c>
      <c r="O1190" s="1">
        <v>90</v>
      </c>
      <c r="P1190" s="2">
        <v>45676</v>
      </c>
      <c r="Q1190" s="1"/>
    </row>
    <row r="1191" spans="1:17" x14ac:dyDescent="0.35">
      <c r="A1191" s="1" t="s">
        <v>1271</v>
      </c>
      <c r="B1191" s="1" t="s">
        <v>56</v>
      </c>
      <c r="C1191" s="1" t="s">
        <v>57</v>
      </c>
      <c r="D1191" s="1" t="s">
        <v>58</v>
      </c>
      <c r="E1191" s="1" t="s">
        <v>44</v>
      </c>
      <c r="F1191" s="1" t="s">
        <v>127</v>
      </c>
      <c r="G1191" s="1" t="s">
        <v>85</v>
      </c>
      <c r="H1191" s="2">
        <v>45418</v>
      </c>
      <c r="I1191" s="1" t="s">
        <v>66</v>
      </c>
      <c r="J1191" s="1" t="s">
        <v>1119</v>
      </c>
      <c r="K1191" s="1">
        <v>5</v>
      </c>
      <c r="L1191" s="1" t="s">
        <v>1120</v>
      </c>
      <c r="M1191" s="1">
        <v>2</v>
      </c>
      <c r="N1191" s="1">
        <v>213</v>
      </c>
      <c r="O1191" s="1">
        <v>60</v>
      </c>
      <c r="P1191" s="2">
        <v>45540</v>
      </c>
      <c r="Q1191" s="1"/>
    </row>
    <row r="1192" spans="1:17" x14ac:dyDescent="0.35">
      <c r="A1192" s="1" t="s">
        <v>1272</v>
      </c>
      <c r="B1192" s="1" t="s">
        <v>20</v>
      </c>
      <c r="C1192" s="1" t="s">
        <v>21</v>
      </c>
      <c r="D1192" s="1" t="s">
        <v>22</v>
      </c>
      <c r="E1192" s="1" t="s">
        <v>76</v>
      </c>
      <c r="F1192" s="1" t="s">
        <v>127</v>
      </c>
      <c r="G1192" s="1" t="s">
        <v>59</v>
      </c>
      <c r="H1192" s="2">
        <v>45404</v>
      </c>
      <c r="I1192" s="1" t="s">
        <v>49</v>
      </c>
      <c r="J1192" s="1" t="s">
        <v>1119</v>
      </c>
      <c r="K1192" s="1">
        <v>5</v>
      </c>
      <c r="L1192" s="1" t="s">
        <v>1120</v>
      </c>
      <c r="M1192" s="1">
        <v>2</v>
      </c>
      <c r="N1192" s="1">
        <v>401</v>
      </c>
      <c r="O1192" s="1">
        <v>40</v>
      </c>
      <c r="P1192" s="2">
        <v>45730</v>
      </c>
      <c r="Q1192" s="1"/>
    </row>
    <row r="1193" spans="1:17" x14ac:dyDescent="0.35">
      <c r="A1193" s="1" t="s">
        <v>1273</v>
      </c>
      <c r="B1193" s="1" t="s">
        <v>61</v>
      </c>
      <c r="C1193" s="1" t="s">
        <v>62</v>
      </c>
      <c r="D1193" s="1" t="s">
        <v>63</v>
      </c>
      <c r="E1193" s="1" t="s">
        <v>44</v>
      </c>
      <c r="F1193" s="1" t="s">
        <v>127</v>
      </c>
      <c r="G1193" s="1" t="s">
        <v>39</v>
      </c>
      <c r="H1193" s="2">
        <v>45374</v>
      </c>
      <c r="I1193" s="1" t="s">
        <v>26</v>
      </c>
      <c r="J1193" s="1" t="s">
        <v>1119</v>
      </c>
      <c r="K1193" s="1">
        <v>5</v>
      </c>
      <c r="L1193" s="1" t="s">
        <v>1120</v>
      </c>
      <c r="M1193" s="1">
        <v>2</v>
      </c>
      <c r="N1193" s="1">
        <v>994</v>
      </c>
      <c r="O1193" s="1">
        <v>100</v>
      </c>
      <c r="P1193" s="2">
        <v>45583</v>
      </c>
      <c r="Q1193" s="1"/>
    </row>
    <row r="1194" spans="1:17" x14ac:dyDescent="0.35">
      <c r="A1194" s="1" t="s">
        <v>1274</v>
      </c>
      <c r="B1194" s="1" t="s">
        <v>78</v>
      </c>
      <c r="C1194" s="1" t="s">
        <v>79</v>
      </c>
      <c r="D1194" s="1" t="s">
        <v>80</v>
      </c>
      <c r="E1194" s="1" t="s">
        <v>103</v>
      </c>
      <c r="F1194" s="1" t="s">
        <v>127</v>
      </c>
      <c r="G1194" s="1" t="s">
        <v>85</v>
      </c>
      <c r="H1194" s="2">
        <v>45352</v>
      </c>
      <c r="I1194" s="1" t="s">
        <v>26</v>
      </c>
      <c r="J1194" s="1" t="s">
        <v>1119</v>
      </c>
      <c r="K1194" s="1">
        <v>5</v>
      </c>
      <c r="L1194" s="1" t="s">
        <v>1120</v>
      </c>
      <c r="M1194" s="1">
        <v>2</v>
      </c>
      <c r="N1194" s="1">
        <v>909</v>
      </c>
      <c r="O1194" s="1">
        <v>20</v>
      </c>
      <c r="P1194" s="2">
        <v>45586</v>
      </c>
      <c r="Q1194" s="1"/>
    </row>
    <row r="1195" spans="1:17" x14ac:dyDescent="0.35">
      <c r="A1195" s="1" t="s">
        <v>1275</v>
      </c>
      <c r="B1195" s="1" t="s">
        <v>20</v>
      </c>
      <c r="C1195" s="1" t="s">
        <v>21</v>
      </c>
      <c r="D1195" s="1" t="s">
        <v>22</v>
      </c>
      <c r="E1195" s="1" t="s">
        <v>68</v>
      </c>
      <c r="F1195" s="1" t="s">
        <v>169</v>
      </c>
      <c r="G1195" s="1" t="s">
        <v>85</v>
      </c>
      <c r="H1195" s="2">
        <v>45412</v>
      </c>
      <c r="I1195" s="1" t="s">
        <v>26</v>
      </c>
      <c r="J1195" s="1" t="s">
        <v>1119</v>
      </c>
      <c r="K1195" s="1">
        <v>5</v>
      </c>
      <c r="L1195" s="1" t="s">
        <v>1120</v>
      </c>
      <c r="M1195" s="1">
        <v>2</v>
      </c>
      <c r="N1195" s="1">
        <v>4836</v>
      </c>
      <c r="O1195" s="1">
        <v>30</v>
      </c>
      <c r="P1195" s="2">
        <v>45560</v>
      </c>
      <c r="Q1195" s="1"/>
    </row>
    <row r="1196" spans="1:17" x14ac:dyDescent="0.35">
      <c r="A1196" s="1" t="s">
        <v>1276</v>
      </c>
      <c r="B1196" s="1" t="s">
        <v>35</v>
      </c>
      <c r="C1196" s="1" t="s">
        <v>36</v>
      </c>
      <c r="D1196" s="1" t="s">
        <v>37</v>
      </c>
      <c r="E1196" s="1" t="s">
        <v>84</v>
      </c>
      <c r="F1196" s="1" t="s">
        <v>169</v>
      </c>
      <c r="G1196" s="1" t="s">
        <v>48</v>
      </c>
      <c r="H1196" s="2">
        <v>45431</v>
      </c>
      <c r="I1196" s="1" t="s">
        <v>26</v>
      </c>
      <c r="J1196" s="1" t="s">
        <v>1119</v>
      </c>
      <c r="K1196" s="1">
        <v>5</v>
      </c>
      <c r="L1196" s="1" t="s">
        <v>1120</v>
      </c>
      <c r="M1196" s="1">
        <v>2</v>
      </c>
      <c r="N1196" s="1">
        <v>358</v>
      </c>
      <c r="O1196" s="1">
        <v>20</v>
      </c>
      <c r="P1196" s="2">
        <v>45707</v>
      </c>
      <c r="Q1196" s="1"/>
    </row>
    <row r="1197" spans="1:17" x14ac:dyDescent="0.35">
      <c r="A1197" s="1" t="s">
        <v>1277</v>
      </c>
      <c r="B1197" s="1" t="s">
        <v>35</v>
      </c>
      <c r="C1197" s="1" t="s">
        <v>36</v>
      </c>
      <c r="D1197" s="1" t="s">
        <v>37</v>
      </c>
      <c r="E1197" s="1" t="s">
        <v>54</v>
      </c>
      <c r="F1197" s="1" t="s">
        <v>169</v>
      </c>
      <c r="G1197" s="1" t="s">
        <v>85</v>
      </c>
      <c r="H1197" s="2">
        <v>45360</v>
      </c>
      <c r="I1197" s="1" t="s">
        <v>26</v>
      </c>
      <c r="J1197" s="1" t="s">
        <v>1119</v>
      </c>
      <c r="K1197" s="1">
        <v>5</v>
      </c>
      <c r="L1197" s="1" t="s">
        <v>1120</v>
      </c>
      <c r="M1197" s="1">
        <v>2</v>
      </c>
      <c r="N1197" s="1">
        <v>7664</v>
      </c>
      <c r="O1197" s="1">
        <v>30</v>
      </c>
      <c r="P1197" s="2">
        <v>45531</v>
      </c>
      <c r="Q1197" s="1"/>
    </row>
    <row r="1198" spans="1:17" x14ac:dyDescent="0.35">
      <c r="A1198" s="1" t="s">
        <v>1278</v>
      </c>
      <c r="B1198" s="1" t="s">
        <v>71</v>
      </c>
      <c r="C1198" s="1" t="s">
        <v>72</v>
      </c>
      <c r="D1198" s="1" t="s">
        <v>73</v>
      </c>
      <c r="E1198" s="1" t="s">
        <v>23</v>
      </c>
      <c r="F1198" s="1" t="s">
        <v>169</v>
      </c>
      <c r="G1198" s="1" t="s">
        <v>48</v>
      </c>
      <c r="H1198" s="2">
        <v>45434</v>
      </c>
      <c r="I1198" s="1" t="s">
        <v>66</v>
      </c>
      <c r="J1198" s="1" t="s">
        <v>1119</v>
      </c>
      <c r="K1198" s="1">
        <v>5</v>
      </c>
      <c r="L1198" s="1" t="s">
        <v>1120</v>
      </c>
      <c r="M1198" s="1">
        <v>2</v>
      </c>
      <c r="N1198" s="1">
        <v>7607</v>
      </c>
      <c r="O1198" s="1">
        <v>80</v>
      </c>
      <c r="P1198" s="2">
        <v>45660</v>
      </c>
      <c r="Q1198" s="1"/>
    </row>
    <row r="1199" spans="1:17" x14ac:dyDescent="0.35">
      <c r="A1199" s="1" t="s">
        <v>1279</v>
      </c>
      <c r="B1199" s="1" t="s">
        <v>35</v>
      </c>
      <c r="C1199" s="1" t="s">
        <v>36</v>
      </c>
      <c r="D1199" s="1" t="s">
        <v>37</v>
      </c>
      <c r="E1199" s="1" t="s">
        <v>54</v>
      </c>
      <c r="F1199" s="1" t="s">
        <v>169</v>
      </c>
      <c r="G1199" s="1" t="s">
        <v>48</v>
      </c>
      <c r="H1199" s="2">
        <v>45401</v>
      </c>
      <c r="I1199" s="1" t="s">
        <v>49</v>
      </c>
      <c r="J1199" s="1" t="s">
        <v>1119</v>
      </c>
      <c r="K1199" s="1">
        <v>5</v>
      </c>
      <c r="L1199" s="1" t="s">
        <v>1120</v>
      </c>
      <c r="M1199" s="1">
        <v>2</v>
      </c>
      <c r="N1199" s="1">
        <v>7542</v>
      </c>
      <c r="O1199" s="1">
        <v>90</v>
      </c>
      <c r="P1199" s="2">
        <v>45755</v>
      </c>
      <c r="Q1199" s="1"/>
    </row>
    <row r="1200" spans="1:17" x14ac:dyDescent="0.35">
      <c r="A1200" s="1" t="s">
        <v>1280</v>
      </c>
      <c r="B1200" s="1" t="s">
        <v>41</v>
      </c>
      <c r="C1200" s="1" t="s">
        <v>42</v>
      </c>
      <c r="D1200" s="1" t="s">
        <v>43</v>
      </c>
      <c r="E1200" s="1" t="s">
        <v>44</v>
      </c>
      <c r="F1200" s="1" t="s">
        <v>169</v>
      </c>
      <c r="G1200" s="1" t="s">
        <v>74</v>
      </c>
      <c r="H1200" s="2">
        <v>45309</v>
      </c>
      <c r="I1200" s="1" t="s">
        <v>66</v>
      </c>
      <c r="J1200" s="1" t="s">
        <v>1119</v>
      </c>
      <c r="K1200" s="1">
        <v>5</v>
      </c>
      <c r="L1200" s="1" t="s">
        <v>1120</v>
      </c>
      <c r="M1200" s="1">
        <v>2</v>
      </c>
      <c r="N1200" s="1">
        <v>6196</v>
      </c>
      <c r="O1200" s="1">
        <v>40</v>
      </c>
      <c r="P1200" s="2">
        <v>45542</v>
      </c>
      <c r="Q1200" s="1"/>
    </row>
    <row r="1201" spans="1:17" x14ac:dyDescent="0.35">
      <c r="A1201" s="1" t="s">
        <v>1281</v>
      </c>
      <c r="B1201" s="1" t="s">
        <v>35</v>
      </c>
      <c r="C1201" s="1" t="s">
        <v>36</v>
      </c>
      <c r="D1201" s="1" t="s">
        <v>37</v>
      </c>
      <c r="E1201" s="1" t="s">
        <v>68</v>
      </c>
      <c r="F1201" s="1" t="s">
        <v>169</v>
      </c>
      <c r="G1201" s="1" t="s">
        <v>59</v>
      </c>
      <c r="H1201" s="2">
        <v>45441</v>
      </c>
      <c r="I1201" s="1" t="s">
        <v>26</v>
      </c>
      <c r="J1201" s="1" t="s">
        <v>1119</v>
      </c>
      <c r="K1201" s="1">
        <v>5</v>
      </c>
      <c r="L1201" s="1" t="s">
        <v>1120</v>
      </c>
      <c r="M1201" s="1">
        <v>2</v>
      </c>
      <c r="N1201" s="1">
        <v>4051</v>
      </c>
      <c r="O1201" s="1">
        <v>30</v>
      </c>
      <c r="P1201" s="2">
        <v>45489</v>
      </c>
      <c r="Q1201" s="1"/>
    </row>
    <row r="1202" spans="1:17" x14ac:dyDescent="0.35">
      <c r="A1202" s="1" t="s">
        <v>1282</v>
      </c>
      <c r="B1202" s="1" t="s">
        <v>56</v>
      </c>
      <c r="C1202" s="1" t="s">
        <v>57</v>
      </c>
      <c r="D1202" s="1" t="s">
        <v>58</v>
      </c>
      <c r="E1202" s="1" t="s">
        <v>103</v>
      </c>
      <c r="F1202" s="1" t="s">
        <v>169</v>
      </c>
      <c r="G1202" s="1" t="s">
        <v>48</v>
      </c>
      <c r="H1202" s="2">
        <v>45388</v>
      </c>
      <c r="I1202" s="1" t="s">
        <v>66</v>
      </c>
      <c r="J1202" s="1" t="s">
        <v>1119</v>
      </c>
      <c r="K1202" s="1">
        <v>5</v>
      </c>
      <c r="L1202" s="1" t="s">
        <v>1120</v>
      </c>
      <c r="M1202" s="1">
        <v>2</v>
      </c>
      <c r="N1202" s="1">
        <v>7588</v>
      </c>
      <c r="O1202" s="1">
        <v>40</v>
      </c>
      <c r="P1202" s="2">
        <v>45680</v>
      </c>
      <c r="Q1202" s="1"/>
    </row>
    <row r="1203" spans="1:17" x14ac:dyDescent="0.35">
      <c r="A1203" s="1" t="s">
        <v>1283</v>
      </c>
      <c r="B1203" s="1" t="s">
        <v>35</v>
      </c>
      <c r="C1203" s="1" t="s">
        <v>36</v>
      </c>
      <c r="D1203" s="1" t="s">
        <v>37</v>
      </c>
      <c r="E1203" s="1" t="s">
        <v>103</v>
      </c>
      <c r="F1203" s="1" t="s">
        <v>169</v>
      </c>
      <c r="G1203" s="1" t="s">
        <v>85</v>
      </c>
      <c r="H1203" s="2">
        <v>45413</v>
      </c>
      <c r="I1203" s="1" t="s">
        <v>26</v>
      </c>
      <c r="J1203" s="1" t="s">
        <v>1119</v>
      </c>
      <c r="K1203" s="1">
        <v>5</v>
      </c>
      <c r="L1203" s="1" t="s">
        <v>1120</v>
      </c>
      <c r="M1203" s="1">
        <v>2</v>
      </c>
      <c r="N1203" s="1">
        <v>409</v>
      </c>
      <c r="O1203" s="1">
        <v>20</v>
      </c>
      <c r="P1203" s="2">
        <v>45745</v>
      </c>
      <c r="Q1203" s="1"/>
    </row>
    <row r="1204" spans="1:17" x14ac:dyDescent="0.35">
      <c r="A1204" s="1" t="s">
        <v>1284</v>
      </c>
      <c r="B1204" s="1" t="s">
        <v>29</v>
      </c>
      <c r="C1204" s="1" t="s">
        <v>30</v>
      </c>
      <c r="D1204" s="1" t="s">
        <v>31</v>
      </c>
      <c r="E1204" s="1" t="s">
        <v>64</v>
      </c>
      <c r="F1204" s="1" t="s">
        <v>169</v>
      </c>
      <c r="G1204" s="1" t="s">
        <v>48</v>
      </c>
      <c r="H1204" s="2">
        <v>45375</v>
      </c>
      <c r="I1204" s="1" t="s">
        <v>26</v>
      </c>
      <c r="J1204" s="1" t="s">
        <v>1119</v>
      </c>
      <c r="K1204" s="1">
        <v>5</v>
      </c>
      <c r="L1204" s="1" t="s">
        <v>1120</v>
      </c>
      <c r="M1204" s="1">
        <v>2</v>
      </c>
      <c r="N1204" s="1">
        <v>2102</v>
      </c>
      <c r="O1204" s="1">
        <v>50</v>
      </c>
      <c r="P1204" s="2">
        <v>45427</v>
      </c>
      <c r="Q1204" s="1"/>
    </row>
    <row r="1205" spans="1:17" x14ac:dyDescent="0.35">
      <c r="A1205" s="1" t="s">
        <v>1285</v>
      </c>
      <c r="B1205" s="1" t="s">
        <v>61</v>
      </c>
      <c r="C1205" s="1" t="s">
        <v>62</v>
      </c>
      <c r="D1205" s="1" t="s">
        <v>63</v>
      </c>
      <c r="E1205" s="1" t="s">
        <v>64</v>
      </c>
      <c r="F1205" s="1" t="s">
        <v>169</v>
      </c>
      <c r="G1205" s="1" t="s">
        <v>33</v>
      </c>
      <c r="H1205" s="2">
        <v>45389</v>
      </c>
      <c r="I1205" s="1" t="s">
        <v>26</v>
      </c>
      <c r="J1205" s="1" t="s">
        <v>1119</v>
      </c>
      <c r="K1205" s="1">
        <v>5</v>
      </c>
      <c r="L1205" s="1" t="s">
        <v>1120</v>
      </c>
      <c r="M1205" s="1">
        <v>2</v>
      </c>
      <c r="N1205" s="1">
        <v>7972</v>
      </c>
      <c r="O1205" s="1">
        <v>90</v>
      </c>
      <c r="P1205" s="2">
        <v>45527</v>
      </c>
      <c r="Q1205" s="1"/>
    </row>
    <row r="1206" spans="1:17" x14ac:dyDescent="0.35">
      <c r="A1206" s="1" t="s">
        <v>1286</v>
      </c>
      <c r="B1206" s="1" t="s">
        <v>35</v>
      </c>
      <c r="C1206" s="1" t="s">
        <v>36</v>
      </c>
      <c r="D1206" s="1" t="s">
        <v>37</v>
      </c>
      <c r="E1206" s="1" t="s">
        <v>32</v>
      </c>
      <c r="F1206" s="1" t="s">
        <v>169</v>
      </c>
      <c r="G1206" s="1" t="s">
        <v>25</v>
      </c>
      <c r="H1206" s="2">
        <v>45404</v>
      </c>
      <c r="I1206" s="1" t="s">
        <v>66</v>
      </c>
      <c r="J1206" s="1" t="s">
        <v>1119</v>
      </c>
      <c r="K1206" s="1">
        <v>5</v>
      </c>
      <c r="L1206" s="1" t="s">
        <v>1120</v>
      </c>
      <c r="M1206" s="1">
        <v>2</v>
      </c>
      <c r="N1206" s="1">
        <v>482</v>
      </c>
      <c r="O1206" s="1">
        <v>50</v>
      </c>
      <c r="P1206" s="2">
        <v>45441</v>
      </c>
      <c r="Q1206" s="1"/>
    </row>
    <row r="1207" spans="1:17" x14ac:dyDescent="0.35">
      <c r="A1207" s="1" t="s">
        <v>1287</v>
      </c>
      <c r="B1207" s="1" t="s">
        <v>61</v>
      </c>
      <c r="C1207" s="1" t="s">
        <v>62</v>
      </c>
      <c r="D1207" s="1" t="s">
        <v>63</v>
      </c>
      <c r="E1207" s="1" t="s">
        <v>64</v>
      </c>
      <c r="F1207" s="1" t="s">
        <v>169</v>
      </c>
      <c r="G1207" s="1" t="s">
        <v>48</v>
      </c>
      <c r="H1207" s="2">
        <v>45384</v>
      </c>
      <c r="I1207" s="1" t="s">
        <v>26</v>
      </c>
      <c r="J1207" s="1" t="s">
        <v>1119</v>
      </c>
      <c r="K1207" s="1">
        <v>5</v>
      </c>
      <c r="L1207" s="1" t="s">
        <v>1120</v>
      </c>
      <c r="M1207" s="1">
        <v>2</v>
      </c>
      <c r="N1207" s="1">
        <v>4302</v>
      </c>
      <c r="O1207" s="1">
        <v>20</v>
      </c>
      <c r="P1207" s="2">
        <v>45704</v>
      </c>
      <c r="Q1207" s="1"/>
    </row>
    <row r="1208" spans="1:17" x14ac:dyDescent="0.35">
      <c r="A1208" s="1" t="s">
        <v>1288</v>
      </c>
      <c r="B1208" s="1" t="s">
        <v>61</v>
      </c>
      <c r="C1208" s="1" t="s">
        <v>62</v>
      </c>
      <c r="D1208" s="1" t="s">
        <v>63</v>
      </c>
      <c r="E1208" s="1" t="s">
        <v>103</v>
      </c>
      <c r="F1208" s="1" t="s">
        <v>169</v>
      </c>
      <c r="G1208" s="1" t="s">
        <v>48</v>
      </c>
      <c r="H1208" s="2">
        <v>45358</v>
      </c>
      <c r="I1208" s="1" t="s">
        <v>66</v>
      </c>
      <c r="J1208" s="1" t="s">
        <v>1119</v>
      </c>
      <c r="K1208" s="1">
        <v>5</v>
      </c>
      <c r="L1208" s="1" t="s">
        <v>1120</v>
      </c>
      <c r="M1208" s="1">
        <v>2</v>
      </c>
      <c r="N1208" s="1">
        <v>3625</v>
      </c>
      <c r="O1208" s="1">
        <v>90</v>
      </c>
      <c r="P1208" s="2">
        <v>45648</v>
      </c>
      <c r="Q1208" s="1"/>
    </row>
    <row r="1209" spans="1:17" x14ac:dyDescent="0.35">
      <c r="A1209" s="1" t="s">
        <v>1289</v>
      </c>
      <c r="B1209" s="1" t="s">
        <v>29</v>
      </c>
      <c r="C1209" s="1" t="s">
        <v>30</v>
      </c>
      <c r="D1209" s="1" t="s">
        <v>31</v>
      </c>
      <c r="E1209" s="1" t="s">
        <v>23</v>
      </c>
      <c r="F1209" s="1" t="s">
        <v>169</v>
      </c>
      <c r="G1209" s="1" t="s">
        <v>48</v>
      </c>
      <c r="H1209" s="2">
        <v>45362</v>
      </c>
      <c r="I1209" s="1" t="s">
        <v>26</v>
      </c>
      <c r="J1209" s="1" t="s">
        <v>1119</v>
      </c>
      <c r="K1209" s="1">
        <v>5</v>
      </c>
      <c r="L1209" s="1" t="s">
        <v>1120</v>
      </c>
      <c r="M1209" s="1">
        <v>2</v>
      </c>
      <c r="N1209" s="1">
        <v>7215</v>
      </c>
      <c r="O1209" s="1">
        <v>40</v>
      </c>
      <c r="P1209" s="2">
        <v>45668</v>
      </c>
      <c r="Q1209" s="1"/>
    </row>
    <row r="1210" spans="1:17" x14ac:dyDescent="0.35">
      <c r="A1210" s="1" t="s">
        <v>1290</v>
      </c>
      <c r="B1210" s="1" t="s">
        <v>35</v>
      </c>
      <c r="C1210" s="1" t="s">
        <v>36</v>
      </c>
      <c r="D1210" s="1" t="s">
        <v>37</v>
      </c>
      <c r="E1210" s="1" t="s">
        <v>44</v>
      </c>
      <c r="F1210" s="1" t="s">
        <v>169</v>
      </c>
      <c r="G1210" s="1" t="s">
        <v>33</v>
      </c>
      <c r="H1210" s="2">
        <v>45388</v>
      </c>
      <c r="I1210" s="1" t="s">
        <v>26</v>
      </c>
      <c r="J1210" s="1" t="s">
        <v>1119</v>
      </c>
      <c r="K1210" s="1">
        <v>5</v>
      </c>
      <c r="L1210" s="1" t="s">
        <v>1120</v>
      </c>
      <c r="M1210" s="1">
        <v>2</v>
      </c>
      <c r="N1210" s="1">
        <v>3724</v>
      </c>
      <c r="O1210" s="1">
        <v>20</v>
      </c>
      <c r="P1210" s="2">
        <v>45524</v>
      </c>
      <c r="Q1210" s="1"/>
    </row>
    <row r="1211" spans="1:17" x14ac:dyDescent="0.35">
      <c r="A1211" s="1" t="s">
        <v>1291</v>
      </c>
      <c r="B1211" s="1" t="s">
        <v>61</v>
      </c>
      <c r="C1211" s="1" t="s">
        <v>62</v>
      </c>
      <c r="D1211" s="1" t="s">
        <v>63</v>
      </c>
      <c r="E1211" s="1" t="s">
        <v>32</v>
      </c>
      <c r="F1211" s="1" t="s">
        <v>169</v>
      </c>
      <c r="G1211" s="1" t="s">
        <v>74</v>
      </c>
      <c r="H1211" s="2">
        <v>45299</v>
      </c>
      <c r="I1211" s="1" t="s">
        <v>49</v>
      </c>
      <c r="J1211" s="1" t="s">
        <v>1119</v>
      </c>
      <c r="K1211" s="1">
        <v>5</v>
      </c>
      <c r="L1211" s="1" t="s">
        <v>1120</v>
      </c>
      <c r="M1211" s="1">
        <v>2</v>
      </c>
      <c r="N1211" s="1">
        <v>6024</v>
      </c>
      <c r="O1211" s="1">
        <v>50</v>
      </c>
      <c r="P1211" s="2">
        <v>45456</v>
      </c>
      <c r="Q1211" s="1"/>
    </row>
    <row r="1212" spans="1:17" x14ac:dyDescent="0.35">
      <c r="A1212" s="1" t="s">
        <v>1292</v>
      </c>
      <c r="B1212" s="1" t="s">
        <v>35</v>
      </c>
      <c r="C1212" s="1" t="s">
        <v>36</v>
      </c>
      <c r="D1212" s="1" t="s">
        <v>37</v>
      </c>
      <c r="E1212" s="1" t="s">
        <v>103</v>
      </c>
      <c r="F1212" s="1" t="s">
        <v>169</v>
      </c>
      <c r="G1212" s="1" t="s">
        <v>48</v>
      </c>
      <c r="H1212" s="2">
        <v>45395</v>
      </c>
      <c r="I1212" s="1" t="s">
        <v>66</v>
      </c>
      <c r="J1212" s="1" t="s">
        <v>1119</v>
      </c>
      <c r="K1212" s="1">
        <v>5</v>
      </c>
      <c r="L1212" s="1" t="s">
        <v>1120</v>
      </c>
      <c r="M1212" s="1">
        <v>2</v>
      </c>
      <c r="N1212" s="1">
        <v>5798</v>
      </c>
      <c r="O1212" s="1">
        <v>40</v>
      </c>
      <c r="P1212" s="2">
        <v>45702</v>
      </c>
      <c r="Q1212" s="1"/>
    </row>
    <row r="1213" spans="1:17" x14ac:dyDescent="0.35">
      <c r="A1213" s="1" t="s">
        <v>1293</v>
      </c>
      <c r="B1213" s="1" t="s">
        <v>20</v>
      </c>
      <c r="C1213" s="1" t="s">
        <v>21</v>
      </c>
      <c r="D1213" s="1" t="s">
        <v>22</v>
      </c>
      <c r="E1213" s="1" t="s">
        <v>54</v>
      </c>
      <c r="F1213" s="1" t="s">
        <v>169</v>
      </c>
      <c r="G1213" s="1" t="s">
        <v>39</v>
      </c>
      <c r="H1213" s="2">
        <v>45389</v>
      </c>
      <c r="I1213" s="1" t="s">
        <v>66</v>
      </c>
      <c r="J1213" s="1" t="s">
        <v>1119</v>
      </c>
      <c r="K1213" s="1">
        <v>5</v>
      </c>
      <c r="L1213" s="1" t="s">
        <v>1120</v>
      </c>
      <c r="M1213" s="1">
        <v>2</v>
      </c>
      <c r="N1213" s="1">
        <v>1863</v>
      </c>
      <c r="O1213" s="1">
        <v>20</v>
      </c>
      <c r="P1213" s="2">
        <v>45628</v>
      </c>
      <c r="Q1213" s="1"/>
    </row>
    <row r="1214" spans="1:17" x14ac:dyDescent="0.35">
      <c r="A1214" s="1" t="s">
        <v>1294</v>
      </c>
      <c r="B1214" s="1" t="s">
        <v>41</v>
      </c>
      <c r="C1214" s="1" t="s">
        <v>42</v>
      </c>
      <c r="D1214" s="1" t="s">
        <v>43</v>
      </c>
      <c r="E1214" s="1" t="s">
        <v>76</v>
      </c>
      <c r="F1214" s="1" t="s">
        <v>169</v>
      </c>
      <c r="G1214" s="1" t="s">
        <v>48</v>
      </c>
      <c r="H1214" s="2">
        <v>45410</v>
      </c>
      <c r="I1214" s="1" t="s">
        <v>26</v>
      </c>
      <c r="J1214" s="1" t="s">
        <v>1119</v>
      </c>
      <c r="K1214" s="1">
        <v>5</v>
      </c>
      <c r="L1214" s="1" t="s">
        <v>1120</v>
      </c>
      <c r="M1214" s="1">
        <v>2</v>
      </c>
      <c r="N1214" s="1">
        <v>2059</v>
      </c>
      <c r="O1214" s="1">
        <v>40</v>
      </c>
      <c r="P1214" s="2">
        <v>45748</v>
      </c>
      <c r="Q1214" s="1"/>
    </row>
    <row r="1215" spans="1:17" x14ac:dyDescent="0.35">
      <c r="A1215" s="1" t="s">
        <v>1295</v>
      </c>
      <c r="B1215" s="1" t="s">
        <v>56</v>
      </c>
      <c r="C1215" s="1" t="s">
        <v>57</v>
      </c>
      <c r="D1215" s="1" t="s">
        <v>58</v>
      </c>
      <c r="E1215" s="1" t="s">
        <v>124</v>
      </c>
      <c r="F1215" s="1" t="s">
        <v>169</v>
      </c>
      <c r="G1215" s="1" t="s">
        <v>85</v>
      </c>
      <c r="H1215" s="2">
        <v>45361</v>
      </c>
      <c r="I1215" s="1" t="s">
        <v>26</v>
      </c>
      <c r="J1215" s="1" t="s">
        <v>1119</v>
      </c>
      <c r="K1215" s="1">
        <v>5</v>
      </c>
      <c r="L1215" s="1" t="s">
        <v>1120</v>
      </c>
      <c r="M1215" s="1">
        <v>2</v>
      </c>
      <c r="N1215" s="1">
        <v>7739</v>
      </c>
      <c r="O1215" s="1">
        <v>60</v>
      </c>
      <c r="P1215" s="2">
        <v>45496</v>
      </c>
      <c r="Q1215" s="1"/>
    </row>
    <row r="1216" spans="1:17" x14ac:dyDescent="0.35">
      <c r="A1216" s="1" t="s">
        <v>1296</v>
      </c>
      <c r="B1216" s="1" t="s">
        <v>71</v>
      </c>
      <c r="C1216" s="1" t="s">
        <v>72</v>
      </c>
      <c r="D1216" s="1" t="s">
        <v>73</v>
      </c>
      <c r="E1216" s="1" t="s">
        <v>76</v>
      </c>
      <c r="F1216" s="1" t="s">
        <v>169</v>
      </c>
      <c r="G1216" s="1" t="s">
        <v>33</v>
      </c>
      <c r="H1216" s="2">
        <v>45394</v>
      </c>
      <c r="I1216" s="1" t="s">
        <v>26</v>
      </c>
      <c r="J1216" s="1" t="s">
        <v>1119</v>
      </c>
      <c r="K1216" s="1">
        <v>5</v>
      </c>
      <c r="L1216" s="1" t="s">
        <v>1120</v>
      </c>
      <c r="M1216" s="1">
        <v>2</v>
      </c>
      <c r="N1216" s="1">
        <v>3809</v>
      </c>
      <c r="O1216" s="1">
        <v>30</v>
      </c>
      <c r="P1216" s="2">
        <v>45731</v>
      </c>
      <c r="Q1216" s="1"/>
    </row>
    <row r="1217" spans="1:17" x14ac:dyDescent="0.35">
      <c r="A1217" s="1" t="s">
        <v>1297</v>
      </c>
      <c r="B1217" s="1" t="s">
        <v>56</v>
      </c>
      <c r="C1217" s="1" t="s">
        <v>57</v>
      </c>
      <c r="D1217" s="1" t="s">
        <v>58</v>
      </c>
      <c r="E1217" s="1" t="s">
        <v>76</v>
      </c>
      <c r="F1217" s="1" t="s">
        <v>169</v>
      </c>
      <c r="G1217" s="1" t="s">
        <v>39</v>
      </c>
      <c r="H1217" s="2">
        <v>45316</v>
      </c>
      <c r="I1217" s="1" t="s">
        <v>49</v>
      </c>
      <c r="J1217" s="1" t="s">
        <v>1119</v>
      </c>
      <c r="K1217" s="1">
        <v>5</v>
      </c>
      <c r="L1217" s="1" t="s">
        <v>1120</v>
      </c>
      <c r="M1217" s="1">
        <v>2</v>
      </c>
      <c r="N1217" s="1">
        <v>1530</v>
      </c>
      <c r="O1217" s="1">
        <v>30</v>
      </c>
      <c r="P1217" s="2">
        <v>45439</v>
      </c>
      <c r="Q1217" s="1"/>
    </row>
    <row r="1218" spans="1:17" x14ac:dyDescent="0.35">
      <c r="A1218" s="1" t="s">
        <v>1298</v>
      </c>
      <c r="B1218" s="1" t="s">
        <v>56</v>
      </c>
      <c r="C1218" s="1" t="s">
        <v>57</v>
      </c>
      <c r="D1218" s="1" t="s">
        <v>58</v>
      </c>
      <c r="E1218" s="1" t="s">
        <v>47</v>
      </c>
      <c r="F1218" s="1" t="s">
        <v>169</v>
      </c>
      <c r="G1218" s="1" t="s">
        <v>39</v>
      </c>
      <c r="H1218" s="2">
        <v>45316</v>
      </c>
      <c r="I1218" s="1" t="s">
        <v>26</v>
      </c>
      <c r="J1218" s="1" t="s">
        <v>1119</v>
      </c>
      <c r="K1218" s="1">
        <v>5</v>
      </c>
      <c r="L1218" s="1" t="s">
        <v>1120</v>
      </c>
      <c r="M1218" s="1">
        <v>2</v>
      </c>
      <c r="N1218" s="1">
        <v>6962</v>
      </c>
      <c r="O1218" s="1">
        <v>30</v>
      </c>
      <c r="P1218" s="2">
        <v>45417</v>
      </c>
      <c r="Q1218" s="1"/>
    </row>
    <row r="1219" spans="1:17" x14ac:dyDescent="0.35">
      <c r="A1219" s="1" t="s">
        <v>1299</v>
      </c>
      <c r="B1219" s="1" t="s">
        <v>78</v>
      </c>
      <c r="C1219" s="1" t="s">
        <v>79</v>
      </c>
      <c r="D1219" s="1" t="s">
        <v>80</v>
      </c>
      <c r="E1219" s="1" t="s">
        <v>76</v>
      </c>
      <c r="F1219" s="1" t="s">
        <v>169</v>
      </c>
      <c r="G1219" s="1" t="s">
        <v>59</v>
      </c>
      <c r="H1219" s="2">
        <v>45344</v>
      </c>
      <c r="I1219" s="1" t="s">
        <v>49</v>
      </c>
      <c r="J1219" s="1" t="s">
        <v>1119</v>
      </c>
      <c r="K1219" s="1">
        <v>5</v>
      </c>
      <c r="L1219" s="1" t="s">
        <v>1120</v>
      </c>
      <c r="M1219" s="1">
        <v>2</v>
      </c>
      <c r="N1219" s="1">
        <v>2172</v>
      </c>
      <c r="O1219" s="1">
        <v>40</v>
      </c>
      <c r="P1219" s="2">
        <v>45705</v>
      </c>
      <c r="Q1219" s="1"/>
    </row>
    <row r="1220" spans="1:17" x14ac:dyDescent="0.35">
      <c r="A1220" s="1" t="s">
        <v>1300</v>
      </c>
      <c r="B1220" s="1" t="s">
        <v>56</v>
      </c>
      <c r="C1220" s="1" t="s">
        <v>57</v>
      </c>
      <c r="D1220" s="1" t="s">
        <v>58</v>
      </c>
      <c r="E1220" s="1" t="s">
        <v>120</v>
      </c>
      <c r="F1220" s="1" t="s">
        <v>169</v>
      </c>
      <c r="G1220" s="1" t="s">
        <v>39</v>
      </c>
      <c r="H1220" s="2">
        <v>45374</v>
      </c>
      <c r="I1220" s="1" t="s">
        <v>66</v>
      </c>
      <c r="J1220" s="1" t="s">
        <v>1119</v>
      </c>
      <c r="K1220" s="1">
        <v>5</v>
      </c>
      <c r="L1220" s="1" t="s">
        <v>1120</v>
      </c>
      <c r="M1220" s="1">
        <v>2</v>
      </c>
      <c r="N1220" s="1">
        <v>1825</v>
      </c>
      <c r="O1220" s="1">
        <v>60</v>
      </c>
      <c r="P1220" s="2">
        <v>45602</v>
      </c>
      <c r="Q1220" s="1"/>
    </row>
    <row r="1221" spans="1:17" x14ac:dyDescent="0.35">
      <c r="A1221" s="1" t="s">
        <v>1301</v>
      </c>
      <c r="B1221" s="1" t="s">
        <v>56</v>
      </c>
      <c r="C1221" s="1" t="s">
        <v>57</v>
      </c>
      <c r="D1221" s="1" t="s">
        <v>58</v>
      </c>
      <c r="E1221" s="1" t="s">
        <v>120</v>
      </c>
      <c r="F1221" s="1" t="s">
        <v>169</v>
      </c>
      <c r="G1221" s="1" t="s">
        <v>85</v>
      </c>
      <c r="H1221" s="2">
        <v>45368</v>
      </c>
      <c r="I1221" s="1" t="s">
        <v>26</v>
      </c>
      <c r="J1221" s="1" t="s">
        <v>1119</v>
      </c>
      <c r="K1221" s="1">
        <v>5</v>
      </c>
      <c r="L1221" s="1" t="s">
        <v>1120</v>
      </c>
      <c r="M1221" s="1">
        <v>2</v>
      </c>
      <c r="N1221" s="1">
        <v>2418</v>
      </c>
      <c r="O1221" s="1">
        <v>20</v>
      </c>
      <c r="P1221" s="2">
        <v>45611</v>
      </c>
      <c r="Q1221" s="1"/>
    </row>
    <row r="1222" spans="1:17" x14ac:dyDescent="0.35">
      <c r="A1222" s="1" t="s">
        <v>1302</v>
      </c>
      <c r="B1222" s="1" t="s">
        <v>71</v>
      </c>
      <c r="C1222" s="1" t="s">
        <v>72</v>
      </c>
      <c r="D1222" s="1" t="s">
        <v>73</v>
      </c>
      <c r="E1222" s="1" t="s">
        <v>44</v>
      </c>
      <c r="F1222" s="1" t="s">
        <v>169</v>
      </c>
      <c r="G1222" s="1" t="s">
        <v>59</v>
      </c>
      <c r="H1222" s="2">
        <v>45439</v>
      </c>
      <c r="I1222" s="1" t="s">
        <v>66</v>
      </c>
      <c r="J1222" s="1" t="s">
        <v>1119</v>
      </c>
      <c r="K1222" s="1">
        <v>5</v>
      </c>
      <c r="L1222" s="1" t="s">
        <v>1120</v>
      </c>
      <c r="M1222" s="1">
        <v>2</v>
      </c>
      <c r="N1222" s="1">
        <v>1784</v>
      </c>
      <c r="O1222" s="1">
        <v>50</v>
      </c>
      <c r="P1222" s="2">
        <v>45585</v>
      </c>
      <c r="Q1222" s="1"/>
    </row>
    <row r="1223" spans="1:17" x14ac:dyDescent="0.35">
      <c r="A1223" s="1" t="s">
        <v>1303</v>
      </c>
      <c r="B1223" s="1" t="s">
        <v>56</v>
      </c>
      <c r="C1223" s="1" t="s">
        <v>57</v>
      </c>
      <c r="D1223" s="1" t="s">
        <v>58</v>
      </c>
      <c r="E1223" s="1" t="s">
        <v>23</v>
      </c>
      <c r="F1223" s="1" t="s">
        <v>169</v>
      </c>
      <c r="G1223" s="1" t="s">
        <v>59</v>
      </c>
      <c r="H1223" s="2">
        <v>45296</v>
      </c>
      <c r="I1223" s="1" t="s">
        <v>66</v>
      </c>
      <c r="J1223" s="1" t="s">
        <v>1119</v>
      </c>
      <c r="K1223" s="1">
        <v>5</v>
      </c>
      <c r="L1223" s="1" t="s">
        <v>1120</v>
      </c>
      <c r="M1223" s="1">
        <v>2</v>
      </c>
      <c r="N1223" s="1">
        <v>6739</v>
      </c>
      <c r="O1223" s="1">
        <v>20</v>
      </c>
      <c r="P1223" s="2">
        <v>45349</v>
      </c>
      <c r="Q1223" s="1"/>
    </row>
    <row r="1224" spans="1:17" x14ac:dyDescent="0.35">
      <c r="A1224" s="1" t="s">
        <v>1304</v>
      </c>
      <c r="B1224" s="1" t="s">
        <v>35</v>
      </c>
      <c r="C1224" s="1" t="s">
        <v>36</v>
      </c>
      <c r="D1224" s="1" t="s">
        <v>37</v>
      </c>
      <c r="E1224" s="1" t="s">
        <v>44</v>
      </c>
      <c r="F1224" s="1" t="s">
        <v>169</v>
      </c>
      <c r="G1224" s="1" t="s">
        <v>85</v>
      </c>
      <c r="H1224" s="2">
        <v>45406</v>
      </c>
      <c r="I1224" s="1" t="s">
        <v>26</v>
      </c>
      <c r="J1224" s="1" t="s">
        <v>1119</v>
      </c>
      <c r="K1224" s="1">
        <v>5</v>
      </c>
      <c r="L1224" s="1" t="s">
        <v>1120</v>
      </c>
      <c r="M1224" s="1">
        <v>2</v>
      </c>
      <c r="N1224" s="1">
        <v>2127</v>
      </c>
      <c r="O1224" s="1">
        <v>50</v>
      </c>
      <c r="P1224" s="2">
        <v>45690</v>
      </c>
      <c r="Q1224" s="1"/>
    </row>
    <row r="1225" spans="1:17" x14ac:dyDescent="0.35">
      <c r="A1225" s="1" t="s">
        <v>1305</v>
      </c>
      <c r="B1225" s="1" t="s">
        <v>20</v>
      </c>
      <c r="C1225" s="1" t="s">
        <v>21</v>
      </c>
      <c r="D1225" s="1" t="s">
        <v>22</v>
      </c>
      <c r="E1225" s="1" t="s">
        <v>47</v>
      </c>
      <c r="F1225" s="1" t="s">
        <v>169</v>
      </c>
      <c r="G1225" s="1" t="s">
        <v>25</v>
      </c>
      <c r="H1225" s="2">
        <v>45302</v>
      </c>
      <c r="I1225" s="1" t="s">
        <v>66</v>
      </c>
      <c r="J1225" s="1" t="s">
        <v>1119</v>
      </c>
      <c r="K1225" s="1">
        <v>5</v>
      </c>
      <c r="L1225" s="1" t="s">
        <v>1120</v>
      </c>
      <c r="M1225" s="1">
        <v>2</v>
      </c>
      <c r="N1225" s="1">
        <v>5436</v>
      </c>
      <c r="O1225" s="1">
        <v>20</v>
      </c>
      <c r="P1225" s="2">
        <v>45613</v>
      </c>
      <c r="Q1225" s="1"/>
    </row>
    <row r="1226" spans="1:17" x14ac:dyDescent="0.35">
      <c r="A1226" s="1" t="s">
        <v>1306</v>
      </c>
      <c r="B1226" s="1" t="s">
        <v>78</v>
      </c>
      <c r="C1226" s="1" t="s">
        <v>79</v>
      </c>
      <c r="D1226" s="1" t="s">
        <v>80</v>
      </c>
      <c r="E1226" s="1" t="s">
        <v>76</v>
      </c>
      <c r="F1226" s="1" t="s">
        <v>169</v>
      </c>
      <c r="G1226" s="1" t="s">
        <v>59</v>
      </c>
      <c r="H1226" s="2">
        <v>45419</v>
      </c>
      <c r="I1226" s="1" t="s">
        <v>66</v>
      </c>
      <c r="J1226" s="1" t="s">
        <v>1119</v>
      </c>
      <c r="K1226" s="1">
        <v>5</v>
      </c>
      <c r="L1226" s="1" t="s">
        <v>1120</v>
      </c>
      <c r="M1226" s="1">
        <v>2</v>
      </c>
      <c r="N1226" s="1">
        <v>1227</v>
      </c>
      <c r="O1226" s="1">
        <v>30</v>
      </c>
      <c r="P1226" s="2">
        <v>45774</v>
      </c>
      <c r="Q1226" s="1"/>
    </row>
    <row r="1227" spans="1:17" x14ac:dyDescent="0.35">
      <c r="A1227" s="1" t="s">
        <v>1307</v>
      </c>
      <c r="B1227" s="1" t="s">
        <v>35</v>
      </c>
      <c r="C1227" s="1" t="s">
        <v>36</v>
      </c>
      <c r="D1227" s="1" t="s">
        <v>37</v>
      </c>
      <c r="E1227" s="1" t="s">
        <v>47</v>
      </c>
      <c r="F1227" s="1" t="s">
        <v>169</v>
      </c>
      <c r="G1227" s="1" t="s">
        <v>48</v>
      </c>
      <c r="H1227" s="2">
        <v>45409</v>
      </c>
      <c r="I1227" s="1" t="s">
        <v>26</v>
      </c>
      <c r="J1227" s="1" t="s">
        <v>1119</v>
      </c>
      <c r="K1227" s="1">
        <v>5</v>
      </c>
      <c r="L1227" s="1" t="s">
        <v>1120</v>
      </c>
      <c r="M1227" s="1">
        <v>2</v>
      </c>
      <c r="N1227" s="1">
        <v>2746</v>
      </c>
      <c r="O1227" s="1">
        <v>10</v>
      </c>
      <c r="P1227" s="2">
        <v>45621</v>
      </c>
      <c r="Q1227" s="1"/>
    </row>
    <row r="1228" spans="1:17" x14ac:dyDescent="0.35">
      <c r="A1228" s="1" t="s">
        <v>1308</v>
      </c>
      <c r="B1228" s="1" t="s">
        <v>41</v>
      </c>
      <c r="C1228" s="1" t="s">
        <v>42</v>
      </c>
      <c r="D1228" s="1" t="s">
        <v>43</v>
      </c>
      <c r="E1228" s="1" t="s">
        <v>47</v>
      </c>
      <c r="F1228" s="1" t="s">
        <v>169</v>
      </c>
      <c r="G1228" s="1" t="s">
        <v>87</v>
      </c>
      <c r="H1228" s="2">
        <v>45377</v>
      </c>
      <c r="I1228" s="1" t="s">
        <v>26</v>
      </c>
      <c r="J1228" s="1" t="s">
        <v>1119</v>
      </c>
      <c r="K1228" s="1">
        <v>5</v>
      </c>
      <c r="L1228" s="1" t="s">
        <v>1120</v>
      </c>
      <c r="M1228" s="1">
        <v>2</v>
      </c>
      <c r="N1228" s="1">
        <v>4185</v>
      </c>
      <c r="O1228" s="1">
        <v>60</v>
      </c>
      <c r="P1228" s="2">
        <v>45659</v>
      </c>
      <c r="Q1228" s="1"/>
    </row>
    <row r="1229" spans="1:17" x14ac:dyDescent="0.35">
      <c r="A1229" s="1" t="s">
        <v>1309</v>
      </c>
      <c r="B1229" s="1" t="s">
        <v>41</v>
      </c>
      <c r="C1229" s="1" t="s">
        <v>42</v>
      </c>
      <c r="D1229" s="1" t="s">
        <v>43</v>
      </c>
      <c r="E1229" s="1" t="s">
        <v>47</v>
      </c>
      <c r="F1229" s="1" t="s">
        <v>169</v>
      </c>
      <c r="G1229" s="1" t="s">
        <v>59</v>
      </c>
      <c r="H1229" s="2">
        <v>45402</v>
      </c>
      <c r="I1229" s="1" t="s">
        <v>66</v>
      </c>
      <c r="J1229" s="1" t="s">
        <v>1119</v>
      </c>
      <c r="K1229" s="1">
        <v>5</v>
      </c>
      <c r="L1229" s="1" t="s">
        <v>1120</v>
      </c>
      <c r="M1229" s="1">
        <v>2</v>
      </c>
      <c r="N1229" s="1">
        <v>4630</v>
      </c>
      <c r="O1229" s="1">
        <v>20</v>
      </c>
      <c r="P1229" s="2">
        <v>45678</v>
      </c>
      <c r="Q1229" s="1"/>
    </row>
    <row r="1230" spans="1:17" x14ac:dyDescent="0.35">
      <c r="A1230" s="1" t="s">
        <v>1310</v>
      </c>
      <c r="B1230" s="1" t="s">
        <v>71</v>
      </c>
      <c r="C1230" s="1" t="s">
        <v>72</v>
      </c>
      <c r="D1230" s="1" t="s">
        <v>73</v>
      </c>
      <c r="E1230" s="1" t="s">
        <v>120</v>
      </c>
      <c r="F1230" s="1" t="s">
        <v>169</v>
      </c>
      <c r="G1230" s="1" t="s">
        <v>59</v>
      </c>
      <c r="H1230" s="2">
        <v>45429</v>
      </c>
      <c r="I1230" s="1" t="s">
        <v>66</v>
      </c>
      <c r="J1230" s="1" t="s">
        <v>1119</v>
      </c>
      <c r="K1230" s="1">
        <v>5</v>
      </c>
      <c r="L1230" s="1" t="s">
        <v>1120</v>
      </c>
      <c r="M1230" s="1">
        <v>2</v>
      </c>
      <c r="N1230" s="1">
        <v>5254</v>
      </c>
      <c r="O1230" s="1">
        <v>10</v>
      </c>
      <c r="P1230" s="2">
        <v>45598</v>
      </c>
      <c r="Q1230" s="1"/>
    </row>
    <row r="1231" spans="1:17" x14ac:dyDescent="0.35">
      <c r="A1231" s="1" t="s">
        <v>1311</v>
      </c>
      <c r="B1231" s="1" t="s">
        <v>56</v>
      </c>
      <c r="C1231" s="1" t="s">
        <v>57</v>
      </c>
      <c r="D1231" s="1" t="s">
        <v>58</v>
      </c>
      <c r="E1231" s="1" t="s">
        <v>68</v>
      </c>
      <c r="F1231" s="1" t="s">
        <v>169</v>
      </c>
      <c r="G1231" s="1" t="s">
        <v>39</v>
      </c>
      <c r="H1231" s="2">
        <v>45326</v>
      </c>
      <c r="I1231" s="1" t="s">
        <v>26</v>
      </c>
      <c r="J1231" s="1" t="s">
        <v>1119</v>
      </c>
      <c r="K1231" s="1">
        <v>5</v>
      </c>
      <c r="L1231" s="1" t="s">
        <v>1120</v>
      </c>
      <c r="M1231" s="1">
        <v>2</v>
      </c>
      <c r="N1231" s="1">
        <v>2328</v>
      </c>
      <c r="O1231" s="1">
        <v>90</v>
      </c>
      <c r="P1231" s="2">
        <v>45403</v>
      </c>
      <c r="Q1231" s="1"/>
    </row>
    <row r="1232" spans="1:17" x14ac:dyDescent="0.35">
      <c r="A1232" s="1" t="s">
        <v>1312</v>
      </c>
      <c r="B1232" s="1" t="s">
        <v>29</v>
      </c>
      <c r="C1232" s="1" t="s">
        <v>30</v>
      </c>
      <c r="D1232" s="1" t="s">
        <v>31</v>
      </c>
      <c r="E1232" s="1" t="s">
        <v>84</v>
      </c>
      <c r="F1232" s="1" t="s">
        <v>169</v>
      </c>
      <c r="G1232" s="1" t="s">
        <v>25</v>
      </c>
      <c r="H1232" s="2">
        <v>45323</v>
      </c>
      <c r="I1232" s="1" t="s">
        <v>26</v>
      </c>
      <c r="J1232" s="1" t="s">
        <v>1119</v>
      </c>
      <c r="K1232" s="1">
        <v>5</v>
      </c>
      <c r="L1232" s="1" t="s">
        <v>1120</v>
      </c>
      <c r="M1232" s="1">
        <v>2</v>
      </c>
      <c r="N1232" s="1">
        <v>755</v>
      </c>
      <c r="O1232" s="1">
        <v>90</v>
      </c>
      <c r="P1232" s="2">
        <v>45665</v>
      </c>
      <c r="Q1232" s="1"/>
    </row>
    <row r="1233" spans="1:17" x14ac:dyDescent="0.35">
      <c r="A1233" s="1" t="s">
        <v>1313</v>
      </c>
      <c r="B1233" s="1" t="s">
        <v>78</v>
      </c>
      <c r="C1233" s="1" t="s">
        <v>79</v>
      </c>
      <c r="D1233" s="1" t="s">
        <v>80</v>
      </c>
      <c r="E1233" s="1" t="s">
        <v>47</v>
      </c>
      <c r="F1233" s="1" t="s">
        <v>169</v>
      </c>
      <c r="G1233" s="1" t="s">
        <v>59</v>
      </c>
      <c r="H1233" s="2">
        <v>45293</v>
      </c>
      <c r="I1233" s="1" t="s">
        <v>26</v>
      </c>
      <c r="J1233" s="1" t="s">
        <v>1119</v>
      </c>
      <c r="K1233" s="1">
        <v>5</v>
      </c>
      <c r="L1233" s="1" t="s">
        <v>1120</v>
      </c>
      <c r="M1233" s="1">
        <v>2</v>
      </c>
      <c r="N1233" s="1">
        <v>4682</v>
      </c>
      <c r="O1233" s="1">
        <v>20</v>
      </c>
      <c r="P1233" s="2">
        <v>45629</v>
      </c>
      <c r="Q1233" s="1"/>
    </row>
    <row r="1234" spans="1:17" x14ac:dyDescent="0.35">
      <c r="A1234" s="1" t="s">
        <v>1314</v>
      </c>
      <c r="B1234" s="1" t="s">
        <v>41</v>
      </c>
      <c r="C1234" s="1" t="s">
        <v>42</v>
      </c>
      <c r="D1234" s="1" t="s">
        <v>43</v>
      </c>
      <c r="E1234" s="1" t="s">
        <v>32</v>
      </c>
      <c r="F1234" s="1" t="s">
        <v>169</v>
      </c>
      <c r="G1234" s="1" t="s">
        <v>59</v>
      </c>
      <c r="H1234" s="2">
        <v>45437</v>
      </c>
      <c r="I1234" s="1" t="s">
        <v>66</v>
      </c>
      <c r="J1234" s="1" t="s">
        <v>1119</v>
      </c>
      <c r="K1234" s="1">
        <v>5</v>
      </c>
      <c r="L1234" s="1" t="s">
        <v>1120</v>
      </c>
      <c r="M1234" s="1">
        <v>2</v>
      </c>
      <c r="N1234" s="1">
        <v>3732</v>
      </c>
      <c r="O1234" s="1">
        <v>100</v>
      </c>
      <c r="P1234" s="2">
        <v>45680</v>
      </c>
      <c r="Q1234" s="1"/>
    </row>
    <row r="1235" spans="1:17" x14ac:dyDescent="0.35">
      <c r="A1235" s="1" t="s">
        <v>1315</v>
      </c>
      <c r="B1235" s="1" t="s">
        <v>29</v>
      </c>
      <c r="C1235" s="1" t="s">
        <v>30</v>
      </c>
      <c r="D1235" s="1" t="s">
        <v>31</v>
      </c>
      <c r="E1235" s="1" t="s">
        <v>54</v>
      </c>
      <c r="F1235" s="1" t="s">
        <v>169</v>
      </c>
      <c r="G1235" s="1" t="s">
        <v>59</v>
      </c>
      <c r="H1235" s="2">
        <v>45358</v>
      </c>
      <c r="I1235" s="1" t="s">
        <v>49</v>
      </c>
      <c r="J1235" s="1" t="s">
        <v>1119</v>
      </c>
      <c r="K1235" s="1">
        <v>5</v>
      </c>
      <c r="L1235" s="1" t="s">
        <v>1120</v>
      </c>
      <c r="M1235" s="1">
        <v>2</v>
      </c>
      <c r="N1235" s="1">
        <v>3569</v>
      </c>
      <c r="O1235" s="1">
        <v>60</v>
      </c>
      <c r="P1235" s="2">
        <v>45610</v>
      </c>
      <c r="Q1235" s="1"/>
    </row>
    <row r="1236" spans="1:17" x14ac:dyDescent="0.35">
      <c r="A1236" s="1" t="s">
        <v>1316</v>
      </c>
      <c r="B1236" s="1" t="s">
        <v>35</v>
      </c>
      <c r="C1236" s="1" t="s">
        <v>36</v>
      </c>
      <c r="D1236" s="1" t="s">
        <v>37</v>
      </c>
      <c r="E1236" s="1" t="s">
        <v>47</v>
      </c>
      <c r="F1236" s="1" t="s">
        <v>169</v>
      </c>
      <c r="G1236" s="1" t="s">
        <v>85</v>
      </c>
      <c r="H1236" s="2">
        <v>45427</v>
      </c>
      <c r="I1236" s="1" t="s">
        <v>66</v>
      </c>
      <c r="J1236" s="1" t="s">
        <v>1119</v>
      </c>
      <c r="K1236" s="1">
        <v>5</v>
      </c>
      <c r="L1236" s="1" t="s">
        <v>1120</v>
      </c>
      <c r="M1236" s="1">
        <v>2</v>
      </c>
      <c r="N1236" s="1">
        <v>7885</v>
      </c>
      <c r="O1236" s="1">
        <v>40</v>
      </c>
      <c r="P1236" s="2">
        <v>45637</v>
      </c>
      <c r="Q1236" s="1"/>
    </row>
    <row r="1237" spans="1:17" x14ac:dyDescent="0.35">
      <c r="A1237" s="1" t="s">
        <v>1317</v>
      </c>
      <c r="B1237" s="1" t="s">
        <v>56</v>
      </c>
      <c r="C1237" s="1" t="s">
        <v>57</v>
      </c>
      <c r="D1237" s="1" t="s">
        <v>58</v>
      </c>
      <c r="E1237" s="1" t="s">
        <v>44</v>
      </c>
      <c r="F1237" s="1" t="s">
        <v>169</v>
      </c>
      <c r="G1237" s="1" t="s">
        <v>48</v>
      </c>
      <c r="H1237" s="2">
        <v>45415</v>
      </c>
      <c r="I1237" s="1" t="s">
        <v>26</v>
      </c>
      <c r="J1237" s="1" t="s">
        <v>1119</v>
      </c>
      <c r="K1237" s="1">
        <v>5</v>
      </c>
      <c r="L1237" s="1" t="s">
        <v>1120</v>
      </c>
      <c r="M1237" s="1">
        <v>2</v>
      </c>
      <c r="N1237" s="1">
        <v>5152</v>
      </c>
      <c r="O1237" s="1">
        <v>40</v>
      </c>
      <c r="P1237" s="2">
        <v>45700</v>
      </c>
      <c r="Q1237" s="1"/>
    </row>
    <row r="1238" spans="1:17" x14ac:dyDescent="0.35">
      <c r="A1238" s="1" t="s">
        <v>1318</v>
      </c>
      <c r="B1238" s="1" t="s">
        <v>29</v>
      </c>
      <c r="C1238" s="1" t="s">
        <v>30</v>
      </c>
      <c r="D1238" s="1" t="s">
        <v>31</v>
      </c>
      <c r="E1238" s="1" t="s">
        <v>44</v>
      </c>
      <c r="F1238" s="1" t="s">
        <v>169</v>
      </c>
      <c r="G1238" s="1" t="s">
        <v>74</v>
      </c>
      <c r="H1238" s="2">
        <v>45427</v>
      </c>
      <c r="I1238" s="1" t="s">
        <v>66</v>
      </c>
      <c r="J1238" s="1" t="s">
        <v>1119</v>
      </c>
      <c r="K1238" s="1">
        <v>5</v>
      </c>
      <c r="L1238" s="1" t="s">
        <v>1120</v>
      </c>
      <c r="M1238" s="1">
        <v>2</v>
      </c>
      <c r="N1238" s="1">
        <v>2691</v>
      </c>
      <c r="O1238" s="1">
        <v>100</v>
      </c>
      <c r="P1238" s="2">
        <v>45543</v>
      </c>
      <c r="Q1238" s="1"/>
    </row>
    <row r="1239" spans="1:17" x14ac:dyDescent="0.35">
      <c r="A1239" s="1" t="s">
        <v>1319</v>
      </c>
      <c r="B1239" s="1" t="s">
        <v>20</v>
      </c>
      <c r="C1239" s="1" t="s">
        <v>21</v>
      </c>
      <c r="D1239" s="1" t="s">
        <v>22</v>
      </c>
      <c r="E1239" s="1" t="s">
        <v>64</v>
      </c>
      <c r="F1239" s="1" t="s">
        <v>169</v>
      </c>
      <c r="G1239" s="1" t="s">
        <v>74</v>
      </c>
      <c r="H1239" s="2">
        <v>45323</v>
      </c>
      <c r="I1239" s="1" t="s">
        <v>49</v>
      </c>
      <c r="J1239" s="1" t="s">
        <v>1119</v>
      </c>
      <c r="K1239" s="1">
        <v>5</v>
      </c>
      <c r="L1239" s="1" t="s">
        <v>1120</v>
      </c>
      <c r="M1239" s="1">
        <v>2</v>
      </c>
      <c r="N1239" s="1">
        <v>5532</v>
      </c>
      <c r="O1239" s="1">
        <v>10</v>
      </c>
      <c r="P1239" s="2">
        <v>45614</v>
      </c>
      <c r="Q1239" s="1"/>
    </row>
    <row r="1240" spans="1:17" x14ac:dyDescent="0.35">
      <c r="A1240" s="1" t="s">
        <v>1320</v>
      </c>
      <c r="B1240" s="1" t="s">
        <v>71</v>
      </c>
      <c r="C1240" s="1" t="s">
        <v>72</v>
      </c>
      <c r="D1240" s="1" t="s">
        <v>73</v>
      </c>
      <c r="E1240" s="1" t="s">
        <v>23</v>
      </c>
      <c r="F1240" s="1" t="s">
        <v>169</v>
      </c>
      <c r="G1240" s="1" t="s">
        <v>48</v>
      </c>
      <c r="H1240" s="2">
        <v>45322</v>
      </c>
      <c r="I1240" s="1" t="s">
        <v>66</v>
      </c>
      <c r="J1240" s="1" t="s">
        <v>1119</v>
      </c>
      <c r="K1240" s="1">
        <v>5</v>
      </c>
      <c r="L1240" s="1" t="s">
        <v>1120</v>
      </c>
      <c r="M1240" s="1">
        <v>2</v>
      </c>
      <c r="N1240" s="1">
        <v>4387</v>
      </c>
      <c r="O1240" s="1">
        <v>90</v>
      </c>
      <c r="P1240" s="2">
        <v>45494</v>
      </c>
      <c r="Q1240" s="1"/>
    </row>
    <row r="1241" spans="1:17" x14ac:dyDescent="0.35">
      <c r="A1241" s="1" t="s">
        <v>1321</v>
      </c>
      <c r="B1241" s="1" t="s">
        <v>20</v>
      </c>
      <c r="C1241" s="1" t="s">
        <v>21</v>
      </c>
      <c r="D1241" s="1" t="s">
        <v>22</v>
      </c>
      <c r="E1241" s="1" t="s">
        <v>38</v>
      </c>
      <c r="F1241" s="1" t="s">
        <v>169</v>
      </c>
      <c r="G1241" s="1" t="s">
        <v>87</v>
      </c>
      <c r="H1241" s="2">
        <v>45357</v>
      </c>
      <c r="I1241" s="1" t="s">
        <v>66</v>
      </c>
      <c r="J1241" s="1" t="s">
        <v>1119</v>
      </c>
      <c r="K1241" s="1">
        <v>5</v>
      </c>
      <c r="L1241" s="1" t="s">
        <v>1120</v>
      </c>
      <c r="M1241" s="1">
        <v>2</v>
      </c>
      <c r="N1241" s="1">
        <v>6640</v>
      </c>
      <c r="O1241" s="1">
        <v>40</v>
      </c>
      <c r="P1241" s="2">
        <v>45649</v>
      </c>
      <c r="Q1241" s="1"/>
    </row>
    <row r="1242" spans="1:17" x14ac:dyDescent="0.35">
      <c r="A1242" s="1" t="s">
        <v>1322</v>
      </c>
      <c r="B1242" s="1" t="s">
        <v>78</v>
      </c>
      <c r="C1242" s="1" t="s">
        <v>79</v>
      </c>
      <c r="D1242" s="1" t="s">
        <v>80</v>
      </c>
      <c r="E1242" s="1" t="s">
        <v>76</v>
      </c>
      <c r="F1242" s="1" t="s">
        <v>169</v>
      </c>
      <c r="G1242" s="1" t="s">
        <v>25</v>
      </c>
      <c r="H1242" s="2">
        <v>45404</v>
      </c>
      <c r="I1242" s="1" t="s">
        <v>49</v>
      </c>
      <c r="J1242" s="1" t="s">
        <v>1119</v>
      </c>
      <c r="K1242" s="1">
        <v>5</v>
      </c>
      <c r="L1242" s="1" t="s">
        <v>1120</v>
      </c>
      <c r="M1242" s="1">
        <v>2</v>
      </c>
      <c r="N1242" s="1">
        <v>3640</v>
      </c>
      <c r="O1242" s="1">
        <v>30</v>
      </c>
      <c r="P1242" s="2">
        <v>45644</v>
      </c>
      <c r="Q1242" s="1"/>
    </row>
    <row r="1243" spans="1:17" x14ac:dyDescent="0.35">
      <c r="A1243" s="1" t="s">
        <v>1323</v>
      </c>
      <c r="B1243" s="1" t="s">
        <v>56</v>
      </c>
      <c r="C1243" s="1" t="s">
        <v>57</v>
      </c>
      <c r="D1243" s="1" t="s">
        <v>58</v>
      </c>
      <c r="E1243" s="1" t="s">
        <v>100</v>
      </c>
      <c r="F1243" s="1" t="s">
        <v>169</v>
      </c>
      <c r="G1243" s="1" t="s">
        <v>87</v>
      </c>
      <c r="H1243" s="2">
        <v>45389</v>
      </c>
      <c r="I1243" s="1" t="s">
        <v>26</v>
      </c>
      <c r="J1243" s="1" t="s">
        <v>1119</v>
      </c>
      <c r="K1243" s="1">
        <v>5</v>
      </c>
      <c r="L1243" s="1" t="s">
        <v>1120</v>
      </c>
      <c r="M1243" s="1">
        <v>2</v>
      </c>
      <c r="N1243" s="1">
        <v>3237</v>
      </c>
      <c r="O1243" s="1">
        <v>30</v>
      </c>
      <c r="P1243" s="2">
        <v>45654</v>
      </c>
      <c r="Q1243" s="1"/>
    </row>
    <row r="1244" spans="1:17" x14ac:dyDescent="0.35">
      <c r="A1244" s="1" t="s">
        <v>1324</v>
      </c>
      <c r="B1244" s="1" t="s">
        <v>35</v>
      </c>
      <c r="C1244" s="1" t="s">
        <v>36</v>
      </c>
      <c r="D1244" s="1" t="s">
        <v>37</v>
      </c>
      <c r="E1244" s="1" t="s">
        <v>47</v>
      </c>
      <c r="F1244" s="1" t="s">
        <v>169</v>
      </c>
      <c r="G1244" s="1" t="s">
        <v>87</v>
      </c>
      <c r="H1244" s="2">
        <v>45370</v>
      </c>
      <c r="I1244" s="1" t="s">
        <v>66</v>
      </c>
      <c r="J1244" s="1" t="s">
        <v>1119</v>
      </c>
      <c r="K1244" s="1">
        <v>5</v>
      </c>
      <c r="L1244" s="1" t="s">
        <v>1120</v>
      </c>
      <c r="M1244" s="1">
        <v>2</v>
      </c>
      <c r="N1244" s="1">
        <v>3071</v>
      </c>
      <c r="O1244" s="1">
        <v>90</v>
      </c>
      <c r="P1244" s="2">
        <v>45513</v>
      </c>
      <c r="Q1244" s="1"/>
    </row>
    <row r="1245" spans="1:17" x14ac:dyDescent="0.35">
      <c r="A1245" s="1" t="s">
        <v>1325</v>
      </c>
      <c r="B1245" s="1" t="s">
        <v>35</v>
      </c>
      <c r="C1245" s="1" t="s">
        <v>36</v>
      </c>
      <c r="D1245" s="1" t="s">
        <v>37</v>
      </c>
      <c r="E1245" s="1" t="s">
        <v>47</v>
      </c>
      <c r="F1245" s="1" t="s">
        <v>169</v>
      </c>
      <c r="G1245" s="1" t="s">
        <v>39</v>
      </c>
      <c r="H1245" s="2">
        <v>45368</v>
      </c>
      <c r="I1245" s="1" t="s">
        <v>26</v>
      </c>
      <c r="J1245" s="1" t="s">
        <v>1119</v>
      </c>
      <c r="K1245" s="1">
        <v>5</v>
      </c>
      <c r="L1245" s="1" t="s">
        <v>1120</v>
      </c>
      <c r="M1245" s="1">
        <v>2</v>
      </c>
      <c r="N1245" s="1">
        <v>7500</v>
      </c>
      <c r="O1245" s="1">
        <v>50</v>
      </c>
      <c r="P1245" s="2">
        <v>45575</v>
      </c>
      <c r="Q1245" s="1"/>
    </row>
    <row r="1246" spans="1:17" x14ac:dyDescent="0.35">
      <c r="A1246" s="1" t="s">
        <v>1326</v>
      </c>
      <c r="B1246" s="1" t="s">
        <v>41</v>
      </c>
      <c r="C1246" s="1" t="s">
        <v>42</v>
      </c>
      <c r="D1246" s="1" t="s">
        <v>43</v>
      </c>
      <c r="E1246" s="1" t="s">
        <v>32</v>
      </c>
      <c r="F1246" s="1" t="s">
        <v>169</v>
      </c>
      <c r="G1246" s="1" t="s">
        <v>87</v>
      </c>
      <c r="H1246" s="2">
        <v>45358</v>
      </c>
      <c r="I1246" s="1" t="s">
        <v>66</v>
      </c>
      <c r="J1246" s="1" t="s">
        <v>1119</v>
      </c>
      <c r="K1246" s="1">
        <v>5</v>
      </c>
      <c r="L1246" s="1" t="s">
        <v>1120</v>
      </c>
      <c r="M1246" s="1">
        <v>2</v>
      </c>
      <c r="N1246" s="1">
        <v>5842</v>
      </c>
      <c r="O1246" s="1">
        <v>10</v>
      </c>
      <c r="P1246" s="2">
        <v>45429</v>
      </c>
      <c r="Q1246" s="1"/>
    </row>
    <row r="1247" spans="1:17" x14ac:dyDescent="0.35">
      <c r="A1247" s="1" t="s">
        <v>1327</v>
      </c>
      <c r="B1247" s="1" t="s">
        <v>78</v>
      </c>
      <c r="C1247" s="1" t="s">
        <v>79</v>
      </c>
      <c r="D1247" s="1" t="s">
        <v>80</v>
      </c>
      <c r="E1247" s="1" t="s">
        <v>47</v>
      </c>
      <c r="F1247" s="1" t="s">
        <v>169</v>
      </c>
      <c r="G1247" s="1" t="s">
        <v>39</v>
      </c>
      <c r="H1247" s="2">
        <v>45410</v>
      </c>
      <c r="I1247" s="1" t="s">
        <v>66</v>
      </c>
      <c r="J1247" s="1" t="s">
        <v>1119</v>
      </c>
      <c r="K1247" s="1">
        <v>5</v>
      </c>
      <c r="L1247" s="1" t="s">
        <v>1120</v>
      </c>
      <c r="M1247" s="1">
        <v>2</v>
      </c>
      <c r="N1247" s="1">
        <v>7677</v>
      </c>
      <c r="O1247" s="1">
        <v>100</v>
      </c>
      <c r="P1247" s="2">
        <v>45653</v>
      </c>
      <c r="Q1247" s="1"/>
    </row>
    <row r="1248" spans="1:17" x14ac:dyDescent="0.35">
      <c r="A1248" s="1" t="s">
        <v>1328</v>
      </c>
      <c r="B1248" s="1" t="s">
        <v>41</v>
      </c>
      <c r="C1248" s="1" t="s">
        <v>42</v>
      </c>
      <c r="D1248" s="1" t="s">
        <v>43</v>
      </c>
      <c r="E1248" s="1" t="s">
        <v>64</v>
      </c>
      <c r="F1248" s="1" t="s">
        <v>169</v>
      </c>
      <c r="G1248" s="1" t="s">
        <v>87</v>
      </c>
      <c r="H1248" s="2">
        <v>45366</v>
      </c>
      <c r="I1248" s="1" t="s">
        <v>26</v>
      </c>
      <c r="J1248" s="1" t="s">
        <v>1119</v>
      </c>
      <c r="K1248" s="1">
        <v>5</v>
      </c>
      <c r="L1248" s="1" t="s">
        <v>1120</v>
      </c>
      <c r="M1248" s="1">
        <v>2</v>
      </c>
      <c r="N1248" s="1">
        <v>4904</v>
      </c>
      <c r="O1248" s="1">
        <v>100</v>
      </c>
      <c r="P1248" s="2">
        <v>45587</v>
      </c>
      <c r="Q1248" s="1"/>
    </row>
    <row r="1249" spans="1:17" x14ac:dyDescent="0.35">
      <c r="A1249" s="1" t="s">
        <v>1329</v>
      </c>
      <c r="B1249" s="1" t="s">
        <v>61</v>
      </c>
      <c r="C1249" s="1" t="s">
        <v>62</v>
      </c>
      <c r="D1249" s="1" t="s">
        <v>63</v>
      </c>
      <c r="E1249" s="1" t="s">
        <v>103</v>
      </c>
      <c r="F1249" s="1" t="s">
        <v>169</v>
      </c>
      <c r="G1249" s="1" t="s">
        <v>25</v>
      </c>
      <c r="H1249" s="2">
        <v>45326</v>
      </c>
      <c r="I1249" s="1" t="s">
        <v>66</v>
      </c>
      <c r="J1249" s="1" t="s">
        <v>1119</v>
      </c>
      <c r="K1249" s="1">
        <v>5</v>
      </c>
      <c r="L1249" s="1" t="s">
        <v>1120</v>
      </c>
      <c r="M1249" s="1">
        <v>2</v>
      </c>
      <c r="N1249" s="1">
        <v>1657</v>
      </c>
      <c r="O1249" s="1">
        <v>30</v>
      </c>
      <c r="P1249" s="2">
        <v>45536</v>
      </c>
      <c r="Q1249" s="1"/>
    </row>
    <row r="1250" spans="1:17" x14ac:dyDescent="0.35">
      <c r="A1250" s="1" t="s">
        <v>1330</v>
      </c>
      <c r="B1250" s="1" t="s">
        <v>71</v>
      </c>
      <c r="C1250" s="1" t="s">
        <v>72</v>
      </c>
      <c r="D1250" s="1" t="s">
        <v>73</v>
      </c>
      <c r="E1250" s="1" t="s">
        <v>84</v>
      </c>
      <c r="F1250" s="1" t="s">
        <v>169</v>
      </c>
      <c r="G1250" s="1" t="s">
        <v>85</v>
      </c>
      <c r="H1250" s="2">
        <v>45379</v>
      </c>
      <c r="I1250" s="1" t="s">
        <v>26</v>
      </c>
      <c r="J1250" s="1" t="s">
        <v>1119</v>
      </c>
      <c r="K1250" s="1">
        <v>5</v>
      </c>
      <c r="L1250" s="1" t="s">
        <v>1120</v>
      </c>
      <c r="M1250" s="1">
        <v>2</v>
      </c>
      <c r="N1250" s="1">
        <v>2112</v>
      </c>
      <c r="O1250" s="1">
        <v>70</v>
      </c>
      <c r="P1250" s="2">
        <v>45686</v>
      </c>
      <c r="Q1250" s="1"/>
    </row>
    <row r="1251" spans="1:17" x14ac:dyDescent="0.35">
      <c r="A1251" s="1" t="s">
        <v>1331</v>
      </c>
      <c r="B1251" s="1" t="s">
        <v>35</v>
      </c>
      <c r="C1251" s="1" t="s">
        <v>36</v>
      </c>
      <c r="D1251" s="1" t="s">
        <v>37</v>
      </c>
      <c r="E1251" s="1" t="s">
        <v>32</v>
      </c>
      <c r="F1251" s="1" t="s">
        <v>169</v>
      </c>
      <c r="G1251" s="1" t="s">
        <v>85</v>
      </c>
      <c r="H1251" s="2">
        <v>45318</v>
      </c>
      <c r="I1251" s="1" t="s">
        <v>66</v>
      </c>
      <c r="J1251" s="1" t="s">
        <v>1119</v>
      </c>
      <c r="K1251" s="1">
        <v>5</v>
      </c>
      <c r="L1251" s="1" t="s">
        <v>1120</v>
      </c>
      <c r="M1251" s="1">
        <v>2</v>
      </c>
      <c r="N1251" s="1">
        <v>1284</v>
      </c>
      <c r="O1251" s="1">
        <v>40</v>
      </c>
      <c r="P1251" s="2">
        <v>45456</v>
      </c>
      <c r="Q1251" s="1"/>
    </row>
    <row r="1252" spans="1:17" x14ac:dyDescent="0.35">
      <c r="A1252" s="1" t="s">
        <v>1332</v>
      </c>
      <c r="B1252" s="1" t="s">
        <v>41</v>
      </c>
      <c r="C1252" s="1" t="s">
        <v>42</v>
      </c>
      <c r="D1252" s="1" t="s">
        <v>43</v>
      </c>
      <c r="E1252" s="1" t="s">
        <v>120</v>
      </c>
      <c r="F1252" s="1" t="s">
        <v>169</v>
      </c>
      <c r="G1252" s="1" t="s">
        <v>33</v>
      </c>
      <c r="H1252" s="2">
        <v>45304</v>
      </c>
      <c r="I1252" s="1" t="s">
        <v>26</v>
      </c>
      <c r="J1252" s="1" t="s">
        <v>1119</v>
      </c>
      <c r="K1252" s="1">
        <v>5</v>
      </c>
      <c r="L1252" s="1" t="s">
        <v>1120</v>
      </c>
      <c r="M1252" s="1">
        <v>2</v>
      </c>
      <c r="N1252" s="1">
        <v>6205</v>
      </c>
      <c r="O1252" s="1">
        <v>30</v>
      </c>
      <c r="P1252" s="2">
        <v>45407</v>
      </c>
      <c r="Q1252" s="1"/>
    </row>
    <row r="1253" spans="1:17" x14ac:dyDescent="0.35">
      <c r="A1253" s="1" t="s">
        <v>1333</v>
      </c>
      <c r="B1253" s="1" t="s">
        <v>20</v>
      </c>
      <c r="C1253" s="1" t="s">
        <v>21</v>
      </c>
      <c r="D1253" s="1" t="s">
        <v>22</v>
      </c>
      <c r="E1253" s="1" t="s">
        <v>44</v>
      </c>
      <c r="F1253" s="1" t="s">
        <v>169</v>
      </c>
      <c r="G1253" s="1" t="s">
        <v>39</v>
      </c>
      <c r="H1253" s="2">
        <v>45301</v>
      </c>
      <c r="I1253" s="1" t="s">
        <v>66</v>
      </c>
      <c r="J1253" s="1" t="s">
        <v>1119</v>
      </c>
      <c r="K1253" s="1">
        <v>5</v>
      </c>
      <c r="L1253" s="1" t="s">
        <v>1120</v>
      </c>
      <c r="M1253" s="1">
        <v>2</v>
      </c>
      <c r="N1253" s="1">
        <v>502</v>
      </c>
      <c r="O1253" s="1">
        <v>10</v>
      </c>
      <c r="P1253" s="2">
        <v>45649</v>
      </c>
      <c r="Q1253" s="1"/>
    </row>
    <row r="1254" spans="1:17" x14ac:dyDescent="0.35">
      <c r="A1254" s="1" t="s">
        <v>1334</v>
      </c>
      <c r="B1254" s="1" t="s">
        <v>61</v>
      </c>
      <c r="C1254" s="1" t="s">
        <v>62</v>
      </c>
      <c r="D1254" s="1" t="s">
        <v>63</v>
      </c>
      <c r="E1254" s="1" t="s">
        <v>76</v>
      </c>
      <c r="F1254" s="1" t="s">
        <v>169</v>
      </c>
      <c r="G1254" s="1" t="s">
        <v>59</v>
      </c>
      <c r="H1254" s="2">
        <v>45326</v>
      </c>
      <c r="I1254" s="1" t="s">
        <v>66</v>
      </c>
      <c r="J1254" s="1" t="s">
        <v>1119</v>
      </c>
      <c r="K1254" s="1">
        <v>5</v>
      </c>
      <c r="L1254" s="1" t="s">
        <v>1120</v>
      </c>
      <c r="M1254" s="1">
        <v>2</v>
      </c>
      <c r="N1254" s="1">
        <v>7094</v>
      </c>
      <c r="O1254" s="1">
        <v>40</v>
      </c>
      <c r="P1254" s="2">
        <v>45440</v>
      </c>
      <c r="Q1254" s="1"/>
    </row>
    <row r="1255" spans="1:17" x14ac:dyDescent="0.35">
      <c r="A1255" s="1" t="s">
        <v>1335</v>
      </c>
      <c r="B1255" s="1" t="s">
        <v>56</v>
      </c>
      <c r="C1255" s="1" t="s">
        <v>57</v>
      </c>
      <c r="D1255" s="1" t="s">
        <v>58</v>
      </c>
      <c r="E1255" s="1" t="s">
        <v>76</v>
      </c>
      <c r="F1255" s="1" t="s">
        <v>169</v>
      </c>
      <c r="G1255" s="1" t="s">
        <v>59</v>
      </c>
      <c r="H1255" s="2">
        <v>45374</v>
      </c>
      <c r="I1255" s="1" t="s">
        <v>26</v>
      </c>
      <c r="J1255" s="1" t="s">
        <v>1119</v>
      </c>
      <c r="K1255" s="1">
        <v>5</v>
      </c>
      <c r="L1255" s="1" t="s">
        <v>1120</v>
      </c>
      <c r="M1255" s="1">
        <v>2</v>
      </c>
      <c r="N1255" s="1">
        <v>3955</v>
      </c>
      <c r="O1255" s="1">
        <v>30</v>
      </c>
      <c r="P1255" s="2">
        <v>45738</v>
      </c>
      <c r="Q1255" s="1"/>
    </row>
    <row r="1256" spans="1:17" x14ac:dyDescent="0.35">
      <c r="A1256" s="1" t="s">
        <v>1336</v>
      </c>
      <c r="B1256" s="1" t="s">
        <v>35</v>
      </c>
      <c r="C1256" s="1" t="s">
        <v>36</v>
      </c>
      <c r="D1256" s="1" t="s">
        <v>37</v>
      </c>
      <c r="E1256" s="1" t="s">
        <v>32</v>
      </c>
      <c r="F1256" s="1" t="s">
        <v>169</v>
      </c>
      <c r="G1256" s="1" t="s">
        <v>39</v>
      </c>
      <c r="H1256" s="2">
        <v>45411</v>
      </c>
      <c r="I1256" s="1" t="s">
        <v>66</v>
      </c>
      <c r="J1256" s="1" t="s">
        <v>1119</v>
      </c>
      <c r="K1256" s="1">
        <v>5</v>
      </c>
      <c r="L1256" s="1" t="s">
        <v>1120</v>
      </c>
      <c r="M1256" s="1">
        <v>2</v>
      </c>
      <c r="N1256" s="1">
        <v>7725</v>
      </c>
      <c r="O1256" s="1">
        <v>20</v>
      </c>
      <c r="P1256" s="2">
        <v>45579</v>
      </c>
      <c r="Q1256" s="1"/>
    </row>
    <row r="1257" spans="1:17" x14ac:dyDescent="0.35">
      <c r="A1257" s="1" t="s">
        <v>1337</v>
      </c>
      <c r="B1257" s="1" t="s">
        <v>61</v>
      </c>
      <c r="C1257" s="1" t="s">
        <v>62</v>
      </c>
      <c r="D1257" s="1" t="s">
        <v>63</v>
      </c>
      <c r="E1257" s="1" t="s">
        <v>47</v>
      </c>
      <c r="F1257" s="1" t="s">
        <v>169</v>
      </c>
      <c r="G1257" s="1" t="s">
        <v>33</v>
      </c>
      <c r="H1257" s="2">
        <v>45429</v>
      </c>
      <c r="I1257" s="1" t="s">
        <v>66</v>
      </c>
      <c r="J1257" s="1" t="s">
        <v>1119</v>
      </c>
      <c r="K1257" s="1">
        <v>5</v>
      </c>
      <c r="L1257" s="1" t="s">
        <v>1120</v>
      </c>
      <c r="M1257" s="1">
        <v>2</v>
      </c>
      <c r="N1257" s="1">
        <v>5993</v>
      </c>
      <c r="O1257" s="1">
        <v>80</v>
      </c>
      <c r="P1257" s="2">
        <v>45691</v>
      </c>
      <c r="Q1257" s="1"/>
    </row>
    <row r="1258" spans="1:17" x14ac:dyDescent="0.35">
      <c r="A1258" s="1" t="s">
        <v>1338</v>
      </c>
      <c r="B1258" s="1" t="s">
        <v>56</v>
      </c>
      <c r="C1258" s="1" t="s">
        <v>57</v>
      </c>
      <c r="D1258" s="1" t="s">
        <v>58</v>
      </c>
      <c r="E1258" s="1" t="s">
        <v>44</v>
      </c>
      <c r="F1258" s="1" t="s">
        <v>169</v>
      </c>
      <c r="G1258" s="1" t="s">
        <v>39</v>
      </c>
      <c r="H1258" s="2">
        <v>45354</v>
      </c>
      <c r="I1258" s="1" t="s">
        <v>66</v>
      </c>
      <c r="J1258" s="1" t="s">
        <v>1119</v>
      </c>
      <c r="K1258" s="1">
        <v>5</v>
      </c>
      <c r="L1258" s="1" t="s">
        <v>1120</v>
      </c>
      <c r="M1258" s="1">
        <v>2</v>
      </c>
      <c r="N1258" s="1">
        <v>4910</v>
      </c>
      <c r="O1258" s="1">
        <v>40</v>
      </c>
      <c r="P1258" s="2">
        <v>45554</v>
      </c>
      <c r="Q1258" s="1"/>
    </row>
    <row r="1259" spans="1:17" x14ac:dyDescent="0.35">
      <c r="A1259" s="1" t="s">
        <v>1339</v>
      </c>
      <c r="B1259" s="1" t="s">
        <v>51</v>
      </c>
      <c r="C1259" s="1" t="s">
        <v>52</v>
      </c>
      <c r="D1259" s="1" t="s">
        <v>53</v>
      </c>
      <c r="E1259" s="1" t="s">
        <v>68</v>
      </c>
      <c r="F1259" s="1" t="s">
        <v>169</v>
      </c>
      <c r="G1259" s="1" t="s">
        <v>39</v>
      </c>
      <c r="H1259" s="2">
        <v>45321</v>
      </c>
      <c r="I1259" s="1" t="s">
        <v>26</v>
      </c>
      <c r="J1259" s="1" t="s">
        <v>1119</v>
      </c>
      <c r="K1259" s="1">
        <v>5</v>
      </c>
      <c r="L1259" s="1" t="s">
        <v>1120</v>
      </c>
      <c r="M1259" s="1">
        <v>2</v>
      </c>
      <c r="N1259" s="1">
        <v>6186</v>
      </c>
      <c r="O1259" s="1">
        <v>40</v>
      </c>
      <c r="P1259" s="2">
        <v>45557</v>
      </c>
      <c r="Q1259" s="1"/>
    </row>
    <row r="1260" spans="1:17" x14ac:dyDescent="0.35">
      <c r="A1260" s="1" t="s">
        <v>1340</v>
      </c>
      <c r="B1260" s="1" t="s">
        <v>78</v>
      </c>
      <c r="C1260" s="1" t="s">
        <v>79</v>
      </c>
      <c r="D1260" s="1" t="s">
        <v>80</v>
      </c>
      <c r="E1260" s="1" t="s">
        <v>44</v>
      </c>
      <c r="F1260" s="1" t="s">
        <v>169</v>
      </c>
      <c r="G1260" s="1" t="s">
        <v>39</v>
      </c>
      <c r="H1260" s="2">
        <v>45348</v>
      </c>
      <c r="I1260" s="1" t="s">
        <v>49</v>
      </c>
      <c r="J1260" s="1" t="s">
        <v>1119</v>
      </c>
      <c r="K1260" s="1">
        <v>5</v>
      </c>
      <c r="L1260" s="1" t="s">
        <v>1120</v>
      </c>
      <c r="M1260" s="1">
        <v>2</v>
      </c>
      <c r="N1260" s="1">
        <v>4143</v>
      </c>
      <c r="O1260" s="1">
        <v>20</v>
      </c>
      <c r="P1260" s="2">
        <v>45466</v>
      </c>
      <c r="Q1260" s="1"/>
    </row>
    <row r="1261" spans="1:17" x14ac:dyDescent="0.35">
      <c r="A1261" s="1" t="s">
        <v>1341</v>
      </c>
      <c r="B1261" s="1" t="s">
        <v>41</v>
      </c>
      <c r="C1261" s="1" t="s">
        <v>42</v>
      </c>
      <c r="D1261" s="1" t="s">
        <v>43</v>
      </c>
      <c r="E1261" s="1" t="s">
        <v>47</v>
      </c>
      <c r="F1261" s="1" t="s">
        <v>169</v>
      </c>
      <c r="G1261" s="1" t="s">
        <v>48</v>
      </c>
      <c r="H1261" s="2">
        <v>45330</v>
      </c>
      <c r="I1261" s="1" t="s">
        <v>66</v>
      </c>
      <c r="J1261" s="1" t="s">
        <v>1119</v>
      </c>
      <c r="K1261" s="1">
        <v>5</v>
      </c>
      <c r="L1261" s="1" t="s">
        <v>1120</v>
      </c>
      <c r="M1261" s="1">
        <v>2</v>
      </c>
      <c r="N1261" s="1">
        <v>1932</v>
      </c>
      <c r="O1261" s="1">
        <v>70</v>
      </c>
      <c r="P1261" s="2">
        <v>45647</v>
      </c>
      <c r="Q1261" s="1"/>
    </row>
    <row r="1262" spans="1:17" x14ac:dyDescent="0.35">
      <c r="A1262" s="1" t="s">
        <v>1342</v>
      </c>
      <c r="B1262" s="1" t="s">
        <v>56</v>
      </c>
      <c r="C1262" s="1" t="s">
        <v>57</v>
      </c>
      <c r="D1262" s="1" t="s">
        <v>58</v>
      </c>
      <c r="E1262" s="1" t="s">
        <v>23</v>
      </c>
      <c r="F1262" s="1" t="s">
        <v>169</v>
      </c>
      <c r="G1262" s="1" t="s">
        <v>39</v>
      </c>
      <c r="H1262" s="2">
        <v>45420</v>
      </c>
      <c r="I1262" s="1" t="s">
        <v>66</v>
      </c>
      <c r="J1262" s="1" t="s">
        <v>1119</v>
      </c>
      <c r="K1262" s="1">
        <v>5</v>
      </c>
      <c r="L1262" s="1" t="s">
        <v>1120</v>
      </c>
      <c r="M1262" s="1">
        <v>2</v>
      </c>
      <c r="N1262" s="1">
        <v>5594</v>
      </c>
      <c r="O1262" s="1">
        <v>10</v>
      </c>
      <c r="P1262" s="2">
        <v>45483</v>
      </c>
      <c r="Q1262" s="1"/>
    </row>
    <row r="1263" spans="1:17" x14ac:dyDescent="0.35">
      <c r="A1263" s="1" t="s">
        <v>1343</v>
      </c>
      <c r="B1263" s="1" t="s">
        <v>78</v>
      </c>
      <c r="C1263" s="1" t="s">
        <v>79</v>
      </c>
      <c r="D1263" s="1" t="s">
        <v>80</v>
      </c>
      <c r="E1263" s="1" t="s">
        <v>44</v>
      </c>
      <c r="F1263" s="1" t="s">
        <v>169</v>
      </c>
      <c r="G1263" s="1" t="s">
        <v>87</v>
      </c>
      <c r="H1263" s="2">
        <v>45359</v>
      </c>
      <c r="I1263" s="1" t="s">
        <v>49</v>
      </c>
      <c r="J1263" s="1" t="s">
        <v>1119</v>
      </c>
      <c r="K1263" s="1">
        <v>5</v>
      </c>
      <c r="L1263" s="1" t="s">
        <v>1120</v>
      </c>
      <c r="M1263" s="1">
        <v>2</v>
      </c>
      <c r="N1263" s="1">
        <v>7212</v>
      </c>
      <c r="O1263" s="1">
        <v>50</v>
      </c>
      <c r="P1263" s="2">
        <v>45615</v>
      </c>
      <c r="Q1263" s="1"/>
    </row>
    <row r="1264" spans="1:17" x14ac:dyDescent="0.35">
      <c r="A1264" s="1" t="s">
        <v>1344</v>
      </c>
      <c r="B1264" s="1" t="s">
        <v>61</v>
      </c>
      <c r="C1264" s="1" t="s">
        <v>62</v>
      </c>
      <c r="D1264" s="1" t="s">
        <v>63</v>
      </c>
      <c r="E1264" s="1" t="s">
        <v>76</v>
      </c>
      <c r="F1264" s="1" t="s">
        <v>169</v>
      </c>
      <c r="G1264" s="1" t="s">
        <v>85</v>
      </c>
      <c r="H1264" s="2">
        <v>45403</v>
      </c>
      <c r="I1264" s="1" t="s">
        <v>26</v>
      </c>
      <c r="J1264" s="1" t="s">
        <v>1119</v>
      </c>
      <c r="K1264" s="1">
        <v>5</v>
      </c>
      <c r="L1264" s="1" t="s">
        <v>1120</v>
      </c>
      <c r="M1264" s="1">
        <v>2</v>
      </c>
      <c r="N1264" s="1">
        <v>1094</v>
      </c>
      <c r="O1264" s="1">
        <v>50</v>
      </c>
      <c r="P1264" s="2">
        <v>45616</v>
      </c>
      <c r="Q1264" s="1"/>
    </row>
    <row r="1265" spans="1:17" x14ac:dyDescent="0.35">
      <c r="A1265" s="1" t="s">
        <v>1345</v>
      </c>
      <c r="B1265" s="1" t="s">
        <v>78</v>
      </c>
      <c r="C1265" s="1" t="s">
        <v>79</v>
      </c>
      <c r="D1265" s="1" t="s">
        <v>80</v>
      </c>
      <c r="E1265" s="1" t="s">
        <v>54</v>
      </c>
      <c r="F1265" s="1" t="s">
        <v>169</v>
      </c>
      <c r="G1265" s="1" t="s">
        <v>59</v>
      </c>
      <c r="H1265" s="2">
        <v>45314</v>
      </c>
      <c r="I1265" s="1" t="s">
        <v>26</v>
      </c>
      <c r="J1265" s="1" t="s">
        <v>1119</v>
      </c>
      <c r="K1265" s="1">
        <v>5</v>
      </c>
      <c r="L1265" s="1" t="s">
        <v>1120</v>
      </c>
      <c r="M1265" s="1">
        <v>2</v>
      </c>
      <c r="N1265" s="1">
        <v>7972</v>
      </c>
      <c r="O1265" s="1">
        <v>30</v>
      </c>
      <c r="P1265" s="2">
        <v>45513</v>
      </c>
      <c r="Q1265" s="1"/>
    </row>
    <row r="1266" spans="1:17" x14ac:dyDescent="0.35">
      <c r="A1266" s="1" t="s">
        <v>1346</v>
      </c>
      <c r="B1266" s="1" t="s">
        <v>61</v>
      </c>
      <c r="C1266" s="1" t="s">
        <v>62</v>
      </c>
      <c r="D1266" s="1" t="s">
        <v>63</v>
      </c>
      <c r="E1266" s="1" t="s">
        <v>54</v>
      </c>
      <c r="F1266" s="1" t="s">
        <v>169</v>
      </c>
      <c r="G1266" s="1" t="s">
        <v>48</v>
      </c>
      <c r="H1266" s="2">
        <v>45326</v>
      </c>
      <c r="I1266" s="1" t="s">
        <v>66</v>
      </c>
      <c r="J1266" s="1" t="s">
        <v>1119</v>
      </c>
      <c r="K1266" s="1">
        <v>5</v>
      </c>
      <c r="L1266" s="1" t="s">
        <v>1120</v>
      </c>
      <c r="M1266" s="1">
        <v>2</v>
      </c>
      <c r="N1266" s="1">
        <v>5743</v>
      </c>
      <c r="O1266" s="1">
        <v>40</v>
      </c>
      <c r="P1266" s="2">
        <v>45440</v>
      </c>
      <c r="Q1266" s="1"/>
    </row>
    <row r="1267" spans="1:17" x14ac:dyDescent="0.35">
      <c r="A1267" s="1" t="s">
        <v>1347</v>
      </c>
      <c r="B1267" s="1" t="s">
        <v>41</v>
      </c>
      <c r="C1267" s="1" t="s">
        <v>42</v>
      </c>
      <c r="D1267" s="1" t="s">
        <v>43</v>
      </c>
      <c r="E1267" s="1" t="s">
        <v>76</v>
      </c>
      <c r="F1267" s="1" t="s">
        <v>169</v>
      </c>
      <c r="G1267" s="1" t="s">
        <v>25</v>
      </c>
      <c r="H1267" s="2">
        <v>45403</v>
      </c>
      <c r="I1267" s="1" t="s">
        <v>66</v>
      </c>
      <c r="J1267" s="1" t="s">
        <v>1119</v>
      </c>
      <c r="K1267" s="1">
        <v>5</v>
      </c>
      <c r="L1267" s="1" t="s">
        <v>1120</v>
      </c>
      <c r="M1267" s="1">
        <v>2</v>
      </c>
      <c r="N1267" s="1">
        <v>1906</v>
      </c>
      <c r="O1267" s="1">
        <v>50</v>
      </c>
      <c r="P1267" s="2">
        <v>45660</v>
      </c>
      <c r="Q1267" s="1"/>
    </row>
    <row r="1268" spans="1:17" x14ac:dyDescent="0.35">
      <c r="A1268" s="1" t="s">
        <v>1348</v>
      </c>
      <c r="B1268" s="1" t="s">
        <v>61</v>
      </c>
      <c r="C1268" s="1" t="s">
        <v>62</v>
      </c>
      <c r="D1268" s="1" t="s">
        <v>63</v>
      </c>
      <c r="E1268" s="1" t="s">
        <v>84</v>
      </c>
      <c r="F1268" s="1" t="s">
        <v>169</v>
      </c>
      <c r="G1268" s="1" t="s">
        <v>39</v>
      </c>
      <c r="H1268" s="2">
        <v>45422</v>
      </c>
      <c r="I1268" s="1" t="s">
        <v>26</v>
      </c>
      <c r="J1268" s="1" t="s">
        <v>1119</v>
      </c>
      <c r="K1268" s="1">
        <v>5</v>
      </c>
      <c r="L1268" s="1" t="s">
        <v>1120</v>
      </c>
      <c r="M1268" s="1">
        <v>2</v>
      </c>
      <c r="N1268" s="1">
        <v>635</v>
      </c>
      <c r="O1268" s="1">
        <v>10</v>
      </c>
      <c r="P1268" s="2">
        <v>45740</v>
      </c>
      <c r="Q1268" s="1"/>
    </row>
    <row r="1269" spans="1:17" x14ac:dyDescent="0.35">
      <c r="A1269" s="1" t="s">
        <v>1349</v>
      </c>
      <c r="B1269" s="1" t="s">
        <v>51</v>
      </c>
      <c r="C1269" s="1" t="s">
        <v>52</v>
      </c>
      <c r="D1269" s="1" t="s">
        <v>53</v>
      </c>
      <c r="E1269" s="1" t="s">
        <v>23</v>
      </c>
      <c r="F1269" s="1" t="s">
        <v>169</v>
      </c>
      <c r="G1269" s="1" t="s">
        <v>48</v>
      </c>
      <c r="H1269" s="2">
        <v>45335</v>
      </c>
      <c r="I1269" s="1" t="s">
        <v>49</v>
      </c>
      <c r="J1269" s="1" t="s">
        <v>1119</v>
      </c>
      <c r="K1269" s="1">
        <v>5</v>
      </c>
      <c r="L1269" s="1" t="s">
        <v>1120</v>
      </c>
      <c r="M1269" s="1">
        <v>2</v>
      </c>
      <c r="N1269" s="1">
        <v>1429</v>
      </c>
      <c r="O1269" s="1">
        <v>20</v>
      </c>
      <c r="P1269" s="2">
        <v>45504</v>
      </c>
      <c r="Q1269" s="1"/>
    </row>
    <row r="1270" spans="1:17" x14ac:dyDescent="0.35">
      <c r="A1270" s="1" t="s">
        <v>1350</v>
      </c>
      <c r="B1270" s="1" t="s">
        <v>41</v>
      </c>
      <c r="C1270" s="1" t="s">
        <v>42</v>
      </c>
      <c r="D1270" s="1" t="s">
        <v>43</v>
      </c>
      <c r="E1270" s="1" t="s">
        <v>84</v>
      </c>
      <c r="F1270" s="1" t="s">
        <v>169</v>
      </c>
      <c r="G1270" s="1" t="s">
        <v>87</v>
      </c>
      <c r="H1270" s="2">
        <v>45325</v>
      </c>
      <c r="I1270" s="1" t="s">
        <v>66</v>
      </c>
      <c r="J1270" s="1" t="s">
        <v>1119</v>
      </c>
      <c r="K1270" s="1">
        <v>5</v>
      </c>
      <c r="L1270" s="1" t="s">
        <v>1120</v>
      </c>
      <c r="M1270" s="1">
        <v>2</v>
      </c>
      <c r="N1270" s="1">
        <v>4340</v>
      </c>
      <c r="O1270" s="1">
        <v>50</v>
      </c>
      <c r="P1270" s="2">
        <v>45467</v>
      </c>
      <c r="Q1270" s="1"/>
    </row>
    <row r="1271" spans="1:17" x14ac:dyDescent="0.35">
      <c r="A1271" s="1" t="s">
        <v>1351</v>
      </c>
      <c r="B1271" s="1" t="s">
        <v>35</v>
      </c>
      <c r="C1271" s="1" t="s">
        <v>36</v>
      </c>
      <c r="D1271" s="1" t="s">
        <v>37</v>
      </c>
      <c r="E1271" s="1" t="s">
        <v>47</v>
      </c>
      <c r="F1271" s="1" t="s">
        <v>169</v>
      </c>
      <c r="G1271" s="1" t="s">
        <v>48</v>
      </c>
      <c r="H1271" s="2">
        <v>45309</v>
      </c>
      <c r="I1271" s="1" t="s">
        <v>49</v>
      </c>
      <c r="J1271" s="1" t="s">
        <v>1119</v>
      </c>
      <c r="K1271" s="1">
        <v>5</v>
      </c>
      <c r="L1271" s="1" t="s">
        <v>1120</v>
      </c>
      <c r="M1271" s="1">
        <v>2</v>
      </c>
      <c r="N1271" s="1">
        <v>3907</v>
      </c>
      <c r="O1271" s="1">
        <v>40</v>
      </c>
      <c r="P1271" s="2">
        <v>45473</v>
      </c>
      <c r="Q1271" s="1"/>
    </row>
    <row r="1272" spans="1:17" x14ac:dyDescent="0.35">
      <c r="A1272" s="1" t="s">
        <v>1352</v>
      </c>
      <c r="B1272" s="1" t="s">
        <v>20</v>
      </c>
      <c r="C1272" s="1" t="s">
        <v>21</v>
      </c>
      <c r="D1272" s="1" t="s">
        <v>22</v>
      </c>
      <c r="E1272" s="1" t="s">
        <v>44</v>
      </c>
      <c r="F1272" s="1" t="s">
        <v>169</v>
      </c>
      <c r="G1272" s="1" t="s">
        <v>85</v>
      </c>
      <c r="H1272" s="2">
        <v>45294</v>
      </c>
      <c r="I1272" s="1" t="s">
        <v>26</v>
      </c>
      <c r="J1272" s="1" t="s">
        <v>1119</v>
      </c>
      <c r="K1272" s="1">
        <v>5</v>
      </c>
      <c r="L1272" s="1" t="s">
        <v>1120</v>
      </c>
      <c r="M1272" s="1">
        <v>2</v>
      </c>
      <c r="N1272" s="1">
        <v>671</v>
      </c>
      <c r="O1272" s="1">
        <v>20</v>
      </c>
      <c r="P1272" s="2">
        <v>45328</v>
      </c>
      <c r="Q1272" s="1"/>
    </row>
    <row r="1273" spans="1:17" x14ac:dyDescent="0.35">
      <c r="A1273" s="1" t="s">
        <v>1353</v>
      </c>
      <c r="B1273" s="1" t="s">
        <v>56</v>
      </c>
      <c r="C1273" s="1" t="s">
        <v>57</v>
      </c>
      <c r="D1273" s="1" t="s">
        <v>58</v>
      </c>
      <c r="E1273" s="1" t="s">
        <v>44</v>
      </c>
      <c r="F1273" s="1" t="s">
        <v>169</v>
      </c>
      <c r="G1273" s="1" t="s">
        <v>39</v>
      </c>
      <c r="H1273" s="2">
        <v>45334</v>
      </c>
      <c r="I1273" s="1" t="s">
        <v>49</v>
      </c>
      <c r="J1273" s="1" t="s">
        <v>1119</v>
      </c>
      <c r="K1273" s="1">
        <v>5</v>
      </c>
      <c r="L1273" s="1" t="s">
        <v>1120</v>
      </c>
      <c r="M1273" s="1">
        <v>2</v>
      </c>
      <c r="N1273" s="1">
        <v>7563</v>
      </c>
      <c r="O1273" s="1">
        <v>30</v>
      </c>
      <c r="P1273" s="2">
        <v>45361</v>
      </c>
      <c r="Q1273" s="1"/>
    </row>
    <row r="1274" spans="1:17" x14ac:dyDescent="0.35">
      <c r="A1274" s="1" t="s">
        <v>1354</v>
      </c>
      <c r="B1274" s="1" t="s">
        <v>20</v>
      </c>
      <c r="C1274" s="1" t="s">
        <v>21</v>
      </c>
      <c r="D1274" s="1" t="s">
        <v>22</v>
      </c>
      <c r="E1274" s="1" t="s">
        <v>44</v>
      </c>
      <c r="F1274" s="1" t="s">
        <v>169</v>
      </c>
      <c r="G1274" s="1" t="s">
        <v>85</v>
      </c>
      <c r="H1274" s="2">
        <v>45374</v>
      </c>
      <c r="I1274" s="1" t="s">
        <v>66</v>
      </c>
      <c r="J1274" s="1" t="s">
        <v>1119</v>
      </c>
      <c r="K1274" s="1">
        <v>5</v>
      </c>
      <c r="L1274" s="1" t="s">
        <v>1120</v>
      </c>
      <c r="M1274" s="1">
        <v>2</v>
      </c>
      <c r="N1274" s="1">
        <v>1083</v>
      </c>
      <c r="O1274" s="1">
        <v>60</v>
      </c>
      <c r="P1274" s="2">
        <v>45693</v>
      </c>
      <c r="Q1274" s="1"/>
    </row>
    <row r="1275" spans="1:17" x14ac:dyDescent="0.35">
      <c r="A1275" s="1" t="s">
        <v>1355</v>
      </c>
      <c r="B1275" s="1" t="s">
        <v>78</v>
      </c>
      <c r="C1275" s="1" t="s">
        <v>79</v>
      </c>
      <c r="D1275" s="1" t="s">
        <v>80</v>
      </c>
      <c r="E1275" s="1" t="s">
        <v>44</v>
      </c>
      <c r="F1275" s="1" t="s">
        <v>169</v>
      </c>
      <c r="G1275" s="1" t="s">
        <v>48</v>
      </c>
      <c r="H1275" s="2">
        <v>45305</v>
      </c>
      <c r="I1275" s="1" t="s">
        <v>26</v>
      </c>
      <c r="J1275" s="1" t="s">
        <v>1119</v>
      </c>
      <c r="K1275" s="1">
        <v>5</v>
      </c>
      <c r="L1275" s="1" t="s">
        <v>1120</v>
      </c>
      <c r="M1275" s="1">
        <v>2</v>
      </c>
      <c r="N1275" s="1">
        <v>5813</v>
      </c>
      <c r="O1275" s="1">
        <v>10</v>
      </c>
      <c r="P1275" s="2">
        <v>45490</v>
      </c>
      <c r="Q1275" s="1"/>
    </row>
    <row r="1276" spans="1:17" x14ac:dyDescent="0.35">
      <c r="A1276" s="1" t="s">
        <v>1356</v>
      </c>
      <c r="B1276" s="1" t="s">
        <v>51</v>
      </c>
      <c r="C1276" s="1" t="s">
        <v>52</v>
      </c>
      <c r="D1276" s="1" t="s">
        <v>53</v>
      </c>
      <c r="E1276" s="1" t="s">
        <v>54</v>
      </c>
      <c r="F1276" s="1" t="s">
        <v>169</v>
      </c>
      <c r="G1276" s="1" t="s">
        <v>85</v>
      </c>
      <c r="H1276" s="2">
        <v>45328</v>
      </c>
      <c r="I1276" s="1" t="s">
        <v>49</v>
      </c>
      <c r="J1276" s="1" t="s">
        <v>1119</v>
      </c>
      <c r="K1276" s="1">
        <v>5</v>
      </c>
      <c r="L1276" s="1" t="s">
        <v>1120</v>
      </c>
      <c r="M1276" s="1">
        <v>2</v>
      </c>
      <c r="N1276" s="1">
        <v>2873</v>
      </c>
      <c r="O1276" s="1">
        <v>60</v>
      </c>
      <c r="P1276" s="2">
        <v>45384</v>
      </c>
      <c r="Q1276" s="1"/>
    </row>
    <row r="1277" spans="1:17" x14ac:dyDescent="0.35">
      <c r="A1277" s="1" t="s">
        <v>1357</v>
      </c>
      <c r="B1277" s="1" t="s">
        <v>29</v>
      </c>
      <c r="C1277" s="1" t="s">
        <v>30</v>
      </c>
      <c r="D1277" s="1" t="s">
        <v>31</v>
      </c>
      <c r="E1277" s="1" t="s">
        <v>47</v>
      </c>
      <c r="F1277" s="1" t="s">
        <v>169</v>
      </c>
      <c r="G1277" s="1" t="s">
        <v>59</v>
      </c>
      <c r="H1277" s="2">
        <v>45407</v>
      </c>
      <c r="I1277" s="1" t="s">
        <v>26</v>
      </c>
      <c r="J1277" s="1" t="s">
        <v>1119</v>
      </c>
      <c r="K1277" s="1">
        <v>5</v>
      </c>
      <c r="L1277" s="1" t="s">
        <v>1120</v>
      </c>
      <c r="M1277" s="1">
        <v>2</v>
      </c>
      <c r="N1277" s="1">
        <v>5053</v>
      </c>
      <c r="O1277" s="1">
        <v>20</v>
      </c>
      <c r="P1277" s="2">
        <v>45754</v>
      </c>
      <c r="Q1277" s="1"/>
    </row>
    <row r="1278" spans="1:17" x14ac:dyDescent="0.35">
      <c r="A1278" s="1" t="s">
        <v>1358</v>
      </c>
      <c r="B1278" s="1" t="s">
        <v>51</v>
      </c>
      <c r="C1278" s="1" t="s">
        <v>52</v>
      </c>
      <c r="D1278" s="1" t="s">
        <v>53</v>
      </c>
      <c r="E1278" s="1" t="s">
        <v>38</v>
      </c>
      <c r="F1278" s="1" t="s">
        <v>169</v>
      </c>
      <c r="G1278" s="1" t="s">
        <v>87</v>
      </c>
      <c r="H1278" s="2">
        <v>45322</v>
      </c>
      <c r="I1278" s="1" t="s">
        <v>26</v>
      </c>
      <c r="J1278" s="1" t="s">
        <v>1119</v>
      </c>
      <c r="K1278" s="1">
        <v>5</v>
      </c>
      <c r="L1278" s="1" t="s">
        <v>1120</v>
      </c>
      <c r="M1278" s="1">
        <v>2</v>
      </c>
      <c r="N1278" s="1">
        <v>8000</v>
      </c>
      <c r="O1278" s="1">
        <v>40</v>
      </c>
      <c r="P1278" s="2">
        <v>45605</v>
      </c>
      <c r="Q1278" s="1"/>
    </row>
    <row r="1279" spans="1:17" x14ac:dyDescent="0.35">
      <c r="A1279" s="1" t="s">
        <v>1359</v>
      </c>
      <c r="B1279" s="1" t="s">
        <v>71</v>
      </c>
      <c r="C1279" s="1" t="s">
        <v>72</v>
      </c>
      <c r="D1279" s="1" t="s">
        <v>73</v>
      </c>
      <c r="E1279" s="1" t="s">
        <v>54</v>
      </c>
      <c r="F1279" s="1" t="s">
        <v>169</v>
      </c>
      <c r="G1279" s="1" t="s">
        <v>48</v>
      </c>
      <c r="H1279" s="2">
        <v>45437</v>
      </c>
      <c r="I1279" s="1" t="s">
        <v>49</v>
      </c>
      <c r="J1279" s="1" t="s">
        <v>1119</v>
      </c>
      <c r="K1279" s="1">
        <v>5</v>
      </c>
      <c r="L1279" s="1" t="s">
        <v>1120</v>
      </c>
      <c r="M1279" s="1">
        <v>2</v>
      </c>
      <c r="N1279" s="1">
        <v>7020</v>
      </c>
      <c r="O1279" s="1">
        <v>80</v>
      </c>
      <c r="P1279" s="2">
        <v>45638</v>
      </c>
      <c r="Q1279" s="1"/>
    </row>
    <row r="1280" spans="1:17" x14ac:dyDescent="0.35">
      <c r="A1280" s="1" t="s">
        <v>1360</v>
      </c>
      <c r="B1280" s="1" t="s">
        <v>71</v>
      </c>
      <c r="C1280" s="1" t="s">
        <v>72</v>
      </c>
      <c r="D1280" s="1" t="s">
        <v>73</v>
      </c>
      <c r="E1280" s="1" t="s">
        <v>54</v>
      </c>
      <c r="F1280" s="1" t="s">
        <v>169</v>
      </c>
      <c r="G1280" s="1" t="s">
        <v>39</v>
      </c>
      <c r="H1280" s="2">
        <v>45358</v>
      </c>
      <c r="I1280" s="1" t="s">
        <v>66</v>
      </c>
      <c r="J1280" s="1" t="s">
        <v>1119</v>
      </c>
      <c r="K1280" s="1">
        <v>5</v>
      </c>
      <c r="L1280" s="1" t="s">
        <v>1120</v>
      </c>
      <c r="M1280" s="1">
        <v>2</v>
      </c>
      <c r="N1280" s="1">
        <v>3691</v>
      </c>
      <c r="O1280" s="1">
        <v>30</v>
      </c>
      <c r="P1280" s="2">
        <v>45661</v>
      </c>
      <c r="Q1280" s="1"/>
    </row>
    <row r="1281" spans="1:17" x14ac:dyDescent="0.35">
      <c r="A1281" s="1" t="s">
        <v>1361</v>
      </c>
      <c r="B1281" s="1" t="s">
        <v>20</v>
      </c>
      <c r="C1281" s="1" t="s">
        <v>21</v>
      </c>
      <c r="D1281" s="1" t="s">
        <v>22</v>
      </c>
      <c r="E1281" s="1" t="s">
        <v>124</v>
      </c>
      <c r="F1281" s="1" t="s">
        <v>169</v>
      </c>
      <c r="G1281" s="1" t="s">
        <v>74</v>
      </c>
      <c r="H1281" s="2">
        <v>45327</v>
      </c>
      <c r="I1281" s="1" t="s">
        <v>49</v>
      </c>
      <c r="J1281" s="1" t="s">
        <v>1119</v>
      </c>
      <c r="K1281" s="1">
        <v>5</v>
      </c>
      <c r="L1281" s="1" t="s">
        <v>1120</v>
      </c>
      <c r="M1281" s="1">
        <v>2</v>
      </c>
      <c r="N1281" s="1">
        <v>7971</v>
      </c>
      <c r="O1281" s="1">
        <v>50</v>
      </c>
      <c r="P1281" s="2">
        <v>45383</v>
      </c>
      <c r="Q1281" s="1"/>
    </row>
    <row r="1282" spans="1:17" x14ac:dyDescent="0.35">
      <c r="A1282" s="1" t="s">
        <v>1362</v>
      </c>
      <c r="B1282" s="1" t="s">
        <v>29</v>
      </c>
      <c r="C1282" s="1" t="s">
        <v>30</v>
      </c>
      <c r="D1282" s="1" t="s">
        <v>31</v>
      </c>
      <c r="E1282" s="1" t="s">
        <v>84</v>
      </c>
      <c r="F1282" s="1" t="s">
        <v>169</v>
      </c>
      <c r="G1282" s="1" t="s">
        <v>39</v>
      </c>
      <c r="H1282" s="2">
        <v>45355</v>
      </c>
      <c r="I1282" s="1" t="s">
        <v>66</v>
      </c>
      <c r="J1282" s="1" t="s">
        <v>1119</v>
      </c>
      <c r="K1282" s="1">
        <v>5</v>
      </c>
      <c r="L1282" s="1" t="s">
        <v>1120</v>
      </c>
      <c r="M1282" s="1">
        <v>2</v>
      </c>
      <c r="N1282" s="1">
        <v>2545</v>
      </c>
      <c r="O1282" s="1">
        <v>100</v>
      </c>
      <c r="P1282" s="2">
        <v>45531</v>
      </c>
      <c r="Q1282" s="1"/>
    </row>
    <row r="1283" spans="1:17" x14ac:dyDescent="0.35">
      <c r="A1283" s="1" t="s">
        <v>1363</v>
      </c>
      <c r="B1283" s="1" t="s">
        <v>29</v>
      </c>
      <c r="C1283" s="1" t="s">
        <v>30</v>
      </c>
      <c r="D1283" s="1" t="s">
        <v>31</v>
      </c>
      <c r="E1283" s="1" t="s">
        <v>47</v>
      </c>
      <c r="F1283" s="1" t="s">
        <v>169</v>
      </c>
      <c r="G1283" s="1" t="s">
        <v>59</v>
      </c>
      <c r="H1283" s="2">
        <v>45427</v>
      </c>
      <c r="I1283" s="1" t="s">
        <v>49</v>
      </c>
      <c r="J1283" s="1" t="s">
        <v>1119</v>
      </c>
      <c r="K1283" s="1">
        <v>5</v>
      </c>
      <c r="L1283" s="1" t="s">
        <v>1120</v>
      </c>
      <c r="M1283" s="1">
        <v>2</v>
      </c>
      <c r="N1283" s="1">
        <v>3848</v>
      </c>
      <c r="O1283" s="1">
        <v>90</v>
      </c>
      <c r="P1283" s="2">
        <v>45751</v>
      </c>
      <c r="Q1283" s="1"/>
    </row>
    <row r="1284" spans="1:17" x14ac:dyDescent="0.35">
      <c r="A1284" s="1" t="s">
        <v>1364</v>
      </c>
      <c r="B1284" s="1" t="s">
        <v>51</v>
      </c>
      <c r="C1284" s="1" t="s">
        <v>52</v>
      </c>
      <c r="D1284" s="1" t="s">
        <v>53</v>
      </c>
      <c r="E1284" s="1" t="s">
        <v>23</v>
      </c>
      <c r="F1284" s="1" t="s">
        <v>169</v>
      </c>
      <c r="G1284" s="1" t="s">
        <v>85</v>
      </c>
      <c r="H1284" s="2">
        <v>45435</v>
      </c>
      <c r="I1284" s="1" t="s">
        <v>49</v>
      </c>
      <c r="J1284" s="1" t="s">
        <v>1119</v>
      </c>
      <c r="K1284" s="1">
        <v>5</v>
      </c>
      <c r="L1284" s="1" t="s">
        <v>1120</v>
      </c>
      <c r="M1284" s="1">
        <v>2</v>
      </c>
      <c r="N1284" s="1">
        <v>386</v>
      </c>
      <c r="O1284" s="1">
        <v>50</v>
      </c>
      <c r="P1284" s="2">
        <v>45546</v>
      </c>
      <c r="Q1284" s="1"/>
    </row>
    <row r="1285" spans="1:17" x14ac:dyDescent="0.35">
      <c r="A1285" s="1" t="s">
        <v>1365</v>
      </c>
      <c r="B1285" s="1" t="s">
        <v>61</v>
      </c>
      <c r="C1285" s="1" t="s">
        <v>62</v>
      </c>
      <c r="D1285" s="1" t="s">
        <v>63</v>
      </c>
      <c r="E1285" s="1" t="s">
        <v>44</v>
      </c>
      <c r="F1285" s="1" t="s">
        <v>169</v>
      </c>
      <c r="G1285" s="1" t="s">
        <v>59</v>
      </c>
      <c r="H1285" s="2">
        <v>45432</v>
      </c>
      <c r="I1285" s="1" t="s">
        <v>26</v>
      </c>
      <c r="J1285" s="1" t="s">
        <v>1119</v>
      </c>
      <c r="K1285" s="1">
        <v>5</v>
      </c>
      <c r="L1285" s="1" t="s">
        <v>1120</v>
      </c>
      <c r="M1285" s="1">
        <v>2</v>
      </c>
      <c r="N1285" s="1">
        <v>1523</v>
      </c>
      <c r="O1285" s="1">
        <v>30</v>
      </c>
      <c r="P1285" s="2">
        <v>45682</v>
      </c>
      <c r="Q1285" s="1"/>
    </row>
    <row r="1286" spans="1:17" x14ac:dyDescent="0.35">
      <c r="A1286" s="1" t="s">
        <v>1366</v>
      </c>
      <c r="B1286" s="1" t="s">
        <v>56</v>
      </c>
      <c r="C1286" s="1" t="s">
        <v>57</v>
      </c>
      <c r="D1286" s="1" t="s">
        <v>58</v>
      </c>
      <c r="E1286" s="1" t="s">
        <v>120</v>
      </c>
      <c r="F1286" s="1" t="s">
        <v>169</v>
      </c>
      <c r="G1286" s="1" t="s">
        <v>59</v>
      </c>
      <c r="H1286" s="2">
        <v>45412</v>
      </c>
      <c r="I1286" s="1" t="s">
        <v>26</v>
      </c>
      <c r="J1286" s="1" t="s">
        <v>1119</v>
      </c>
      <c r="K1286" s="1">
        <v>5</v>
      </c>
      <c r="L1286" s="1" t="s">
        <v>1120</v>
      </c>
      <c r="M1286" s="1">
        <v>2</v>
      </c>
      <c r="N1286" s="1">
        <v>1672</v>
      </c>
      <c r="O1286" s="1">
        <v>90</v>
      </c>
      <c r="P1286" s="2">
        <v>45459</v>
      </c>
      <c r="Q1286" s="1"/>
    </row>
    <row r="1287" spans="1:17" x14ac:dyDescent="0.35">
      <c r="A1287" s="1" t="s">
        <v>1367</v>
      </c>
      <c r="B1287" s="1" t="s">
        <v>78</v>
      </c>
      <c r="C1287" s="1" t="s">
        <v>79</v>
      </c>
      <c r="D1287" s="1" t="s">
        <v>80</v>
      </c>
      <c r="E1287" s="1" t="s">
        <v>103</v>
      </c>
      <c r="F1287" s="1" t="s">
        <v>169</v>
      </c>
      <c r="G1287" s="1" t="s">
        <v>33</v>
      </c>
      <c r="H1287" s="2">
        <v>45309</v>
      </c>
      <c r="I1287" s="1" t="s">
        <v>26</v>
      </c>
      <c r="J1287" s="1" t="s">
        <v>1119</v>
      </c>
      <c r="K1287" s="1">
        <v>5</v>
      </c>
      <c r="L1287" s="1" t="s">
        <v>1120</v>
      </c>
      <c r="M1287" s="1">
        <v>2</v>
      </c>
      <c r="N1287" s="1">
        <v>2045</v>
      </c>
      <c r="O1287" s="1">
        <v>50</v>
      </c>
      <c r="P1287" s="2">
        <v>45567</v>
      </c>
      <c r="Q1287" s="1"/>
    </row>
    <row r="1288" spans="1:17" x14ac:dyDescent="0.35">
      <c r="A1288" s="1" t="s">
        <v>1368</v>
      </c>
      <c r="B1288" s="1" t="s">
        <v>61</v>
      </c>
      <c r="C1288" s="1" t="s">
        <v>62</v>
      </c>
      <c r="D1288" s="1" t="s">
        <v>63</v>
      </c>
      <c r="E1288" s="1" t="s">
        <v>120</v>
      </c>
      <c r="F1288" s="1" t="s">
        <v>169</v>
      </c>
      <c r="G1288" s="1" t="s">
        <v>33</v>
      </c>
      <c r="H1288" s="2">
        <v>45409</v>
      </c>
      <c r="I1288" s="1" t="s">
        <v>26</v>
      </c>
      <c r="J1288" s="1" t="s">
        <v>1119</v>
      </c>
      <c r="K1288" s="1">
        <v>5</v>
      </c>
      <c r="L1288" s="1" t="s">
        <v>1120</v>
      </c>
      <c r="M1288" s="1">
        <v>2</v>
      </c>
      <c r="N1288" s="1">
        <v>2968</v>
      </c>
      <c r="O1288" s="1">
        <v>20</v>
      </c>
      <c r="P1288" s="2">
        <v>45450</v>
      </c>
      <c r="Q1288" s="1"/>
    </row>
    <row r="1289" spans="1:17" x14ac:dyDescent="0.35">
      <c r="A1289" s="1" t="s">
        <v>1369</v>
      </c>
      <c r="B1289" s="1" t="s">
        <v>35</v>
      </c>
      <c r="C1289" s="1" t="s">
        <v>36</v>
      </c>
      <c r="D1289" s="1" t="s">
        <v>37</v>
      </c>
      <c r="E1289" s="1" t="s">
        <v>47</v>
      </c>
      <c r="F1289" s="1" t="s">
        <v>169</v>
      </c>
      <c r="G1289" s="1" t="s">
        <v>25</v>
      </c>
      <c r="H1289" s="2">
        <v>45370</v>
      </c>
      <c r="I1289" s="1" t="s">
        <v>49</v>
      </c>
      <c r="J1289" s="1" t="s">
        <v>1119</v>
      </c>
      <c r="K1289" s="1">
        <v>5</v>
      </c>
      <c r="L1289" s="1" t="s">
        <v>1120</v>
      </c>
      <c r="M1289" s="1">
        <v>2</v>
      </c>
      <c r="N1289" s="1">
        <v>1307</v>
      </c>
      <c r="O1289" s="1">
        <v>20</v>
      </c>
      <c r="P1289" s="2">
        <v>45658</v>
      </c>
      <c r="Q1289" s="1"/>
    </row>
    <row r="1290" spans="1:17" x14ac:dyDescent="0.35">
      <c r="A1290" s="1" t="s">
        <v>1370</v>
      </c>
      <c r="B1290" s="1" t="s">
        <v>61</v>
      </c>
      <c r="C1290" s="1" t="s">
        <v>62</v>
      </c>
      <c r="D1290" s="1" t="s">
        <v>63</v>
      </c>
      <c r="E1290" s="1" t="s">
        <v>23</v>
      </c>
      <c r="F1290" s="1" t="s">
        <v>169</v>
      </c>
      <c r="G1290" s="1" t="s">
        <v>85</v>
      </c>
      <c r="H1290" s="2">
        <v>45361</v>
      </c>
      <c r="I1290" s="1" t="s">
        <v>26</v>
      </c>
      <c r="J1290" s="1" t="s">
        <v>1119</v>
      </c>
      <c r="K1290" s="1">
        <v>5</v>
      </c>
      <c r="L1290" s="1" t="s">
        <v>1120</v>
      </c>
      <c r="M1290" s="1">
        <v>2</v>
      </c>
      <c r="N1290" s="1">
        <v>3725</v>
      </c>
      <c r="O1290" s="1">
        <v>40</v>
      </c>
      <c r="P1290" s="2">
        <v>45640</v>
      </c>
      <c r="Q1290" s="1"/>
    </row>
    <row r="1291" spans="1:17" x14ac:dyDescent="0.35">
      <c r="A1291" s="1" t="s">
        <v>1371</v>
      </c>
      <c r="B1291" s="1" t="s">
        <v>71</v>
      </c>
      <c r="C1291" s="1" t="s">
        <v>72</v>
      </c>
      <c r="D1291" s="1" t="s">
        <v>73</v>
      </c>
      <c r="E1291" s="1" t="s">
        <v>32</v>
      </c>
      <c r="F1291" s="1" t="s">
        <v>169</v>
      </c>
      <c r="G1291" s="1" t="s">
        <v>59</v>
      </c>
      <c r="H1291" s="2">
        <v>45408</v>
      </c>
      <c r="I1291" s="1" t="s">
        <v>66</v>
      </c>
      <c r="J1291" s="1" t="s">
        <v>1119</v>
      </c>
      <c r="K1291" s="1">
        <v>5</v>
      </c>
      <c r="L1291" s="1" t="s">
        <v>1120</v>
      </c>
      <c r="M1291" s="1">
        <v>2</v>
      </c>
      <c r="N1291" s="1">
        <v>5200</v>
      </c>
      <c r="O1291" s="1">
        <v>40</v>
      </c>
      <c r="P1291" s="2">
        <v>45655</v>
      </c>
      <c r="Q1291" s="1"/>
    </row>
    <row r="1292" spans="1:17" x14ac:dyDescent="0.35">
      <c r="A1292" s="1" t="s">
        <v>1372</v>
      </c>
      <c r="B1292" s="1" t="s">
        <v>61</v>
      </c>
      <c r="C1292" s="1" t="s">
        <v>62</v>
      </c>
      <c r="D1292" s="1" t="s">
        <v>63</v>
      </c>
      <c r="E1292" s="1" t="s">
        <v>32</v>
      </c>
      <c r="F1292" s="1" t="s">
        <v>169</v>
      </c>
      <c r="G1292" s="1" t="s">
        <v>59</v>
      </c>
      <c r="H1292" s="2">
        <v>45434</v>
      </c>
      <c r="I1292" s="1" t="s">
        <v>49</v>
      </c>
      <c r="J1292" s="1" t="s">
        <v>1119</v>
      </c>
      <c r="K1292" s="1">
        <v>5</v>
      </c>
      <c r="L1292" s="1" t="s">
        <v>1120</v>
      </c>
      <c r="M1292" s="1">
        <v>2</v>
      </c>
      <c r="N1292" s="1">
        <v>7311</v>
      </c>
      <c r="O1292" s="1">
        <v>70</v>
      </c>
      <c r="P1292" s="2">
        <v>45794</v>
      </c>
      <c r="Q1292" s="1"/>
    </row>
    <row r="1293" spans="1:17" x14ac:dyDescent="0.35">
      <c r="A1293" s="1" t="s">
        <v>1373</v>
      </c>
      <c r="B1293" s="1" t="s">
        <v>51</v>
      </c>
      <c r="C1293" s="1" t="s">
        <v>52</v>
      </c>
      <c r="D1293" s="1" t="s">
        <v>53</v>
      </c>
      <c r="E1293" s="1" t="s">
        <v>76</v>
      </c>
      <c r="F1293" s="1" t="s">
        <v>169</v>
      </c>
      <c r="G1293" s="1" t="s">
        <v>48</v>
      </c>
      <c r="H1293" s="2">
        <v>45319</v>
      </c>
      <c r="I1293" s="1" t="s">
        <v>49</v>
      </c>
      <c r="J1293" s="1" t="s">
        <v>1119</v>
      </c>
      <c r="K1293" s="1">
        <v>5</v>
      </c>
      <c r="L1293" s="1" t="s">
        <v>1120</v>
      </c>
      <c r="M1293" s="1">
        <v>2</v>
      </c>
      <c r="N1293" s="1">
        <v>1173</v>
      </c>
      <c r="O1293" s="1">
        <v>40</v>
      </c>
      <c r="P1293" s="2">
        <v>45508</v>
      </c>
      <c r="Q1293" s="1"/>
    </row>
    <row r="1294" spans="1:17" x14ac:dyDescent="0.35">
      <c r="A1294" s="1" t="s">
        <v>1374</v>
      </c>
      <c r="B1294" s="1" t="s">
        <v>78</v>
      </c>
      <c r="C1294" s="1" t="s">
        <v>79</v>
      </c>
      <c r="D1294" s="1" t="s">
        <v>80</v>
      </c>
      <c r="E1294" s="1" t="s">
        <v>64</v>
      </c>
      <c r="F1294" s="1" t="s">
        <v>169</v>
      </c>
      <c r="G1294" s="1" t="s">
        <v>87</v>
      </c>
      <c r="H1294" s="2">
        <v>45417</v>
      </c>
      <c r="I1294" s="1" t="s">
        <v>49</v>
      </c>
      <c r="J1294" s="1" t="s">
        <v>1119</v>
      </c>
      <c r="K1294" s="1">
        <v>5</v>
      </c>
      <c r="L1294" s="1" t="s">
        <v>1120</v>
      </c>
      <c r="M1294" s="1">
        <v>2</v>
      </c>
      <c r="N1294" s="1">
        <v>7339</v>
      </c>
      <c r="O1294" s="1">
        <v>70</v>
      </c>
      <c r="P1294" s="2">
        <v>45656</v>
      </c>
      <c r="Q1294" s="1"/>
    </row>
    <row r="1295" spans="1:17" x14ac:dyDescent="0.35">
      <c r="A1295" s="1" t="s">
        <v>1375</v>
      </c>
      <c r="B1295" s="1" t="s">
        <v>41</v>
      </c>
      <c r="C1295" s="1" t="s">
        <v>42</v>
      </c>
      <c r="D1295" s="1" t="s">
        <v>43</v>
      </c>
      <c r="E1295" s="1" t="s">
        <v>120</v>
      </c>
      <c r="F1295" s="1" t="s">
        <v>169</v>
      </c>
      <c r="G1295" s="1" t="s">
        <v>33</v>
      </c>
      <c r="H1295" s="2">
        <v>45430</v>
      </c>
      <c r="I1295" s="1" t="s">
        <v>26</v>
      </c>
      <c r="J1295" s="1" t="s">
        <v>1119</v>
      </c>
      <c r="K1295" s="1">
        <v>5</v>
      </c>
      <c r="L1295" s="1" t="s">
        <v>1120</v>
      </c>
      <c r="M1295" s="1">
        <v>2</v>
      </c>
      <c r="N1295" s="1">
        <v>5441</v>
      </c>
      <c r="O1295" s="1">
        <v>40</v>
      </c>
      <c r="P1295" s="2">
        <v>45491</v>
      </c>
      <c r="Q1295" s="1"/>
    </row>
    <row r="1296" spans="1:17" x14ac:dyDescent="0.35">
      <c r="A1296" s="1" t="s">
        <v>1376</v>
      </c>
      <c r="B1296" s="1" t="s">
        <v>41</v>
      </c>
      <c r="C1296" s="1" t="s">
        <v>42</v>
      </c>
      <c r="D1296" s="1" t="s">
        <v>43</v>
      </c>
      <c r="E1296" s="1" t="s">
        <v>124</v>
      </c>
      <c r="F1296" s="1" t="s">
        <v>169</v>
      </c>
      <c r="G1296" s="1" t="s">
        <v>87</v>
      </c>
      <c r="H1296" s="2">
        <v>45355</v>
      </c>
      <c r="I1296" s="1" t="s">
        <v>26</v>
      </c>
      <c r="J1296" s="1" t="s">
        <v>1119</v>
      </c>
      <c r="K1296" s="1">
        <v>5</v>
      </c>
      <c r="L1296" s="1" t="s">
        <v>1120</v>
      </c>
      <c r="M1296" s="1">
        <v>2</v>
      </c>
      <c r="N1296" s="1">
        <v>6675</v>
      </c>
      <c r="O1296" s="1">
        <v>20</v>
      </c>
      <c r="P1296" s="2">
        <v>45637</v>
      </c>
      <c r="Q1296" s="1"/>
    </row>
    <row r="1297" spans="1:17" x14ac:dyDescent="0.35">
      <c r="A1297" s="1" t="s">
        <v>1377</v>
      </c>
      <c r="B1297" s="1" t="s">
        <v>51</v>
      </c>
      <c r="C1297" s="1" t="s">
        <v>52</v>
      </c>
      <c r="D1297" s="1" t="s">
        <v>53</v>
      </c>
      <c r="E1297" s="1" t="s">
        <v>23</v>
      </c>
      <c r="F1297" s="1" t="s">
        <v>169</v>
      </c>
      <c r="G1297" s="1" t="s">
        <v>87</v>
      </c>
      <c r="H1297" s="2">
        <v>45366</v>
      </c>
      <c r="I1297" s="1" t="s">
        <v>49</v>
      </c>
      <c r="J1297" s="1" t="s">
        <v>1119</v>
      </c>
      <c r="K1297" s="1">
        <v>5</v>
      </c>
      <c r="L1297" s="1" t="s">
        <v>1120</v>
      </c>
      <c r="M1297" s="1">
        <v>2</v>
      </c>
      <c r="N1297" s="1">
        <v>6553</v>
      </c>
      <c r="O1297" s="1">
        <v>30</v>
      </c>
      <c r="P1297" s="2">
        <v>45564</v>
      </c>
      <c r="Q1297" s="1"/>
    </row>
    <row r="1298" spans="1:17" x14ac:dyDescent="0.35">
      <c r="A1298" s="1" t="s">
        <v>1378</v>
      </c>
      <c r="B1298" s="1" t="s">
        <v>41</v>
      </c>
      <c r="C1298" s="1" t="s">
        <v>42</v>
      </c>
      <c r="D1298" s="1" t="s">
        <v>43</v>
      </c>
      <c r="E1298" s="1" t="s">
        <v>100</v>
      </c>
      <c r="F1298" s="1" t="s">
        <v>169</v>
      </c>
      <c r="G1298" s="1" t="s">
        <v>33</v>
      </c>
      <c r="H1298" s="2">
        <v>45402</v>
      </c>
      <c r="I1298" s="1" t="s">
        <v>49</v>
      </c>
      <c r="J1298" s="1" t="s">
        <v>1119</v>
      </c>
      <c r="K1298" s="1">
        <v>5</v>
      </c>
      <c r="L1298" s="1" t="s">
        <v>1120</v>
      </c>
      <c r="M1298" s="1">
        <v>2</v>
      </c>
      <c r="N1298" s="1">
        <v>6215</v>
      </c>
      <c r="O1298" s="1">
        <v>40</v>
      </c>
      <c r="P1298" s="2">
        <v>45473</v>
      </c>
      <c r="Q1298" s="1"/>
    </row>
    <row r="1299" spans="1:17" x14ac:dyDescent="0.35">
      <c r="A1299" s="1" t="s">
        <v>1379</v>
      </c>
      <c r="B1299" s="1" t="s">
        <v>41</v>
      </c>
      <c r="C1299" s="1" t="s">
        <v>42</v>
      </c>
      <c r="D1299" s="1" t="s">
        <v>43</v>
      </c>
      <c r="E1299" s="1" t="s">
        <v>54</v>
      </c>
      <c r="F1299" s="1" t="s">
        <v>169</v>
      </c>
      <c r="G1299" s="1" t="s">
        <v>48</v>
      </c>
      <c r="H1299" s="2">
        <v>45381</v>
      </c>
      <c r="I1299" s="1" t="s">
        <v>26</v>
      </c>
      <c r="J1299" s="1" t="s">
        <v>1119</v>
      </c>
      <c r="K1299" s="1">
        <v>5</v>
      </c>
      <c r="L1299" s="1" t="s">
        <v>1120</v>
      </c>
      <c r="M1299" s="1">
        <v>2</v>
      </c>
      <c r="N1299" s="1">
        <v>7596</v>
      </c>
      <c r="O1299" s="1">
        <v>30</v>
      </c>
      <c r="P1299" s="2">
        <v>45414</v>
      </c>
      <c r="Q1299" s="1"/>
    </row>
    <row r="1300" spans="1:17" x14ac:dyDescent="0.35">
      <c r="A1300" s="1" t="s">
        <v>1380</v>
      </c>
      <c r="B1300" s="1" t="s">
        <v>35</v>
      </c>
      <c r="C1300" s="1" t="s">
        <v>36</v>
      </c>
      <c r="D1300" s="1" t="s">
        <v>37</v>
      </c>
      <c r="E1300" s="1" t="s">
        <v>103</v>
      </c>
      <c r="F1300" s="1" t="s">
        <v>169</v>
      </c>
      <c r="G1300" s="1" t="s">
        <v>59</v>
      </c>
      <c r="H1300" s="2">
        <v>45438</v>
      </c>
      <c r="I1300" s="1" t="s">
        <v>26</v>
      </c>
      <c r="J1300" s="1" t="s">
        <v>1119</v>
      </c>
      <c r="K1300" s="1">
        <v>5</v>
      </c>
      <c r="L1300" s="1" t="s">
        <v>1120</v>
      </c>
      <c r="M1300" s="1">
        <v>2</v>
      </c>
      <c r="N1300" s="1">
        <v>7503</v>
      </c>
      <c r="O1300" s="1">
        <v>50</v>
      </c>
      <c r="P1300" s="2">
        <v>45693</v>
      </c>
      <c r="Q1300" s="1"/>
    </row>
    <row r="1301" spans="1:17" x14ac:dyDescent="0.35">
      <c r="A1301" s="1" t="s">
        <v>1381</v>
      </c>
      <c r="B1301" s="1" t="s">
        <v>35</v>
      </c>
      <c r="C1301" s="1" t="s">
        <v>36</v>
      </c>
      <c r="D1301" s="1" t="s">
        <v>37</v>
      </c>
      <c r="E1301" s="1" t="s">
        <v>54</v>
      </c>
      <c r="F1301" s="1" t="s">
        <v>169</v>
      </c>
      <c r="G1301" s="1" t="s">
        <v>59</v>
      </c>
      <c r="H1301" s="2">
        <v>45352</v>
      </c>
      <c r="I1301" s="1" t="s">
        <v>49</v>
      </c>
      <c r="J1301" s="1" t="s">
        <v>1119</v>
      </c>
      <c r="K1301" s="1">
        <v>5</v>
      </c>
      <c r="L1301" s="1" t="s">
        <v>1120</v>
      </c>
      <c r="M1301" s="1">
        <v>2</v>
      </c>
      <c r="N1301" s="1">
        <v>3606</v>
      </c>
      <c r="O1301" s="1">
        <v>30</v>
      </c>
      <c r="P1301" s="2">
        <v>45555</v>
      </c>
      <c r="Q1301" s="1"/>
    </row>
    <row r="1302" spans="1:17" x14ac:dyDescent="0.35">
      <c r="A1302" s="1" t="s">
        <v>1382</v>
      </c>
      <c r="B1302" s="1" t="s">
        <v>56</v>
      </c>
      <c r="C1302" s="1" t="s">
        <v>57</v>
      </c>
      <c r="D1302" s="1" t="s">
        <v>58</v>
      </c>
      <c r="E1302" s="1" t="s">
        <v>68</v>
      </c>
      <c r="F1302" s="1" t="s">
        <v>169</v>
      </c>
      <c r="G1302" s="1" t="s">
        <v>48</v>
      </c>
      <c r="H1302" s="2">
        <v>45325</v>
      </c>
      <c r="I1302" s="1" t="s">
        <v>26</v>
      </c>
      <c r="J1302" s="1" t="s">
        <v>1119</v>
      </c>
      <c r="K1302" s="1">
        <v>5</v>
      </c>
      <c r="L1302" s="1" t="s">
        <v>1120</v>
      </c>
      <c r="M1302" s="1">
        <v>2</v>
      </c>
      <c r="N1302" s="1">
        <v>4178</v>
      </c>
      <c r="O1302" s="1">
        <v>60</v>
      </c>
      <c r="P1302" s="2">
        <v>45397</v>
      </c>
      <c r="Q1302" s="1"/>
    </row>
    <row r="1303" spans="1:17" x14ac:dyDescent="0.35">
      <c r="A1303" s="1" t="s">
        <v>1383</v>
      </c>
      <c r="B1303" s="1" t="s">
        <v>56</v>
      </c>
      <c r="C1303" s="1" t="s">
        <v>57</v>
      </c>
      <c r="D1303" s="1" t="s">
        <v>58</v>
      </c>
      <c r="E1303" s="1" t="s">
        <v>23</v>
      </c>
      <c r="F1303" s="1" t="s">
        <v>169</v>
      </c>
      <c r="G1303" s="1" t="s">
        <v>25</v>
      </c>
      <c r="H1303" s="2">
        <v>45390</v>
      </c>
      <c r="I1303" s="1" t="s">
        <v>49</v>
      </c>
      <c r="J1303" s="1" t="s">
        <v>1119</v>
      </c>
      <c r="K1303" s="1">
        <v>5</v>
      </c>
      <c r="L1303" s="1" t="s">
        <v>1120</v>
      </c>
      <c r="M1303" s="1">
        <v>2</v>
      </c>
      <c r="N1303" s="1">
        <v>529</v>
      </c>
      <c r="O1303" s="1">
        <v>20</v>
      </c>
      <c r="P1303" s="2">
        <v>45619</v>
      </c>
      <c r="Q1303" s="1"/>
    </row>
    <row r="1304" spans="1:17" x14ac:dyDescent="0.35">
      <c r="A1304" s="1" t="s">
        <v>1384</v>
      </c>
      <c r="B1304" s="1" t="s">
        <v>35</v>
      </c>
      <c r="C1304" s="1" t="s">
        <v>36</v>
      </c>
      <c r="D1304" s="1" t="s">
        <v>37</v>
      </c>
      <c r="E1304" s="1" t="s">
        <v>54</v>
      </c>
      <c r="F1304" s="1" t="s">
        <v>169</v>
      </c>
      <c r="G1304" s="1" t="s">
        <v>33</v>
      </c>
      <c r="H1304" s="2">
        <v>45356</v>
      </c>
      <c r="I1304" s="1" t="s">
        <v>49</v>
      </c>
      <c r="J1304" s="1" t="s">
        <v>1119</v>
      </c>
      <c r="K1304" s="1">
        <v>5</v>
      </c>
      <c r="L1304" s="1" t="s">
        <v>1120</v>
      </c>
      <c r="M1304" s="1">
        <v>2</v>
      </c>
      <c r="N1304" s="1">
        <v>6577</v>
      </c>
      <c r="O1304" s="1">
        <v>20</v>
      </c>
      <c r="P1304" s="2">
        <v>45611</v>
      </c>
      <c r="Q1304" s="1"/>
    </row>
    <row r="1305" spans="1:17" x14ac:dyDescent="0.35">
      <c r="A1305" s="1" t="s">
        <v>1385</v>
      </c>
      <c r="B1305" s="1" t="s">
        <v>78</v>
      </c>
      <c r="C1305" s="1" t="s">
        <v>79</v>
      </c>
      <c r="D1305" s="1" t="s">
        <v>80</v>
      </c>
      <c r="E1305" s="1" t="s">
        <v>54</v>
      </c>
      <c r="F1305" s="1" t="s">
        <v>169</v>
      </c>
      <c r="G1305" s="1" t="s">
        <v>59</v>
      </c>
      <c r="H1305" s="2">
        <v>45314</v>
      </c>
      <c r="I1305" s="1" t="s">
        <v>66</v>
      </c>
      <c r="J1305" s="1" t="s">
        <v>1119</v>
      </c>
      <c r="K1305" s="1">
        <v>5</v>
      </c>
      <c r="L1305" s="1" t="s">
        <v>1120</v>
      </c>
      <c r="M1305" s="1">
        <v>2</v>
      </c>
      <c r="N1305" s="1">
        <v>1908</v>
      </c>
      <c r="O1305" s="1">
        <v>50</v>
      </c>
      <c r="P1305" s="2">
        <v>45677</v>
      </c>
      <c r="Q1305" s="1"/>
    </row>
    <row r="1306" spans="1:17" x14ac:dyDescent="0.35">
      <c r="A1306" s="1" t="s">
        <v>1386</v>
      </c>
      <c r="B1306" s="1" t="s">
        <v>41</v>
      </c>
      <c r="C1306" s="1" t="s">
        <v>42</v>
      </c>
      <c r="D1306" s="1" t="s">
        <v>43</v>
      </c>
      <c r="E1306" s="1" t="s">
        <v>47</v>
      </c>
      <c r="F1306" s="1" t="s">
        <v>169</v>
      </c>
      <c r="G1306" s="1" t="s">
        <v>59</v>
      </c>
      <c r="H1306" s="2">
        <v>45410</v>
      </c>
      <c r="I1306" s="1" t="s">
        <v>66</v>
      </c>
      <c r="J1306" s="1" t="s">
        <v>1119</v>
      </c>
      <c r="K1306" s="1">
        <v>5</v>
      </c>
      <c r="L1306" s="1" t="s">
        <v>1120</v>
      </c>
      <c r="M1306" s="1">
        <v>2</v>
      </c>
      <c r="N1306" s="1">
        <v>360</v>
      </c>
      <c r="O1306" s="1">
        <v>10</v>
      </c>
      <c r="P1306" s="2">
        <v>45601</v>
      </c>
      <c r="Q1306" s="1"/>
    </row>
    <row r="1307" spans="1:17" x14ac:dyDescent="0.35">
      <c r="A1307" s="1" t="s">
        <v>1387</v>
      </c>
      <c r="B1307" s="1" t="s">
        <v>41</v>
      </c>
      <c r="C1307" s="1" t="s">
        <v>42</v>
      </c>
      <c r="D1307" s="1" t="s">
        <v>43</v>
      </c>
      <c r="E1307" s="1" t="s">
        <v>54</v>
      </c>
      <c r="F1307" s="1" t="s">
        <v>169</v>
      </c>
      <c r="G1307" s="1" t="s">
        <v>48</v>
      </c>
      <c r="H1307" s="2">
        <v>45411</v>
      </c>
      <c r="I1307" s="1" t="s">
        <v>26</v>
      </c>
      <c r="J1307" s="1" t="s">
        <v>1119</v>
      </c>
      <c r="K1307" s="1">
        <v>5</v>
      </c>
      <c r="L1307" s="1" t="s">
        <v>1120</v>
      </c>
      <c r="M1307" s="1">
        <v>2</v>
      </c>
      <c r="N1307" s="1">
        <v>7973</v>
      </c>
      <c r="O1307" s="1">
        <v>30</v>
      </c>
      <c r="P1307" s="2">
        <v>45548</v>
      </c>
      <c r="Q1307" s="1"/>
    </row>
    <row r="1308" spans="1:17" x14ac:dyDescent="0.35">
      <c r="A1308" s="1" t="s">
        <v>1388</v>
      </c>
      <c r="B1308" s="1" t="s">
        <v>41</v>
      </c>
      <c r="C1308" s="1" t="s">
        <v>42</v>
      </c>
      <c r="D1308" s="1" t="s">
        <v>43</v>
      </c>
      <c r="E1308" s="1" t="s">
        <v>100</v>
      </c>
      <c r="F1308" s="1" t="s">
        <v>169</v>
      </c>
      <c r="G1308" s="1" t="s">
        <v>39</v>
      </c>
      <c r="H1308" s="2">
        <v>45430</v>
      </c>
      <c r="I1308" s="1" t="s">
        <v>66</v>
      </c>
      <c r="J1308" s="1" t="s">
        <v>1119</v>
      </c>
      <c r="K1308" s="1">
        <v>5</v>
      </c>
      <c r="L1308" s="1" t="s">
        <v>1120</v>
      </c>
      <c r="M1308" s="1">
        <v>2</v>
      </c>
      <c r="N1308" s="1">
        <v>2029</v>
      </c>
      <c r="O1308" s="1">
        <v>20</v>
      </c>
      <c r="P1308" s="2">
        <v>45516</v>
      </c>
      <c r="Q1308" s="1"/>
    </row>
    <row r="1309" spans="1:17" x14ac:dyDescent="0.35">
      <c r="A1309" s="1" t="s">
        <v>1389</v>
      </c>
      <c r="B1309" s="1" t="s">
        <v>41</v>
      </c>
      <c r="C1309" s="1" t="s">
        <v>42</v>
      </c>
      <c r="D1309" s="1" t="s">
        <v>43</v>
      </c>
      <c r="E1309" s="1" t="s">
        <v>47</v>
      </c>
      <c r="F1309" s="1" t="s">
        <v>169</v>
      </c>
      <c r="G1309" s="1" t="s">
        <v>85</v>
      </c>
      <c r="H1309" s="2">
        <v>45433</v>
      </c>
      <c r="I1309" s="1" t="s">
        <v>26</v>
      </c>
      <c r="J1309" s="1" t="s">
        <v>1119</v>
      </c>
      <c r="K1309" s="1">
        <v>5</v>
      </c>
      <c r="L1309" s="1" t="s">
        <v>1120</v>
      </c>
      <c r="M1309" s="1">
        <v>2</v>
      </c>
      <c r="N1309" s="1">
        <v>3487</v>
      </c>
      <c r="O1309" s="1">
        <v>30</v>
      </c>
      <c r="P1309" s="2">
        <v>45665</v>
      </c>
      <c r="Q1309" s="1"/>
    </row>
    <row r="1310" spans="1:17" x14ac:dyDescent="0.35">
      <c r="A1310" s="1" t="s">
        <v>1390</v>
      </c>
      <c r="B1310" s="1" t="s">
        <v>20</v>
      </c>
      <c r="C1310" s="1" t="s">
        <v>21</v>
      </c>
      <c r="D1310" s="1" t="s">
        <v>22</v>
      </c>
      <c r="E1310" s="1" t="s">
        <v>44</v>
      </c>
      <c r="F1310" s="1" t="s">
        <v>169</v>
      </c>
      <c r="G1310" s="1" t="s">
        <v>48</v>
      </c>
      <c r="H1310" s="2">
        <v>45438</v>
      </c>
      <c r="I1310" s="1" t="s">
        <v>49</v>
      </c>
      <c r="J1310" s="1" t="s">
        <v>1119</v>
      </c>
      <c r="K1310" s="1">
        <v>5</v>
      </c>
      <c r="L1310" s="1" t="s">
        <v>1120</v>
      </c>
      <c r="M1310" s="1">
        <v>2</v>
      </c>
      <c r="N1310" s="1">
        <v>5274</v>
      </c>
      <c r="O1310" s="1">
        <v>70</v>
      </c>
      <c r="P1310" s="2">
        <v>45588</v>
      </c>
      <c r="Q1310" s="1"/>
    </row>
    <row r="1311" spans="1:17" x14ac:dyDescent="0.35">
      <c r="A1311" s="1" t="s">
        <v>1391</v>
      </c>
      <c r="B1311" s="1" t="s">
        <v>71</v>
      </c>
      <c r="C1311" s="1" t="s">
        <v>72</v>
      </c>
      <c r="D1311" s="1" t="s">
        <v>73</v>
      </c>
      <c r="E1311" s="1" t="s">
        <v>100</v>
      </c>
      <c r="F1311" s="1" t="s">
        <v>169</v>
      </c>
      <c r="G1311" s="1" t="s">
        <v>59</v>
      </c>
      <c r="H1311" s="2">
        <v>45438</v>
      </c>
      <c r="I1311" s="1" t="s">
        <v>66</v>
      </c>
      <c r="J1311" s="1" t="s">
        <v>1119</v>
      </c>
      <c r="K1311" s="1">
        <v>5</v>
      </c>
      <c r="L1311" s="1" t="s">
        <v>1120</v>
      </c>
      <c r="M1311" s="1">
        <v>2</v>
      </c>
      <c r="N1311" s="1">
        <v>7451</v>
      </c>
      <c r="O1311" s="1">
        <v>20</v>
      </c>
      <c r="P1311" s="2">
        <v>45504</v>
      </c>
      <c r="Q1311" s="1"/>
    </row>
    <row r="1312" spans="1:17" x14ac:dyDescent="0.35">
      <c r="A1312" s="1" t="s">
        <v>1392</v>
      </c>
      <c r="B1312" s="1" t="s">
        <v>61</v>
      </c>
      <c r="C1312" s="1" t="s">
        <v>62</v>
      </c>
      <c r="D1312" s="1" t="s">
        <v>63</v>
      </c>
      <c r="E1312" s="1" t="s">
        <v>120</v>
      </c>
      <c r="F1312" s="1" t="s">
        <v>169</v>
      </c>
      <c r="G1312" s="1" t="s">
        <v>48</v>
      </c>
      <c r="H1312" s="2">
        <v>45304</v>
      </c>
      <c r="I1312" s="1" t="s">
        <v>26</v>
      </c>
      <c r="J1312" s="1" t="s">
        <v>1119</v>
      </c>
      <c r="K1312" s="1">
        <v>5</v>
      </c>
      <c r="L1312" s="1" t="s">
        <v>1120</v>
      </c>
      <c r="M1312" s="1">
        <v>2</v>
      </c>
      <c r="N1312" s="1">
        <v>4486</v>
      </c>
      <c r="O1312" s="1">
        <v>60</v>
      </c>
      <c r="P1312" s="2">
        <v>45656</v>
      </c>
      <c r="Q1312" s="1"/>
    </row>
    <row r="1313" spans="1:17" x14ac:dyDescent="0.35">
      <c r="A1313" s="1" t="s">
        <v>1393</v>
      </c>
      <c r="B1313" s="1" t="s">
        <v>41</v>
      </c>
      <c r="C1313" s="1" t="s">
        <v>42</v>
      </c>
      <c r="D1313" s="1" t="s">
        <v>43</v>
      </c>
      <c r="E1313" s="1" t="s">
        <v>44</v>
      </c>
      <c r="F1313" s="1" t="s">
        <v>169</v>
      </c>
      <c r="G1313" s="1" t="s">
        <v>25</v>
      </c>
      <c r="H1313" s="2">
        <v>45328</v>
      </c>
      <c r="I1313" s="1" t="s">
        <v>49</v>
      </c>
      <c r="J1313" s="1" t="s">
        <v>1119</v>
      </c>
      <c r="K1313" s="1">
        <v>5</v>
      </c>
      <c r="L1313" s="1" t="s">
        <v>1120</v>
      </c>
      <c r="M1313" s="1">
        <v>2</v>
      </c>
      <c r="N1313" s="1">
        <v>7066</v>
      </c>
      <c r="O1313" s="1">
        <v>80</v>
      </c>
      <c r="P1313" s="2">
        <v>45476</v>
      </c>
      <c r="Q1313" s="1"/>
    </row>
    <row r="1314" spans="1:17" x14ac:dyDescent="0.35">
      <c r="A1314" s="1" t="s">
        <v>1394</v>
      </c>
      <c r="B1314" s="1" t="s">
        <v>78</v>
      </c>
      <c r="C1314" s="1" t="s">
        <v>79</v>
      </c>
      <c r="D1314" s="1" t="s">
        <v>80</v>
      </c>
      <c r="E1314" s="1" t="s">
        <v>54</v>
      </c>
      <c r="F1314" s="1" t="s">
        <v>169</v>
      </c>
      <c r="G1314" s="1" t="s">
        <v>25</v>
      </c>
      <c r="H1314" s="2">
        <v>45435</v>
      </c>
      <c r="I1314" s="1" t="s">
        <v>26</v>
      </c>
      <c r="J1314" s="1" t="s">
        <v>1119</v>
      </c>
      <c r="K1314" s="1">
        <v>5</v>
      </c>
      <c r="L1314" s="1" t="s">
        <v>1120</v>
      </c>
      <c r="M1314" s="1">
        <v>2</v>
      </c>
      <c r="N1314" s="1">
        <v>1015</v>
      </c>
      <c r="O1314" s="1">
        <v>20</v>
      </c>
      <c r="P1314" s="2">
        <v>45624</v>
      </c>
      <c r="Q1314" s="1"/>
    </row>
    <row r="1315" spans="1:17" x14ac:dyDescent="0.35">
      <c r="A1315" s="1" t="s">
        <v>1395</v>
      </c>
      <c r="B1315" s="1" t="s">
        <v>61</v>
      </c>
      <c r="C1315" s="1" t="s">
        <v>62</v>
      </c>
      <c r="D1315" s="1" t="s">
        <v>63</v>
      </c>
      <c r="E1315" s="1" t="s">
        <v>120</v>
      </c>
      <c r="F1315" s="1" t="s">
        <v>169</v>
      </c>
      <c r="G1315" s="1" t="s">
        <v>48</v>
      </c>
      <c r="H1315" s="2">
        <v>45433</v>
      </c>
      <c r="I1315" s="1" t="s">
        <v>49</v>
      </c>
      <c r="J1315" s="1" t="s">
        <v>1119</v>
      </c>
      <c r="K1315" s="1">
        <v>5</v>
      </c>
      <c r="L1315" s="1" t="s">
        <v>1120</v>
      </c>
      <c r="M1315" s="1">
        <v>2</v>
      </c>
      <c r="N1315" s="1">
        <v>6185</v>
      </c>
      <c r="O1315" s="1">
        <v>70</v>
      </c>
      <c r="P1315" s="2">
        <v>45530</v>
      </c>
      <c r="Q1315" s="1"/>
    </row>
    <row r="1316" spans="1:17" x14ac:dyDescent="0.35">
      <c r="A1316" s="1" t="s">
        <v>1396</v>
      </c>
      <c r="B1316" s="1" t="s">
        <v>35</v>
      </c>
      <c r="C1316" s="1" t="s">
        <v>36</v>
      </c>
      <c r="D1316" s="1" t="s">
        <v>37</v>
      </c>
      <c r="E1316" s="1" t="s">
        <v>47</v>
      </c>
      <c r="F1316" s="1" t="s">
        <v>169</v>
      </c>
      <c r="G1316" s="1" t="s">
        <v>59</v>
      </c>
      <c r="H1316" s="2">
        <v>45395</v>
      </c>
      <c r="I1316" s="1" t="s">
        <v>66</v>
      </c>
      <c r="J1316" s="1" t="s">
        <v>1119</v>
      </c>
      <c r="K1316" s="1">
        <v>5</v>
      </c>
      <c r="L1316" s="1" t="s">
        <v>1120</v>
      </c>
      <c r="M1316" s="1">
        <v>2</v>
      </c>
      <c r="N1316" s="1">
        <v>4202</v>
      </c>
      <c r="O1316" s="1">
        <v>40</v>
      </c>
      <c r="P1316" s="2">
        <v>45599</v>
      </c>
      <c r="Q1316" s="1"/>
    </row>
    <row r="1317" spans="1:17" x14ac:dyDescent="0.35">
      <c r="A1317" s="1" t="s">
        <v>1397</v>
      </c>
      <c r="B1317" s="1" t="s">
        <v>41</v>
      </c>
      <c r="C1317" s="1" t="s">
        <v>42</v>
      </c>
      <c r="D1317" s="1" t="s">
        <v>43</v>
      </c>
      <c r="E1317" s="1" t="s">
        <v>23</v>
      </c>
      <c r="F1317" s="1" t="s">
        <v>169</v>
      </c>
      <c r="G1317" s="1" t="s">
        <v>39</v>
      </c>
      <c r="H1317" s="2">
        <v>45356</v>
      </c>
      <c r="I1317" s="1" t="s">
        <v>49</v>
      </c>
      <c r="J1317" s="1" t="s">
        <v>1119</v>
      </c>
      <c r="K1317" s="1">
        <v>5</v>
      </c>
      <c r="L1317" s="1" t="s">
        <v>1120</v>
      </c>
      <c r="M1317" s="1">
        <v>2</v>
      </c>
      <c r="N1317" s="1">
        <v>4592</v>
      </c>
      <c r="O1317" s="1">
        <v>20</v>
      </c>
      <c r="P1317" s="2">
        <v>45561</v>
      </c>
      <c r="Q1317" s="1"/>
    </row>
    <row r="1318" spans="1:17" x14ac:dyDescent="0.35">
      <c r="A1318" s="1" t="s">
        <v>1398</v>
      </c>
      <c r="B1318" s="1" t="s">
        <v>20</v>
      </c>
      <c r="C1318" s="1" t="s">
        <v>21</v>
      </c>
      <c r="D1318" s="1" t="s">
        <v>22</v>
      </c>
      <c r="E1318" s="1" t="s">
        <v>54</v>
      </c>
      <c r="F1318" s="1" t="s">
        <v>169</v>
      </c>
      <c r="G1318" s="1" t="s">
        <v>48</v>
      </c>
      <c r="H1318" s="2">
        <v>45374</v>
      </c>
      <c r="I1318" s="1" t="s">
        <v>66</v>
      </c>
      <c r="J1318" s="1" t="s">
        <v>1119</v>
      </c>
      <c r="K1318" s="1">
        <v>5</v>
      </c>
      <c r="L1318" s="1" t="s">
        <v>1120</v>
      </c>
      <c r="M1318" s="1">
        <v>2</v>
      </c>
      <c r="N1318" s="1">
        <v>5567</v>
      </c>
      <c r="O1318" s="1">
        <v>30</v>
      </c>
      <c r="P1318" s="2">
        <v>45516</v>
      </c>
      <c r="Q1318" s="1"/>
    </row>
    <row r="1319" spans="1:17" x14ac:dyDescent="0.35">
      <c r="A1319" s="1" t="s">
        <v>1399</v>
      </c>
      <c r="B1319" s="1" t="s">
        <v>78</v>
      </c>
      <c r="C1319" s="1" t="s">
        <v>79</v>
      </c>
      <c r="D1319" s="1" t="s">
        <v>80</v>
      </c>
      <c r="E1319" s="1" t="s">
        <v>124</v>
      </c>
      <c r="F1319" s="1" t="s">
        <v>169</v>
      </c>
      <c r="G1319" s="1" t="s">
        <v>59</v>
      </c>
      <c r="H1319" s="2">
        <v>45393</v>
      </c>
      <c r="I1319" s="1" t="s">
        <v>26</v>
      </c>
      <c r="J1319" s="1" t="s">
        <v>1119</v>
      </c>
      <c r="K1319" s="1">
        <v>5</v>
      </c>
      <c r="L1319" s="1" t="s">
        <v>1120</v>
      </c>
      <c r="M1319" s="1">
        <v>2</v>
      </c>
      <c r="N1319" s="1">
        <v>7438</v>
      </c>
      <c r="O1319" s="1">
        <v>60</v>
      </c>
      <c r="P1319" s="2">
        <v>45516</v>
      </c>
      <c r="Q1319" s="1"/>
    </row>
    <row r="1320" spans="1:17" x14ac:dyDescent="0.35">
      <c r="A1320" s="1" t="s">
        <v>1400</v>
      </c>
      <c r="B1320" s="1" t="s">
        <v>35</v>
      </c>
      <c r="C1320" s="1" t="s">
        <v>36</v>
      </c>
      <c r="D1320" s="1" t="s">
        <v>37</v>
      </c>
      <c r="E1320" s="1" t="s">
        <v>124</v>
      </c>
      <c r="F1320" s="1" t="s">
        <v>169</v>
      </c>
      <c r="G1320" s="1" t="s">
        <v>48</v>
      </c>
      <c r="H1320" s="2">
        <v>45348</v>
      </c>
      <c r="I1320" s="1" t="s">
        <v>26</v>
      </c>
      <c r="J1320" s="1" t="s">
        <v>1119</v>
      </c>
      <c r="K1320" s="1">
        <v>5</v>
      </c>
      <c r="L1320" s="1" t="s">
        <v>1120</v>
      </c>
      <c r="M1320" s="1">
        <v>2</v>
      </c>
      <c r="N1320" s="1">
        <v>7116</v>
      </c>
      <c r="O1320" s="1">
        <v>20</v>
      </c>
      <c r="P1320" s="2">
        <v>45496</v>
      </c>
      <c r="Q1320" s="1"/>
    </row>
    <row r="1321" spans="1:17" x14ac:dyDescent="0.35">
      <c r="A1321" s="1" t="s">
        <v>1401</v>
      </c>
      <c r="B1321" s="1" t="s">
        <v>35</v>
      </c>
      <c r="C1321" s="1" t="s">
        <v>36</v>
      </c>
      <c r="D1321" s="1" t="s">
        <v>37</v>
      </c>
      <c r="E1321" s="1" t="s">
        <v>23</v>
      </c>
      <c r="F1321" s="1" t="s">
        <v>169</v>
      </c>
      <c r="G1321" s="1" t="s">
        <v>74</v>
      </c>
      <c r="H1321" s="2">
        <v>45421</v>
      </c>
      <c r="I1321" s="1" t="s">
        <v>26</v>
      </c>
      <c r="J1321" s="1" t="s">
        <v>1119</v>
      </c>
      <c r="K1321" s="1">
        <v>5</v>
      </c>
      <c r="L1321" s="1" t="s">
        <v>1120</v>
      </c>
      <c r="M1321" s="1">
        <v>2</v>
      </c>
      <c r="N1321" s="1">
        <v>3763</v>
      </c>
      <c r="O1321" s="1">
        <v>60</v>
      </c>
      <c r="P1321" s="2">
        <v>45677</v>
      </c>
      <c r="Q1321" s="1"/>
    </row>
    <row r="1322" spans="1:17" x14ac:dyDescent="0.35">
      <c r="A1322" s="1" t="s">
        <v>1402</v>
      </c>
      <c r="B1322" s="1" t="s">
        <v>71</v>
      </c>
      <c r="C1322" s="1" t="s">
        <v>72</v>
      </c>
      <c r="D1322" s="1" t="s">
        <v>73</v>
      </c>
      <c r="E1322" s="1" t="s">
        <v>38</v>
      </c>
      <c r="F1322" s="1" t="s">
        <v>169</v>
      </c>
      <c r="G1322" s="1" t="s">
        <v>48</v>
      </c>
      <c r="H1322" s="2">
        <v>45427</v>
      </c>
      <c r="I1322" s="1" t="s">
        <v>26</v>
      </c>
      <c r="J1322" s="1" t="s">
        <v>1119</v>
      </c>
      <c r="K1322" s="1">
        <v>5</v>
      </c>
      <c r="L1322" s="1" t="s">
        <v>1120</v>
      </c>
      <c r="M1322" s="1">
        <v>2</v>
      </c>
      <c r="N1322" s="1">
        <v>520</v>
      </c>
      <c r="O1322" s="1">
        <v>30</v>
      </c>
      <c r="P1322" s="2">
        <v>45647</v>
      </c>
      <c r="Q1322" s="1"/>
    </row>
    <row r="1323" spans="1:17" x14ac:dyDescent="0.35">
      <c r="A1323" s="1" t="s">
        <v>1403</v>
      </c>
      <c r="B1323" s="1" t="s">
        <v>41</v>
      </c>
      <c r="C1323" s="1" t="s">
        <v>42</v>
      </c>
      <c r="D1323" s="1" t="s">
        <v>43</v>
      </c>
      <c r="E1323" s="1" t="s">
        <v>47</v>
      </c>
      <c r="F1323" s="1" t="s">
        <v>169</v>
      </c>
      <c r="G1323" s="1" t="s">
        <v>48</v>
      </c>
      <c r="H1323" s="2">
        <v>45324</v>
      </c>
      <c r="I1323" s="1" t="s">
        <v>66</v>
      </c>
      <c r="J1323" s="1" t="s">
        <v>1119</v>
      </c>
      <c r="K1323" s="1">
        <v>5</v>
      </c>
      <c r="L1323" s="1" t="s">
        <v>1120</v>
      </c>
      <c r="M1323" s="1">
        <v>2</v>
      </c>
      <c r="N1323" s="1">
        <v>7236</v>
      </c>
      <c r="O1323" s="1">
        <v>70</v>
      </c>
      <c r="P1323" s="2">
        <v>45421</v>
      </c>
      <c r="Q1323" s="1"/>
    </row>
    <row r="1324" spans="1:17" x14ac:dyDescent="0.35">
      <c r="A1324" s="1" t="s">
        <v>1404</v>
      </c>
      <c r="B1324" s="1" t="s">
        <v>61</v>
      </c>
      <c r="C1324" s="1" t="s">
        <v>62</v>
      </c>
      <c r="D1324" s="1" t="s">
        <v>63</v>
      </c>
      <c r="E1324" s="1" t="s">
        <v>120</v>
      </c>
      <c r="F1324" s="1" t="s">
        <v>169</v>
      </c>
      <c r="G1324" s="1" t="s">
        <v>59</v>
      </c>
      <c r="H1324" s="2">
        <v>45358</v>
      </c>
      <c r="I1324" s="1" t="s">
        <v>66</v>
      </c>
      <c r="J1324" s="1" t="s">
        <v>1119</v>
      </c>
      <c r="K1324" s="1">
        <v>5</v>
      </c>
      <c r="L1324" s="1" t="s">
        <v>1120</v>
      </c>
      <c r="M1324" s="1">
        <v>2</v>
      </c>
      <c r="N1324" s="1">
        <v>7972</v>
      </c>
      <c r="O1324" s="1">
        <v>30</v>
      </c>
      <c r="P1324" s="2">
        <v>45399</v>
      </c>
      <c r="Q1324" s="1"/>
    </row>
    <row r="1325" spans="1:17" x14ac:dyDescent="0.35">
      <c r="A1325" s="1" t="s">
        <v>1405</v>
      </c>
      <c r="B1325" s="1" t="s">
        <v>78</v>
      </c>
      <c r="C1325" s="1" t="s">
        <v>79</v>
      </c>
      <c r="D1325" s="1" t="s">
        <v>80</v>
      </c>
      <c r="E1325" s="1" t="s">
        <v>64</v>
      </c>
      <c r="F1325" s="1" t="s">
        <v>169</v>
      </c>
      <c r="G1325" s="1" t="s">
        <v>39</v>
      </c>
      <c r="H1325" s="2">
        <v>45294</v>
      </c>
      <c r="I1325" s="1" t="s">
        <v>66</v>
      </c>
      <c r="J1325" s="1" t="s">
        <v>1119</v>
      </c>
      <c r="K1325" s="1">
        <v>5</v>
      </c>
      <c r="L1325" s="1" t="s">
        <v>1120</v>
      </c>
      <c r="M1325" s="1">
        <v>2</v>
      </c>
      <c r="N1325" s="1">
        <v>5674</v>
      </c>
      <c r="O1325" s="1">
        <v>50</v>
      </c>
      <c r="P1325" s="2">
        <v>45367</v>
      </c>
      <c r="Q1325" s="1"/>
    </row>
    <row r="1326" spans="1:17" x14ac:dyDescent="0.35">
      <c r="A1326" s="1" t="s">
        <v>1406</v>
      </c>
      <c r="B1326" s="1" t="s">
        <v>29</v>
      </c>
      <c r="C1326" s="1" t="s">
        <v>30</v>
      </c>
      <c r="D1326" s="1" t="s">
        <v>31</v>
      </c>
      <c r="E1326" s="1" t="s">
        <v>47</v>
      </c>
      <c r="F1326" s="1" t="s">
        <v>241</v>
      </c>
      <c r="G1326" s="1" t="s">
        <v>74</v>
      </c>
      <c r="H1326" s="2">
        <v>45304</v>
      </c>
      <c r="I1326" s="1" t="s">
        <v>66</v>
      </c>
      <c r="J1326" s="1" t="s">
        <v>1119</v>
      </c>
      <c r="K1326" s="1">
        <v>5</v>
      </c>
      <c r="L1326" s="1" t="s">
        <v>1120</v>
      </c>
      <c r="M1326" s="1">
        <v>2</v>
      </c>
      <c r="N1326" s="1">
        <v>3461</v>
      </c>
      <c r="O1326" s="1">
        <v>30</v>
      </c>
      <c r="P1326" s="2">
        <v>45494</v>
      </c>
      <c r="Q1326" s="1"/>
    </row>
    <row r="1327" spans="1:17" x14ac:dyDescent="0.35">
      <c r="A1327" s="1" t="s">
        <v>1407</v>
      </c>
      <c r="B1327" s="1" t="s">
        <v>41</v>
      </c>
      <c r="C1327" s="1" t="s">
        <v>42</v>
      </c>
      <c r="D1327" s="1" t="s">
        <v>43</v>
      </c>
      <c r="E1327" s="1" t="s">
        <v>54</v>
      </c>
      <c r="F1327" s="1" t="s">
        <v>241</v>
      </c>
      <c r="G1327" s="1" t="s">
        <v>33</v>
      </c>
      <c r="H1327" s="2">
        <v>45339</v>
      </c>
      <c r="I1327" s="1" t="s">
        <v>66</v>
      </c>
      <c r="J1327" s="1" t="s">
        <v>1119</v>
      </c>
      <c r="K1327" s="1">
        <v>5</v>
      </c>
      <c r="L1327" s="1" t="s">
        <v>1120</v>
      </c>
      <c r="M1327" s="1">
        <v>2</v>
      </c>
      <c r="N1327" s="1">
        <v>2425</v>
      </c>
      <c r="O1327" s="1">
        <v>20</v>
      </c>
      <c r="P1327" s="2">
        <v>45598</v>
      </c>
      <c r="Q1327" s="1"/>
    </row>
    <row r="1328" spans="1:17" x14ac:dyDescent="0.35">
      <c r="A1328" s="1" t="s">
        <v>1408</v>
      </c>
      <c r="B1328" s="1" t="s">
        <v>35</v>
      </c>
      <c r="C1328" s="1" t="s">
        <v>36</v>
      </c>
      <c r="D1328" s="1" t="s">
        <v>37</v>
      </c>
      <c r="E1328" s="1" t="s">
        <v>23</v>
      </c>
      <c r="F1328" s="1" t="s">
        <v>241</v>
      </c>
      <c r="G1328" s="1" t="s">
        <v>25</v>
      </c>
      <c r="H1328" s="2">
        <v>45383</v>
      </c>
      <c r="I1328" s="1" t="s">
        <v>26</v>
      </c>
      <c r="J1328" s="1" t="s">
        <v>1119</v>
      </c>
      <c r="K1328" s="1">
        <v>5</v>
      </c>
      <c r="L1328" s="1" t="s">
        <v>1120</v>
      </c>
      <c r="M1328" s="1">
        <v>2</v>
      </c>
      <c r="N1328" s="1">
        <v>19997</v>
      </c>
      <c r="O1328" s="1">
        <v>100</v>
      </c>
      <c r="P1328" s="2">
        <v>45498</v>
      </c>
      <c r="Q1328" s="1"/>
    </row>
    <row r="1329" spans="1:17" x14ac:dyDescent="0.35">
      <c r="A1329" s="1" t="s">
        <v>1409</v>
      </c>
      <c r="B1329" s="1" t="s">
        <v>35</v>
      </c>
      <c r="C1329" s="1" t="s">
        <v>36</v>
      </c>
      <c r="D1329" s="1" t="s">
        <v>37</v>
      </c>
      <c r="E1329" s="1" t="s">
        <v>120</v>
      </c>
      <c r="F1329" s="1" t="s">
        <v>241</v>
      </c>
      <c r="G1329" s="1" t="s">
        <v>39</v>
      </c>
      <c r="H1329" s="2">
        <v>45411</v>
      </c>
      <c r="I1329" s="1" t="s">
        <v>66</v>
      </c>
      <c r="J1329" s="1" t="s">
        <v>1119</v>
      </c>
      <c r="K1329" s="1">
        <v>5</v>
      </c>
      <c r="L1329" s="1" t="s">
        <v>1120</v>
      </c>
      <c r="M1329" s="1">
        <v>2</v>
      </c>
      <c r="N1329" s="1">
        <v>3823</v>
      </c>
      <c r="O1329" s="1">
        <v>50</v>
      </c>
      <c r="P1329" s="2">
        <v>45636</v>
      </c>
      <c r="Q1329" s="1"/>
    </row>
    <row r="1330" spans="1:17" x14ac:dyDescent="0.35">
      <c r="A1330" s="1" t="s">
        <v>1410</v>
      </c>
      <c r="B1330" s="1" t="s">
        <v>56</v>
      </c>
      <c r="C1330" s="1" t="s">
        <v>57</v>
      </c>
      <c r="D1330" s="1" t="s">
        <v>58</v>
      </c>
      <c r="E1330" s="1" t="s">
        <v>120</v>
      </c>
      <c r="F1330" s="1" t="s">
        <v>241</v>
      </c>
      <c r="G1330" s="1" t="s">
        <v>25</v>
      </c>
      <c r="H1330" s="2">
        <v>45388</v>
      </c>
      <c r="I1330" s="1" t="s">
        <v>49</v>
      </c>
      <c r="J1330" s="1" t="s">
        <v>1119</v>
      </c>
      <c r="K1330" s="1">
        <v>5</v>
      </c>
      <c r="L1330" s="1" t="s">
        <v>1120</v>
      </c>
      <c r="M1330" s="1">
        <v>2</v>
      </c>
      <c r="N1330" s="1">
        <v>9441</v>
      </c>
      <c r="O1330" s="1">
        <v>50</v>
      </c>
      <c r="P1330" s="2">
        <v>45588</v>
      </c>
      <c r="Q1330" s="1"/>
    </row>
    <row r="1331" spans="1:17" x14ac:dyDescent="0.35">
      <c r="A1331" s="1" t="s">
        <v>1411</v>
      </c>
      <c r="B1331" s="1" t="s">
        <v>78</v>
      </c>
      <c r="C1331" s="1" t="s">
        <v>79</v>
      </c>
      <c r="D1331" s="1" t="s">
        <v>80</v>
      </c>
      <c r="E1331" s="1" t="s">
        <v>23</v>
      </c>
      <c r="F1331" s="1" t="s">
        <v>241</v>
      </c>
      <c r="G1331" s="1" t="s">
        <v>48</v>
      </c>
      <c r="H1331" s="2">
        <v>45408</v>
      </c>
      <c r="I1331" s="1" t="s">
        <v>66</v>
      </c>
      <c r="J1331" s="1" t="s">
        <v>1119</v>
      </c>
      <c r="K1331" s="1">
        <v>5</v>
      </c>
      <c r="L1331" s="1" t="s">
        <v>1120</v>
      </c>
      <c r="M1331" s="1">
        <v>2</v>
      </c>
      <c r="N1331" s="1">
        <v>16217</v>
      </c>
      <c r="O1331" s="1">
        <v>40</v>
      </c>
      <c r="P1331" s="2">
        <v>45715</v>
      </c>
      <c r="Q1331" s="1"/>
    </row>
    <row r="1332" spans="1:17" x14ac:dyDescent="0.35">
      <c r="A1332" s="1" t="s">
        <v>1412</v>
      </c>
      <c r="B1332" s="1" t="s">
        <v>29</v>
      </c>
      <c r="C1332" s="1" t="s">
        <v>30</v>
      </c>
      <c r="D1332" s="1" t="s">
        <v>31</v>
      </c>
      <c r="E1332" s="1" t="s">
        <v>44</v>
      </c>
      <c r="F1332" s="1" t="s">
        <v>241</v>
      </c>
      <c r="G1332" s="1" t="s">
        <v>59</v>
      </c>
      <c r="H1332" s="2">
        <v>45397</v>
      </c>
      <c r="I1332" s="1" t="s">
        <v>26</v>
      </c>
      <c r="J1332" s="1" t="s">
        <v>1119</v>
      </c>
      <c r="K1332" s="1">
        <v>5</v>
      </c>
      <c r="L1332" s="1" t="s">
        <v>1120</v>
      </c>
      <c r="M1332" s="1">
        <v>2</v>
      </c>
      <c r="N1332" s="1">
        <v>15769</v>
      </c>
      <c r="O1332" s="1">
        <v>50</v>
      </c>
      <c r="P1332" s="2">
        <v>45554</v>
      </c>
      <c r="Q1332" s="1"/>
    </row>
    <row r="1333" spans="1:17" x14ac:dyDescent="0.35">
      <c r="A1333" s="1" t="s">
        <v>1413</v>
      </c>
      <c r="B1333" s="1" t="s">
        <v>41</v>
      </c>
      <c r="C1333" s="1" t="s">
        <v>42</v>
      </c>
      <c r="D1333" s="1" t="s">
        <v>43</v>
      </c>
      <c r="E1333" s="1" t="s">
        <v>23</v>
      </c>
      <c r="F1333" s="1" t="s">
        <v>241</v>
      </c>
      <c r="G1333" s="1" t="s">
        <v>87</v>
      </c>
      <c r="H1333" s="2">
        <v>45350</v>
      </c>
      <c r="I1333" s="1" t="s">
        <v>49</v>
      </c>
      <c r="J1333" s="1" t="s">
        <v>1119</v>
      </c>
      <c r="K1333" s="1">
        <v>5</v>
      </c>
      <c r="L1333" s="1" t="s">
        <v>1120</v>
      </c>
      <c r="M1333" s="1">
        <v>2</v>
      </c>
      <c r="N1333" s="1">
        <v>8716</v>
      </c>
      <c r="O1333" s="1">
        <v>30</v>
      </c>
      <c r="P1333" s="2">
        <v>45553</v>
      </c>
      <c r="Q1333" s="1"/>
    </row>
    <row r="1334" spans="1:17" x14ac:dyDescent="0.35">
      <c r="A1334" s="1" t="s">
        <v>1414</v>
      </c>
      <c r="B1334" s="1" t="s">
        <v>41</v>
      </c>
      <c r="C1334" s="1" t="s">
        <v>42</v>
      </c>
      <c r="D1334" s="1" t="s">
        <v>43</v>
      </c>
      <c r="E1334" s="1" t="s">
        <v>47</v>
      </c>
      <c r="F1334" s="1" t="s">
        <v>241</v>
      </c>
      <c r="G1334" s="1" t="s">
        <v>59</v>
      </c>
      <c r="H1334" s="2">
        <v>45373</v>
      </c>
      <c r="I1334" s="1" t="s">
        <v>49</v>
      </c>
      <c r="J1334" s="1" t="s">
        <v>1119</v>
      </c>
      <c r="K1334" s="1">
        <v>5</v>
      </c>
      <c r="L1334" s="1" t="s">
        <v>1120</v>
      </c>
      <c r="M1334" s="1">
        <v>2</v>
      </c>
      <c r="N1334" s="1">
        <v>11913</v>
      </c>
      <c r="O1334" s="1">
        <v>50</v>
      </c>
      <c r="P1334" s="2">
        <v>45636</v>
      </c>
      <c r="Q1334" s="1"/>
    </row>
    <row r="1335" spans="1:17" x14ac:dyDescent="0.35">
      <c r="A1335" s="1" t="s">
        <v>1415</v>
      </c>
      <c r="B1335" s="1" t="s">
        <v>61</v>
      </c>
      <c r="C1335" s="1" t="s">
        <v>62</v>
      </c>
      <c r="D1335" s="1" t="s">
        <v>63</v>
      </c>
      <c r="E1335" s="1" t="s">
        <v>84</v>
      </c>
      <c r="F1335" s="1" t="s">
        <v>248</v>
      </c>
      <c r="G1335" s="1" t="s">
        <v>59</v>
      </c>
      <c r="H1335" s="2">
        <v>45437</v>
      </c>
      <c r="I1335" s="1" t="s">
        <v>66</v>
      </c>
      <c r="J1335" s="1" t="s">
        <v>1119</v>
      </c>
      <c r="K1335" s="1">
        <v>5</v>
      </c>
      <c r="L1335" s="1" t="s">
        <v>1120</v>
      </c>
      <c r="M1335" s="1">
        <v>2</v>
      </c>
      <c r="N1335" s="1">
        <v>17606</v>
      </c>
      <c r="O1335" s="1">
        <v>20</v>
      </c>
      <c r="P1335" s="2">
        <v>45472</v>
      </c>
      <c r="Q1335" s="1"/>
    </row>
    <row r="1336" spans="1:17" x14ac:dyDescent="0.35">
      <c r="A1336" s="1" t="s">
        <v>1416</v>
      </c>
      <c r="B1336" s="1" t="s">
        <v>51</v>
      </c>
      <c r="C1336" s="1" t="s">
        <v>52</v>
      </c>
      <c r="D1336" s="1" t="s">
        <v>53</v>
      </c>
      <c r="E1336" s="1" t="s">
        <v>68</v>
      </c>
      <c r="F1336" s="1" t="s">
        <v>248</v>
      </c>
      <c r="G1336" s="1" t="s">
        <v>48</v>
      </c>
      <c r="H1336" s="2">
        <v>45422</v>
      </c>
      <c r="I1336" s="1" t="s">
        <v>26</v>
      </c>
      <c r="J1336" s="1" t="s">
        <v>1119</v>
      </c>
      <c r="K1336" s="1">
        <v>5</v>
      </c>
      <c r="L1336" s="1" t="s">
        <v>1120</v>
      </c>
      <c r="M1336" s="1">
        <v>2</v>
      </c>
      <c r="N1336" s="1">
        <v>17361</v>
      </c>
      <c r="O1336" s="1">
        <v>30</v>
      </c>
      <c r="P1336" s="2">
        <v>45620</v>
      </c>
      <c r="Q1336" s="1"/>
    </row>
    <row r="1337" spans="1:17" x14ac:dyDescent="0.35">
      <c r="A1337" s="1" t="s">
        <v>1417</v>
      </c>
      <c r="B1337" s="1" t="s">
        <v>61</v>
      </c>
      <c r="C1337" s="1" t="s">
        <v>62</v>
      </c>
      <c r="D1337" s="1" t="s">
        <v>63</v>
      </c>
      <c r="E1337" s="1" t="s">
        <v>120</v>
      </c>
      <c r="F1337" s="1" t="s">
        <v>248</v>
      </c>
      <c r="G1337" s="1" t="s">
        <v>48</v>
      </c>
      <c r="H1337" s="2">
        <v>45422</v>
      </c>
      <c r="I1337" s="1" t="s">
        <v>49</v>
      </c>
      <c r="J1337" s="1" t="s">
        <v>1119</v>
      </c>
      <c r="K1337" s="1">
        <v>5</v>
      </c>
      <c r="L1337" s="1" t="s">
        <v>1120</v>
      </c>
      <c r="M1337" s="1">
        <v>2</v>
      </c>
      <c r="N1337" s="1">
        <v>15588</v>
      </c>
      <c r="O1337" s="1">
        <v>40</v>
      </c>
      <c r="P1337" s="2">
        <v>45714</v>
      </c>
      <c r="Q1337" s="1"/>
    </row>
    <row r="1338" spans="1:17" x14ac:dyDescent="0.35">
      <c r="A1338" s="1" t="s">
        <v>1418</v>
      </c>
      <c r="B1338" s="1" t="s">
        <v>78</v>
      </c>
      <c r="C1338" s="1" t="s">
        <v>79</v>
      </c>
      <c r="D1338" s="1" t="s">
        <v>80</v>
      </c>
      <c r="E1338" s="1" t="s">
        <v>44</v>
      </c>
      <c r="F1338" s="1" t="s">
        <v>24</v>
      </c>
      <c r="G1338" s="1" t="s">
        <v>39</v>
      </c>
      <c r="H1338" s="2">
        <v>45319</v>
      </c>
      <c r="I1338" s="1" t="s">
        <v>26</v>
      </c>
      <c r="J1338" s="1" t="s">
        <v>1119</v>
      </c>
      <c r="K1338" s="1">
        <v>5</v>
      </c>
      <c r="L1338" s="1" t="s">
        <v>1419</v>
      </c>
      <c r="M1338" s="1">
        <v>6</v>
      </c>
      <c r="N1338" s="1">
        <v>1615</v>
      </c>
      <c r="O1338" s="1">
        <v>30</v>
      </c>
      <c r="P1338" s="2">
        <v>45486</v>
      </c>
      <c r="Q1338" s="1"/>
    </row>
    <row r="1339" spans="1:17" x14ac:dyDescent="0.35">
      <c r="A1339" s="1" t="s">
        <v>1420</v>
      </c>
      <c r="B1339" s="1" t="s">
        <v>41</v>
      </c>
      <c r="C1339" s="1" t="s">
        <v>42</v>
      </c>
      <c r="D1339" s="1" t="s">
        <v>43</v>
      </c>
      <c r="E1339" s="1" t="s">
        <v>54</v>
      </c>
      <c r="F1339" s="1" t="s">
        <v>24</v>
      </c>
      <c r="G1339" s="1" t="s">
        <v>48</v>
      </c>
      <c r="H1339" s="2">
        <v>45349</v>
      </c>
      <c r="I1339" s="1" t="s">
        <v>66</v>
      </c>
      <c r="J1339" s="1" t="s">
        <v>1119</v>
      </c>
      <c r="K1339" s="1">
        <v>5</v>
      </c>
      <c r="L1339" s="1" t="s">
        <v>1419</v>
      </c>
      <c r="M1339" s="1">
        <v>6</v>
      </c>
      <c r="N1339" s="1">
        <v>1317</v>
      </c>
      <c r="O1339" s="1">
        <v>20</v>
      </c>
      <c r="P1339" s="2">
        <v>45652</v>
      </c>
      <c r="Q1339" s="1"/>
    </row>
    <row r="1340" spans="1:17" x14ac:dyDescent="0.35">
      <c r="A1340" s="1" t="s">
        <v>1421</v>
      </c>
      <c r="B1340" s="1" t="s">
        <v>35</v>
      </c>
      <c r="C1340" s="1" t="s">
        <v>36</v>
      </c>
      <c r="D1340" s="1" t="s">
        <v>37</v>
      </c>
      <c r="E1340" s="1" t="s">
        <v>54</v>
      </c>
      <c r="F1340" s="1" t="s">
        <v>24</v>
      </c>
      <c r="G1340" s="1" t="s">
        <v>85</v>
      </c>
      <c r="H1340" s="2">
        <v>45391</v>
      </c>
      <c r="I1340" s="1" t="s">
        <v>26</v>
      </c>
      <c r="J1340" s="1" t="s">
        <v>1119</v>
      </c>
      <c r="K1340" s="1">
        <v>5</v>
      </c>
      <c r="L1340" s="1" t="s">
        <v>1419</v>
      </c>
      <c r="M1340" s="1">
        <v>6</v>
      </c>
      <c r="N1340" s="1">
        <v>1152</v>
      </c>
      <c r="O1340" s="1">
        <v>50</v>
      </c>
      <c r="P1340" s="2">
        <v>45587</v>
      </c>
      <c r="Q1340" s="1"/>
    </row>
    <row r="1341" spans="1:17" x14ac:dyDescent="0.35">
      <c r="A1341" s="1" t="s">
        <v>1422</v>
      </c>
      <c r="B1341" s="1" t="s">
        <v>61</v>
      </c>
      <c r="C1341" s="1" t="s">
        <v>62</v>
      </c>
      <c r="D1341" s="1" t="s">
        <v>63</v>
      </c>
      <c r="E1341" s="1" t="s">
        <v>68</v>
      </c>
      <c r="F1341" s="1" t="s">
        <v>24</v>
      </c>
      <c r="G1341" s="1" t="s">
        <v>87</v>
      </c>
      <c r="H1341" s="2">
        <v>45392</v>
      </c>
      <c r="I1341" s="1" t="s">
        <v>26</v>
      </c>
      <c r="J1341" s="1" t="s">
        <v>1119</v>
      </c>
      <c r="K1341" s="1">
        <v>5</v>
      </c>
      <c r="L1341" s="1" t="s">
        <v>1419</v>
      </c>
      <c r="M1341" s="1">
        <v>6</v>
      </c>
      <c r="N1341" s="1">
        <v>1158</v>
      </c>
      <c r="O1341" s="1">
        <v>30</v>
      </c>
      <c r="P1341" s="2">
        <v>45618</v>
      </c>
      <c r="Q1341" s="1"/>
    </row>
    <row r="1342" spans="1:17" x14ac:dyDescent="0.35">
      <c r="A1342" s="1" t="s">
        <v>1423</v>
      </c>
      <c r="B1342" s="1" t="s">
        <v>51</v>
      </c>
      <c r="C1342" s="1" t="s">
        <v>52</v>
      </c>
      <c r="D1342" s="1" t="s">
        <v>53</v>
      </c>
      <c r="E1342" s="1" t="s">
        <v>47</v>
      </c>
      <c r="F1342" s="1" t="s">
        <v>24</v>
      </c>
      <c r="G1342" s="1" t="s">
        <v>48</v>
      </c>
      <c r="H1342" s="2">
        <v>45408</v>
      </c>
      <c r="I1342" s="1" t="s">
        <v>49</v>
      </c>
      <c r="J1342" s="1" t="s">
        <v>1119</v>
      </c>
      <c r="K1342" s="1">
        <v>5</v>
      </c>
      <c r="L1342" s="1" t="s">
        <v>1419</v>
      </c>
      <c r="M1342" s="1">
        <v>6</v>
      </c>
      <c r="N1342" s="1">
        <v>1306</v>
      </c>
      <c r="O1342" s="1">
        <v>50</v>
      </c>
      <c r="P1342" s="2">
        <v>45740</v>
      </c>
      <c r="Q1342" s="1"/>
    </row>
    <row r="1343" spans="1:17" x14ac:dyDescent="0.35">
      <c r="A1343" s="1" t="s">
        <v>1424</v>
      </c>
      <c r="B1343" s="1" t="s">
        <v>41</v>
      </c>
      <c r="C1343" s="1" t="s">
        <v>42</v>
      </c>
      <c r="D1343" s="1" t="s">
        <v>43</v>
      </c>
      <c r="E1343" s="1" t="s">
        <v>84</v>
      </c>
      <c r="F1343" s="1" t="s">
        <v>24</v>
      </c>
      <c r="G1343" s="1" t="s">
        <v>25</v>
      </c>
      <c r="H1343" s="2">
        <v>45304</v>
      </c>
      <c r="I1343" s="1" t="s">
        <v>66</v>
      </c>
      <c r="J1343" s="1" t="s">
        <v>1119</v>
      </c>
      <c r="K1343" s="1">
        <v>5</v>
      </c>
      <c r="L1343" s="1" t="s">
        <v>1419</v>
      </c>
      <c r="M1343" s="1">
        <v>6</v>
      </c>
      <c r="N1343" s="1">
        <v>1170</v>
      </c>
      <c r="O1343" s="1">
        <v>20</v>
      </c>
      <c r="P1343" s="2">
        <v>45397</v>
      </c>
      <c r="Q1343" s="1"/>
    </row>
    <row r="1344" spans="1:17" x14ac:dyDescent="0.35">
      <c r="A1344" s="1" t="s">
        <v>1425</v>
      </c>
      <c r="B1344" s="1" t="s">
        <v>41</v>
      </c>
      <c r="C1344" s="1" t="s">
        <v>42</v>
      </c>
      <c r="D1344" s="1" t="s">
        <v>43</v>
      </c>
      <c r="E1344" s="1" t="s">
        <v>68</v>
      </c>
      <c r="F1344" s="1" t="s">
        <v>24</v>
      </c>
      <c r="G1344" s="1" t="s">
        <v>33</v>
      </c>
      <c r="H1344" s="2">
        <v>45304</v>
      </c>
      <c r="I1344" s="1" t="s">
        <v>49</v>
      </c>
      <c r="J1344" s="1" t="s">
        <v>1119</v>
      </c>
      <c r="K1344" s="1">
        <v>5</v>
      </c>
      <c r="L1344" s="1" t="s">
        <v>1419</v>
      </c>
      <c r="M1344" s="1">
        <v>6</v>
      </c>
      <c r="N1344" s="1">
        <v>1791</v>
      </c>
      <c r="O1344" s="1">
        <v>30</v>
      </c>
      <c r="P1344" s="2">
        <v>45533</v>
      </c>
      <c r="Q1344" s="1"/>
    </row>
    <row r="1345" spans="1:17" x14ac:dyDescent="0.35">
      <c r="A1345" s="1" t="s">
        <v>1426</v>
      </c>
      <c r="B1345" s="1" t="s">
        <v>41</v>
      </c>
      <c r="C1345" s="1" t="s">
        <v>42</v>
      </c>
      <c r="D1345" s="1" t="s">
        <v>43</v>
      </c>
      <c r="E1345" s="1" t="s">
        <v>84</v>
      </c>
      <c r="F1345" s="1" t="s">
        <v>24</v>
      </c>
      <c r="G1345" s="1" t="s">
        <v>33</v>
      </c>
      <c r="H1345" s="2">
        <v>45329</v>
      </c>
      <c r="I1345" s="1" t="s">
        <v>26</v>
      </c>
      <c r="J1345" s="1" t="s">
        <v>1119</v>
      </c>
      <c r="K1345" s="1">
        <v>5</v>
      </c>
      <c r="L1345" s="1" t="s">
        <v>1419</v>
      </c>
      <c r="M1345" s="1">
        <v>6</v>
      </c>
      <c r="N1345" s="1">
        <v>632</v>
      </c>
      <c r="O1345" s="1">
        <v>50</v>
      </c>
      <c r="P1345" s="2">
        <v>45565</v>
      </c>
      <c r="Q1345" s="1"/>
    </row>
    <row r="1346" spans="1:17" x14ac:dyDescent="0.35">
      <c r="A1346" s="1" t="s">
        <v>1427</v>
      </c>
      <c r="B1346" s="1" t="s">
        <v>51</v>
      </c>
      <c r="C1346" s="1" t="s">
        <v>52</v>
      </c>
      <c r="D1346" s="1" t="s">
        <v>53</v>
      </c>
      <c r="E1346" s="1" t="s">
        <v>120</v>
      </c>
      <c r="F1346" s="1" t="s">
        <v>24</v>
      </c>
      <c r="G1346" s="1" t="s">
        <v>39</v>
      </c>
      <c r="H1346" s="2">
        <v>45423</v>
      </c>
      <c r="I1346" s="1" t="s">
        <v>49</v>
      </c>
      <c r="J1346" s="1" t="s">
        <v>1119</v>
      </c>
      <c r="K1346" s="1">
        <v>5</v>
      </c>
      <c r="L1346" s="1" t="s">
        <v>1419</v>
      </c>
      <c r="M1346" s="1">
        <v>6</v>
      </c>
      <c r="N1346" s="1">
        <v>644</v>
      </c>
      <c r="O1346" s="1">
        <v>20</v>
      </c>
      <c r="P1346" s="2">
        <v>45667</v>
      </c>
      <c r="Q1346" s="1"/>
    </row>
    <row r="1347" spans="1:17" x14ac:dyDescent="0.35">
      <c r="A1347" s="1" t="s">
        <v>1428</v>
      </c>
      <c r="B1347" s="1" t="s">
        <v>61</v>
      </c>
      <c r="C1347" s="1" t="s">
        <v>62</v>
      </c>
      <c r="D1347" s="1" t="s">
        <v>63</v>
      </c>
      <c r="E1347" s="1" t="s">
        <v>47</v>
      </c>
      <c r="F1347" s="1" t="s">
        <v>24</v>
      </c>
      <c r="G1347" s="1" t="s">
        <v>87</v>
      </c>
      <c r="H1347" s="2">
        <v>45381</v>
      </c>
      <c r="I1347" s="1" t="s">
        <v>26</v>
      </c>
      <c r="J1347" s="1" t="s">
        <v>1119</v>
      </c>
      <c r="K1347" s="1">
        <v>5</v>
      </c>
      <c r="L1347" s="1" t="s">
        <v>1419</v>
      </c>
      <c r="M1347" s="1">
        <v>6</v>
      </c>
      <c r="N1347" s="1">
        <v>229</v>
      </c>
      <c r="O1347" s="1">
        <v>20</v>
      </c>
      <c r="P1347" s="2">
        <v>45739</v>
      </c>
      <c r="Q1347" s="1"/>
    </row>
    <row r="1348" spans="1:17" x14ac:dyDescent="0.35">
      <c r="A1348" s="1" t="s">
        <v>1429</v>
      </c>
      <c r="B1348" s="1" t="s">
        <v>56</v>
      </c>
      <c r="C1348" s="1" t="s">
        <v>57</v>
      </c>
      <c r="D1348" s="1" t="s">
        <v>58</v>
      </c>
      <c r="E1348" s="1" t="s">
        <v>76</v>
      </c>
      <c r="F1348" s="1" t="s">
        <v>24</v>
      </c>
      <c r="G1348" s="1" t="s">
        <v>74</v>
      </c>
      <c r="H1348" s="2">
        <v>45414</v>
      </c>
      <c r="I1348" s="1" t="s">
        <v>49</v>
      </c>
      <c r="J1348" s="1" t="s">
        <v>1119</v>
      </c>
      <c r="K1348" s="1">
        <v>5</v>
      </c>
      <c r="L1348" s="1" t="s">
        <v>1419</v>
      </c>
      <c r="M1348" s="1">
        <v>6</v>
      </c>
      <c r="N1348" s="1">
        <v>1767</v>
      </c>
      <c r="O1348" s="1">
        <v>40</v>
      </c>
      <c r="P1348" s="2">
        <v>45589</v>
      </c>
      <c r="Q1348" s="1"/>
    </row>
    <row r="1349" spans="1:17" x14ac:dyDescent="0.35">
      <c r="A1349" s="1" t="s">
        <v>1430</v>
      </c>
      <c r="B1349" s="1" t="s">
        <v>41</v>
      </c>
      <c r="C1349" s="1" t="s">
        <v>42</v>
      </c>
      <c r="D1349" s="1" t="s">
        <v>43</v>
      </c>
      <c r="E1349" s="1" t="s">
        <v>32</v>
      </c>
      <c r="F1349" s="1" t="s">
        <v>24</v>
      </c>
      <c r="G1349" s="1" t="s">
        <v>33</v>
      </c>
      <c r="H1349" s="2">
        <v>45389</v>
      </c>
      <c r="I1349" s="1" t="s">
        <v>26</v>
      </c>
      <c r="J1349" s="1" t="s">
        <v>1119</v>
      </c>
      <c r="K1349" s="1">
        <v>5</v>
      </c>
      <c r="L1349" s="1" t="s">
        <v>1419</v>
      </c>
      <c r="M1349" s="1">
        <v>6</v>
      </c>
      <c r="N1349" s="1">
        <v>1844</v>
      </c>
      <c r="O1349" s="1">
        <v>20</v>
      </c>
      <c r="P1349" s="2">
        <v>45678</v>
      </c>
      <c r="Q1349" s="1"/>
    </row>
    <row r="1350" spans="1:17" x14ac:dyDescent="0.35">
      <c r="A1350" s="1" t="s">
        <v>1431</v>
      </c>
      <c r="B1350" s="1" t="s">
        <v>35</v>
      </c>
      <c r="C1350" s="1" t="s">
        <v>36</v>
      </c>
      <c r="D1350" s="1" t="s">
        <v>37</v>
      </c>
      <c r="E1350" s="1" t="s">
        <v>68</v>
      </c>
      <c r="F1350" s="1" t="s">
        <v>24</v>
      </c>
      <c r="G1350" s="1" t="s">
        <v>39</v>
      </c>
      <c r="H1350" s="2">
        <v>45312</v>
      </c>
      <c r="I1350" s="1" t="s">
        <v>49</v>
      </c>
      <c r="J1350" s="1" t="s">
        <v>1119</v>
      </c>
      <c r="K1350" s="1">
        <v>5</v>
      </c>
      <c r="L1350" s="1" t="s">
        <v>1419</v>
      </c>
      <c r="M1350" s="1">
        <v>6</v>
      </c>
      <c r="N1350" s="1">
        <v>1361</v>
      </c>
      <c r="O1350" s="1">
        <v>40</v>
      </c>
      <c r="P1350" s="2">
        <v>45465</v>
      </c>
      <c r="Q1350" s="1"/>
    </row>
    <row r="1351" spans="1:17" x14ac:dyDescent="0.35">
      <c r="A1351" s="1" t="s">
        <v>1432</v>
      </c>
      <c r="B1351" s="1" t="s">
        <v>35</v>
      </c>
      <c r="C1351" s="1" t="s">
        <v>36</v>
      </c>
      <c r="D1351" s="1" t="s">
        <v>37</v>
      </c>
      <c r="E1351" s="1" t="s">
        <v>47</v>
      </c>
      <c r="F1351" s="1" t="s">
        <v>24</v>
      </c>
      <c r="G1351" s="1" t="s">
        <v>25</v>
      </c>
      <c r="H1351" s="2">
        <v>45401</v>
      </c>
      <c r="I1351" s="1" t="s">
        <v>66</v>
      </c>
      <c r="J1351" s="1" t="s">
        <v>1119</v>
      </c>
      <c r="K1351" s="1">
        <v>5</v>
      </c>
      <c r="L1351" s="1" t="s">
        <v>1419</v>
      </c>
      <c r="M1351" s="1">
        <v>6</v>
      </c>
      <c r="N1351" s="1">
        <v>1548</v>
      </c>
      <c r="O1351" s="1">
        <v>20</v>
      </c>
      <c r="P1351" s="2">
        <v>45514</v>
      </c>
      <c r="Q1351" s="1"/>
    </row>
    <row r="1352" spans="1:17" x14ac:dyDescent="0.35">
      <c r="A1352" s="1" t="s">
        <v>1433</v>
      </c>
      <c r="B1352" s="1" t="s">
        <v>20</v>
      </c>
      <c r="C1352" s="1" t="s">
        <v>21</v>
      </c>
      <c r="D1352" s="1" t="s">
        <v>22</v>
      </c>
      <c r="E1352" s="1" t="s">
        <v>23</v>
      </c>
      <c r="F1352" s="1" t="s">
        <v>24</v>
      </c>
      <c r="G1352" s="1" t="s">
        <v>87</v>
      </c>
      <c r="H1352" s="2">
        <v>45297</v>
      </c>
      <c r="I1352" s="1" t="s">
        <v>66</v>
      </c>
      <c r="J1352" s="1" t="s">
        <v>1119</v>
      </c>
      <c r="K1352" s="1">
        <v>5</v>
      </c>
      <c r="L1352" s="1" t="s">
        <v>1419</v>
      </c>
      <c r="M1352" s="1">
        <v>6</v>
      </c>
      <c r="N1352" s="1">
        <v>1976</v>
      </c>
      <c r="O1352" s="1">
        <v>40</v>
      </c>
      <c r="P1352" s="2">
        <v>45631</v>
      </c>
      <c r="Q1352" s="1"/>
    </row>
    <row r="1353" spans="1:17" x14ac:dyDescent="0.35">
      <c r="A1353" s="1" t="s">
        <v>1434</v>
      </c>
      <c r="B1353" s="1" t="s">
        <v>41</v>
      </c>
      <c r="C1353" s="1" t="s">
        <v>42</v>
      </c>
      <c r="D1353" s="1" t="s">
        <v>43</v>
      </c>
      <c r="E1353" s="1" t="s">
        <v>84</v>
      </c>
      <c r="F1353" s="1" t="s">
        <v>24</v>
      </c>
      <c r="G1353" s="1" t="s">
        <v>39</v>
      </c>
      <c r="H1353" s="2">
        <v>45363</v>
      </c>
      <c r="I1353" s="1" t="s">
        <v>26</v>
      </c>
      <c r="J1353" s="1" t="s">
        <v>1119</v>
      </c>
      <c r="K1353" s="1">
        <v>5</v>
      </c>
      <c r="L1353" s="1" t="s">
        <v>1419</v>
      </c>
      <c r="M1353" s="1">
        <v>6</v>
      </c>
      <c r="N1353" s="1">
        <v>741</v>
      </c>
      <c r="O1353" s="1">
        <v>30</v>
      </c>
      <c r="P1353" s="2">
        <v>45384</v>
      </c>
      <c r="Q1353" s="1"/>
    </row>
    <row r="1354" spans="1:17" x14ac:dyDescent="0.35">
      <c r="A1354" s="1" t="s">
        <v>1435</v>
      </c>
      <c r="B1354" s="1" t="s">
        <v>35</v>
      </c>
      <c r="C1354" s="1" t="s">
        <v>36</v>
      </c>
      <c r="D1354" s="1" t="s">
        <v>37</v>
      </c>
      <c r="E1354" s="1" t="s">
        <v>124</v>
      </c>
      <c r="F1354" s="1" t="s">
        <v>24</v>
      </c>
      <c r="G1354" s="1" t="s">
        <v>87</v>
      </c>
      <c r="H1354" s="2">
        <v>45402</v>
      </c>
      <c r="I1354" s="1" t="s">
        <v>66</v>
      </c>
      <c r="J1354" s="1" t="s">
        <v>1119</v>
      </c>
      <c r="K1354" s="1">
        <v>5</v>
      </c>
      <c r="L1354" s="1" t="s">
        <v>1419</v>
      </c>
      <c r="M1354" s="1">
        <v>6</v>
      </c>
      <c r="N1354" s="1">
        <v>1006</v>
      </c>
      <c r="O1354" s="1">
        <v>50</v>
      </c>
      <c r="P1354" s="2">
        <v>45759</v>
      </c>
      <c r="Q1354" s="1"/>
    </row>
    <row r="1355" spans="1:17" x14ac:dyDescent="0.35">
      <c r="A1355" s="1" t="s">
        <v>1436</v>
      </c>
      <c r="B1355" s="1" t="s">
        <v>61</v>
      </c>
      <c r="C1355" s="1" t="s">
        <v>62</v>
      </c>
      <c r="D1355" s="1" t="s">
        <v>63</v>
      </c>
      <c r="E1355" s="1" t="s">
        <v>47</v>
      </c>
      <c r="F1355" s="1" t="s">
        <v>24</v>
      </c>
      <c r="G1355" s="1" t="s">
        <v>25</v>
      </c>
      <c r="H1355" s="2">
        <v>45419</v>
      </c>
      <c r="I1355" s="1" t="s">
        <v>66</v>
      </c>
      <c r="J1355" s="1" t="s">
        <v>1119</v>
      </c>
      <c r="K1355" s="1">
        <v>5</v>
      </c>
      <c r="L1355" s="1" t="s">
        <v>1419</v>
      </c>
      <c r="M1355" s="1">
        <v>6</v>
      </c>
      <c r="N1355" s="1">
        <v>1764</v>
      </c>
      <c r="O1355" s="1">
        <v>40</v>
      </c>
      <c r="P1355" s="2">
        <v>45672</v>
      </c>
      <c r="Q1355" s="1"/>
    </row>
    <row r="1356" spans="1:17" x14ac:dyDescent="0.35">
      <c r="A1356" s="1" t="s">
        <v>1437</v>
      </c>
      <c r="B1356" s="1" t="s">
        <v>20</v>
      </c>
      <c r="C1356" s="1" t="s">
        <v>21</v>
      </c>
      <c r="D1356" s="1" t="s">
        <v>22</v>
      </c>
      <c r="E1356" s="1" t="s">
        <v>23</v>
      </c>
      <c r="F1356" s="1" t="s">
        <v>24</v>
      </c>
      <c r="G1356" s="1" t="s">
        <v>39</v>
      </c>
      <c r="H1356" s="2">
        <v>45305</v>
      </c>
      <c r="I1356" s="1" t="s">
        <v>26</v>
      </c>
      <c r="J1356" s="1" t="s">
        <v>1119</v>
      </c>
      <c r="K1356" s="1">
        <v>5</v>
      </c>
      <c r="L1356" s="1" t="s">
        <v>1419</v>
      </c>
      <c r="M1356" s="1">
        <v>6</v>
      </c>
      <c r="N1356" s="1">
        <v>1271</v>
      </c>
      <c r="O1356" s="1">
        <v>40</v>
      </c>
      <c r="P1356" s="2">
        <v>45625</v>
      </c>
      <c r="Q1356" s="1"/>
    </row>
    <row r="1357" spans="1:17" x14ac:dyDescent="0.35">
      <c r="A1357" s="1" t="s">
        <v>1438</v>
      </c>
      <c r="B1357" s="1" t="s">
        <v>41</v>
      </c>
      <c r="C1357" s="1" t="s">
        <v>42</v>
      </c>
      <c r="D1357" s="1" t="s">
        <v>43</v>
      </c>
      <c r="E1357" s="1" t="s">
        <v>47</v>
      </c>
      <c r="F1357" s="1" t="s">
        <v>24</v>
      </c>
      <c r="G1357" s="1" t="s">
        <v>85</v>
      </c>
      <c r="H1357" s="2">
        <v>45437</v>
      </c>
      <c r="I1357" s="1" t="s">
        <v>66</v>
      </c>
      <c r="J1357" s="1" t="s">
        <v>1119</v>
      </c>
      <c r="K1357" s="1">
        <v>5</v>
      </c>
      <c r="L1357" s="1" t="s">
        <v>1419</v>
      </c>
      <c r="M1357" s="1">
        <v>6</v>
      </c>
      <c r="N1357" s="1">
        <v>1011</v>
      </c>
      <c r="O1357" s="1">
        <v>40</v>
      </c>
      <c r="P1357" s="2">
        <v>45751</v>
      </c>
      <c r="Q1357" s="1"/>
    </row>
    <row r="1358" spans="1:17" x14ac:dyDescent="0.35">
      <c r="A1358" s="1" t="s">
        <v>1439</v>
      </c>
      <c r="B1358" s="1" t="s">
        <v>35</v>
      </c>
      <c r="C1358" s="1" t="s">
        <v>36</v>
      </c>
      <c r="D1358" s="1" t="s">
        <v>37</v>
      </c>
      <c r="E1358" s="1" t="s">
        <v>44</v>
      </c>
      <c r="F1358" s="1" t="s">
        <v>127</v>
      </c>
      <c r="G1358" s="1" t="s">
        <v>39</v>
      </c>
      <c r="H1358" s="2">
        <v>45360</v>
      </c>
      <c r="I1358" s="1" t="s">
        <v>66</v>
      </c>
      <c r="J1358" s="1" t="s">
        <v>1119</v>
      </c>
      <c r="K1358" s="1">
        <v>5</v>
      </c>
      <c r="L1358" s="1" t="s">
        <v>1419</v>
      </c>
      <c r="M1358" s="1">
        <v>6</v>
      </c>
      <c r="N1358" s="1">
        <v>902</v>
      </c>
      <c r="O1358" s="1">
        <v>40</v>
      </c>
      <c r="P1358" s="2">
        <v>45645</v>
      </c>
      <c r="Q1358" s="1"/>
    </row>
    <row r="1359" spans="1:17" x14ac:dyDescent="0.35">
      <c r="A1359" s="1" t="s">
        <v>1440</v>
      </c>
      <c r="B1359" s="1" t="s">
        <v>56</v>
      </c>
      <c r="C1359" s="1" t="s">
        <v>57</v>
      </c>
      <c r="D1359" s="1" t="s">
        <v>58</v>
      </c>
      <c r="E1359" s="1" t="s">
        <v>124</v>
      </c>
      <c r="F1359" s="1" t="s">
        <v>127</v>
      </c>
      <c r="G1359" s="1" t="s">
        <v>74</v>
      </c>
      <c r="H1359" s="2">
        <v>45333</v>
      </c>
      <c r="I1359" s="1" t="s">
        <v>66</v>
      </c>
      <c r="J1359" s="1" t="s">
        <v>1119</v>
      </c>
      <c r="K1359" s="1">
        <v>5</v>
      </c>
      <c r="L1359" s="1" t="s">
        <v>1419</v>
      </c>
      <c r="M1359" s="1">
        <v>6</v>
      </c>
      <c r="N1359" s="1">
        <v>381</v>
      </c>
      <c r="O1359" s="1">
        <v>40</v>
      </c>
      <c r="P1359" s="2">
        <v>45558</v>
      </c>
      <c r="Q1359" s="1"/>
    </row>
    <row r="1360" spans="1:17" x14ac:dyDescent="0.35">
      <c r="A1360" s="1" t="s">
        <v>1441</v>
      </c>
      <c r="B1360" s="1" t="s">
        <v>29</v>
      </c>
      <c r="C1360" s="1" t="s">
        <v>30</v>
      </c>
      <c r="D1360" s="1" t="s">
        <v>31</v>
      </c>
      <c r="E1360" s="1" t="s">
        <v>124</v>
      </c>
      <c r="F1360" s="1" t="s">
        <v>127</v>
      </c>
      <c r="G1360" s="1" t="s">
        <v>33</v>
      </c>
      <c r="H1360" s="2">
        <v>45375</v>
      </c>
      <c r="I1360" s="1" t="s">
        <v>49</v>
      </c>
      <c r="J1360" s="1" t="s">
        <v>1119</v>
      </c>
      <c r="K1360" s="1">
        <v>5</v>
      </c>
      <c r="L1360" s="1" t="s">
        <v>1419</v>
      </c>
      <c r="M1360" s="1">
        <v>6</v>
      </c>
      <c r="N1360" s="1">
        <v>274</v>
      </c>
      <c r="O1360" s="1">
        <v>20</v>
      </c>
      <c r="P1360" s="2">
        <v>45720</v>
      </c>
      <c r="Q1360" s="1"/>
    </row>
    <row r="1361" spans="1:17" x14ac:dyDescent="0.35">
      <c r="A1361" s="1" t="s">
        <v>1442</v>
      </c>
      <c r="B1361" s="1" t="s">
        <v>61</v>
      </c>
      <c r="C1361" s="1" t="s">
        <v>62</v>
      </c>
      <c r="D1361" s="1" t="s">
        <v>63</v>
      </c>
      <c r="E1361" s="1" t="s">
        <v>68</v>
      </c>
      <c r="F1361" s="1" t="s">
        <v>127</v>
      </c>
      <c r="G1361" s="1" t="s">
        <v>25</v>
      </c>
      <c r="H1361" s="2">
        <v>45360</v>
      </c>
      <c r="I1361" s="1" t="s">
        <v>66</v>
      </c>
      <c r="J1361" s="1" t="s">
        <v>1119</v>
      </c>
      <c r="K1361" s="1">
        <v>5</v>
      </c>
      <c r="L1361" s="1" t="s">
        <v>1419</v>
      </c>
      <c r="M1361" s="1">
        <v>6</v>
      </c>
      <c r="N1361" s="1">
        <v>444</v>
      </c>
      <c r="O1361" s="1">
        <v>70</v>
      </c>
      <c r="P1361" s="2">
        <v>45686</v>
      </c>
      <c r="Q1361" s="1"/>
    </row>
    <row r="1362" spans="1:17" x14ac:dyDescent="0.35">
      <c r="A1362" s="1" t="s">
        <v>1443</v>
      </c>
      <c r="B1362" s="1" t="s">
        <v>78</v>
      </c>
      <c r="C1362" s="1" t="s">
        <v>79</v>
      </c>
      <c r="D1362" s="1" t="s">
        <v>80</v>
      </c>
      <c r="E1362" s="1" t="s">
        <v>44</v>
      </c>
      <c r="F1362" s="1" t="s">
        <v>127</v>
      </c>
      <c r="G1362" s="1" t="s">
        <v>48</v>
      </c>
      <c r="H1362" s="2">
        <v>45322</v>
      </c>
      <c r="I1362" s="1" t="s">
        <v>26</v>
      </c>
      <c r="J1362" s="1" t="s">
        <v>1119</v>
      </c>
      <c r="K1362" s="1">
        <v>5</v>
      </c>
      <c r="L1362" s="1" t="s">
        <v>1419</v>
      </c>
      <c r="M1362" s="1">
        <v>6</v>
      </c>
      <c r="N1362" s="1">
        <v>1041</v>
      </c>
      <c r="O1362" s="1">
        <v>60</v>
      </c>
      <c r="P1362" s="2">
        <v>45376</v>
      </c>
      <c r="Q1362" s="1"/>
    </row>
    <row r="1363" spans="1:17" x14ac:dyDescent="0.35">
      <c r="A1363" s="1" t="s">
        <v>1444</v>
      </c>
      <c r="B1363" s="1" t="s">
        <v>56</v>
      </c>
      <c r="C1363" s="1" t="s">
        <v>57</v>
      </c>
      <c r="D1363" s="1" t="s">
        <v>58</v>
      </c>
      <c r="E1363" s="1" t="s">
        <v>54</v>
      </c>
      <c r="F1363" s="1" t="s">
        <v>127</v>
      </c>
      <c r="G1363" s="1" t="s">
        <v>59</v>
      </c>
      <c r="H1363" s="2">
        <v>45383</v>
      </c>
      <c r="I1363" s="1" t="s">
        <v>49</v>
      </c>
      <c r="J1363" s="1" t="s">
        <v>1119</v>
      </c>
      <c r="K1363" s="1">
        <v>5</v>
      </c>
      <c r="L1363" s="1" t="s">
        <v>1419</v>
      </c>
      <c r="M1363" s="1">
        <v>6</v>
      </c>
      <c r="N1363" s="1">
        <v>891</v>
      </c>
      <c r="O1363" s="1">
        <v>30</v>
      </c>
      <c r="P1363" s="2">
        <v>45630</v>
      </c>
      <c r="Q1363" s="1"/>
    </row>
    <row r="1364" spans="1:17" x14ac:dyDescent="0.35">
      <c r="A1364" s="1" t="s">
        <v>1445</v>
      </c>
      <c r="B1364" s="1" t="s">
        <v>61</v>
      </c>
      <c r="C1364" s="1" t="s">
        <v>62</v>
      </c>
      <c r="D1364" s="1" t="s">
        <v>63</v>
      </c>
      <c r="E1364" s="1" t="s">
        <v>68</v>
      </c>
      <c r="F1364" s="1" t="s">
        <v>127</v>
      </c>
      <c r="G1364" s="1" t="s">
        <v>87</v>
      </c>
      <c r="H1364" s="2">
        <v>45406</v>
      </c>
      <c r="I1364" s="1" t="s">
        <v>66</v>
      </c>
      <c r="J1364" s="1" t="s">
        <v>1119</v>
      </c>
      <c r="K1364" s="1">
        <v>5</v>
      </c>
      <c r="L1364" s="1" t="s">
        <v>1419</v>
      </c>
      <c r="M1364" s="1">
        <v>6</v>
      </c>
      <c r="N1364" s="1">
        <v>273</v>
      </c>
      <c r="O1364" s="1">
        <v>90</v>
      </c>
      <c r="P1364" s="2">
        <v>45560</v>
      </c>
      <c r="Q1364" s="1"/>
    </row>
    <row r="1365" spans="1:17" x14ac:dyDescent="0.35">
      <c r="A1365" s="1" t="s">
        <v>1446</v>
      </c>
      <c r="B1365" s="1" t="s">
        <v>71</v>
      </c>
      <c r="C1365" s="1" t="s">
        <v>72</v>
      </c>
      <c r="D1365" s="1" t="s">
        <v>73</v>
      </c>
      <c r="E1365" s="1" t="s">
        <v>47</v>
      </c>
      <c r="F1365" s="1" t="s">
        <v>127</v>
      </c>
      <c r="G1365" s="1" t="s">
        <v>48</v>
      </c>
      <c r="H1365" s="2">
        <v>45408</v>
      </c>
      <c r="I1365" s="1" t="s">
        <v>26</v>
      </c>
      <c r="J1365" s="1" t="s">
        <v>1119</v>
      </c>
      <c r="K1365" s="1">
        <v>5</v>
      </c>
      <c r="L1365" s="1" t="s">
        <v>1419</v>
      </c>
      <c r="M1365" s="1">
        <v>6</v>
      </c>
      <c r="N1365" s="1">
        <v>602</v>
      </c>
      <c r="O1365" s="1">
        <v>60</v>
      </c>
      <c r="P1365" s="2">
        <v>45753</v>
      </c>
      <c r="Q1365" s="1"/>
    </row>
    <row r="1366" spans="1:17" x14ac:dyDescent="0.35">
      <c r="A1366" s="1" t="s">
        <v>1447</v>
      </c>
      <c r="B1366" s="1" t="s">
        <v>35</v>
      </c>
      <c r="C1366" s="1" t="s">
        <v>36</v>
      </c>
      <c r="D1366" s="1" t="s">
        <v>37</v>
      </c>
      <c r="E1366" s="1" t="s">
        <v>44</v>
      </c>
      <c r="F1366" s="1" t="s">
        <v>127</v>
      </c>
      <c r="G1366" s="1" t="s">
        <v>33</v>
      </c>
      <c r="H1366" s="2">
        <v>45324</v>
      </c>
      <c r="I1366" s="1" t="s">
        <v>26</v>
      </c>
      <c r="J1366" s="1" t="s">
        <v>1119</v>
      </c>
      <c r="K1366" s="1">
        <v>5</v>
      </c>
      <c r="L1366" s="1" t="s">
        <v>1419</v>
      </c>
      <c r="M1366" s="1">
        <v>6</v>
      </c>
      <c r="N1366" s="1">
        <v>419</v>
      </c>
      <c r="O1366" s="1">
        <v>70</v>
      </c>
      <c r="P1366" s="2">
        <v>45565</v>
      </c>
      <c r="Q1366" s="1"/>
    </row>
    <row r="1367" spans="1:17" x14ac:dyDescent="0.35">
      <c r="A1367" s="1" t="s">
        <v>1448</v>
      </c>
      <c r="B1367" s="1" t="s">
        <v>78</v>
      </c>
      <c r="C1367" s="1" t="s">
        <v>79</v>
      </c>
      <c r="D1367" s="1" t="s">
        <v>80</v>
      </c>
      <c r="E1367" s="1" t="s">
        <v>47</v>
      </c>
      <c r="F1367" s="1" t="s">
        <v>127</v>
      </c>
      <c r="G1367" s="1" t="s">
        <v>39</v>
      </c>
      <c r="H1367" s="2">
        <v>45336</v>
      </c>
      <c r="I1367" s="1" t="s">
        <v>26</v>
      </c>
      <c r="J1367" s="1" t="s">
        <v>1119</v>
      </c>
      <c r="K1367" s="1">
        <v>5</v>
      </c>
      <c r="L1367" s="1" t="s">
        <v>1419</v>
      </c>
      <c r="M1367" s="1">
        <v>6</v>
      </c>
      <c r="N1367" s="1">
        <v>301</v>
      </c>
      <c r="O1367" s="1">
        <v>40</v>
      </c>
      <c r="P1367" s="2">
        <v>45688</v>
      </c>
      <c r="Q1367" s="1"/>
    </row>
    <row r="1368" spans="1:17" x14ac:dyDescent="0.35">
      <c r="A1368" s="1" t="s">
        <v>1449</v>
      </c>
      <c r="B1368" s="1" t="s">
        <v>78</v>
      </c>
      <c r="C1368" s="1" t="s">
        <v>79</v>
      </c>
      <c r="D1368" s="1" t="s">
        <v>80</v>
      </c>
      <c r="E1368" s="1" t="s">
        <v>100</v>
      </c>
      <c r="F1368" s="1" t="s">
        <v>127</v>
      </c>
      <c r="G1368" s="1" t="s">
        <v>25</v>
      </c>
      <c r="H1368" s="2">
        <v>45361</v>
      </c>
      <c r="I1368" s="1" t="s">
        <v>66</v>
      </c>
      <c r="J1368" s="1" t="s">
        <v>1119</v>
      </c>
      <c r="K1368" s="1">
        <v>5</v>
      </c>
      <c r="L1368" s="1" t="s">
        <v>1419</v>
      </c>
      <c r="M1368" s="1">
        <v>6</v>
      </c>
      <c r="N1368" s="1">
        <v>673</v>
      </c>
      <c r="O1368" s="1">
        <v>50</v>
      </c>
      <c r="P1368" s="2">
        <v>45626</v>
      </c>
      <c r="Q1368" s="1"/>
    </row>
    <row r="1369" spans="1:17" x14ac:dyDescent="0.35">
      <c r="A1369" s="1" t="s">
        <v>1450</v>
      </c>
      <c r="B1369" s="1" t="s">
        <v>35</v>
      </c>
      <c r="C1369" s="1" t="s">
        <v>36</v>
      </c>
      <c r="D1369" s="1" t="s">
        <v>37</v>
      </c>
      <c r="E1369" s="1" t="s">
        <v>103</v>
      </c>
      <c r="F1369" s="1" t="s">
        <v>127</v>
      </c>
      <c r="G1369" s="1" t="s">
        <v>48</v>
      </c>
      <c r="H1369" s="2">
        <v>45377</v>
      </c>
      <c r="I1369" s="1" t="s">
        <v>49</v>
      </c>
      <c r="J1369" s="1" t="s">
        <v>1119</v>
      </c>
      <c r="K1369" s="1">
        <v>5</v>
      </c>
      <c r="L1369" s="1" t="s">
        <v>1419</v>
      </c>
      <c r="M1369" s="1">
        <v>6</v>
      </c>
      <c r="N1369" s="1">
        <v>458</v>
      </c>
      <c r="O1369" s="1">
        <v>20</v>
      </c>
      <c r="P1369" s="2">
        <v>45533</v>
      </c>
      <c r="Q1369" s="1"/>
    </row>
    <row r="1370" spans="1:17" x14ac:dyDescent="0.35">
      <c r="A1370" s="1" t="s">
        <v>1451</v>
      </c>
      <c r="B1370" s="1" t="s">
        <v>41</v>
      </c>
      <c r="C1370" s="1" t="s">
        <v>42</v>
      </c>
      <c r="D1370" s="1" t="s">
        <v>43</v>
      </c>
      <c r="E1370" s="1" t="s">
        <v>32</v>
      </c>
      <c r="F1370" s="1" t="s">
        <v>169</v>
      </c>
      <c r="G1370" s="1" t="s">
        <v>39</v>
      </c>
      <c r="H1370" s="2">
        <v>45420</v>
      </c>
      <c r="I1370" s="1" t="s">
        <v>26</v>
      </c>
      <c r="J1370" s="1" t="s">
        <v>1119</v>
      </c>
      <c r="K1370" s="1">
        <v>5</v>
      </c>
      <c r="L1370" s="1" t="s">
        <v>1419</v>
      </c>
      <c r="M1370" s="1">
        <v>6</v>
      </c>
      <c r="N1370" s="1">
        <v>6177</v>
      </c>
      <c r="O1370" s="1">
        <v>50</v>
      </c>
      <c r="P1370" s="2">
        <v>45518</v>
      </c>
      <c r="Q1370" s="1"/>
    </row>
    <row r="1371" spans="1:17" x14ac:dyDescent="0.35">
      <c r="A1371" s="1" t="s">
        <v>1452</v>
      </c>
      <c r="B1371" s="1" t="s">
        <v>61</v>
      </c>
      <c r="C1371" s="1" t="s">
        <v>62</v>
      </c>
      <c r="D1371" s="1" t="s">
        <v>63</v>
      </c>
      <c r="E1371" s="1" t="s">
        <v>68</v>
      </c>
      <c r="F1371" s="1" t="s">
        <v>169</v>
      </c>
      <c r="G1371" s="1" t="s">
        <v>48</v>
      </c>
      <c r="H1371" s="2">
        <v>45301</v>
      </c>
      <c r="I1371" s="1" t="s">
        <v>26</v>
      </c>
      <c r="J1371" s="1" t="s">
        <v>1119</v>
      </c>
      <c r="K1371" s="1">
        <v>5</v>
      </c>
      <c r="L1371" s="1" t="s">
        <v>1419</v>
      </c>
      <c r="M1371" s="1">
        <v>6</v>
      </c>
      <c r="N1371" s="1">
        <v>2950</v>
      </c>
      <c r="O1371" s="1">
        <v>20</v>
      </c>
      <c r="P1371" s="2">
        <v>45470</v>
      </c>
      <c r="Q1371" s="1"/>
    </row>
    <row r="1372" spans="1:17" x14ac:dyDescent="0.35">
      <c r="A1372" s="1" t="s">
        <v>1453</v>
      </c>
      <c r="B1372" s="1" t="s">
        <v>35</v>
      </c>
      <c r="C1372" s="1" t="s">
        <v>36</v>
      </c>
      <c r="D1372" s="1" t="s">
        <v>37</v>
      </c>
      <c r="E1372" s="1" t="s">
        <v>23</v>
      </c>
      <c r="F1372" s="1" t="s">
        <v>169</v>
      </c>
      <c r="G1372" s="1" t="s">
        <v>48</v>
      </c>
      <c r="H1372" s="2">
        <v>45313</v>
      </c>
      <c r="I1372" s="1" t="s">
        <v>26</v>
      </c>
      <c r="J1372" s="1" t="s">
        <v>1119</v>
      </c>
      <c r="K1372" s="1">
        <v>5</v>
      </c>
      <c r="L1372" s="1" t="s">
        <v>1419</v>
      </c>
      <c r="M1372" s="1">
        <v>6</v>
      </c>
      <c r="N1372" s="1">
        <v>5423</v>
      </c>
      <c r="O1372" s="1">
        <v>40</v>
      </c>
      <c r="P1372" s="2">
        <v>45658</v>
      </c>
      <c r="Q1372" s="1"/>
    </row>
    <row r="1373" spans="1:17" x14ac:dyDescent="0.35">
      <c r="A1373" s="1" t="s">
        <v>1454</v>
      </c>
      <c r="B1373" s="1" t="s">
        <v>35</v>
      </c>
      <c r="C1373" s="1" t="s">
        <v>36</v>
      </c>
      <c r="D1373" s="1" t="s">
        <v>37</v>
      </c>
      <c r="E1373" s="1" t="s">
        <v>84</v>
      </c>
      <c r="F1373" s="1" t="s">
        <v>169</v>
      </c>
      <c r="G1373" s="1" t="s">
        <v>59</v>
      </c>
      <c r="H1373" s="2">
        <v>45311</v>
      </c>
      <c r="I1373" s="1" t="s">
        <v>26</v>
      </c>
      <c r="J1373" s="1" t="s">
        <v>1119</v>
      </c>
      <c r="K1373" s="1">
        <v>5</v>
      </c>
      <c r="L1373" s="1" t="s">
        <v>1419</v>
      </c>
      <c r="M1373" s="1">
        <v>6</v>
      </c>
      <c r="N1373" s="1">
        <v>7277</v>
      </c>
      <c r="O1373" s="1">
        <v>50</v>
      </c>
      <c r="P1373" s="2">
        <v>45579</v>
      </c>
      <c r="Q1373" s="1"/>
    </row>
    <row r="1374" spans="1:17" x14ac:dyDescent="0.35">
      <c r="A1374" s="1" t="s">
        <v>1455</v>
      </c>
      <c r="B1374" s="1" t="s">
        <v>35</v>
      </c>
      <c r="C1374" s="1" t="s">
        <v>36</v>
      </c>
      <c r="D1374" s="1" t="s">
        <v>37</v>
      </c>
      <c r="E1374" s="1" t="s">
        <v>32</v>
      </c>
      <c r="F1374" s="1" t="s">
        <v>169</v>
      </c>
      <c r="G1374" s="1" t="s">
        <v>87</v>
      </c>
      <c r="H1374" s="2">
        <v>45298</v>
      </c>
      <c r="I1374" s="1" t="s">
        <v>66</v>
      </c>
      <c r="J1374" s="1" t="s">
        <v>1119</v>
      </c>
      <c r="K1374" s="1">
        <v>5</v>
      </c>
      <c r="L1374" s="1" t="s">
        <v>1419</v>
      </c>
      <c r="M1374" s="1">
        <v>6</v>
      </c>
      <c r="N1374" s="1">
        <v>1133</v>
      </c>
      <c r="O1374" s="1">
        <v>50</v>
      </c>
      <c r="P1374" s="2">
        <v>45627</v>
      </c>
      <c r="Q1374" s="1"/>
    </row>
    <row r="1375" spans="1:17" x14ac:dyDescent="0.35">
      <c r="A1375" s="1" t="s">
        <v>1456</v>
      </c>
      <c r="B1375" s="1" t="s">
        <v>56</v>
      </c>
      <c r="C1375" s="1" t="s">
        <v>57</v>
      </c>
      <c r="D1375" s="1" t="s">
        <v>58</v>
      </c>
      <c r="E1375" s="1" t="s">
        <v>32</v>
      </c>
      <c r="F1375" s="1" t="s">
        <v>169</v>
      </c>
      <c r="G1375" s="1" t="s">
        <v>87</v>
      </c>
      <c r="H1375" s="2">
        <v>45293</v>
      </c>
      <c r="I1375" s="1" t="s">
        <v>26</v>
      </c>
      <c r="J1375" s="1" t="s">
        <v>1119</v>
      </c>
      <c r="K1375" s="1">
        <v>5</v>
      </c>
      <c r="L1375" s="1" t="s">
        <v>1419</v>
      </c>
      <c r="M1375" s="1">
        <v>6</v>
      </c>
      <c r="N1375" s="1">
        <v>6015</v>
      </c>
      <c r="O1375" s="1">
        <v>40</v>
      </c>
      <c r="P1375" s="2">
        <v>45635</v>
      </c>
      <c r="Q1375" s="1"/>
    </row>
    <row r="1376" spans="1:17" x14ac:dyDescent="0.35">
      <c r="A1376" s="1" t="s">
        <v>1457</v>
      </c>
      <c r="B1376" s="1" t="s">
        <v>20</v>
      </c>
      <c r="C1376" s="1" t="s">
        <v>21</v>
      </c>
      <c r="D1376" s="1" t="s">
        <v>22</v>
      </c>
      <c r="E1376" s="1" t="s">
        <v>68</v>
      </c>
      <c r="F1376" s="1" t="s">
        <v>169</v>
      </c>
      <c r="G1376" s="1" t="s">
        <v>59</v>
      </c>
      <c r="H1376" s="2">
        <v>45435</v>
      </c>
      <c r="I1376" s="1" t="s">
        <v>66</v>
      </c>
      <c r="J1376" s="1" t="s">
        <v>1119</v>
      </c>
      <c r="K1376" s="1">
        <v>5</v>
      </c>
      <c r="L1376" s="1" t="s">
        <v>1419</v>
      </c>
      <c r="M1376" s="1">
        <v>6</v>
      </c>
      <c r="N1376" s="1">
        <v>3264</v>
      </c>
      <c r="O1376" s="1">
        <v>100</v>
      </c>
      <c r="P1376" s="2">
        <v>45689</v>
      </c>
      <c r="Q1376" s="1"/>
    </row>
    <row r="1377" spans="1:17" x14ac:dyDescent="0.35">
      <c r="A1377" s="1" t="s">
        <v>1458</v>
      </c>
      <c r="B1377" s="1" t="s">
        <v>71</v>
      </c>
      <c r="C1377" s="1" t="s">
        <v>72</v>
      </c>
      <c r="D1377" s="1" t="s">
        <v>73</v>
      </c>
      <c r="E1377" s="1" t="s">
        <v>64</v>
      </c>
      <c r="F1377" s="1" t="s">
        <v>169</v>
      </c>
      <c r="G1377" s="1" t="s">
        <v>59</v>
      </c>
      <c r="H1377" s="2">
        <v>45397</v>
      </c>
      <c r="I1377" s="1" t="s">
        <v>66</v>
      </c>
      <c r="J1377" s="1" t="s">
        <v>1119</v>
      </c>
      <c r="K1377" s="1">
        <v>5</v>
      </c>
      <c r="L1377" s="1" t="s">
        <v>1419</v>
      </c>
      <c r="M1377" s="1">
        <v>6</v>
      </c>
      <c r="N1377" s="1">
        <v>2913</v>
      </c>
      <c r="O1377" s="1">
        <v>40</v>
      </c>
      <c r="P1377" s="2">
        <v>45569</v>
      </c>
      <c r="Q1377" s="1"/>
    </row>
    <row r="1378" spans="1:17" x14ac:dyDescent="0.35">
      <c r="A1378" s="1" t="s">
        <v>1459</v>
      </c>
      <c r="B1378" s="1" t="s">
        <v>35</v>
      </c>
      <c r="C1378" s="1" t="s">
        <v>36</v>
      </c>
      <c r="D1378" s="1" t="s">
        <v>37</v>
      </c>
      <c r="E1378" s="1" t="s">
        <v>64</v>
      </c>
      <c r="F1378" s="1" t="s">
        <v>169</v>
      </c>
      <c r="G1378" s="1" t="s">
        <v>59</v>
      </c>
      <c r="H1378" s="2">
        <v>45324</v>
      </c>
      <c r="I1378" s="1" t="s">
        <v>26</v>
      </c>
      <c r="J1378" s="1" t="s">
        <v>1119</v>
      </c>
      <c r="K1378" s="1">
        <v>5</v>
      </c>
      <c r="L1378" s="1" t="s">
        <v>1419</v>
      </c>
      <c r="M1378" s="1">
        <v>6</v>
      </c>
      <c r="N1378" s="1">
        <v>3059</v>
      </c>
      <c r="O1378" s="1">
        <v>70</v>
      </c>
      <c r="P1378" s="2">
        <v>45542</v>
      </c>
      <c r="Q1378" s="1"/>
    </row>
    <row r="1379" spans="1:17" x14ac:dyDescent="0.35">
      <c r="A1379" s="1" t="s">
        <v>1460</v>
      </c>
      <c r="B1379" s="1" t="s">
        <v>78</v>
      </c>
      <c r="C1379" s="1" t="s">
        <v>79</v>
      </c>
      <c r="D1379" s="1" t="s">
        <v>80</v>
      </c>
      <c r="E1379" s="1" t="s">
        <v>44</v>
      </c>
      <c r="F1379" s="1" t="s">
        <v>169</v>
      </c>
      <c r="G1379" s="1" t="s">
        <v>48</v>
      </c>
      <c r="H1379" s="2">
        <v>45433</v>
      </c>
      <c r="I1379" s="1" t="s">
        <v>26</v>
      </c>
      <c r="J1379" s="1" t="s">
        <v>1119</v>
      </c>
      <c r="K1379" s="1">
        <v>5</v>
      </c>
      <c r="L1379" s="1" t="s">
        <v>1419</v>
      </c>
      <c r="M1379" s="1">
        <v>6</v>
      </c>
      <c r="N1379" s="1">
        <v>7763</v>
      </c>
      <c r="O1379" s="1">
        <v>30</v>
      </c>
      <c r="P1379" s="2">
        <v>45587</v>
      </c>
      <c r="Q1379" s="1"/>
    </row>
    <row r="1380" spans="1:17" x14ac:dyDescent="0.35">
      <c r="A1380" s="1" t="s">
        <v>1461</v>
      </c>
      <c r="B1380" s="1" t="s">
        <v>78</v>
      </c>
      <c r="C1380" s="1" t="s">
        <v>79</v>
      </c>
      <c r="D1380" s="1" t="s">
        <v>80</v>
      </c>
      <c r="E1380" s="1" t="s">
        <v>23</v>
      </c>
      <c r="F1380" s="1" t="s">
        <v>169</v>
      </c>
      <c r="G1380" s="1" t="s">
        <v>48</v>
      </c>
      <c r="H1380" s="2">
        <v>45328</v>
      </c>
      <c r="I1380" s="1" t="s">
        <v>26</v>
      </c>
      <c r="J1380" s="1" t="s">
        <v>1119</v>
      </c>
      <c r="K1380" s="1">
        <v>5</v>
      </c>
      <c r="L1380" s="1" t="s">
        <v>1419</v>
      </c>
      <c r="M1380" s="1">
        <v>6</v>
      </c>
      <c r="N1380" s="1">
        <v>4052</v>
      </c>
      <c r="O1380" s="1">
        <v>70</v>
      </c>
      <c r="P1380" s="2">
        <v>45621</v>
      </c>
      <c r="Q1380" s="1"/>
    </row>
    <row r="1381" spans="1:17" x14ac:dyDescent="0.35">
      <c r="A1381" s="1" t="s">
        <v>1462</v>
      </c>
      <c r="B1381" s="1" t="s">
        <v>35</v>
      </c>
      <c r="C1381" s="1" t="s">
        <v>36</v>
      </c>
      <c r="D1381" s="1" t="s">
        <v>37</v>
      </c>
      <c r="E1381" s="1" t="s">
        <v>124</v>
      </c>
      <c r="F1381" s="1" t="s">
        <v>169</v>
      </c>
      <c r="G1381" s="1" t="s">
        <v>48</v>
      </c>
      <c r="H1381" s="2">
        <v>45345</v>
      </c>
      <c r="I1381" s="1" t="s">
        <v>26</v>
      </c>
      <c r="J1381" s="1" t="s">
        <v>1119</v>
      </c>
      <c r="K1381" s="1">
        <v>5</v>
      </c>
      <c r="L1381" s="1" t="s">
        <v>1419</v>
      </c>
      <c r="M1381" s="1">
        <v>6</v>
      </c>
      <c r="N1381" s="1">
        <v>1430</v>
      </c>
      <c r="O1381" s="1">
        <v>30</v>
      </c>
      <c r="P1381" s="2">
        <v>45590</v>
      </c>
      <c r="Q1381" s="1"/>
    </row>
    <row r="1382" spans="1:17" x14ac:dyDescent="0.35">
      <c r="A1382" s="1" t="s">
        <v>1463</v>
      </c>
      <c r="B1382" s="1" t="s">
        <v>56</v>
      </c>
      <c r="C1382" s="1" t="s">
        <v>57</v>
      </c>
      <c r="D1382" s="1" t="s">
        <v>58</v>
      </c>
      <c r="E1382" s="1" t="s">
        <v>44</v>
      </c>
      <c r="F1382" s="1" t="s">
        <v>169</v>
      </c>
      <c r="G1382" s="1" t="s">
        <v>25</v>
      </c>
      <c r="H1382" s="2">
        <v>45311</v>
      </c>
      <c r="I1382" s="1" t="s">
        <v>26</v>
      </c>
      <c r="J1382" s="1" t="s">
        <v>1119</v>
      </c>
      <c r="K1382" s="1">
        <v>5</v>
      </c>
      <c r="L1382" s="1" t="s">
        <v>1419</v>
      </c>
      <c r="M1382" s="1">
        <v>6</v>
      </c>
      <c r="N1382" s="1">
        <v>7438</v>
      </c>
      <c r="O1382" s="1">
        <v>90</v>
      </c>
      <c r="P1382" s="2">
        <v>45379</v>
      </c>
      <c r="Q1382" s="1"/>
    </row>
    <row r="1383" spans="1:17" x14ac:dyDescent="0.35">
      <c r="A1383" s="1" t="s">
        <v>1464</v>
      </c>
      <c r="B1383" s="1" t="s">
        <v>61</v>
      </c>
      <c r="C1383" s="1" t="s">
        <v>62</v>
      </c>
      <c r="D1383" s="1" t="s">
        <v>63</v>
      </c>
      <c r="E1383" s="1" t="s">
        <v>23</v>
      </c>
      <c r="F1383" s="1" t="s">
        <v>169</v>
      </c>
      <c r="G1383" s="1" t="s">
        <v>48</v>
      </c>
      <c r="H1383" s="2">
        <v>45385</v>
      </c>
      <c r="I1383" s="1" t="s">
        <v>66</v>
      </c>
      <c r="J1383" s="1" t="s">
        <v>1119</v>
      </c>
      <c r="K1383" s="1">
        <v>5</v>
      </c>
      <c r="L1383" s="1" t="s">
        <v>1419</v>
      </c>
      <c r="M1383" s="1">
        <v>6</v>
      </c>
      <c r="N1383" s="1">
        <v>1882</v>
      </c>
      <c r="O1383" s="1">
        <v>30</v>
      </c>
      <c r="P1383" s="2">
        <v>45497</v>
      </c>
      <c r="Q1383" s="1"/>
    </row>
    <row r="1384" spans="1:17" x14ac:dyDescent="0.35">
      <c r="A1384" s="1" t="s">
        <v>1465</v>
      </c>
      <c r="B1384" s="1" t="s">
        <v>29</v>
      </c>
      <c r="C1384" s="1" t="s">
        <v>30</v>
      </c>
      <c r="D1384" s="1" t="s">
        <v>31</v>
      </c>
      <c r="E1384" s="1" t="s">
        <v>47</v>
      </c>
      <c r="F1384" s="1" t="s">
        <v>169</v>
      </c>
      <c r="G1384" s="1" t="s">
        <v>39</v>
      </c>
      <c r="H1384" s="2">
        <v>45430</v>
      </c>
      <c r="I1384" s="1" t="s">
        <v>66</v>
      </c>
      <c r="J1384" s="1" t="s">
        <v>1119</v>
      </c>
      <c r="K1384" s="1">
        <v>5</v>
      </c>
      <c r="L1384" s="1" t="s">
        <v>1419</v>
      </c>
      <c r="M1384" s="1">
        <v>6</v>
      </c>
      <c r="N1384" s="1">
        <v>2633</v>
      </c>
      <c r="O1384" s="1">
        <v>40</v>
      </c>
      <c r="P1384" s="2">
        <v>45454</v>
      </c>
      <c r="Q1384" s="1"/>
    </row>
    <row r="1385" spans="1:17" x14ac:dyDescent="0.35">
      <c r="A1385" s="1" t="s">
        <v>1466</v>
      </c>
      <c r="B1385" s="1" t="s">
        <v>56</v>
      </c>
      <c r="C1385" s="1" t="s">
        <v>57</v>
      </c>
      <c r="D1385" s="1" t="s">
        <v>58</v>
      </c>
      <c r="E1385" s="1" t="s">
        <v>76</v>
      </c>
      <c r="F1385" s="1" t="s">
        <v>169</v>
      </c>
      <c r="G1385" s="1" t="s">
        <v>74</v>
      </c>
      <c r="H1385" s="2">
        <v>45410</v>
      </c>
      <c r="I1385" s="1" t="s">
        <v>66</v>
      </c>
      <c r="J1385" s="1" t="s">
        <v>1119</v>
      </c>
      <c r="K1385" s="1">
        <v>5</v>
      </c>
      <c r="L1385" s="1" t="s">
        <v>1419</v>
      </c>
      <c r="M1385" s="1">
        <v>6</v>
      </c>
      <c r="N1385" s="1">
        <v>7268</v>
      </c>
      <c r="O1385" s="1">
        <v>70</v>
      </c>
      <c r="P1385" s="2">
        <v>45697</v>
      </c>
      <c r="Q1385" s="1"/>
    </row>
    <row r="1386" spans="1:17" x14ac:dyDescent="0.35">
      <c r="A1386" s="1" t="s">
        <v>1467</v>
      </c>
      <c r="B1386" s="1" t="s">
        <v>51</v>
      </c>
      <c r="C1386" s="1" t="s">
        <v>52</v>
      </c>
      <c r="D1386" s="1" t="s">
        <v>53</v>
      </c>
      <c r="E1386" s="1" t="s">
        <v>124</v>
      </c>
      <c r="F1386" s="1" t="s">
        <v>169</v>
      </c>
      <c r="G1386" s="1" t="s">
        <v>48</v>
      </c>
      <c r="H1386" s="2">
        <v>45386</v>
      </c>
      <c r="I1386" s="1" t="s">
        <v>26</v>
      </c>
      <c r="J1386" s="1" t="s">
        <v>1119</v>
      </c>
      <c r="K1386" s="1">
        <v>5</v>
      </c>
      <c r="L1386" s="1" t="s">
        <v>1419</v>
      </c>
      <c r="M1386" s="1">
        <v>6</v>
      </c>
      <c r="N1386" s="1">
        <v>7312</v>
      </c>
      <c r="O1386" s="1">
        <v>80</v>
      </c>
      <c r="P1386" s="2">
        <v>45555</v>
      </c>
      <c r="Q1386" s="1"/>
    </row>
    <row r="1387" spans="1:17" x14ac:dyDescent="0.35">
      <c r="A1387" s="1" t="s">
        <v>1468</v>
      </c>
      <c r="B1387" s="1" t="s">
        <v>35</v>
      </c>
      <c r="C1387" s="1" t="s">
        <v>36</v>
      </c>
      <c r="D1387" s="1" t="s">
        <v>37</v>
      </c>
      <c r="E1387" s="1" t="s">
        <v>44</v>
      </c>
      <c r="F1387" s="1" t="s">
        <v>169</v>
      </c>
      <c r="G1387" s="1" t="s">
        <v>87</v>
      </c>
      <c r="H1387" s="2">
        <v>45404</v>
      </c>
      <c r="I1387" s="1" t="s">
        <v>26</v>
      </c>
      <c r="J1387" s="1" t="s">
        <v>1119</v>
      </c>
      <c r="K1387" s="1">
        <v>5</v>
      </c>
      <c r="L1387" s="1" t="s">
        <v>1419</v>
      </c>
      <c r="M1387" s="1">
        <v>6</v>
      </c>
      <c r="N1387" s="1">
        <v>5619</v>
      </c>
      <c r="O1387" s="1">
        <v>10</v>
      </c>
      <c r="P1387" s="2">
        <v>45689</v>
      </c>
      <c r="Q1387" s="1"/>
    </row>
    <row r="1388" spans="1:17" x14ac:dyDescent="0.35">
      <c r="A1388" s="1" t="s">
        <v>1469</v>
      </c>
      <c r="B1388" s="1" t="s">
        <v>41</v>
      </c>
      <c r="C1388" s="1" t="s">
        <v>42</v>
      </c>
      <c r="D1388" s="1" t="s">
        <v>43</v>
      </c>
      <c r="E1388" s="1" t="s">
        <v>23</v>
      </c>
      <c r="F1388" s="1" t="s">
        <v>169</v>
      </c>
      <c r="G1388" s="1" t="s">
        <v>74</v>
      </c>
      <c r="H1388" s="2">
        <v>45309</v>
      </c>
      <c r="I1388" s="1" t="s">
        <v>26</v>
      </c>
      <c r="J1388" s="1" t="s">
        <v>1119</v>
      </c>
      <c r="K1388" s="1">
        <v>5</v>
      </c>
      <c r="L1388" s="1" t="s">
        <v>1419</v>
      </c>
      <c r="M1388" s="1">
        <v>6</v>
      </c>
      <c r="N1388" s="1">
        <v>6395</v>
      </c>
      <c r="O1388" s="1">
        <v>20</v>
      </c>
      <c r="P1388" s="2">
        <v>45610</v>
      </c>
      <c r="Q1388" s="1"/>
    </row>
    <row r="1389" spans="1:17" x14ac:dyDescent="0.35">
      <c r="A1389" s="1" t="s">
        <v>1470</v>
      </c>
      <c r="B1389" s="1" t="s">
        <v>71</v>
      </c>
      <c r="C1389" s="1" t="s">
        <v>72</v>
      </c>
      <c r="D1389" s="1" t="s">
        <v>73</v>
      </c>
      <c r="E1389" s="1" t="s">
        <v>47</v>
      </c>
      <c r="F1389" s="1" t="s">
        <v>169</v>
      </c>
      <c r="G1389" s="1" t="s">
        <v>59</v>
      </c>
      <c r="H1389" s="2">
        <v>45380</v>
      </c>
      <c r="I1389" s="1" t="s">
        <v>66</v>
      </c>
      <c r="J1389" s="1" t="s">
        <v>1119</v>
      </c>
      <c r="K1389" s="1">
        <v>5</v>
      </c>
      <c r="L1389" s="1" t="s">
        <v>1419</v>
      </c>
      <c r="M1389" s="1">
        <v>6</v>
      </c>
      <c r="N1389" s="1">
        <v>7392</v>
      </c>
      <c r="O1389" s="1">
        <v>30</v>
      </c>
      <c r="P1389" s="2">
        <v>45689</v>
      </c>
      <c r="Q1389" s="1"/>
    </row>
    <row r="1390" spans="1:17" x14ac:dyDescent="0.35">
      <c r="A1390" s="1" t="s">
        <v>1471</v>
      </c>
      <c r="B1390" s="1" t="s">
        <v>51</v>
      </c>
      <c r="C1390" s="1" t="s">
        <v>52</v>
      </c>
      <c r="D1390" s="1" t="s">
        <v>53</v>
      </c>
      <c r="E1390" s="1" t="s">
        <v>76</v>
      </c>
      <c r="F1390" s="1" t="s">
        <v>169</v>
      </c>
      <c r="G1390" s="1" t="s">
        <v>85</v>
      </c>
      <c r="H1390" s="2">
        <v>45397</v>
      </c>
      <c r="I1390" s="1" t="s">
        <v>49</v>
      </c>
      <c r="J1390" s="1" t="s">
        <v>1119</v>
      </c>
      <c r="K1390" s="1">
        <v>5</v>
      </c>
      <c r="L1390" s="1" t="s">
        <v>1419</v>
      </c>
      <c r="M1390" s="1">
        <v>6</v>
      </c>
      <c r="N1390" s="1">
        <v>3692</v>
      </c>
      <c r="O1390" s="1">
        <v>20</v>
      </c>
      <c r="P1390" s="2">
        <v>45743</v>
      </c>
      <c r="Q1390" s="1"/>
    </row>
    <row r="1391" spans="1:17" x14ac:dyDescent="0.35">
      <c r="A1391" s="1" t="s">
        <v>1472</v>
      </c>
      <c r="B1391" s="1" t="s">
        <v>61</v>
      </c>
      <c r="C1391" s="1" t="s">
        <v>62</v>
      </c>
      <c r="D1391" s="1" t="s">
        <v>63</v>
      </c>
      <c r="E1391" s="1" t="s">
        <v>44</v>
      </c>
      <c r="F1391" s="1" t="s">
        <v>169</v>
      </c>
      <c r="G1391" s="1" t="s">
        <v>48</v>
      </c>
      <c r="H1391" s="2">
        <v>45441</v>
      </c>
      <c r="I1391" s="1" t="s">
        <v>26</v>
      </c>
      <c r="J1391" s="1" t="s">
        <v>1119</v>
      </c>
      <c r="K1391" s="1">
        <v>5</v>
      </c>
      <c r="L1391" s="1" t="s">
        <v>1419</v>
      </c>
      <c r="M1391" s="1">
        <v>6</v>
      </c>
      <c r="N1391" s="1">
        <v>6882</v>
      </c>
      <c r="O1391" s="1">
        <v>30</v>
      </c>
      <c r="P1391" s="2">
        <v>45804</v>
      </c>
      <c r="Q1391" s="1"/>
    </row>
    <row r="1392" spans="1:17" x14ac:dyDescent="0.35">
      <c r="A1392" s="1" t="s">
        <v>1473</v>
      </c>
      <c r="B1392" s="1" t="s">
        <v>35</v>
      </c>
      <c r="C1392" s="1" t="s">
        <v>36</v>
      </c>
      <c r="D1392" s="1" t="s">
        <v>37</v>
      </c>
      <c r="E1392" s="1" t="s">
        <v>100</v>
      </c>
      <c r="F1392" s="1" t="s">
        <v>169</v>
      </c>
      <c r="G1392" s="1" t="s">
        <v>39</v>
      </c>
      <c r="H1392" s="2">
        <v>45379</v>
      </c>
      <c r="I1392" s="1" t="s">
        <v>66</v>
      </c>
      <c r="J1392" s="1" t="s">
        <v>1119</v>
      </c>
      <c r="K1392" s="1">
        <v>5</v>
      </c>
      <c r="L1392" s="1" t="s">
        <v>1419</v>
      </c>
      <c r="M1392" s="1">
        <v>6</v>
      </c>
      <c r="N1392" s="1">
        <v>7069</v>
      </c>
      <c r="O1392" s="1">
        <v>30</v>
      </c>
      <c r="P1392" s="2">
        <v>45509</v>
      </c>
      <c r="Q1392" s="1"/>
    </row>
    <row r="1393" spans="1:17" x14ac:dyDescent="0.35">
      <c r="A1393" s="1" t="s">
        <v>1474</v>
      </c>
      <c r="B1393" s="1" t="s">
        <v>78</v>
      </c>
      <c r="C1393" s="1" t="s">
        <v>79</v>
      </c>
      <c r="D1393" s="1" t="s">
        <v>80</v>
      </c>
      <c r="E1393" s="1" t="s">
        <v>64</v>
      </c>
      <c r="F1393" s="1" t="s">
        <v>169</v>
      </c>
      <c r="G1393" s="1" t="s">
        <v>25</v>
      </c>
      <c r="H1393" s="2">
        <v>45333</v>
      </c>
      <c r="I1393" s="1" t="s">
        <v>26</v>
      </c>
      <c r="J1393" s="1" t="s">
        <v>1119</v>
      </c>
      <c r="K1393" s="1">
        <v>5</v>
      </c>
      <c r="L1393" s="1" t="s">
        <v>1419</v>
      </c>
      <c r="M1393" s="1">
        <v>6</v>
      </c>
      <c r="N1393" s="1">
        <v>5658</v>
      </c>
      <c r="O1393" s="1">
        <v>60</v>
      </c>
      <c r="P1393" s="2">
        <v>45683</v>
      </c>
      <c r="Q1393" s="1"/>
    </row>
    <row r="1394" spans="1:17" x14ac:dyDescent="0.35">
      <c r="A1394" s="1" t="s">
        <v>1475</v>
      </c>
      <c r="B1394" s="1" t="s">
        <v>78</v>
      </c>
      <c r="C1394" s="1" t="s">
        <v>79</v>
      </c>
      <c r="D1394" s="1" t="s">
        <v>80</v>
      </c>
      <c r="E1394" s="1" t="s">
        <v>76</v>
      </c>
      <c r="F1394" s="1" t="s">
        <v>169</v>
      </c>
      <c r="G1394" s="1" t="s">
        <v>59</v>
      </c>
      <c r="H1394" s="2">
        <v>45362</v>
      </c>
      <c r="I1394" s="1" t="s">
        <v>66</v>
      </c>
      <c r="J1394" s="1" t="s">
        <v>1119</v>
      </c>
      <c r="K1394" s="1">
        <v>5</v>
      </c>
      <c r="L1394" s="1" t="s">
        <v>1419</v>
      </c>
      <c r="M1394" s="1">
        <v>6</v>
      </c>
      <c r="N1394" s="1">
        <v>6364</v>
      </c>
      <c r="O1394" s="1">
        <v>20</v>
      </c>
      <c r="P1394" s="2">
        <v>45726</v>
      </c>
      <c r="Q1394" s="1"/>
    </row>
    <row r="1395" spans="1:17" x14ac:dyDescent="0.35">
      <c r="A1395" s="1" t="s">
        <v>1476</v>
      </c>
      <c r="B1395" s="1" t="s">
        <v>35</v>
      </c>
      <c r="C1395" s="1" t="s">
        <v>36</v>
      </c>
      <c r="D1395" s="1" t="s">
        <v>37</v>
      </c>
      <c r="E1395" s="1" t="s">
        <v>47</v>
      </c>
      <c r="F1395" s="1" t="s">
        <v>169</v>
      </c>
      <c r="G1395" s="1" t="s">
        <v>48</v>
      </c>
      <c r="H1395" s="2">
        <v>45396</v>
      </c>
      <c r="I1395" s="1" t="s">
        <v>49</v>
      </c>
      <c r="J1395" s="1" t="s">
        <v>1119</v>
      </c>
      <c r="K1395" s="1">
        <v>5</v>
      </c>
      <c r="L1395" s="1" t="s">
        <v>1419</v>
      </c>
      <c r="M1395" s="1">
        <v>6</v>
      </c>
      <c r="N1395" s="1">
        <v>4017</v>
      </c>
      <c r="O1395" s="1">
        <v>10</v>
      </c>
      <c r="P1395" s="2">
        <v>45564</v>
      </c>
      <c r="Q1395" s="1"/>
    </row>
    <row r="1396" spans="1:17" x14ac:dyDescent="0.35">
      <c r="A1396" s="1" t="s">
        <v>1477</v>
      </c>
      <c r="B1396" s="1" t="s">
        <v>41</v>
      </c>
      <c r="C1396" s="1" t="s">
        <v>42</v>
      </c>
      <c r="D1396" s="1" t="s">
        <v>43</v>
      </c>
      <c r="E1396" s="1" t="s">
        <v>47</v>
      </c>
      <c r="F1396" s="1" t="s">
        <v>241</v>
      </c>
      <c r="G1396" s="1" t="s">
        <v>48</v>
      </c>
      <c r="H1396" s="2">
        <v>45393</v>
      </c>
      <c r="I1396" s="1" t="s">
        <v>49</v>
      </c>
      <c r="J1396" s="1" t="s">
        <v>1119</v>
      </c>
      <c r="K1396" s="1">
        <v>5</v>
      </c>
      <c r="L1396" s="1" t="s">
        <v>1419</v>
      </c>
      <c r="M1396" s="1">
        <v>6</v>
      </c>
      <c r="N1396" s="1">
        <v>14173</v>
      </c>
      <c r="O1396" s="1">
        <v>50</v>
      </c>
      <c r="P1396" s="2">
        <v>45703</v>
      </c>
      <c r="Q1396" s="1"/>
    </row>
    <row r="1397" spans="1:17" x14ac:dyDescent="0.35">
      <c r="A1397" s="1" t="s">
        <v>1478</v>
      </c>
      <c r="B1397" s="1" t="s">
        <v>61</v>
      </c>
      <c r="C1397" s="1" t="s">
        <v>62</v>
      </c>
      <c r="D1397" s="1" t="s">
        <v>63</v>
      </c>
      <c r="E1397" s="1" t="s">
        <v>76</v>
      </c>
      <c r="F1397" s="1" t="s">
        <v>248</v>
      </c>
      <c r="G1397" s="1" t="s">
        <v>59</v>
      </c>
      <c r="H1397" s="2">
        <v>45380</v>
      </c>
      <c r="I1397" s="1" t="s">
        <v>66</v>
      </c>
      <c r="J1397" s="1" t="s">
        <v>1119</v>
      </c>
      <c r="K1397" s="1">
        <v>5</v>
      </c>
      <c r="L1397" s="1" t="s">
        <v>1419</v>
      </c>
      <c r="M1397" s="1">
        <v>6</v>
      </c>
      <c r="N1397" s="1">
        <v>4825</v>
      </c>
      <c r="O1397" s="1">
        <v>90</v>
      </c>
      <c r="P1397" s="2">
        <v>45490</v>
      </c>
      <c r="Q1397" s="1"/>
    </row>
    <row r="1398" spans="1:17" x14ac:dyDescent="0.35">
      <c r="A1398" s="1" t="s">
        <v>1479</v>
      </c>
      <c r="B1398" s="1" t="s">
        <v>78</v>
      </c>
      <c r="C1398" s="1" t="s">
        <v>79</v>
      </c>
      <c r="D1398" s="1" t="s">
        <v>80</v>
      </c>
      <c r="E1398" s="1" t="s">
        <v>54</v>
      </c>
      <c r="F1398" s="1" t="s">
        <v>248</v>
      </c>
      <c r="G1398" s="1" t="s">
        <v>48</v>
      </c>
      <c r="H1398" s="2">
        <v>45399</v>
      </c>
      <c r="I1398" s="1" t="s">
        <v>66</v>
      </c>
      <c r="J1398" s="1" t="s">
        <v>1119</v>
      </c>
      <c r="K1398" s="1">
        <v>5</v>
      </c>
      <c r="L1398" s="1" t="s">
        <v>1419</v>
      </c>
      <c r="M1398" s="1">
        <v>6</v>
      </c>
      <c r="N1398" s="1">
        <v>18078</v>
      </c>
      <c r="O1398" s="1">
        <v>40</v>
      </c>
      <c r="P1398" s="2">
        <v>45659</v>
      </c>
      <c r="Q1398" s="1"/>
    </row>
    <row r="1399" spans="1:17" x14ac:dyDescent="0.35">
      <c r="A1399" s="1" t="s">
        <v>1480</v>
      </c>
      <c r="B1399" s="1" t="s">
        <v>71</v>
      </c>
      <c r="C1399" s="1" t="s">
        <v>72</v>
      </c>
      <c r="D1399" s="1" t="s">
        <v>73</v>
      </c>
      <c r="E1399" s="1" t="s">
        <v>68</v>
      </c>
      <c r="F1399" s="1" t="s">
        <v>24</v>
      </c>
      <c r="G1399" s="1" t="s">
        <v>48</v>
      </c>
      <c r="H1399" s="2">
        <v>45429</v>
      </c>
      <c r="I1399" s="1" t="s">
        <v>49</v>
      </c>
      <c r="J1399" s="1" t="s">
        <v>1119</v>
      </c>
      <c r="K1399" s="1">
        <v>5</v>
      </c>
      <c r="L1399" s="1" t="s">
        <v>1481</v>
      </c>
      <c r="M1399" s="1">
        <v>3</v>
      </c>
      <c r="N1399" s="1">
        <v>454</v>
      </c>
      <c r="O1399" s="1">
        <v>50</v>
      </c>
      <c r="P1399" s="2">
        <v>45556</v>
      </c>
      <c r="Q1399" s="1"/>
    </row>
    <row r="1400" spans="1:17" x14ac:dyDescent="0.35">
      <c r="A1400" s="1" t="s">
        <v>1482</v>
      </c>
      <c r="B1400" s="1" t="s">
        <v>78</v>
      </c>
      <c r="C1400" s="1" t="s">
        <v>79</v>
      </c>
      <c r="D1400" s="1" t="s">
        <v>80</v>
      </c>
      <c r="E1400" s="1" t="s">
        <v>54</v>
      </c>
      <c r="F1400" s="1" t="s">
        <v>24</v>
      </c>
      <c r="G1400" s="1" t="s">
        <v>59</v>
      </c>
      <c r="H1400" s="2">
        <v>45365</v>
      </c>
      <c r="I1400" s="1" t="s">
        <v>26</v>
      </c>
      <c r="J1400" s="1" t="s">
        <v>1119</v>
      </c>
      <c r="K1400" s="1">
        <v>5</v>
      </c>
      <c r="L1400" s="1" t="s">
        <v>1481</v>
      </c>
      <c r="M1400" s="1">
        <v>3</v>
      </c>
      <c r="N1400" s="1">
        <v>1138</v>
      </c>
      <c r="O1400" s="1">
        <v>30</v>
      </c>
      <c r="P1400" s="2">
        <v>45684</v>
      </c>
      <c r="Q1400" s="1"/>
    </row>
    <row r="1401" spans="1:17" x14ac:dyDescent="0.35">
      <c r="A1401" s="1" t="s">
        <v>1483</v>
      </c>
      <c r="B1401" s="1" t="s">
        <v>61</v>
      </c>
      <c r="C1401" s="1" t="s">
        <v>62</v>
      </c>
      <c r="D1401" s="1" t="s">
        <v>63</v>
      </c>
      <c r="E1401" s="1" t="s">
        <v>23</v>
      </c>
      <c r="F1401" s="1" t="s">
        <v>24</v>
      </c>
      <c r="G1401" s="1" t="s">
        <v>85</v>
      </c>
      <c r="H1401" s="2">
        <v>45370</v>
      </c>
      <c r="I1401" s="1" t="s">
        <v>66</v>
      </c>
      <c r="J1401" s="1" t="s">
        <v>1119</v>
      </c>
      <c r="K1401" s="1">
        <v>5</v>
      </c>
      <c r="L1401" s="1" t="s">
        <v>1481</v>
      </c>
      <c r="M1401" s="1">
        <v>3</v>
      </c>
      <c r="N1401" s="1">
        <v>1648</v>
      </c>
      <c r="O1401" s="1">
        <v>30</v>
      </c>
      <c r="P1401" s="2">
        <v>45447</v>
      </c>
      <c r="Q1401" s="1"/>
    </row>
    <row r="1402" spans="1:17" x14ac:dyDescent="0.35">
      <c r="A1402" s="1" t="s">
        <v>1484</v>
      </c>
      <c r="B1402" s="1" t="s">
        <v>35</v>
      </c>
      <c r="C1402" s="1" t="s">
        <v>36</v>
      </c>
      <c r="D1402" s="1" t="s">
        <v>37</v>
      </c>
      <c r="E1402" s="1" t="s">
        <v>54</v>
      </c>
      <c r="F1402" s="1" t="s">
        <v>24</v>
      </c>
      <c r="G1402" s="1" t="s">
        <v>87</v>
      </c>
      <c r="H1402" s="2">
        <v>45381</v>
      </c>
      <c r="I1402" s="1" t="s">
        <v>26</v>
      </c>
      <c r="J1402" s="1" t="s">
        <v>1119</v>
      </c>
      <c r="K1402" s="1">
        <v>5</v>
      </c>
      <c r="L1402" s="1" t="s">
        <v>1481</v>
      </c>
      <c r="M1402" s="1">
        <v>3</v>
      </c>
      <c r="N1402" s="1">
        <v>804</v>
      </c>
      <c r="O1402" s="1">
        <v>40</v>
      </c>
      <c r="P1402" s="2">
        <v>45618</v>
      </c>
      <c r="Q1402" s="1"/>
    </row>
    <row r="1403" spans="1:17" x14ac:dyDescent="0.35">
      <c r="A1403" s="1" t="s">
        <v>1485</v>
      </c>
      <c r="B1403" s="1" t="s">
        <v>61</v>
      </c>
      <c r="C1403" s="1" t="s">
        <v>62</v>
      </c>
      <c r="D1403" s="1" t="s">
        <v>63</v>
      </c>
      <c r="E1403" s="1" t="s">
        <v>100</v>
      </c>
      <c r="F1403" s="1" t="s">
        <v>24</v>
      </c>
      <c r="G1403" s="1" t="s">
        <v>48</v>
      </c>
      <c r="H1403" s="2">
        <v>45442</v>
      </c>
      <c r="I1403" s="1" t="s">
        <v>26</v>
      </c>
      <c r="J1403" s="1" t="s">
        <v>1119</v>
      </c>
      <c r="K1403" s="1">
        <v>5</v>
      </c>
      <c r="L1403" s="1" t="s">
        <v>1481</v>
      </c>
      <c r="M1403" s="1">
        <v>3</v>
      </c>
      <c r="N1403" s="1">
        <v>1056</v>
      </c>
      <c r="O1403" s="1">
        <v>40</v>
      </c>
      <c r="P1403" s="2">
        <v>45500</v>
      </c>
      <c r="Q1403" s="1"/>
    </row>
    <row r="1404" spans="1:17" x14ac:dyDescent="0.35">
      <c r="A1404" s="1" t="s">
        <v>1486</v>
      </c>
      <c r="B1404" s="1" t="s">
        <v>41</v>
      </c>
      <c r="C1404" s="1" t="s">
        <v>42</v>
      </c>
      <c r="D1404" s="1" t="s">
        <v>43</v>
      </c>
      <c r="E1404" s="1" t="s">
        <v>54</v>
      </c>
      <c r="F1404" s="1" t="s">
        <v>24</v>
      </c>
      <c r="G1404" s="1" t="s">
        <v>25</v>
      </c>
      <c r="H1404" s="2">
        <v>45422</v>
      </c>
      <c r="I1404" s="1" t="s">
        <v>66</v>
      </c>
      <c r="J1404" s="1" t="s">
        <v>1119</v>
      </c>
      <c r="K1404" s="1">
        <v>5</v>
      </c>
      <c r="L1404" s="1" t="s">
        <v>1481</v>
      </c>
      <c r="M1404" s="1">
        <v>3</v>
      </c>
      <c r="N1404" s="1">
        <v>1440</v>
      </c>
      <c r="O1404" s="1">
        <v>10</v>
      </c>
      <c r="P1404" s="2">
        <v>45460</v>
      </c>
      <c r="Q1404" s="1"/>
    </row>
    <row r="1405" spans="1:17" x14ac:dyDescent="0.35">
      <c r="A1405" s="1" t="s">
        <v>1487</v>
      </c>
      <c r="B1405" s="1" t="s">
        <v>35</v>
      </c>
      <c r="C1405" s="1" t="s">
        <v>36</v>
      </c>
      <c r="D1405" s="1" t="s">
        <v>37</v>
      </c>
      <c r="E1405" s="1" t="s">
        <v>44</v>
      </c>
      <c r="F1405" s="1" t="s">
        <v>24</v>
      </c>
      <c r="G1405" s="1" t="s">
        <v>87</v>
      </c>
      <c r="H1405" s="2">
        <v>45336</v>
      </c>
      <c r="I1405" s="1" t="s">
        <v>26</v>
      </c>
      <c r="J1405" s="1" t="s">
        <v>1119</v>
      </c>
      <c r="K1405" s="1">
        <v>5</v>
      </c>
      <c r="L1405" s="1" t="s">
        <v>1481</v>
      </c>
      <c r="M1405" s="1">
        <v>3</v>
      </c>
      <c r="N1405" s="1">
        <v>1572</v>
      </c>
      <c r="O1405" s="1">
        <v>40</v>
      </c>
      <c r="P1405" s="2">
        <v>45506</v>
      </c>
      <c r="Q1405" s="1"/>
    </row>
    <row r="1406" spans="1:17" x14ac:dyDescent="0.35">
      <c r="A1406" s="1" t="s">
        <v>1488</v>
      </c>
      <c r="B1406" s="1" t="s">
        <v>41</v>
      </c>
      <c r="C1406" s="1" t="s">
        <v>42</v>
      </c>
      <c r="D1406" s="1" t="s">
        <v>43</v>
      </c>
      <c r="E1406" s="1" t="s">
        <v>76</v>
      </c>
      <c r="F1406" s="1" t="s">
        <v>24</v>
      </c>
      <c r="G1406" s="1" t="s">
        <v>39</v>
      </c>
      <c r="H1406" s="2">
        <v>45371</v>
      </c>
      <c r="I1406" s="1" t="s">
        <v>26</v>
      </c>
      <c r="J1406" s="1" t="s">
        <v>1119</v>
      </c>
      <c r="K1406" s="1">
        <v>5</v>
      </c>
      <c r="L1406" s="1" t="s">
        <v>1481</v>
      </c>
      <c r="M1406" s="1">
        <v>3</v>
      </c>
      <c r="N1406" s="1">
        <v>1604</v>
      </c>
      <c r="O1406" s="1">
        <v>50</v>
      </c>
      <c r="P1406" s="2">
        <v>45610</v>
      </c>
      <c r="Q1406" s="1"/>
    </row>
    <row r="1407" spans="1:17" x14ac:dyDescent="0.35">
      <c r="A1407" s="1" t="s">
        <v>1489</v>
      </c>
      <c r="B1407" s="1" t="s">
        <v>35</v>
      </c>
      <c r="C1407" s="1" t="s">
        <v>36</v>
      </c>
      <c r="D1407" s="1" t="s">
        <v>37</v>
      </c>
      <c r="E1407" s="1" t="s">
        <v>47</v>
      </c>
      <c r="F1407" s="1" t="s">
        <v>24</v>
      </c>
      <c r="G1407" s="1" t="s">
        <v>48</v>
      </c>
      <c r="H1407" s="2">
        <v>45370</v>
      </c>
      <c r="I1407" s="1" t="s">
        <v>26</v>
      </c>
      <c r="J1407" s="1" t="s">
        <v>1119</v>
      </c>
      <c r="K1407" s="1">
        <v>5</v>
      </c>
      <c r="L1407" s="1" t="s">
        <v>1481</v>
      </c>
      <c r="M1407" s="1">
        <v>3</v>
      </c>
      <c r="N1407" s="1">
        <v>687</v>
      </c>
      <c r="O1407" s="1">
        <v>20</v>
      </c>
      <c r="P1407" s="2">
        <v>45709</v>
      </c>
      <c r="Q1407" s="1"/>
    </row>
    <row r="1408" spans="1:17" x14ac:dyDescent="0.35">
      <c r="A1408" s="1" t="s">
        <v>1490</v>
      </c>
      <c r="B1408" s="1" t="s">
        <v>29</v>
      </c>
      <c r="C1408" s="1" t="s">
        <v>30</v>
      </c>
      <c r="D1408" s="1" t="s">
        <v>31</v>
      </c>
      <c r="E1408" s="1" t="s">
        <v>54</v>
      </c>
      <c r="F1408" s="1" t="s">
        <v>24</v>
      </c>
      <c r="G1408" s="1" t="s">
        <v>39</v>
      </c>
      <c r="H1408" s="2">
        <v>45425</v>
      </c>
      <c r="I1408" s="1" t="s">
        <v>26</v>
      </c>
      <c r="J1408" s="1" t="s">
        <v>1119</v>
      </c>
      <c r="K1408" s="1">
        <v>5</v>
      </c>
      <c r="L1408" s="1" t="s">
        <v>1481</v>
      </c>
      <c r="M1408" s="1">
        <v>3</v>
      </c>
      <c r="N1408" s="1">
        <v>1322</v>
      </c>
      <c r="O1408" s="1">
        <v>20</v>
      </c>
      <c r="P1408" s="2">
        <v>45654</v>
      </c>
      <c r="Q1408" s="1"/>
    </row>
    <row r="1409" spans="1:17" x14ac:dyDescent="0.35">
      <c r="A1409" s="1" t="s">
        <v>1491</v>
      </c>
      <c r="B1409" s="1" t="s">
        <v>78</v>
      </c>
      <c r="C1409" s="1" t="s">
        <v>79</v>
      </c>
      <c r="D1409" s="1" t="s">
        <v>80</v>
      </c>
      <c r="E1409" s="1" t="s">
        <v>68</v>
      </c>
      <c r="F1409" s="1" t="s">
        <v>24</v>
      </c>
      <c r="G1409" s="1" t="s">
        <v>25</v>
      </c>
      <c r="H1409" s="2">
        <v>45377</v>
      </c>
      <c r="I1409" s="1" t="s">
        <v>66</v>
      </c>
      <c r="J1409" s="1" t="s">
        <v>1119</v>
      </c>
      <c r="K1409" s="1">
        <v>5</v>
      </c>
      <c r="L1409" s="1" t="s">
        <v>1481</v>
      </c>
      <c r="M1409" s="1">
        <v>3</v>
      </c>
      <c r="N1409" s="1">
        <v>399</v>
      </c>
      <c r="O1409" s="1">
        <v>40</v>
      </c>
      <c r="P1409" s="2">
        <v>45563</v>
      </c>
      <c r="Q1409" s="1"/>
    </row>
    <row r="1410" spans="1:17" x14ac:dyDescent="0.35">
      <c r="A1410" s="1" t="s">
        <v>1492</v>
      </c>
      <c r="B1410" s="1" t="s">
        <v>56</v>
      </c>
      <c r="C1410" s="1" t="s">
        <v>57</v>
      </c>
      <c r="D1410" s="1" t="s">
        <v>58</v>
      </c>
      <c r="E1410" s="1" t="s">
        <v>54</v>
      </c>
      <c r="F1410" s="1" t="s">
        <v>24</v>
      </c>
      <c r="G1410" s="1" t="s">
        <v>33</v>
      </c>
      <c r="H1410" s="2">
        <v>45411</v>
      </c>
      <c r="I1410" s="1" t="s">
        <v>26</v>
      </c>
      <c r="J1410" s="1" t="s">
        <v>1119</v>
      </c>
      <c r="K1410" s="1">
        <v>5</v>
      </c>
      <c r="L1410" s="1" t="s">
        <v>1481</v>
      </c>
      <c r="M1410" s="1">
        <v>3</v>
      </c>
      <c r="N1410" s="1">
        <v>904</v>
      </c>
      <c r="O1410" s="1">
        <v>30</v>
      </c>
      <c r="P1410" s="2">
        <v>45437</v>
      </c>
      <c r="Q1410" s="1"/>
    </row>
    <row r="1411" spans="1:17" x14ac:dyDescent="0.35">
      <c r="A1411" s="1" t="s">
        <v>1493</v>
      </c>
      <c r="B1411" s="1" t="s">
        <v>78</v>
      </c>
      <c r="C1411" s="1" t="s">
        <v>79</v>
      </c>
      <c r="D1411" s="1" t="s">
        <v>80</v>
      </c>
      <c r="E1411" s="1" t="s">
        <v>23</v>
      </c>
      <c r="F1411" s="1" t="s">
        <v>24</v>
      </c>
      <c r="G1411" s="1" t="s">
        <v>87</v>
      </c>
      <c r="H1411" s="2">
        <v>45405</v>
      </c>
      <c r="I1411" s="1" t="s">
        <v>26</v>
      </c>
      <c r="J1411" s="1" t="s">
        <v>1119</v>
      </c>
      <c r="K1411" s="1">
        <v>5</v>
      </c>
      <c r="L1411" s="1" t="s">
        <v>1481</v>
      </c>
      <c r="M1411" s="1">
        <v>3</v>
      </c>
      <c r="N1411" s="1">
        <v>334</v>
      </c>
      <c r="O1411" s="1">
        <v>40</v>
      </c>
      <c r="P1411" s="2">
        <v>45494</v>
      </c>
      <c r="Q1411" s="1"/>
    </row>
    <row r="1412" spans="1:17" x14ac:dyDescent="0.35">
      <c r="A1412" s="1" t="s">
        <v>1494</v>
      </c>
      <c r="B1412" s="1" t="s">
        <v>35</v>
      </c>
      <c r="C1412" s="1" t="s">
        <v>36</v>
      </c>
      <c r="D1412" s="1" t="s">
        <v>37</v>
      </c>
      <c r="E1412" s="1" t="s">
        <v>47</v>
      </c>
      <c r="F1412" s="1" t="s">
        <v>24</v>
      </c>
      <c r="G1412" s="1" t="s">
        <v>48</v>
      </c>
      <c r="H1412" s="2">
        <v>45368</v>
      </c>
      <c r="I1412" s="1" t="s">
        <v>26</v>
      </c>
      <c r="J1412" s="1" t="s">
        <v>1119</v>
      </c>
      <c r="K1412" s="1">
        <v>5</v>
      </c>
      <c r="L1412" s="1" t="s">
        <v>1481</v>
      </c>
      <c r="M1412" s="1">
        <v>3</v>
      </c>
      <c r="N1412" s="1">
        <v>730</v>
      </c>
      <c r="O1412" s="1">
        <v>70</v>
      </c>
      <c r="P1412" s="2">
        <v>45539</v>
      </c>
      <c r="Q1412" s="1"/>
    </row>
    <row r="1413" spans="1:17" x14ac:dyDescent="0.35">
      <c r="A1413" s="1" t="s">
        <v>1495</v>
      </c>
      <c r="B1413" s="1" t="s">
        <v>51</v>
      </c>
      <c r="C1413" s="1" t="s">
        <v>52</v>
      </c>
      <c r="D1413" s="1" t="s">
        <v>53</v>
      </c>
      <c r="E1413" s="1" t="s">
        <v>47</v>
      </c>
      <c r="F1413" s="1" t="s">
        <v>24</v>
      </c>
      <c r="G1413" s="1" t="s">
        <v>48</v>
      </c>
      <c r="H1413" s="2">
        <v>45438</v>
      </c>
      <c r="I1413" s="1" t="s">
        <v>26</v>
      </c>
      <c r="J1413" s="1" t="s">
        <v>1119</v>
      </c>
      <c r="K1413" s="1">
        <v>5</v>
      </c>
      <c r="L1413" s="1" t="s">
        <v>1481</v>
      </c>
      <c r="M1413" s="1">
        <v>3</v>
      </c>
      <c r="N1413" s="1">
        <v>861</v>
      </c>
      <c r="O1413" s="1">
        <v>30</v>
      </c>
      <c r="P1413" s="2">
        <v>45562</v>
      </c>
      <c r="Q1413" s="1"/>
    </row>
    <row r="1414" spans="1:17" x14ac:dyDescent="0.35">
      <c r="A1414" s="1" t="s">
        <v>1496</v>
      </c>
      <c r="B1414" s="1" t="s">
        <v>61</v>
      </c>
      <c r="C1414" s="1" t="s">
        <v>62</v>
      </c>
      <c r="D1414" s="1" t="s">
        <v>63</v>
      </c>
      <c r="E1414" s="1" t="s">
        <v>103</v>
      </c>
      <c r="F1414" s="1" t="s">
        <v>24</v>
      </c>
      <c r="G1414" s="1" t="s">
        <v>59</v>
      </c>
      <c r="H1414" s="2">
        <v>45338</v>
      </c>
      <c r="I1414" s="1" t="s">
        <v>49</v>
      </c>
      <c r="J1414" s="1" t="s">
        <v>1119</v>
      </c>
      <c r="K1414" s="1">
        <v>5</v>
      </c>
      <c r="L1414" s="1" t="s">
        <v>1481</v>
      </c>
      <c r="M1414" s="1">
        <v>3</v>
      </c>
      <c r="N1414" s="1">
        <v>540</v>
      </c>
      <c r="O1414" s="1">
        <v>50</v>
      </c>
      <c r="P1414" s="2">
        <v>45440</v>
      </c>
      <c r="Q1414" s="1"/>
    </row>
    <row r="1415" spans="1:17" x14ac:dyDescent="0.35">
      <c r="A1415" s="1" t="s">
        <v>1497</v>
      </c>
      <c r="B1415" s="1" t="s">
        <v>35</v>
      </c>
      <c r="C1415" s="1" t="s">
        <v>36</v>
      </c>
      <c r="D1415" s="1" t="s">
        <v>37</v>
      </c>
      <c r="E1415" s="1" t="s">
        <v>64</v>
      </c>
      <c r="F1415" s="1" t="s">
        <v>24</v>
      </c>
      <c r="G1415" s="1" t="s">
        <v>48</v>
      </c>
      <c r="H1415" s="2">
        <v>45300</v>
      </c>
      <c r="I1415" s="1" t="s">
        <v>66</v>
      </c>
      <c r="J1415" s="1" t="s">
        <v>1119</v>
      </c>
      <c r="K1415" s="1">
        <v>5</v>
      </c>
      <c r="L1415" s="1" t="s">
        <v>1481</v>
      </c>
      <c r="M1415" s="1">
        <v>3</v>
      </c>
      <c r="N1415" s="1">
        <v>1776</v>
      </c>
      <c r="O1415" s="1">
        <v>40</v>
      </c>
      <c r="P1415" s="2">
        <v>45455</v>
      </c>
      <c r="Q1415" s="1"/>
    </row>
    <row r="1416" spans="1:17" x14ac:dyDescent="0.35">
      <c r="A1416" s="1" t="s">
        <v>1498</v>
      </c>
      <c r="B1416" s="1" t="s">
        <v>78</v>
      </c>
      <c r="C1416" s="1" t="s">
        <v>79</v>
      </c>
      <c r="D1416" s="1" t="s">
        <v>80</v>
      </c>
      <c r="E1416" s="1" t="s">
        <v>54</v>
      </c>
      <c r="F1416" s="1" t="s">
        <v>24</v>
      </c>
      <c r="G1416" s="1" t="s">
        <v>48</v>
      </c>
      <c r="H1416" s="2">
        <v>45416</v>
      </c>
      <c r="I1416" s="1" t="s">
        <v>26</v>
      </c>
      <c r="J1416" s="1" t="s">
        <v>1119</v>
      </c>
      <c r="K1416" s="1">
        <v>5</v>
      </c>
      <c r="L1416" s="1" t="s">
        <v>1481</v>
      </c>
      <c r="M1416" s="1">
        <v>3</v>
      </c>
      <c r="N1416" s="1">
        <v>498</v>
      </c>
      <c r="O1416" s="1">
        <v>80</v>
      </c>
      <c r="P1416" s="2">
        <v>45600</v>
      </c>
      <c r="Q1416" s="1"/>
    </row>
    <row r="1417" spans="1:17" x14ac:dyDescent="0.35">
      <c r="A1417" s="1" t="s">
        <v>1499</v>
      </c>
      <c r="B1417" s="1" t="s">
        <v>35</v>
      </c>
      <c r="C1417" s="1" t="s">
        <v>36</v>
      </c>
      <c r="D1417" s="1" t="s">
        <v>37</v>
      </c>
      <c r="E1417" s="1" t="s">
        <v>23</v>
      </c>
      <c r="F1417" s="1" t="s">
        <v>24</v>
      </c>
      <c r="G1417" s="1" t="s">
        <v>85</v>
      </c>
      <c r="H1417" s="2">
        <v>45431</v>
      </c>
      <c r="I1417" s="1" t="s">
        <v>66</v>
      </c>
      <c r="J1417" s="1" t="s">
        <v>1119</v>
      </c>
      <c r="K1417" s="1">
        <v>5</v>
      </c>
      <c r="L1417" s="1" t="s">
        <v>1481</v>
      </c>
      <c r="M1417" s="1">
        <v>3</v>
      </c>
      <c r="N1417" s="1">
        <v>1992</v>
      </c>
      <c r="O1417" s="1">
        <v>90</v>
      </c>
      <c r="P1417" s="2">
        <v>45510</v>
      </c>
      <c r="Q1417" s="1"/>
    </row>
    <row r="1418" spans="1:17" x14ac:dyDescent="0.35">
      <c r="A1418" s="1" t="s">
        <v>1500</v>
      </c>
      <c r="B1418" s="1" t="s">
        <v>78</v>
      </c>
      <c r="C1418" s="1" t="s">
        <v>79</v>
      </c>
      <c r="D1418" s="1" t="s">
        <v>80</v>
      </c>
      <c r="E1418" s="1" t="s">
        <v>32</v>
      </c>
      <c r="F1418" s="1" t="s">
        <v>24</v>
      </c>
      <c r="G1418" s="1" t="s">
        <v>85</v>
      </c>
      <c r="H1418" s="2">
        <v>45333</v>
      </c>
      <c r="I1418" s="1" t="s">
        <v>26</v>
      </c>
      <c r="J1418" s="1" t="s">
        <v>1119</v>
      </c>
      <c r="K1418" s="1">
        <v>5</v>
      </c>
      <c r="L1418" s="1" t="s">
        <v>1481</v>
      </c>
      <c r="M1418" s="1">
        <v>3</v>
      </c>
      <c r="N1418" s="1">
        <v>1156</v>
      </c>
      <c r="O1418" s="1">
        <v>40</v>
      </c>
      <c r="P1418" s="2">
        <v>45500</v>
      </c>
      <c r="Q1418" s="1"/>
    </row>
    <row r="1419" spans="1:17" x14ac:dyDescent="0.35">
      <c r="A1419" s="1" t="s">
        <v>1501</v>
      </c>
      <c r="B1419" s="1" t="s">
        <v>35</v>
      </c>
      <c r="C1419" s="1" t="s">
        <v>36</v>
      </c>
      <c r="D1419" s="1" t="s">
        <v>37</v>
      </c>
      <c r="E1419" s="1" t="s">
        <v>44</v>
      </c>
      <c r="F1419" s="1" t="s">
        <v>24</v>
      </c>
      <c r="G1419" s="1" t="s">
        <v>25</v>
      </c>
      <c r="H1419" s="2">
        <v>45306</v>
      </c>
      <c r="I1419" s="1" t="s">
        <v>49</v>
      </c>
      <c r="J1419" s="1" t="s">
        <v>1119</v>
      </c>
      <c r="K1419" s="1">
        <v>5</v>
      </c>
      <c r="L1419" s="1" t="s">
        <v>1481</v>
      </c>
      <c r="M1419" s="1">
        <v>3</v>
      </c>
      <c r="N1419" s="1">
        <v>404</v>
      </c>
      <c r="O1419" s="1">
        <v>50</v>
      </c>
      <c r="P1419" s="2">
        <v>45387</v>
      </c>
      <c r="Q1419" s="1"/>
    </row>
    <row r="1420" spans="1:17" x14ac:dyDescent="0.35">
      <c r="A1420" s="1" t="s">
        <v>1502</v>
      </c>
      <c r="B1420" s="1" t="s">
        <v>61</v>
      </c>
      <c r="C1420" s="1" t="s">
        <v>62</v>
      </c>
      <c r="D1420" s="1" t="s">
        <v>63</v>
      </c>
      <c r="E1420" s="1" t="s">
        <v>44</v>
      </c>
      <c r="F1420" s="1" t="s">
        <v>24</v>
      </c>
      <c r="G1420" s="1" t="s">
        <v>74</v>
      </c>
      <c r="H1420" s="2">
        <v>45337</v>
      </c>
      <c r="I1420" s="1" t="s">
        <v>66</v>
      </c>
      <c r="J1420" s="1" t="s">
        <v>1119</v>
      </c>
      <c r="K1420" s="1">
        <v>5</v>
      </c>
      <c r="L1420" s="1" t="s">
        <v>1481</v>
      </c>
      <c r="M1420" s="1">
        <v>3</v>
      </c>
      <c r="N1420" s="1">
        <v>1883</v>
      </c>
      <c r="O1420" s="1">
        <v>60</v>
      </c>
      <c r="P1420" s="2">
        <v>45406</v>
      </c>
      <c r="Q1420" s="1"/>
    </row>
    <row r="1421" spans="1:17" x14ac:dyDescent="0.35">
      <c r="A1421" s="1" t="s">
        <v>1503</v>
      </c>
      <c r="B1421" s="1" t="s">
        <v>35</v>
      </c>
      <c r="C1421" s="1" t="s">
        <v>36</v>
      </c>
      <c r="D1421" s="1" t="s">
        <v>37</v>
      </c>
      <c r="E1421" s="1" t="s">
        <v>76</v>
      </c>
      <c r="F1421" s="1" t="s">
        <v>24</v>
      </c>
      <c r="G1421" s="1" t="s">
        <v>59</v>
      </c>
      <c r="H1421" s="2">
        <v>45415</v>
      </c>
      <c r="I1421" s="1" t="s">
        <v>49</v>
      </c>
      <c r="J1421" s="1" t="s">
        <v>1119</v>
      </c>
      <c r="K1421" s="1">
        <v>5</v>
      </c>
      <c r="L1421" s="1" t="s">
        <v>1481</v>
      </c>
      <c r="M1421" s="1">
        <v>3</v>
      </c>
      <c r="N1421" s="1">
        <v>1101</v>
      </c>
      <c r="O1421" s="1">
        <v>10</v>
      </c>
      <c r="P1421" s="2">
        <v>45578</v>
      </c>
      <c r="Q1421" s="1"/>
    </row>
    <row r="1422" spans="1:17" x14ac:dyDescent="0.35">
      <c r="A1422" s="1" t="s">
        <v>1504</v>
      </c>
      <c r="B1422" s="1" t="s">
        <v>56</v>
      </c>
      <c r="C1422" s="1" t="s">
        <v>57</v>
      </c>
      <c r="D1422" s="1" t="s">
        <v>58</v>
      </c>
      <c r="E1422" s="1" t="s">
        <v>47</v>
      </c>
      <c r="F1422" s="1" t="s">
        <v>24</v>
      </c>
      <c r="G1422" s="1" t="s">
        <v>59</v>
      </c>
      <c r="H1422" s="2">
        <v>45324</v>
      </c>
      <c r="I1422" s="1" t="s">
        <v>66</v>
      </c>
      <c r="J1422" s="1" t="s">
        <v>1119</v>
      </c>
      <c r="K1422" s="1">
        <v>5</v>
      </c>
      <c r="L1422" s="1" t="s">
        <v>1481</v>
      </c>
      <c r="M1422" s="1">
        <v>3</v>
      </c>
      <c r="N1422" s="1">
        <v>299</v>
      </c>
      <c r="O1422" s="1">
        <v>30</v>
      </c>
      <c r="P1422" s="2">
        <v>45416</v>
      </c>
      <c r="Q1422" s="1"/>
    </row>
    <row r="1423" spans="1:17" x14ac:dyDescent="0.35">
      <c r="A1423" s="1" t="s">
        <v>1505</v>
      </c>
      <c r="B1423" s="1" t="s">
        <v>51</v>
      </c>
      <c r="C1423" s="1" t="s">
        <v>52</v>
      </c>
      <c r="D1423" s="1" t="s">
        <v>53</v>
      </c>
      <c r="E1423" s="1" t="s">
        <v>68</v>
      </c>
      <c r="F1423" s="1" t="s">
        <v>24</v>
      </c>
      <c r="G1423" s="1" t="s">
        <v>25</v>
      </c>
      <c r="H1423" s="2">
        <v>45433</v>
      </c>
      <c r="I1423" s="1" t="s">
        <v>66</v>
      </c>
      <c r="J1423" s="1" t="s">
        <v>1119</v>
      </c>
      <c r="K1423" s="1">
        <v>5</v>
      </c>
      <c r="L1423" s="1" t="s">
        <v>1481</v>
      </c>
      <c r="M1423" s="1">
        <v>3</v>
      </c>
      <c r="N1423" s="1">
        <v>1722</v>
      </c>
      <c r="O1423" s="1">
        <v>40</v>
      </c>
      <c r="P1423" s="2">
        <v>45539</v>
      </c>
      <c r="Q1423" s="1"/>
    </row>
    <row r="1424" spans="1:17" x14ac:dyDescent="0.35">
      <c r="A1424" s="1" t="s">
        <v>1506</v>
      </c>
      <c r="B1424" s="1" t="s">
        <v>41</v>
      </c>
      <c r="C1424" s="1" t="s">
        <v>42</v>
      </c>
      <c r="D1424" s="1" t="s">
        <v>43</v>
      </c>
      <c r="E1424" s="1" t="s">
        <v>64</v>
      </c>
      <c r="F1424" s="1" t="s">
        <v>24</v>
      </c>
      <c r="G1424" s="1" t="s">
        <v>48</v>
      </c>
      <c r="H1424" s="2">
        <v>45352</v>
      </c>
      <c r="I1424" s="1" t="s">
        <v>49</v>
      </c>
      <c r="J1424" s="1" t="s">
        <v>1119</v>
      </c>
      <c r="K1424" s="1">
        <v>5</v>
      </c>
      <c r="L1424" s="1" t="s">
        <v>1481</v>
      </c>
      <c r="M1424" s="1">
        <v>3</v>
      </c>
      <c r="N1424" s="1">
        <v>330</v>
      </c>
      <c r="O1424" s="1">
        <v>30</v>
      </c>
      <c r="P1424" s="2">
        <v>45533</v>
      </c>
      <c r="Q1424" s="1"/>
    </row>
    <row r="1425" spans="1:17" x14ac:dyDescent="0.35">
      <c r="A1425" s="1" t="s">
        <v>1507</v>
      </c>
      <c r="B1425" s="1" t="s">
        <v>56</v>
      </c>
      <c r="C1425" s="1" t="s">
        <v>57</v>
      </c>
      <c r="D1425" s="1" t="s">
        <v>58</v>
      </c>
      <c r="E1425" s="1" t="s">
        <v>47</v>
      </c>
      <c r="F1425" s="1" t="s">
        <v>24</v>
      </c>
      <c r="G1425" s="1" t="s">
        <v>87</v>
      </c>
      <c r="H1425" s="2">
        <v>45325</v>
      </c>
      <c r="I1425" s="1" t="s">
        <v>49</v>
      </c>
      <c r="J1425" s="1" t="s">
        <v>1119</v>
      </c>
      <c r="K1425" s="1">
        <v>5</v>
      </c>
      <c r="L1425" s="1" t="s">
        <v>1481</v>
      </c>
      <c r="M1425" s="1">
        <v>3</v>
      </c>
      <c r="N1425" s="1">
        <v>994</v>
      </c>
      <c r="O1425" s="1">
        <v>20</v>
      </c>
      <c r="P1425" s="2">
        <v>45465</v>
      </c>
      <c r="Q1425" s="1"/>
    </row>
    <row r="1426" spans="1:17" x14ac:dyDescent="0.35">
      <c r="A1426" s="1" t="s">
        <v>1508</v>
      </c>
      <c r="B1426" s="1" t="s">
        <v>56</v>
      </c>
      <c r="C1426" s="1" t="s">
        <v>57</v>
      </c>
      <c r="D1426" s="1" t="s">
        <v>58</v>
      </c>
      <c r="E1426" s="1" t="s">
        <v>64</v>
      </c>
      <c r="F1426" s="1" t="s">
        <v>24</v>
      </c>
      <c r="G1426" s="1" t="s">
        <v>87</v>
      </c>
      <c r="H1426" s="2">
        <v>45381</v>
      </c>
      <c r="I1426" s="1" t="s">
        <v>66</v>
      </c>
      <c r="J1426" s="1" t="s">
        <v>1119</v>
      </c>
      <c r="K1426" s="1">
        <v>5</v>
      </c>
      <c r="L1426" s="1" t="s">
        <v>1481</v>
      </c>
      <c r="M1426" s="1">
        <v>3</v>
      </c>
      <c r="N1426" s="1">
        <v>927</v>
      </c>
      <c r="O1426" s="1">
        <v>80</v>
      </c>
      <c r="P1426" s="2">
        <v>45650</v>
      </c>
      <c r="Q1426" s="1"/>
    </row>
    <row r="1427" spans="1:17" x14ac:dyDescent="0.35">
      <c r="A1427" s="1" t="s">
        <v>1509</v>
      </c>
      <c r="B1427" s="1" t="s">
        <v>41</v>
      </c>
      <c r="C1427" s="1" t="s">
        <v>42</v>
      </c>
      <c r="D1427" s="1" t="s">
        <v>43</v>
      </c>
      <c r="E1427" s="1" t="s">
        <v>54</v>
      </c>
      <c r="F1427" s="1" t="s">
        <v>24</v>
      </c>
      <c r="G1427" s="1" t="s">
        <v>48</v>
      </c>
      <c r="H1427" s="2">
        <v>45427</v>
      </c>
      <c r="I1427" s="1" t="s">
        <v>26</v>
      </c>
      <c r="J1427" s="1" t="s">
        <v>1119</v>
      </c>
      <c r="K1427" s="1">
        <v>5</v>
      </c>
      <c r="L1427" s="1" t="s">
        <v>1481</v>
      </c>
      <c r="M1427" s="1">
        <v>3</v>
      </c>
      <c r="N1427" s="1">
        <v>1155</v>
      </c>
      <c r="O1427" s="1">
        <v>50</v>
      </c>
      <c r="P1427" s="2">
        <v>45740</v>
      </c>
      <c r="Q1427" s="1"/>
    </row>
    <row r="1428" spans="1:17" x14ac:dyDescent="0.35">
      <c r="A1428" s="1" t="s">
        <v>1510</v>
      </c>
      <c r="B1428" s="1" t="s">
        <v>41</v>
      </c>
      <c r="C1428" s="1" t="s">
        <v>42</v>
      </c>
      <c r="D1428" s="1" t="s">
        <v>43</v>
      </c>
      <c r="E1428" s="1" t="s">
        <v>38</v>
      </c>
      <c r="F1428" s="1" t="s">
        <v>24</v>
      </c>
      <c r="G1428" s="1" t="s">
        <v>85</v>
      </c>
      <c r="H1428" s="2">
        <v>45339</v>
      </c>
      <c r="I1428" s="1" t="s">
        <v>26</v>
      </c>
      <c r="J1428" s="1" t="s">
        <v>1119</v>
      </c>
      <c r="K1428" s="1">
        <v>5</v>
      </c>
      <c r="L1428" s="1" t="s">
        <v>1481</v>
      </c>
      <c r="M1428" s="1">
        <v>3</v>
      </c>
      <c r="N1428" s="1">
        <v>735</v>
      </c>
      <c r="O1428" s="1">
        <v>50</v>
      </c>
      <c r="P1428" s="2">
        <v>45389</v>
      </c>
      <c r="Q1428" s="1"/>
    </row>
    <row r="1429" spans="1:17" x14ac:dyDescent="0.35">
      <c r="A1429" s="1" t="s">
        <v>1511</v>
      </c>
      <c r="B1429" s="1" t="s">
        <v>56</v>
      </c>
      <c r="C1429" s="1" t="s">
        <v>57</v>
      </c>
      <c r="D1429" s="1" t="s">
        <v>58</v>
      </c>
      <c r="E1429" s="1" t="s">
        <v>84</v>
      </c>
      <c r="F1429" s="1" t="s">
        <v>24</v>
      </c>
      <c r="G1429" s="1" t="s">
        <v>39</v>
      </c>
      <c r="H1429" s="2">
        <v>45315</v>
      </c>
      <c r="I1429" s="1" t="s">
        <v>49</v>
      </c>
      <c r="J1429" s="1" t="s">
        <v>1119</v>
      </c>
      <c r="K1429" s="1">
        <v>5</v>
      </c>
      <c r="L1429" s="1" t="s">
        <v>1481</v>
      </c>
      <c r="M1429" s="1">
        <v>3</v>
      </c>
      <c r="N1429" s="1">
        <v>459</v>
      </c>
      <c r="O1429" s="1">
        <v>90</v>
      </c>
      <c r="P1429" s="2">
        <v>45379</v>
      </c>
      <c r="Q1429" s="1"/>
    </row>
    <row r="1430" spans="1:17" x14ac:dyDescent="0.35">
      <c r="A1430" s="1" t="s">
        <v>1512</v>
      </c>
      <c r="B1430" s="1" t="s">
        <v>35</v>
      </c>
      <c r="C1430" s="1" t="s">
        <v>36</v>
      </c>
      <c r="D1430" s="1" t="s">
        <v>37</v>
      </c>
      <c r="E1430" s="1" t="s">
        <v>44</v>
      </c>
      <c r="F1430" s="1" t="s">
        <v>24</v>
      </c>
      <c r="G1430" s="1" t="s">
        <v>59</v>
      </c>
      <c r="H1430" s="2">
        <v>45425</v>
      </c>
      <c r="I1430" s="1" t="s">
        <v>26</v>
      </c>
      <c r="J1430" s="1" t="s">
        <v>1119</v>
      </c>
      <c r="K1430" s="1">
        <v>5</v>
      </c>
      <c r="L1430" s="1" t="s">
        <v>1481</v>
      </c>
      <c r="M1430" s="1">
        <v>3</v>
      </c>
      <c r="N1430" s="1">
        <v>492</v>
      </c>
      <c r="O1430" s="1">
        <v>60</v>
      </c>
      <c r="P1430" s="2">
        <v>45623</v>
      </c>
      <c r="Q1430" s="1"/>
    </row>
    <row r="1431" spans="1:17" x14ac:dyDescent="0.35">
      <c r="A1431" s="1" t="s">
        <v>1513</v>
      </c>
      <c r="B1431" s="1" t="s">
        <v>56</v>
      </c>
      <c r="C1431" s="1" t="s">
        <v>57</v>
      </c>
      <c r="D1431" s="1" t="s">
        <v>58</v>
      </c>
      <c r="E1431" s="1" t="s">
        <v>76</v>
      </c>
      <c r="F1431" s="1" t="s">
        <v>24</v>
      </c>
      <c r="G1431" s="1" t="s">
        <v>48</v>
      </c>
      <c r="H1431" s="2">
        <v>45362</v>
      </c>
      <c r="I1431" s="1" t="s">
        <v>49</v>
      </c>
      <c r="J1431" s="1" t="s">
        <v>1119</v>
      </c>
      <c r="K1431" s="1">
        <v>5</v>
      </c>
      <c r="L1431" s="1" t="s">
        <v>1481</v>
      </c>
      <c r="M1431" s="1">
        <v>3</v>
      </c>
      <c r="N1431" s="1">
        <v>1115</v>
      </c>
      <c r="O1431" s="1">
        <v>10</v>
      </c>
      <c r="P1431" s="2">
        <v>45526</v>
      </c>
      <c r="Q1431" s="1"/>
    </row>
    <row r="1432" spans="1:17" x14ac:dyDescent="0.35">
      <c r="A1432" s="1" t="s">
        <v>1514</v>
      </c>
      <c r="B1432" s="1" t="s">
        <v>78</v>
      </c>
      <c r="C1432" s="1" t="s">
        <v>79</v>
      </c>
      <c r="D1432" s="1" t="s">
        <v>80</v>
      </c>
      <c r="E1432" s="1" t="s">
        <v>38</v>
      </c>
      <c r="F1432" s="1" t="s">
        <v>24</v>
      </c>
      <c r="G1432" s="1" t="s">
        <v>33</v>
      </c>
      <c r="H1432" s="2">
        <v>45384</v>
      </c>
      <c r="I1432" s="1" t="s">
        <v>26</v>
      </c>
      <c r="J1432" s="1" t="s">
        <v>1119</v>
      </c>
      <c r="K1432" s="1">
        <v>5</v>
      </c>
      <c r="L1432" s="1" t="s">
        <v>1481</v>
      </c>
      <c r="M1432" s="1">
        <v>3</v>
      </c>
      <c r="N1432" s="1">
        <v>935</v>
      </c>
      <c r="O1432" s="1">
        <v>30</v>
      </c>
      <c r="P1432" s="2">
        <v>45657</v>
      </c>
      <c r="Q1432" s="1"/>
    </row>
    <row r="1433" spans="1:17" x14ac:dyDescent="0.35">
      <c r="A1433" s="1" t="s">
        <v>1515</v>
      </c>
      <c r="B1433" s="1" t="s">
        <v>29</v>
      </c>
      <c r="C1433" s="1" t="s">
        <v>30</v>
      </c>
      <c r="D1433" s="1" t="s">
        <v>31</v>
      </c>
      <c r="E1433" s="1" t="s">
        <v>76</v>
      </c>
      <c r="F1433" s="1" t="s">
        <v>24</v>
      </c>
      <c r="G1433" s="1" t="s">
        <v>48</v>
      </c>
      <c r="H1433" s="2">
        <v>45320</v>
      </c>
      <c r="I1433" s="1" t="s">
        <v>26</v>
      </c>
      <c r="J1433" s="1" t="s">
        <v>1119</v>
      </c>
      <c r="K1433" s="1">
        <v>5</v>
      </c>
      <c r="L1433" s="1" t="s">
        <v>1481</v>
      </c>
      <c r="M1433" s="1">
        <v>3</v>
      </c>
      <c r="N1433" s="1">
        <v>847</v>
      </c>
      <c r="O1433" s="1">
        <v>30</v>
      </c>
      <c r="P1433" s="2">
        <v>45417</v>
      </c>
      <c r="Q1433" s="1"/>
    </row>
    <row r="1434" spans="1:17" x14ac:dyDescent="0.35">
      <c r="A1434" s="1" t="s">
        <v>1516</v>
      </c>
      <c r="B1434" s="1" t="s">
        <v>71</v>
      </c>
      <c r="C1434" s="1" t="s">
        <v>72</v>
      </c>
      <c r="D1434" s="1" t="s">
        <v>73</v>
      </c>
      <c r="E1434" s="1" t="s">
        <v>47</v>
      </c>
      <c r="F1434" s="1" t="s">
        <v>24</v>
      </c>
      <c r="G1434" s="1" t="s">
        <v>87</v>
      </c>
      <c r="H1434" s="2">
        <v>45297</v>
      </c>
      <c r="I1434" s="1" t="s">
        <v>66</v>
      </c>
      <c r="J1434" s="1" t="s">
        <v>1119</v>
      </c>
      <c r="K1434" s="1">
        <v>5</v>
      </c>
      <c r="L1434" s="1" t="s">
        <v>1481</v>
      </c>
      <c r="M1434" s="1">
        <v>3</v>
      </c>
      <c r="N1434" s="1">
        <v>1738</v>
      </c>
      <c r="O1434" s="1">
        <v>50</v>
      </c>
      <c r="P1434" s="2">
        <v>45486</v>
      </c>
      <c r="Q1434" s="1"/>
    </row>
    <row r="1435" spans="1:17" x14ac:dyDescent="0.35">
      <c r="A1435" s="1" t="s">
        <v>1517</v>
      </c>
      <c r="B1435" s="1" t="s">
        <v>35</v>
      </c>
      <c r="C1435" s="1" t="s">
        <v>36</v>
      </c>
      <c r="D1435" s="1" t="s">
        <v>37</v>
      </c>
      <c r="E1435" s="1" t="s">
        <v>124</v>
      </c>
      <c r="F1435" s="1" t="s">
        <v>24</v>
      </c>
      <c r="G1435" s="1" t="s">
        <v>25</v>
      </c>
      <c r="H1435" s="2">
        <v>45302</v>
      </c>
      <c r="I1435" s="1" t="s">
        <v>26</v>
      </c>
      <c r="J1435" s="1" t="s">
        <v>1119</v>
      </c>
      <c r="K1435" s="1">
        <v>5</v>
      </c>
      <c r="L1435" s="1" t="s">
        <v>1481</v>
      </c>
      <c r="M1435" s="1">
        <v>3</v>
      </c>
      <c r="N1435" s="1">
        <v>784</v>
      </c>
      <c r="O1435" s="1">
        <v>50</v>
      </c>
      <c r="P1435" s="2">
        <v>45374</v>
      </c>
      <c r="Q1435" s="1"/>
    </row>
    <row r="1436" spans="1:17" x14ac:dyDescent="0.35">
      <c r="A1436" s="1" t="s">
        <v>1518</v>
      </c>
      <c r="B1436" s="1" t="s">
        <v>61</v>
      </c>
      <c r="C1436" s="1" t="s">
        <v>62</v>
      </c>
      <c r="D1436" s="1" t="s">
        <v>63</v>
      </c>
      <c r="E1436" s="1" t="s">
        <v>64</v>
      </c>
      <c r="F1436" s="1" t="s">
        <v>24</v>
      </c>
      <c r="G1436" s="1" t="s">
        <v>48</v>
      </c>
      <c r="H1436" s="2">
        <v>45293</v>
      </c>
      <c r="I1436" s="1" t="s">
        <v>49</v>
      </c>
      <c r="J1436" s="1" t="s">
        <v>1119</v>
      </c>
      <c r="K1436" s="1">
        <v>5</v>
      </c>
      <c r="L1436" s="1" t="s">
        <v>1481</v>
      </c>
      <c r="M1436" s="1">
        <v>3</v>
      </c>
      <c r="N1436" s="1">
        <v>832</v>
      </c>
      <c r="O1436" s="1">
        <v>20</v>
      </c>
      <c r="P1436" s="2">
        <v>45651</v>
      </c>
      <c r="Q1436" s="1"/>
    </row>
    <row r="1437" spans="1:17" x14ac:dyDescent="0.35">
      <c r="A1437" s="1" t="s">
        <v>1519</v>
      </c>
      <c r="B1437" s="1" t="s">
        <v>56</v>
      </c>
      <c r="C1437" s="1" t="s">
        <v>57</v>
      </c>
      <c r="D1437" s="1" t="s">
        <v>58</v>
      </c>
      <c r="E1437" s="1" t="s">
        <v>23</v>
      </c>
      <c r="F1437" s="1" t="s">
        <v>24</v>
      </c>
      <c r="G1437" s="1" t="s">
        <v>48</v>
      </c>
      <c r="H1437" s="2">
        <v>45425</v>
      </c>
      <c r="I1437" s="1" t="s">
        <v>66</v>
      </c>
      <c r="J1437" s="1" t="s">
        <v>1119</v>
      </c>
      <c r="K1437" s="1">
        <v>5</v>
      </c>
      <c r="L1437" s="1" t="s">
        <v>1481</v>
      </c>
      <c r="M1437" s="1">
        <v>3</v>
      </c>
      <c r="N1437" s="1">
        <v>327</v>
      </c>
      <c r="O1437" s="1">
        <v>90</v>
      </c>
      <c r="P1437" s="2">
        <v>45736</v>
      </c>
      <c r="Q1437" s="1"/>
    </row>
    <row r="1438" spans="1:17" x14ac:dyDescent="0.35">
      <c r="A1438" s="1" t="s">
        <v>1520</v>
      </c>
      <c r="B1438" s="1" t="s">
        <v>20</v>
      </c>
      <c r="C1438" s="1" t="s">
        <v>21</v>
      </c>
      <c r="D1438" s="1" t="s">
        <v>22</v>
      </c>
      <c r="E1438" s="1" t="s">
        <v>23</v>
      </c>
      <c r="F1438" s="1" t="s">
        <v>24</v>
      </c>
      <c r="G1438" s="1" t="s">
        <v>48</v>
      </c>
      <c r="H1438" s="2">
        <v>45354</v>
      </c>
      <c r="I1438" s="1" t="s">
        <v>66</v>
      </c>
      <c r="J1438" s="1" t="s">
        <v>1119</v>
      </c>
      <c r="K1438" s="1">
        <v>5</v>
      </c>
      <c r="L1438" s="1" t="s">
        <v>1481</v>
      </c>
      <c r="M1438" s="1">
        <v>3</v>
      </c>
      <c r="N1438" s="1">
        <v>778</v>
      </c>
      <c r="O1438" s="1">
        <v>40</v>
      </c>
      <c r="P1438" s="2">
        <v>45700</v>
      </c>
      <c r="Q1438" s="1"/>
    </row>
    <row r="1439" spans="1:17" x14ac:dyDescent="0.35">
      <c r="A1439" s="1" t="s">
        <v>1521</v>
      </c>
      <c r="B1439" s="1" t="s">
        <v>41</v>
      </c>
      <c r="C1439" s="1" t="s">
        <v>42</v>
      </c>
      <c r="D1439" s="1" t="s">
        <v>43</v>
      </c>
      <c r="E1439" s="1" t="s">
        <v>23</v>
      </c>
      <c r="F1439" s="1" t="s">
        <v>24</v>
      </c>
      <c r="G1439" s="1" t="s">
        <v>39</v>
      </c>
      <c r="H1439" s="2">
        <v>45318</v>
      </c>
      <c r="I1439" s="1" t="s">
        <v>26</v>
      </c>
      <c r="J1439" s="1" t="s">
        <v>1119</v>
      </c>
      <c r="K1439" s="1">
        <v>5</v>
      </c>
      <c r="L1439" s="1" t="s">
        <v>1481</v>
      </c>
      <c r="M1439" s="1">
        <v>3</v>
      </c>
      <c r="N1439" s="1">
        <v>934</v>
      </c>
      <c r="O1439" s="1">
        <v>20</v>
      </c>
      <c r="P1439" s="2">
        <v>45428</v>
      </c>
      <c r="Q1439" s="1"/>
    </row>
    <row r="1440" spans="1:17" x14ac:dyDescent="0.35">
      <c r="A1440" s="1" t="s">
        <v>1522</v>
      </c>
      <c r="B1440" s="1" t="s">
        <v>61</v>
      </c>
      <c r="C1440" s="1" t="s">
        <v>62</v>
      </c>
      <c r="D1440" s="1" t="s">
        <v>63</v>
      </c>
      <c r="E1440" s="1" t="s">
        <v>44</v>
      </c>
      <c r="F1440" s="1" t="s">
        <v>24</v>
      </c>
      <c r="G1440" s="1" t="s">
        <v>48</v>
      </c>
      <c r="H1440" s="2">
        <v>45361</v>
      </c>
      <c r="I1440" s="1" t="s">
        <v>26</v>
      </c>
      <c r="J1440" s="1" t="s">
        <v>1119</v>
      </c>
      <c r="K1440" s="1">
        <v>5</v>
      </c>
      <c r="L1440" s="1" t="s">
        <v>1481</v>
      </c>
      <c r="M1440" s="1">
        <v>3</v>
      </c>
      <c r="N1440" s="1">
        <v>858</v>
      </c>
      <c r="O1440" s="1">
        <v>40</v>
      </c>
      <c r="P1440" s="2">
        <v>45452</v>
      </c>
      <c r="Q1440" s="1"/>
    </row>
    <row r="1441" spans="1:17" x14ac:dyDescent="0.35">
      <c r="A1441" s="1" t="s">
        <v>1523</v>
      </c>
      <c r="B1441" s="1" t="s">
        <v>29</v>
      </c>
      <c r="C1441" s="1" t="s">
        <v>30</v>
      </c>
      <c r="D1441" s="1" t="s">
        <v>31</v>
      </c>
      <c r="E1441" s="1" t="s">
        <v>47</v>
      </c>
      <c r="F1441" s="1" t="s">
        <v>24</v>
      </c>
      <c r="G1441" s="1" t="s">
        <v>48</v>
      </c>
      <c r="H1441" s="2">
        <v>45426</v>
      </c>
      <c r="I1441" s="1" t="s">
        <v>26</v>
      </c>
      <c r="J1441" s="1" t="s">
        <v>1119</v>
      </c>
      <c r="K1441" s="1">
        <v>5</v>
      </c>
      <c r="L1441" s="1" t="s">
        <v>1481</v>
      </c>
      <c r="M1441" s="1">
        <v>3</v>
      </c>
      <c r="N1441" s="1">
        <v>857</v>
      </c>
      <c r="O1441" s="1">
        <v>50</v>
      </c>
      <c r="P1441" s="2">
        <v>45723</v>
      </c>
      <c r="Q1441" s="1"/>
    </row>
    <row r="1442" spans="1:17" x14ac:dyDescent="0.35">
      <c r="A1442" s="1" t="s">
        <v>1524</v>
      </c>
      <c r="B1442" s="1" t="s">
        <v>78</v>
      </c>
      <c r="C1442" s="1" t="s">
        <v>79</v>
      </c>
      <c r="D1442" s="1" t="s">
        <v>80</v>
      </c>
      <c r="E1442" s="1" t="s">
        <v>47</v>
      </c>
      <c r="F1442" s="1" t="s">
        <v>24</v>
      </c>
      <c r="G1442" s="1" t="s">
        <v>87</v>
      </c>
      <c r="H1442" s="2">
        <v>45408</v>
      </c>
      <c r="I1442" s="1" t="s">
        <v>26</v>
      </c>
      <c r="J1442" s="1" t="s">
        <v>1119</v>
      </c>
      <c r="K1442" s="1">
        <v>5</v>
      </c>
      <c r="L1442" s="1" t="s">
        <v>1481</v>
      </c>
      <c r="M1442" s="1">
        <v>3</v>
      </c>
      <c r="N1442" s="1">
        <v>995</v>
      </c>
      <c r="O1442" s="1">
        <v>80</v>
      </c>
      <c r="P1442" s="2">
        <v>45743</v>
      </c>
      <c r="Q1442" s="1"/>
    </row>
    <row r="1443" spans="1:17" x14ac:dyDescent="0.35">
      <c r="A1443" s="1" t="s">
        <v>1525</v>
      </c>
      <c r="B1443" s="1" t="s">
        <v>35</v>
      </c>
      <c r="C1443" s="1" t="s">
        <v>36</v>
      </c>
      <c r="D1443" s="1" t="s">
        <v>37</v>
      </c>
      <c r="E1443" s="1" t="s">
        <v>32</v>
      </c>
      <c r="F1443" s="1" t="s">
        <v>24</v>
      </c>
      <c r="G1443" s="1" t="s">
        <v>25</v>
      </c>
      <c r="H1443" s="2">
        <v>45429</v>
      </c>
      <c r="I1443" s="1" t="s">
        <v>66</v>
      </c>
      <c r="J1443" s="1" t="s">
        <v>1119</v>
      </c>
      <c r="K1443" s="1">
        <v>5</v>
      </c>
      <c r="L1443" s="1" t="s">
        <v>1481</v>
      </c>
      <c r="M1443" s="1">
        <v>3</v>
      </c>
      <c r="N1443" s="1">
        <v>1245</v>
      </c>
      <c r="O1443" s="1">
        <v>20</v>
      </c>
      <c r="P1443" s="2">
        <v>45599</v>
      </c>
      <c r="Q1443" s="1"/>
    </row>
    <row r="1444" spans="1:17" x14ac:dyDescent="0.35">
      <c r="A1444" s="1" t="s">
        <v>1526</v>
      </c>
      <c r="B1444" s="1" t="s">
        <v>29</v>
      </c>
      <c r="C1444" s="1" t="s">
        <v>30</v>
      </c>
      <c r="D1444" s="1" t="s">
        <v>31</v>
      </c>
      <c r="E1444" s="1" t="s">
        <v>44</v>
      </c>
      <c r="F1444" s="1" t="s">
        <v>24</v>
      </c>
      <c r="G1444" s="1" t="s">
        <v>48</v>
      </c>
      <c r="H1444" s="2">
        <v>45298</v>
      </c>
      <c r="I1444" s="1" t="s">
        <v>66</v>
      </c>
      <c r="J1444" s="1" t="s">
        <v>1119</v>
      </c>
      <c r="K1444" s="1">
        <v>5</v>
      </c>
      <c r="L1444" s="1" t="s">
        <v>1481</v>
      </c>
      <c r="M1444" s="1">
        <v>3</v>
      </c>
      <c r="N1444" s="1">
        <v>1970</v>
      </c>
      <c r="O1444" s="1">
        <v>40</v>
      </c>
      <c r="P1444" s="2">
        <v>45607</v>
      </c>
      <c r="Q1444" s="1"/>
    </row>
    <row r="1445" spans="1:17" x14ac:dyDescent="0.35">
      <c r="A1445" s="1" t="s">
        <v>1527</v>
      </c>
      <c r="B1445" s="1" t="s">
        <v>41</v>
      </c>
      <c r="C1445" s="1" t="s">
        <v>42</v>
      </c>
      <c r="D1445" s="1" t="s">
        <v>43</v>
      </c>
      <c r="E1445" s="1" t="s">
        <v>76</v>
      </c>
      <c r="F1445" s="1" t="s">
        <v>24</v>
      </c>
      <c r="G1445" s="1" t="s">
        <v>48</v>
      </c>
      <c r="H1445" s="2">
        <v>45379</v>
      </c>
      <c r="I1445" s="1" t="s">
        <v>49</v>
      </c>
      <c r="J1445" s="1" t="s">
        <v>1119</v>
      </c>
      <c r="K1445" s="1">
        <v>5</v>
      </c>
      <c r="L1445" s="1" t="s">
        <v>1481</v>
      </c>
      <c r="M1445" s="1">
        <v>3</v>
      </c>
      <c r="N1445" s="1">
        <v>1458</v>
      </c>
      <c r="O1445" s="1">
        <v>40</v>
      </c>
      <c r="P1445" s="2">
        <v>45657</v>
      </c>
      <c r="Q1445" s="1"/>
    </row>
    <row r="1446" spans="1:17" x14ac:dyDescent="0.35">
      <c r="A1446" s="1" t="s">
        <v>1528</v>
      </c>
      <c r="B1446" s="1" t="s">
        <v>35</v>
      </c>
      <c r="C1446" s="1" t="s">
        <v>36</v>
      </c>
      <c r="D1446" s="1" t="s">
        <v>37</v>
      </c>
      <c r="E1446" s="1" t="s">
        <v>38</v>
      </c>
      <c r="F1446" s="1" t="s">
        <v>24</v>
      </c>
      <c r="G1446" s="1" t="s">
        <v>48</v>
      </c>
      <c r="H1446" s="2">
        <v>45386</v>
      </c>
      <c r="I1446" s="1" t="s">
        <v>66</v>
      </c>
      <c r="J1446" s="1" t="s">
        <v>1119</v>
      </c>
      <c r="K1446" s="1">
        <v>5</v>
      </c>
      <c r="L1446" s="1" t="s">
        <v>1481</v>
      </c>
      <c r="M1446" s="1">
        <v>3</v>
      </c>
      <c r="N1446" s="1">
        <v>513</v>
      </c>
      <c r="O1446" s="1">
        <v>50</v>
      </c>
      <c r="P1446" s="2">
        <v>45528</v>
      </c>
      <c r="Q1446" s="1"/>
    </row>
    <row r="1447" spans="1:17" x14ac:dyDescent="0.35">
      <c r="A1447" s="1" t="s">
        <v>1529</v>
      </c>
      <c r="B1447" s="1" t="s">
        <v>61</v>
      </c>
      <c r="C1447" s="1" t="s">
        <v>62</v>
      </c>
      <c r="D1447" s="1" t="s">
        <v>63</v>
      </c>
      <c r="E1447" s="1" t="s">
        <v>23</v>
      </c>
      <c r="F1447" s="1" t="s">
        <v>24</v>
      </c>
      <c r="G1447" s="1" t="s">
        <v>85</v>
      </c>
      <c r="H1447" s="2">
        <v>45435</v>
      </c>
      <c r="I1447" s="1" t="s">
        <v>26</v>
      </c>
      <c r="J1447" s="1" t="s">
        <v>1119</v>
      </c>
      <c r="K1447" s="1">
        <v>5</v>
      </c>
      <c r="L1447" s="1" t="s">
        <v>1481</v>
      </c>
      <c r="M1447" s="1">
        <v>3</v>
      </c>
      <c r="N1447" s="1">
        <v>677</v>
      </c>
      <c r="O1447" s="1">
        <v>30</v>
      </c>
      <c r="P1447" s="2">
        <v>45683</v>
      </c>
      <c r="Q1447" s="1"/>
    </row>
    <row r="1448" spans="1:17" x14ac:dyDescent="0.35">
      <c r="A1448" s="1" t="s">
        <v>1530</v>
      </c>
      <c r="B1448" s="1" t="s">
        <v>78</v>
      </c>
      <c r="C1448" s="1" t="s">
        <v>79</v>
      </c>
      <c r="D1448" s="1" t="s">
        <v>80</v>
      </c>
      <c r="E1448" s="1" t="s">
        <v>44</v>
      </c>
      <c r="F1448" s="1" t="s">
        <v>24</v>
      </c>
      <c r="G1448" s="1" t="s">
        <v>74</v>
      </c>
      <c r="H1448" s="2">
        <v>45379</v>
      </c>
      <c r="I1448" s="1" t="s">
        <v>49</v>
      </c>
      <c r="J1448" s="1" t="s">
        <v>1119</v>
      </c>
      <c r="K1448" s="1">
        <v>5</v>
      </c>
      <c r="L1448" s="1" t="s">
        <v>1481</v>
      </c>
      <c r="M1448" s="1">
        <v>3</v>
      </c>
      <c r="N1448" s="1">
        <v>485</v>
      </c>
      <c r="O1448" s="1">
        <v>30</v>
      </c>
      <c r="P1448" s="2">
        <v>45493</v>
      </c>
      <c r="Q1448" s="1"/>
    </row>
    <row r="1449" spans="1:17" x14ac:dyDescent="0.35">
      <c r="A1449" s="1" t="s">
        <v>1531</v>
      </c>
      <c r="B1449" s="1" t="s">
        <v>61</v>
      </c>
      <c r="C1449" s="1" t="s">
        <v>62</v>
      </c>
      <c r="D1449" s="1" t="s">
        <v>63</v>
      </c>
      <c r="E1449" s="1" t="s">
        <v>38</v>
      </c>
      <c r="F1449" s="1" t="s">
        <v>24</v>
      </c>
      <c r="G1449" s="1" t="s">
        <v>74</v>
      </c>
      <c r="H1449" s="2">
        <v>45373</v>
      </c>
      <c r="I1449" s="1" t="s">
        <v>66</v>
      </c>
      <c r="J1449" s="1" t="s">
        <v>1119</v>
      </c>
      <c r="K1449" s="1">
        <v>5</v>
      </c>
      <c r="L1449" s="1" t="s">
        <v>1481</v>
      </c>
      <c r="M1449" s="1">
        <v>3</v>
      </c>
      <c r="N1449" s="1">
        <v>429</v>
      </c>
      <c r="O1449" s="1">
        <v>20</v>
      </c>
      <c r="P1449" s="2">
        <v>45434</v>
      </c>
      <c r="Q1449" s="1"/>
    </row>
    <row r="1450" spans="1:17" x14ac:dyDescent="0.35">
      <c r="A1450" s="1" t="s">
        <v>1532</v>
      </c>
      <c r="B1450" s="1" t="s">
        <v>51</v>
      </c>
      <c r="C1450" s="1" t="s">
        <v>52</v>
      </c>
      <c r="D1450" s="1" t="s">
        <v>53</v>
      </c>
      <c r="E1450" s="1" t="s">
        <v>120</v>
      </c>
      <c r="F1450" s="1" t="s">
        <v>24</v>
      </c>
      <c r="G1450" s="1" t="s">
        <v>59</v>
      </c>
      <c r="H1450" s="2">
        <v>45313</v>
      </c>
      <c r="I1450" s="1" t="s">
        <v>49</v>
      </c>
      <c r="J1450" s="1" t="s">
        <v>1119</v>
      </c>
      <c r="K1450" s="1">
        <v>5</v>
      </c>
      <c r="L1450" s="1" t="s">
        <v>1481</v>
      </c>
      <c r="M1450" s="1">
        <v>3</v>
      </c>
      <c r="N1450" s="1">
        <v>1347</v>
      </c>
      <c r="O1450" s="1">
        <v>40</v>
      </c>
      <c r="P1450" s="2">
        <v>45652</v>
      </c>
      <c r="Q1450" s="1"/>
    </row>
    <row r="1451" spans="1:17" x14ac:dyDescent="0.35">
      <c r="A1451" s="1" t="s">
        <v>1533</v>
      </c>
      <c r="B1451" s="1" t="s">
        <v>61</v>
      </c>
      <c r="C1451" s="1" t="s">
        <v>62</v>
      </c>
      <c r="D1451" s="1" t="s">
        <v>63</v>
      </c>
      <c r="E1451" s="1" t="s">
        <v>47</v>
      </c>
      <c r="F1451" s="1" t="s">
        <v>24</v>
      </c>
      <c r="G1451" s="1" t="s">
        <v>59</v>
      </c>
      <c r="H1451" s="2">
        <v>45440</v>
      </c>
      <c r="I1451" s="1" t="s">
        <v>26</v>
      </c>
      <c r="J1451" s="1" t="s">
        <v>1119</v>
      </c>
      <c r="K1451" s="1">
        <v>5</v>
      </c>
      <c r="L1451" s="1" t="s">
        <v>1481</v>
      </c>
      <c r="M1451" s="1">
        <v>3</v>
      </c>
      <c r="N1451" s="1">
        <v>1029</v>
      </c>
      <c r="O1451" s="1">
        <v>20</v>
      </c>
      <c r="P1451" s="2">
        <v>45477</v>
      </c>
      <c r="Q1451" s="1"/>
    </row>
    <row r="1452" spans="1:17" x14ac:dyDescent="0.35">
      <c r="A1452" s="1" t="s">
        <v>1534</v>
      </c>
      <c r="B1452" s="1" t="s">
        <v>78</v>
      </c>
      <c r="C1452" s="1" t="s">
        <v>79</v>
      </c>
      <c r="D1452" s="1" t="s">
        <v>80</v>
      </c>
      <c r="E1452" s="1" t="s">
        <v>64</v>
      </c>
      <c r="F1452" s="1" t="s">
        <v>24</v>
      </c>
      <c r="G1452" s="1" t="s">
        <v>48</v>
      </c>
      <c r="H1452" s="2">
        <v>45349</v>
      </c>
      <c r="I1452" s="1" t="s">
        <v>66</v>
      </c>
      <c r="J1452" s="1" t="s">
        <v>1119</v>
      </c>
      <c r="K1452" s="1">
        <v>5</v>
      </c>
      <c r="L1452" s="1" t="s">
        <v>1481</v>
      </c>
      <c r="M1452" s="1">
        <v>3</v>
      </c>
      <c r="N1452" s="1">
        <v>1989</v>
      </c>
      <c r="O1452" s="1">
        <v>60</v>
      </c>
      <c r="P1452" s="2">
        <v>45403</v>
      </c>
      <c r="Q1452" s="1"/>
    </row>
    <row r="1453" spans="1:17" x14ac:dyDescent="0.35">
      <c r="A1453" s="1" t="s">
        <v>1535</v>
      </c>
      <c r="B1453" s="1" t="s">
        <v>41</v>
      </c>
      <c r="C1453" s="1" t="s">
        <v>42</v>
      </c>
      <c r="D1453" s="1" t="s">
        <v>43</v>
      </c>
      <c r="E1453" s="1" t="s">
        <v>84</v>
      </c>
      <c r="F1453" s="1" t="s">
        <v>24</v>
      </c>
      <c r="G1453" s="1" t="s">
        <v>25</v>
      </c>
      <c r="H1453" s="2">
        <v>45366</v>
      </c>
      <c r="I1453" s="1" t="s">
        <v>26</v>
      </c>
      <c r="J1453" s="1" t="s">
        <v>1119</v>
      </c>
      <c r="K1453" s="1">
        <v>5</v>
      </c>
      <c r="L1453" s="1" t="s">
        <v>1481</v>
      </c>
      <c r="M1453" s="1">
        <v>3</v>
      </c>
      <c r="N1453" s="1">
        <v>292</v>
      </c>
      <c r="O1453" s="1">
        <v>30</v>
      </c>
      <c r="P1453" s="2">
        <v>45391</v>
      </c>
      <c r="Q1453" s="1"/>
    </row>
    <row r="1454" spans="1:17" x14ac:dyDescent="0.35">
      <c r="A1454" s="1" t="s">
        <v>1536</v>
      </c>
      <c r="B1454" s="1" t="s">
        <v>71</v>
      </c>
      <c r="C1454" s="1" t="s">
        <v>72</v>
      </c>
      <c r="D1454" s="1" t="s">
        <v>73</v>
      </c>
      <c r="E1454" s="1" t="s">
        <v>124</v>
      </c>
      <c r="F1454" s="1" t="s">
        <v>24</v>
      </c>
      <c r="G1454" s="1" t="s">
        <v>39</v>
      </c>
      <c r="H1454" s="2">
        <v>45443</v>
      </c>
      <c r="I1454" s="1" t="s">
        <v>26</v>
      </c>
      <c r="J1454" s="1" t="s">
        <v>1119</v>
      </c>
      <c r="K1454" s="1">
        <v>5</v>
      </c>
      <c r="L1454" s="1" t="s">
        <v>1481</v>
      </c>
      <c r="M1454" s="1">
        <v>3</v>
      </c>
      <c r="N1454" s="1">
        <v>1476</v>
      </c>
      <c r="O1454" s="1">
        <v>100</v>
      </c>
      <c r="P1454" s="2">
        <v>45616</v>
      </c>
      <c r="Q1454" s="1"/>
    </row>
    <row r="1455" spans="1:17" x14ac:dyDescent="0.35">
      <c r="A1455" s="1" t="s">
        <v>1537</v>
      </c>
      <c r="B1455" s="1" t="s">
        <v>41</v>
      </c>
      <c r="C1455" s="1" t="s">
        <v>42</v>
      </c>
      <c r="D1455" s="1" t="s">
        <v>43</v>
      </c>
      <c r="E1455" s="1" t="s">
        <v>23</v>
      </c>
      <c r="F1455" s="1" t="s">
        <v>24</v>
      </c>
      <c r="G1455" s="1" t="s">
        <v>25</v>
      </c>
      <c r="H1455" s="2">
        <v>45429</v>
      </c>
      <c r="I1455" s="1" t="s">
        <v>66</v>
      </c>
      <c r="J1455" s="1" t="s">
        <v>1119</v>
      </c>
      <c r="K1455" s="1">
        <v>5</v>
      </c>
      <c r="L1455" s="1" t="s">
        <v>1481</v>
      </c>
      <c r="M1455" s="1">
        <v>3</v>
      </c>
      <c r="N1455" s="1">
        <v>384</v>
      </c>
      <c r="O1455" s="1">
        <v>90</v>
      </c>
      <c r="P1455" s="2">
        <v>45644</v>
      </c>
      <c r="Q1455" s="1"/>
    </row>
    <row r="1456" spans="1:17" x14ac:dyDescent="0.35">
      <c r="A1456" s="1" t="s">
        <v>1538</v>
      </c>
      <c r="B1456" s="1" t="s">
        <v>61</v>
      </c>
      <c r="C1456" s="1" t="s">
        <v>62</v>
      </c>
      <c r="D1456" s="1" t="s">
        <v>63</v>
      </c>
      <c r="E1456" s="1" t="s">
        <v>103</v>
      </c>
      <c r="F1456" s="1" t="s">
        <v>24</v>
      </c>
      <c r="G1456" s="1" t="s">
        <v>87</v>
      </c>
      <c r="H1456" s="2">
        <v>45331</v>
      </c>
      <c r="I1456" s="1" t="s">
        <v>49</v>
      </c>
      <c r="J1456" s="1" t="s">
        <v>1119</v>
      </c>
      <c r="K1456" s="1">
        <v>5</v>
      </c>
      <c r="L1456" s="1" t="s">
        <v>1481</v>
      </c>
      <c r="M1456" s="1">
        <v>3</v>
      </c>
      <c r="N1456" s="1">
        <v>1199</v>
      </c>
      <c r="O1456" s="1">
        <v>10</v>
      </c>
      <c r="P1456" s="2">
        <v>45486</v>
      </c>
      <c r="Q1456" s="1"/>
    </row>
    <row r="1457" spans="1:17" x14ac:dyDescent="0.35">
      <c r="A1457" s="1" t="s">
        <v>1539</v>
      </c>
      <c r="B1457" s="1" t="s">
        <v>61</v>
      </c>
      <c r="C1457" s="1" t="s">
        <v>62</v>
      </c>
      <c r="D1457" s="1" t="s">
        <v>63</v>
      </c>
      <c r="E1457" s="1" t="s">
        <v>47</v>
      </c>
      <c r="F1457" s="1" t="s">
        <v>24</v>
      </c>
      <c r="G1457" s="1" t="s">
        <v>87</v>
      </c>
      <c r="H1457" s="2">
        <v>45324</v>
      </c>
      <c r="I1457" s="1" t="s">
        <v>26</v>
      </c>
      <c r="J1457" s="1" t="s">
        <v>1119</v>
      </c>
      <c r="K1457" s="1">
        <v>5</v>
      </c>
      <c r="L1457" s="1" t="s">
        <v>1481</v>
      </c>
      <c r="M1457" s="1">
        <v>3</v>
      </c>
      <c r="N1457" s="1">
        <v>1984</v>
      </c>
      <c r="O1457" s="1">
        <v>20</v>
      </c>
      <c r="P1457" s="2">
        <v>45544</v>
      </c>
      <c r="Q1457" s="1"/>
    </row>
    <row r="1458" spans="1:17" x14ac:dyDescent="0.35">
      <c r="A1458" s="1" t="s">
        <v>1540</v>
      </c>
      <c r="B1458" s="1" t="s">
        <v>61</v>
      </c>
      <c r="C1458" s="1" t="s">
        <v>62</v>
      </c>
      <c r="D1458" s="1" t="s">
        <v>63</v>
      </c>
      <c r="E1458" s="1" t="s">
        <v>100</v>
      </c>
      <c r="F1458" s="1" t="s">
        <v>24</v>
      </c>
      <c r="G1458" s="1" t="s">
        <v>48</v>
      </c>
      <c r="H1458" s="2">
        <v>45426</v>
      </c>
      <c r="I1458" s="1" t="s">
        <v>26</v>
      </c>
      <c r="J1458" s="1" t="s">
        <v>1119</v>
      </c>
      <c r="K1458" s="1">
        <v>5</v>
      </c>
      <c r="L1458" s="1" t="s">
        <v>1481</v>
      </c>
      <c r="M1458" s="1">
        <v>3</v>
      </c>
      <c r="N1458" s="1">
        <v>207</v>
      </c>
      <c r="O1458" s="1">
        <v>20</v>
      </c>
      <c r="P1458" s="2">
        <v>45526</v>
      </c>
      <c r="Q1458" s="1"/>
    </row>
    <row r="1459" spans="1:17" x14ac:dyDescent="0.35">
      <c r="A1459" s="1" t="s">
        <v>1541</v>
      </c>
      <c r="B1459" s="1" t="s">
        <v>35</v>
      </c>
      <c r="C1459" s="1" t="s">
        <v>36</v>
      </c>
      <c r="D1459" s="1" t="s">
        <v>37</v>
      </c>
      <c r="E1459" s="1" t="s">
        <v>64</v>
      </c>
      <c r="F1459" s="1" t="s">
        <v>24</v>
      </c>
      <c r="G1459" s="1" t="s">
        <v>25</v>
      </c>
      <c r="H1459" s="2">
        <v>45344</v>
      </c>
      <c r="I1459" s="1" t="s">
        <v>26</v>
      </c>
      <c r="J1459" s="1" t="s">
        <v>1119</v>
      </c>
      <c r="K1459" s="1">
        <v>5</v>
      </c>
      <c r="L1459" s="1" t="s">
        <v>1481</v>
      </c>
      <c r="M1459" s="1">
        <v>3</v>
      </c>
      <c r="N1459" s="1">
        <v>691</v>
      </c>
      <c r="O1459" s="1">
        <v>30</v>
      </c>
      <c r="P1459" s="2">
        <v>45621</v>
      </c>
      <c r="Q1459" s="1"/>
    </row>
    <row r="1460" spans="1:17" x14ac:dyDescent="0.35">
      <c r="A1460" s="1" t="s">
        <v>1542</v>
      </c>
      <c r="B1460" s="1" t="s">
        <v>56</v>
      </c>
      <c r="C1460" s="1" t="s">
        <v>57</v>
      </c>
      <c r="D1460" s="1" t="s">
        <v>58</v>
      </c>
      <c r="E1460" s="1" t="s">
        <v>120</v>
      </c>
      <c r="F1460" s="1" t="s">
        <v>24</v>
      </c>
      <c r="G1460" s="1" t="s">
        <v>59</v>
      </c>
      <c r="H1460" s="2">
        <v>45377</v>
      </c>
      <c r="I1460" s="1" t="s">
        <v>66</v>
      </c>
      <c r="J1460" s="1" t="s">
        <v>1119</v>
      </c>
      <c r="K1460" s="1">
        <v>5</v>
      </c>
      <c r="L1460" s="1" t="s">
        <v>1481</v>
      </c>
      <c r="M1460" s="1">
        <v>3</v>
      </c>
      <c r="N1460" s="1">
        <v>1155</v>
      </c>
      <c r="O1460" s="1">
        <v>50</v>
      </c>
      <c r="P1460" s="2">
        <v>45399</v>
      </c>
      <c r="Q1460" s="1"/>
    </row>
    <row r="1461" spans="1:17" x14ac:dyDescent="0.35">
      <c r="A1461" s="1" t="s">
        <v>1543</v>
      </c>
      <c r="B1461" s="1" t="s">
        <v>71</v>
      </c>
      <c r="C1461" s="1" t="s">
        <v>72</v>
      </c>
      <c r="D1461" s="1" t="s">
        <v>73</v>
      </c>
      <c r="E1461" s="1" t="s">
        <v>38</v>
      </c>
      <c r="F1461" s="1" t="s">
        <v>24</v>
      </c>
      <c r="G1461" s="1" t="s">
        <v>59</v>
      </c>
      <c r="H1461" s="2">
        <v>45408</v>
      </c>
      <c r="I1461" s="1" t="s">
        <v>26</v>
      </c>
      <c r="J1461" s="1" t="s">
        <v>1119</v>
      </c>
      <c r="K1461" s="1">
        <v>5</v>
      </c>
      <c r="L1461" s="1" t="s">
        <v>1481</v>
      </c>
      <c r="M1461" s="1">
        <v>3</v>
      </c>
      <c r="N1461" s="1">
        <v>361</v>
      </c>
      <c r="O1461" s="1">
        <v>20</v>
      </c>
      <c r="P1461" s="2">
        <v>45441</v>
      </c>
      <c r="Q1461" s="1"/>
    </row>
    <row r="1462" spans="1:17" x14ac:dyDescent="0.35">
      <c r="A1462" s="1" t="s">
        <v>1544</v>
      </c>
      <c r="B1462" s="1" t="s">
        <v>41</v>
      </c>
      <c r="C1462" s="1" t="s">
        <v>42</v>
      </c>
      <c r="D1462" s="1" t="s">
        <v>43</v>
      </c>
      <c r="E1462" s="1" t="s">
        <v>64</v>
      </c>
      <c r="F1462" s="1" t="s">
        <v>24</v>
      </c>
      <c r="G1462" s="1" t="s">
        <v>48</v>
      </c>
      <c r="H1462" s="2">
        <v>45326</v>
      </c>
      <c r="I1462" s="1" t="s">
        <v>49</v>
      </c>
      <c r="J1462" s="1" t="s">
        <v>1119</v>
      </c>
      <c r="K1462" s="1">
        <v>5</v>
      </c>
      <c r="L1462" s="1" t="s">
        <v>1481</v>
      </c>
      <c r="M1462" s="1">
        <v>3</v>
      </c>
      <c r="N1462" s="1">
        <v>1522</v>
      </c>
      <c r="O1462" s="1">
        <v>20</v>
      </c>
      <c r="P1462" s="2">
        <v>45632</v>
      </c>
      <c r="Q1462" s="1"/>
    </row>
    <row r="1463" spans="1:17" x14ac:dyDescent="0.35">
      <c r="A1463" s="1" t="s">
        <v>1545</v>
      </c>
      <c r="B1463" s="1" t="s">
        <v>20</v>
      </c>
      <c r="C1463" s="1" t="s">
        <v>21</v>
      </c>
      <c r="D1463" s="1" t="s">
        <v>22</v>
      </c>
      <c r="E1463" s="1" t="s">
        <v>103</v>
      </c>
      <c r="F1463" s="1" t="s">
        <v>24</v>
      </c>
      <c r="G1463" s="1" t="s">
        <v>59</v>
      </c>
      <c r="H1463" s="2">
        <v>45389</v>
      </c>
      <c r="I1463" s="1" t="s">
        <v>26</v>
      </c>
      <c r="J1463" s="1" t="s">
        <v>1119</v>
      </c>
      <c r="K1463" s="1">
        <v>5</v>
      </c>
      <c r="L1463" s="1" t="s">
        <v>1481</v>
      </c>
      <c r="M1463" s="1">
        <v>3</v>
      </c>
      <c r="N1463" s="1">
        <v>545</v>
      </c>
      <c r="O1463" s="1">
        <v>60</v>
      </c>
      <c r="P1463" s="2">
        <v>45540</v>
      </c>
      <c r="Q1463" s="1"/>
    </row>
    <row r="1464" spans="1:17" x14ac:dyDescent="0.35">
      <c r="A1464" s="1" t="s">
        <v>1546</v>
      </c>
      <c r="B1464" s="1" t="s">
        <v>56</v>
      </c>
      <c r="C1464" s="1" t="s">
        <v>57</v>
      </c>
      <c r="D1464" s="1" t="s">
        <v>58</v>
      </c>
      <c r="E1464" s="1" t="s">
        <v>23</v>
      </c>
      <c r="F1464" s="1" t="s">
        <v>24</v>
      </c>
      <c r="G1464" s="1" t="s">
        <v>48</v>
      </c>
      <c r="H1464" s="2">
        <v>45423</v>
      </c>
      <c r="I1464" s="1" t="s">
        <v>26</v>
      </c>
      <c r="J1464" s="1" t="s">
        <v>1119</v>
      </c>
      <c r="K1464" s="1">
        <v>5</v>
      </c>
      <c r="L1464" s="1" t="s">
        <v>1481</v>
      </c>
      <c r="M1464" s="1">
        <v>3</v>
      </c>
      <c r="N1464" s="1">
        <v>1246</v>
      </c>
      <c r="O1464" s="1">
        <v>80</v>
      </c>
      <c r="P1464" s="2">
        <v>45598</v>
      </c>
      <c r="Q1464" s="1"/>
    </row>
    <row r="1465" spans="1:17" x14ac:dyDescent="0.35">
      <c r="A1465" s="1" t="s">
        <v>1547</v>
      </c>
      <c r="B1465" s="1" t="s">
        <v>78</v>
      </c>
      <c r="C1465" s="1" t="s">
        <v>79</v>
      </c>
      <c r="D1465" s="1" t="s">
        <v>80</v>
      </c>
      <c r="E1465" s="1" t="s">
        <v>68</v>
      </c>
      <c r="F1465" s="1" t="s">
        <v>24</v>
      </c>
      <c r="G1465" s="1" t="s">
        <v>48</v>
      </c>
      <c r="H1465" s="2">
        <v>45319</v>
      </c>
      <c r="I1465" s="1" t="s">
        <v>26</v>
      </c>
      <c r="J1465" s="1" t="s">
        <v>1119</v>
      </c>
      <c r="K1465" s="1">
        <v>5</v>
      </c>
      <c r="L1465" s="1" t="s">
        <v>1481</v>
      </c>
      <c r="M1465" s="1">
        <v>3</v>
      </c>
      <c r="N1465" s="1">
        <v>1123</v>
      </c>
      <c r="O1465" s="1">
        <v>30</v>
      </c>
      <c r="P1465" s="2">
        <v>45392</v>
      </c>
      <c r="Q1465" s="1"/>
    </row>
    <row r="1466" spans="1:17" x14ac:dyDescent="0.35">
      <c r="A1466" s="1" t="s">
        <v>1548</v>
      </c>
      <c r="B1466" s="1" t="s">
        <v>20</v>
      </c>
      <c r="C1466" s="1" t="s">
        <v>21</v>
      </c>
      <c r="D1466" s="1" t="s">
        <v>22</v>
      </c>
      <c r="E1466" s="1" t="s">
        <v>120</v>
      </c>
      <c r="F1466" s="1" t="s">
        <v>24</v>
      </c>
      <c r="G1466" s="1" t="s">
        <v>39</v>
      </c>
      <c r="H1466" s="2">
        <v>45402</v>
      </c>
      <c r="I1466" s="1" t="s">
        <v>26</v>
      </c>
      <c r="J1466" s="1" t="s">
        <v>1119</v>
      </c>
      <c r="K1466" s="1">
        <v>5</v>
      </c>
      <c r="L1466" s="1" t="s">
        <v>1481</v>
      </c>
      <c r="M1466" s="1">
        <v>3</v>
      </c>
      <c r="N1466" s="1">
        <v>1527</v>
      </c>
      <c r="O1466" s="1">
        <v>60</v>
      </c>
      <c r="P1466" s="2">
        <v>45494</v>
      </c>
      <c r="Q1466" s="1"/>
    </row>
    <row r="1467" spans="1:17" x14ac:dyDescent="0.35">
      <c r="A1467" s="1" t="s">
        <v>1549</v>
      </c>
      <c r="B1467" s="1" t="s">
        <v>41</v>
      </c>
      <c r="C1467" s="1" t="s">
        <v>42</v>
      </c>
      <c r="D1467" s="1" t="s">
        <v>43</v>
      </c>
      <c r="E1467" s="1" t="s">
        <v>54</v>
      </c>
      <c r="F1467" s="1" t="s">
        <v>24</v>
      </c>
      <c r="G1467" s="1" t="s">
        <v>74</v>
      </c>
      <c r="H1467" s="2">
        <v>45344</v>
      </c>
      <c r="I1467" s="1" t="s">
        <v>66</v>
      </c>
      <c r="J1467" s="1" t="s">
        <v>1119</v>
      </c>
      <c r="K1467" s="1">
        <v>5</v>
      </c>
      <c r="L1467" s="1" t="s">
        <v>1481</v>
      </c>
      <c r="M1467" s="1">
        <v>3</v>
      </c>
      <c r="N1467" s="1">
        <v>974</v>
      </c>
      <c r="O1467" s="1">
        <v>50</v>
      </c>
      <c r="P1467" s="2">
        <v>45638</v>
      </c>
      <c r="Q1467" s="1"/>
    </row>
    <row r="1468" spans="1:17" x14ac:dyDescent="0.35">
      <c r="A1468" s="1" t="s">
        <v>1550</v>
      </c>
      <c r="B1468" s="1" t="s">
        <v>35</v>
      </c>
      <c r="C1468" s="1" t="s">
        <v>36</v>
      </c>
      <c r="D1468" s="1" t="s">
        <v>37</v>
      </c>
      <c r="E1468" s="1" t="s">
        <v>44</v>
      </c>
      <c r="F1468" s="1" t="s">
        <v>24</v>
      </c>
      <c r="G1468" s="1" t="s">
        <v>59</v>
      </c>
      <c r="H1468" s="2">
        <v>45377</v>
      </c>
      <c r="I1468" s="1" t="s">
        <v>66</v>
      </c>
      <c r="J1468" s="1" t="s">
        <v>1119</v>
      </c>
      <c r="K1468" s="1">
        <v>5</v>
      </c>
      <c r="L1468" s="1" t="s">
        <v>1481</v>
      </c>
      <c r="M1468" s="1">
        <v>3</v>
      </c>
      <c r="N1468" s="1">
        <v>1840</v>
      </c>
      <c r="O1468" s="1">
        <v>70</v>
      </c>
      <c r="P1468" s="2">
        <v>45461</v>
      </c>
      <c r="Q1468" s="1"/>
    </row>
    <row r="1469" spans="1:17" x14ac:dyDescent="0.35">
      <c r="A1469" s="1" t="s">
        <v>1551</v>
      </c>
      <c r="B1469" s="1" t="s">
        <v>41</v>
      </c>
      <c r="C1469" s="1" t="s">
        <v>42</v>
      </c>
      <c r="D1469" s="1" t="s">
        <v>43</v>
      </c>
      <c r="E1469" s="1" t="s">
        <v>32</v>
      </c>
      <c r="F1469" s="1" t="s">
        <v>24</v>
      </c>
      <c r="G1469" s="1" t="s">
        <v>25</v>
      </c>
      <c r="H1469" s="2">
        <v>45379</v>
      </c>
      <c r="I1469" s="1" t="s">
        <v>66</v>
      </c>
      <c r="J1469" s="1" t="s">
        <v>1119</v>
      </c>
      <c r="K1469" s="1">
        <v>5</v>
      </c>
      <c r="L1469" s="1" t="s">
        <v>1481</v>
      </c>
      <c r="M1469" s="1">
        <v>3</v>
      </c>
      <c r="N1469" s="1">
        <v>1970</v>
      </c>
      <c r="O1469" s="1">
        <v>50</v>
      </c>
      <c r="P1469" s="2">
        <v>45607</v>
      </c>
      <c r="Q1469" s="1"/>
    </row>
    <row r="1470" spans="1:17" x14ac:dyDescent="0.35">
      <c r="A1470" s="1" t="s">
        <v>1552</v>
      </c>
      <c r="B1470" s="1" t="s">
        <v>56</v>
      </c>
      <c r="C1470" s="1" t="s">
        <v>57</v>
      </c>
      <c r="D1470" s="1" t="s">
        <v>58</v>
      </c>
      <c r="E1470" s="1" t="s">
        <v>47</v>
      </c>
      <c r="F1470" s="1" t="s">
        <v>24</v>
      </c>
      <c r="G1470" s="1" t="s">
        <v>48</v>
      </c>
      <c r="H1470" s="2">
        <v>45394</v>
      </c>
      <c r="I1470" s="1" t="s">
        <v>66</v>
      </c>
      <c r="J1470" s="1" t="s">
        <v>1119</v>
      </c>
      <c r="K1470" s="1">
        <v>5</v>
      </c>
      <c r="L1470" s="1" t="s">
        <v>1481</v>
      </c>
      <c r="M1470" s="1">
        <v>3</v>
      </c>
      <c r="N1470" s="1">
        <v>1803</v>
      </c>
      <c r="O1470" s="1">
        <v>20</v>
      </c>
      <c r="P1470" s="2">
        <v>45468</v>
      </c>
      <c r="Q1470" s="1"/>
    </row>
    <row r="1471" spans="1:17" x14ac:dyDescent="0.35">
      <c r="A1471" s="1" t="s">
        <v>1553</v>
      </c>
      <c r="B1471" s="1" t="s">
        <v>56</v>
      </c>
      <c r="C1471" s="1" t="s">
        <v>57</v>
      </c>
      <c r="D1471" s="1" t="s">
        <v>58</v>
      </c>
      <c r="E1471" s="1" t="s">
        <v>44</v>
      </c>
      <c r="F1471" s="1" t="s">
        <v>24</v>
      </c>
      <c r="G1471" s="1" t="s">
        <v>39</v>
      </c>
      <c r="H1471" s="2">
        <v>45296</v>
      </c>
      <c r="I1471" s="1" t="s">
        <v>66</v>
      </c>
      <c r="J1471" s="1" t="s">
        <v>1119</v>
      </c>
      <c r="K1471" s="1">
        <v>5</v>
      </c>
      <c r="L1471" s="1" t="s">
        <v>1481</v>
      </c>
      <c r="M1471" s="1">
        <v>3</v>
      </c>
      <c r="N1471" s="1">
        <v>1086</v>
      </c>
      <c r="O1471" s="1">
        <v>80</v>
      </c>
      <c r="P1471" s="2">
        <v>45563</v>
      </c>
      <c r="Q1471" s="1"/>
    </row>
    <row r="1472" spans="1:17" x14ac:dyDescent="0.35">
      <c r="A1472" s="1" t="s">
        <v>1554</v>
      </c>
      <c r="B1472" s="1" t="s">
        <v>20</v>
      </c>
      <c r="C1472" s="1" t="s">
        <v>21</v>
      </c>
      <c r="D1472" s="1" t="s">
        <v>22</v>
      </c>
      <c r="E1472" s="1" t="s">
        <v>23</v>
      </c>
      <c r="F1472" s="1" t="s">
        <v>127</v>
      </c>
      <c r="G1472" s="1" t="s">
        <v>39</v>
      </c>
      <c r="H1472" s="2">
        <v>45306</v>
      </c>
      <c r="I1472" s="1" t="s">
        <v>66</v>
      </c>
      <c r="J1472" s="1" t="s">
        <v>1119</v>
      </c>
      <c r="K1472" s="1">
        <v>5</v>
      </c>
      <c r="L1472" s="1" t="s">
        <v>1481</v>
      </c>
      <c r="M1472" s="1">
        <v>3</v>
      </c>
      <c r="N1472" s="1">
        <v>904</v>
      </c>
      <c r="O1472" s="1">
        <v>50</v>
      </c>
      <c r="P1472" s="2">
        <v>45410</v>
      </c>
      <c r="Q1472" s="1"/>
    </row>
    <row r="1473" spans="1:17" x14ac:dyDescent="0.35">
      <c r="A1473" s="1" t="s">
        <v>1555</v>
      </c>
      <c r="B1473" s="1" t="s">
        <v>35</v>
      </c>
      <c r="C1473" s="1" t="s">
        <v>36</v>
      </c>
      <c r="D1473" s="1" t="s">
        <v>37</v>
      </c>
      <c r="E1473" s="1" t="s">
        <v>76</v>
      </c>
      <c r="F1473" s="1" t="s">
        <v>127</v>
      </c>
      <c r="G1473" s="1" t="s">
        <v>74</v>
      </c>
      <c r="H1473" s="2">
        <v>45382</v>
      </c>
      <c r="I1473" s="1" t="s">
        <v>49</v>
      </c>
      <c r="J1473" s="1" t="s">
        <v>1119</v>
      </c>
      <c r="K1473" s="1">
        <v>5</v>
      </c>
      <c r="L1473" s="1" t="s">
        <v>1481</v>
      </c>
      <c r="M1473" s="1">
        <v>3</v>
      </c>
      <c r="N1473" s="1">
        <v>357</v>
      </c>
      <c r="O1473" s="1">
        <v>40</v>
      </c>
      <c r="P1473" s="2">
        <v>45577</v>
      </c>
      <c r="Q1473" s="1"/>
    </row>
    <row r="1474" spans="1:17" x14ac:dyDescent="0.35">
      <c r="A1474" s="1" t="s">
        <v>1556</v>
      </c>
      <c r="B1474" s="1" t="s">
        <v>35</v>
      </c>
      <c r="C1474" s="1" t="s">
        <v>36</v>
      </c>
      <c r="D1474" s="1" t="s">
        <v>37</v>
      </c>
      <c r="E1474" s="1" t="s">
        <v>124</v>
      </c>
      <c r="F1474" s="1" t="s">
        <v>127</v>
      </c>
      <c r="G1474" s="1" t="s">
        <v>87</v>
      </c>
      <c r="H1474" s="2">
        <v>45313</v>
      </c>
      <c r="I1474" s="1" t="s">
        <v>66</v>
      </c>
      <c r="J1474" s="1" t="s">
        <v>1119</v>
      </c>
      <c r="K1474" s="1">
        <v>5</v>
      </c>
      <c r="L1474" s="1" t="s">
        <v>1481</v>
      </c>
      <c r="M1474" s="1">
        <v>3</v>
      </c>
      <c r="N1474" s="1">
        <v>1158</v>
      </c>
      <c r="O1474" s="1">
        <v>40</v>
      </c>
      <c r="P1474" s="2">
        <v>45462</v>
      </c>
      <c r="Q1474" s="1"/>
    </row>
    <row r="1475" spans="1:17" x14ac:dyDescent="0.35">
      <c r="A1475" s="1" t="s">
        <v>1557</v>
      </c>
      <c r="B1475" s="1" t="s">
        <v>29</v>
      </c>
      <c r="C1475" s="1" t="s">
        <v>30</v>
      </c>
      <c r="D1475" s="1" t="s">
        <v>31</v>
      </c>
      <c r="E1475" s="1" t="s">
        <v>84</v>
      </c>
      <c r="F1475" s="1" t="s">
        <v>127</v>
      </c>
      <c r="G1475" s="1" t="s">
        <v>74</v>
      </c>
      <c r="H1475" s="2">
        <v>45413</v>
      </c>
      <c r="I1475" s="1" t="s">
        <v>66</v>
      </c>
      <c r="J1475" s="1" t="s">
        <v>1119</v>
      </c>
      <c r="K1475" s="1">
        <v>5</v>
      </c>
      <c r="L1475" s="1" t="s">
        <v>1481</v>
      </c>
      <c r="M1475" s="1">
        <v>3</v>
      </c>
      <c r="N1475" s="1">
        <v>830</v>
      </c>
      <c r="O1475" s="1">
        <v>100</v>
      </c>
      <c r="P1475" s="2">
        <v>45498</v>
      </c>
      <c r="Q1475" s="1"/>
    </row>
    <row r="1476" spans="1:17" x14ac:dyDescent="0.35">
      <c r="A1476" s="1" t="s">
        <v>1558</v>
      </c>
      <c r="B1476" s="1" t="s">
        <v>71</v>
      </c>
      <c r="C1476" s="1" t="s">
        <v>72</v>
      </c>
      <c r="D1476" s="1" t="s">
        <v>73</v>
      </c>
      <c r="E1476" s="1" t="s">
        <v>54</v>
      </c>
      <c r="F1476" s="1" t="s">
        <v>127</v>
      </c>
      <c r="G1476" s="1" t="s">
        <v>48</v>
      </c>
      <c r="H1476" s="2">
        <v>45316</v>
      </c>
      <c r="I1476" s="1" t="s">
        <v>26</v>
      </c>
      <c r="J1476" s="1" t="s">
        <v>1119</v>
      </c>
      <c r="K1476" s="1">
        <v>5</v>
      </c>
      <c r="L1476" s="1" t="s">
        <v>1481</v>
      </c>
      <c r="M1476" s="1">
        <v>3</v>
      </c>
      <c r="N1476" s="1">
        <v>1055</v>
      </c>
      <c r="O1476" s="1">
        <v>30</v>
      </c>
      <c r="P1476" s="2">
        <v>45530</v>
      </c>
      <c r="Q1476" s="1"/>
    </row>
    <row r="1477" spans="1:17" x14ac:dyDescent="0.35">
      <c r="A1477" s="1" t="s">
        <v>1559</v>
      </c>
      <c r="B1477" s="1" t="s">
        <v>51</v>
      </c>
      <c r="C1477" s="1" t="s">
        <v>52</v>
      </c>
      <c r="D1477" s="1" t="s">
        <v>53</v>
      </c>
      <c r="E1477" s="1" t="s">
        <v>44</v>
      </c>
      <c r="F1477" s="1" t="s">
        <v>127</v>
      </c>
      <c r="G1477" s="1" t="s">
        <v>59</v>
      </c>
      <c r="H1477" s="2">
        <v>45443</v>
      </c>
      <c r="I1477" s="1" t="s">
        <v>26</v>
      </c>
      <c r="J1477" s="1" t="s">
        <v>1119</v>
      </c>
      <c r="K1477" s="1">
        <v>5</v>
      </c>
      <c r="L1477" s="1" t="s">
        <v>1481</v>
      </c>
      <c r="M1477" s="1">
        <v>3</v>
      </c>
      <c r="N1477" s="1">
        <v>1128</v>
      </c>
      <c r="O1477" s="1">
        <v>90</v>
      </c>
      <c r="P1477" s="2">
        <v>45714</v>
      </c>
      <c r="Q1477" s="1"/>
    </row>
    <row r="1478" spans="1:17" x14ac:dyDescent="0.35">
      <c r="A1478" s="1" t="s">
        <v>1560</v>
      </c>
      <c r="B1478" s="1" t="s">
        <v>29</v>
      </c>
      <c r="C1478" s="1" t="s">
        <v>30</v>
      </c>
      <c r="D1478" s="1" t="s">
        <v>31</v>
      </c>
      <c r="E1478" s="1" t="s">
        <v>54</v>
      </c>
      <c r="F1478" s="1" t="s">
        <v>127</v>
      </c>
      <c r="G1478" s="1" t="s">
        <v>25</v>
      </c>
      <c r="H1478" s="2">
        <v>45365</v>
      </c>
      <c r="I1478" s="1" t="s">
        <v>26</v>
      </c>
      <c r="J1478" s="1" t="s">
        <v>1119</v>
      </c>
      <c r="K1478" s="1">
        <v>5</v>
      </c>
      <c r="L1478" s="1" t="s">
        <v>1481</v>
      </c>
      <c r="M1478" s="1">
        <v>3</v>
      </c>
      <c r="N1478" s="1">
        <v>649</v>
      </c>
      <c r="O1478" s="1">
        <v>20</v>
      </c>
      <c r="P1478" s="2">
        <v>45591</v>
      </c>
      <c r="Q1478" s="1"/>
    </row>
    <row r="1479" spans="1:17" x14ac:dyDescent="0.35">
      <c r="A1479" s="1" t="s">
        <v>1561</v>
      </c>
      <c r="B1479" s="1" t="s">
        <v>51</v>
      </c>
      <c r="C1479" s="1" t="s">
        <v>52</v>
      </c>
      <c r="D1479" s="1" t="s">
        <v>53</v>
      </c>
      <c r="E1479" s="1" t="s">
        <v>23</v>
      </c>
      <c r="F1479" s="1" t="s">
        <v>127</v>
      </c>
      <c r="G1479" s="1" t="s">
        <v>48</v>
      </c>
      <c r="H1479" s="2">
        <v>45337</v>
      </c>
      <c r="I1479" s="1" t="s">
        <v>26</v>
      </c>
      <c r="J1479" s="1" t="s">
        <v>1119</v>
      </c>
      <c r="K1479" s="1">
        <v>5</v>
      </c>
      <c r="L1479" s="1" t="s">
        <v>1481</v>
      </c>
      <c r="M1479" s="1">
        <v>3</v>
      </c>
      <c r="N1479" s="1">
        <v>240</v>
      </c>
      <c r="O1479" s="1">
        <v>40</v>
      </c>
      <c r="P1479" s="2">
        <v>45687</v>
      </c>
      <c r="Q1479" s="1"/>
    </row>
    <row r="1480" spans="1:17" x14ac:dyDescent="0.35">
      <c r="A1480" s="1" t="s">
        <v>1562</v>
      </c>
      <c r="B1480" s="1" t="s">
        <v>56</v>
      </c>
      <c r="C1480" s="1" t="s">
        <v>57</v>
      </c>
      <c r="D1480" s="1" t="s">
        <v>58</v>
      </c>
      <c r="E1480" s="1" t="s">
        <v>47</v>
      </c>
      <c r="F1480" s="1" t="s">
        <v>127</v>
      </c>
      <c r="G1480" s="1" t="s">
        <v>48</v>
      </c>
      <c r="H1480" s="2">
        <v>45337</v>
      </c>
      <c r="I1480" s="1" t="s">
        <v>66</v>
      </c>
      <c r="J1480" s="1" t="s">
        <v>1119</v>
      </c>
      <c r="K1480" s="1">
        <v>5</v>
      </c>
      <c r="L1480" s="1" t="s">
        <v>1481</v>
      </c>
      <c r="M1480" s="1">
        <v>3</v>
      </c>
      <c r="N1480" s="1">
        <v>639</v>
      </c>
      <c r="O1480" s="1">
        <v>20</v>
      </c>
      <c r="P1480" s="2">
        <v>45615</v>
      </c>
      <c r="Q1480" s="1"/>
    </row>
    <row r="1481" spans="1:17" x14ac:dyDescent="0.35">
      <c r="A1481" s="1" t="s">
        <v>1563</v>
      </c>
      <c r="B1481" s="1" t="s">
        <v>78</v>
      </c>
      <c r="C1481" s="1" t="s">
        <v>79</v>
      </c>
      <c r="D1481" s="1" t="s">
        <v>80</v>
      </c>
      <c r="E1481" s="1" t="s">
        <v>44</v>
      </c>
      <c r="F1481" s="1" t="s">
        <v>127</v>
      </c>
      <c r="G1481" s="1" t="s">
        <v>33</v>
      </c>
      <c r="H1481" s="2">
        <v>45384</v>
      </c>
      <c r="I1481" s="1" t="s">
        <v>26</v>
      </c>
      <c r="J1481" s="1" t="s">
        <v>1119</v>
      </c>
      <c r="K1481" s="1">
        <v>5</v>
      </c>
      <c r="L1481" s="1" t="s">
        <v>1481</v>
      </c>
      <c r="M1481" s="1">
        <v>3</v>
      </c>
      <c r="N1481" s="1">
        <v>895</v>
      </c>
      <c r="O1481" s="1">
        <v>50</v>
      </c>
      <c r="P1481" s="2">
        <v>45609</v>
      </c>
      <c r="Q1481" s="1"/>
    </row>
    <row r="1482" spans="1:17" x14ac:dyDescent="0.35">
      <c r="A1482" s="1" t="s">
        <v>1564</v>
      </c>
      <c r="B1482" s="1" t="s">
        <v>56</v>
      </c>
      <c r="C1482" s="1" t="s">
        <v>57</v>
      </c>
      <c r="D1482" s="1" t="s">
        <v>58</v>
      </c>
      <c r="E1482" s="1" t="s">
        <v>54</v>
      </c>
      <c r="F1482" s="1" t="s">
        <v>127</v>
      </c>
      <c r="G1482" s="1" t="s">
        <v>39</v>
      </c>
      <c r="H1482" s="2">
        <v>45407</v>
      </c>
      <c r="I1482" s="1" t="s">
        <v>26</v>
      </c>
      <c r="J1482" s="1" t="s">
        <v>1119</v>
      </c>
      <c r="K1482" s="1">
        <v>5</v>
      </c>
      <c r="L1482" s="1" t="s">
        <v>1481</v>
      </c>
      <c r="M1482" s="1">
        <v>3</v>
      </c>
      <c r="N1482" s="1">
        <v>617</v>
      </c>
      <c r="O1482" s="1">
        <v>20</v>
      </c>
      <c r="P1482" s="2">
        <v>45626</v>
      </c>
      <c r="Q1482" s="1"/>
    </row>
    <row r="1483" spans="1:17" x14ac:dyDescent="0.35">
      <c r="A1483" s="1" t="s">
        <v>1565</v>
      </c>
      <c r="B1483" s="1" t="s">
        <v>78</v>
      </c>
      <c r="C1483" s="1" t="s">
        <v>79</v>
      </c>
      <c r="D1483" s="1" t="s">
        <v>80</v>
      </c>
      <c r="E1483" s="1" t="s">
        <v>47</v>
      </c>
      <c r="F1483" s="1" t="s">
        <v>127</v>
      </c>
      <c r="G1483" s="1" t="s">
        <v>74</v>
      </c>
      <c r="H1483" s="2">
        <v>45360</v>
      </c>
      <c r="I1483" s="1" t="s">
        <v>66</v>
      </c>
      <c r="J1483" s="1" t="s">
        <v>1119</v>
      </c>
      <c r="K1483" s="1">
        <v>5</v>
      </c>
      <c r="L1483" s="1" t="s">
        <v>1481</v>
      </c>
      <c r="M1483" s="1">
        <v>3</v>
      </c>
      <c r="N1483" s="1">
        <v>805</v>
      </c>
      <c r="O1483" s="1">
        <v>40</v>
      </c>
      <c r="P1483" s="2">
        <v>45522</v>
      </c>
      <c r="Q1483" s="1"/>
    </row>
    <row r="1484" spans="1:17" x14ac:dyDescent="0.35">
      <c r="A1484" s="1" t="s">
        <v>1566</v>
      </c>
      <c r="B1484" s="1" t="s">
        <v>78</v>
      </c>
      <c r="C1484" s="1" t="s">
        <v>79</v>
      </c>
      <c r="D1484" s="1" t="s">
        <v>80</v>
      </c>
      <c r="E1484" s="1" t="s">
        <v>47</v>
      </c>
      <c r="F1484" s="1" t="s">
        <v>127</v>
      </c>
      <c r="G1484" s="1" t="s">
        <v>59</v>
      </c>
      <c r="H1484" s="2">
        <v>45369</v>
      </c>
      <c r="I1484" s="1" t="s">
        <v>26</v>
      </c>
      <c r="J1484" s="1" t="s">
        <v>1119</v>
      </c>
      <c r="K1484" s="1">
        <v>5</v>
      </c>
      <c r="L1484" s="1" t="s">
        <v>1481</v>
      </c>
      <c r="M1484" s="1">
        <v>3</v>
      </c>
      <c r="N1484" s="1">
        <v>870</v>
      </c>
      <c r="O1484" s="1">
        <v>10</v>
      </c>
      <c r="P1484" s="2">
        <v>45694</v>
      </c>
      <c r="Q1484" s="1"/>
    </row>
    <row r="1485" spans="1:17" x14ac:dyDescent="0.35">
      <c r="A1485" s="1" t="s">
        <v>1567</v>
      </c>
      <c r="B1485" s="1" t="s">
        <v>35</v>
      </c>
      <c r="C1485" s="1" t="s">
        <v>36</v>
      </c>
      <c r="D1485" s="1" t="s">
        <v>37</v>
      </c>
      <c r="E1485" s="1" t="s">
        <v>124</v>
      </c>
      <c r="F1485" s="1" t="s">
        <v>127</v>
      </c>
      <c r="G1485" s="1" t="s">
        <v>39</v>
      </c>
      <c r="H1485" s="2">
        <v>45335</v>
      </c>
      <c r="I1485" s="1" t="s">
        <v>49</v>
      </c>
      <c r="J1485" s="1" t="s">
        <v>1119</v>
      </c>
      <c r="K1485" s="1">
        <v>5</v>
      </c>
      <c r="L1485" s="1" t="s">
        <v>1481</v>
      </c>
      <c r="M1485" s="1">
        <v>3</v>
      </c>
      <c r="N1485" s="1">
        <v>1026</v>
      </c>
      <c r="O1485" s="1">
        <v>90</v>
      </c>
      <c r="P1485" s="2">
        <v>45359</v>
      </c>
      <c r="Q1485" s="1"/>
    </row>
    <row r="1486" spans="1:17" x14ac:dyDescent="0.35">
      <c r="A1486" s="1" t="s">
        <v>1568</v>
      </c>
      <c r="B1486" s="1" t="s">
        <v>78</v>
      </c>
      <c r="C1486" s="1" t="s">
        <v>79</v>
      </c>
      <c r="D1486" s="1" t="s">
        <v>80</v>
      </c>
      <c r="E1486" s="1" t="s">
        <v>47</v>
      </c>
      <c r="F1486" s="1" t="s">
        <v>127</v>
      </c>
      <c r="G1486" s="1" t="s">
        <v>25</v>
      </c>
      <c r="H1486" s="2">
        <v>45372</v>
      </c>
      <c r="I1486" s="1" t="s">
        <v>66</v>
      </c>
      <c r="J1486" s="1" t="s">
        <v>1119</v>
      </c>
      <c r="K1486" s="1">
        <v>5</v>
      </c>
      <c r="L1486" s="1" t="s">
        <v>1481</v>
      </c>
      <c r="M1486" s="1">
        <v>3</v>
      </c>
      <c r="N1486" s="1">
        <v>1149</v>
      </c>
      <c r="O1486" s="1">
        <v>20</v>
      </c>
      <c r="P1486" s="2">
        <v>45477</v>
      </c>
      <c r="Q1486" s="1"/>
    </row>
    <row r="1487" spans="1:17" x14ac:dyDescent="0.35">
      <c r="A1487" s="1" t="s">
        <v>1569</v>
      </c>
      <c r="B1487" s="1" t="s">
        <v>61</v>
      </c>
      <c r="C1487" s="1" t="s">
        <v>62</v>
      </c>
      <c r="D1487" s="1" t="s">
        <v>63</v>
      </c>
      <c r="E1487" s="1" t="s">
        <v>100</v>
      </c>
      <c r="F1487" s="1" t="s">
        <v>127</v>
      </c>
      <c r="G1487" s="1" t="s">
        <v>33</v>
      </c>
      <c r="H1487" s="2">
        <v>45432</v>
      </c>
      <c r="I1487" s="1" t="s">
        <v>26</v>
      </c>
      <c r="J1487" s="1" t="s">
        <v>1119</v>
      </c>
      <c r="K1487" s="1">
        <v>5</v>
      </c>
      <c r="L1487" s="1" t="s">
        <v>1481</v>
      </c>
      <c r="M1487" s="1">
        <v>3</v>
      </c>
      <c r="N1487" s="1">
        <v>568</v>
      </c>
      <c r="O1487" s="1">
        <v>90</v>
      </c>
      <c r="P1487" s="2">
        <v>45729</v>
      </c>
      <c r="Q1487" s="1"/>
    </row>
    <row r="1488" spans="1:17" x14ac:dyDescent="0.35">
      <c r="A1488" s="1" t="s">
        <v>1570</v>
      </c>
      <c r="B1488" s="1" t="s">
        <v>41</v>
      </c>
      <c r="C1488" s="1" t="s">
        <v>42</v>
      </c>
      <c r="D1488" s="1" t="s">
        <v>43</v>
      </c>
      <c r="E1488" s="1" t="s">
        <v>47</v>
      </c>
      <c r="F1488" s="1" t="s">
        <v>127</v>
      </c>
      <c r="G1488" s="1" t="s">
        <v>25</v>
      </c>
      <c r="H1488" s="2">
        <v>45347</v>
      </c>
      <c r="I1488" s="1" t="s">
        <v>26</v>
      </c>
      <c r="J1488" s="1" t="s">
        <v>1119</v>
      </c>
      <c r="K1488" s="1">
        <v>5</v>
      </c>
      <c r="L1488" s="1" t="s">
        <v>1481</v>
      </c>
      <c r="M1488" s="1">
        <v>3</v>
      </c>
      <c r="N1488" s="1">
        <v>1110</v>
      </c>
      <c r="O1488" s="1">
        <v>60</v>
      </c>
      <c r="P1488" s="2">
        <v>45389</v>
      </c>
      <c r="Q1488" s="1"/>
    </row>
    <row r="1489" spans="1:17" x14ac:dyDescent="0.35">
      <c r="A1489" s="1" t="s">
        <v>1571</v>
      </c>
      <c r="B1489" s="1" t="s">
        <v>41</v>
      </c>
      <c r="C1489" s="1" t="s">
        <v>42</v>
      </c>
      <c r="D1489" s="1" t="s">
        <v>43</v>
      </c>
      <c r="E1489" s="1" t="s">
        <v>47</v>
      </c>
      <c r="F1489" s="1" t="s">
        <v>127</v>
      </c>
      <c r="G1489" s="1" t="s">
        <v>59</v>
      </c>
      <c r="H1489" s="2">
        <v>45332</v>
      </c>
      <c r="I1489" s="1" t="s">
        <v>26</v>
      </c>
      <c r="J1489" s="1" t="s">
        <v>1119</v>
      </c>
      <c r="K1489" s="1">
        <v>5</v>
      </c>
      <c r="L1489" s="1" t="s">
        <v>1481</v>
      </c>
      <c r="M1489" s="1">
        <v>3</v>
      </c>
      <c r="N1489" s="1">
        <v>350</v>
      </c>
      <c r="O1489" s="1">
        <v>20</v>
      </c>
      <c r="P1489" s="2">
        <v>45524</v>
      </c>
      <c r="Q1489" s="1"/>
    </row>
    <row r="1490" spans="1:17" x14ac:dyDescent="0.35">
      <c r="A1490" s="1" t="s">
        <v>1572</v>
      </c>
      <c r="B1490" s="1" t="s">
        <v>61</v>
      </c>
      <c r="C1490" s="1" t="s">
        <v>62</v>
      </c>
      <c r="D1490" s="1" t="s">
        <v>63</v>
      </c>
      <c r="E1490" s="1" t="s">
        <v>84</v>
      </c>
      <c r="F1490" s="1" t="s">
        <v>127</v>
      </c>
      <c r="G1490" s="1" t="s">
        <v>48</v>
      </c>
      <c r="H1490" s="2">
        <v>45380</v>
      </c>
      <c r="I1490" s="1" t="s">
        <v>26</v>
      </c>
      <c r="J1490" s="1" t="s">
        <v>1119</v>
      </c>
      <c r="K1490" s="1">
        <v>5</v>
      </c>
      <c r="L1490" s="1" t="s">
        <v>1481</v>
      </c>
      <c r="M1490" s="1">
        <v>3</v>
      </c>
      <c r="N1490" s="1">
        <v>551</v>
      </c>
      <c r="O1490" s="1">
        <v>100</v>
      </c>
      <c r="P1490" s="2">
        <v>45652</v>
      </c>
      <c r="Q1490" s="1"/>
    </row>
    <row r="1491" spans="1:17" x14ac:dyDescent="0.35">
      <c r="A1491" s="1" t="s">
        <v>1573</v>
      </c>
      <c r="B1491" s="1" t="s">
        <v>78</v>
      </c>
      <c r="C1491" s="1" t="s">
        <v>79</v>
      </c>
      <c r="D1491" s="1" t="s">
        <v>80</v>
      </c>
      <c r="E1491" s="1" t="s">
        <v>38</v>
      </c>
      <c r="F1491" s="1" t="s">
        <v>127</v>
      </c>
      <c r="G1491" s="1" t="s">
        <v>48</v>
      </c>
      <c r="H1491" s="2">
        <v>45313</v>
      </c>
      <c r="I1491" s="1" t="s">
        <v>66</v>
      </c>
      <c r="J1491" s="1" t="s">
        <v>1119</v>
      </c>
      <c r="K1491" s="1">
        <v>5</v>
      </c>
      <c r="L1491" s="1" t="s">
        <v>1481</v>
      </c>
      <c r="M1491" s="1">
        <v>3</v>
      </c>
      <c r="N1491" s="1">
        <v>900</v>
      </c>
      <c r="O1491" s="1">
        <v>30</v>
      </c>
      <c r="P1491" s="2">
        <v>45453</v>
      </c>
      <c r="Q1491" s="1"/>
    </row>
    <row r="1492" spans="1:17" x14ac:dyDescent="0.35">
      <c r="A1492" s="1" t="s">
        <v>1574</v>
      </c>
      <c r="B1492" s="1" t="s">
        <v>29</v>
      </c>
      <c r="C1492" s="1" t="s">
        <v>30</v>
      </c>
      <c r="D1492" s="1" t="s">
        <v>31</v>
      </c>
      <c r="E1492" s="1" t="s">
        <v>32</v>
      </c>
      <c r="F1492" s="1" t="s">
        <v>127</v>
      </c>
      <c r="G1492" s="1" t="s">
        <v>48</v>
      </c>
      <c r="H1492" s="2">
        <v>45370</v>
      </c>
      <c r="I1492" s="1" t="s">
        <v>66</v>
      </c>
      <c r="J1492" s="1" t="s">
        <v>1119</v>
      </c>
      <c r="K1492" s="1">
        <v>5</v>
      </c>
      <c r="L1492" s="1" t="s">
        <v>1481</v>
      </c>
      <c r="M1492" s="1">
        <v>3</v>
      </c>
      <c r="N1492" s="1">
        <v>885</v>
      </c>
      <c r="O1492" s="1">
        <v>30</v>
      </c>
      <c r="P1492" s="2">
        <v>45645</v>
      </c>
      <c r="Q1492" s="1"/>
    </row>
    <row r="1493" spans="1:17" x14ac:dyDescent="0.35">
      <c r="A1493" s="1" t="s">
        <v>1575</v>
      </c>
      <c r="B1493" s="1" t="s">
        <v>35</v>
      </c>
      <c r="C1493" s="1" t="s">
        <v>36</v>
      </c>
      <c r="D1493" s="1" t="s">
        <v>37</v>
      </c>
      <c r="E1493" s="1" t="s">
        <v>124</v>
      </c>
      <c r="F1493" s="1" t="s">
        <v>127</v>
      </c>
      <c r="G1493" s="1" t="s">
        <v>48</v>
      </c>
      <c r="H1493" s="2">
        <v>45392</v>
      </c>
      <c r="I1493" s="1" t="s">
        <v>66</v>
      </c>
      <c r="J1493" s="1" t="s">
        <v>1119</v>
      </c>
      <c r="K1493" s="1">
        <v>5</v>
      </c>
      <c r="L1493" s="1" t="s">
        <v>1481</v>
      </c>
      <c r="M1493" s="1">
        <v>3</v>
      </c>
      <c r="N1493" s="1">
        <v>585</v>
      </c>
      <c r="O1493" s="1">
        <v>40</v>
      </c>
      <c r="P1493" s="2">
        <v>45664</v>
      </c>
      <c r="Q1493" s="1"/>
    </row>
    <row r="1494" spans="1:17" x14ac:dyDescent="0.35">
      <c r="A1494" s="1" t="s">
        <v>1576</v>
      </c>
      <c r="B1494" s="1" t="s">
        <v>35</v>
      </c>
      <c r="C1494" s="1" t="s">
        <v>36</v>
      </c>
      <c r="D1494" s="1" t="s">
        <v>37</v>
      </c>
      <c r="E1494" s="1" t="s">
        <v>76</v>
      </c>
      <c r="F1494" s="1" t="s">
        <v>127</v>
      </c>
      <c r="G1494" s="1" t="s">
        <v>25</v>
      </c>
      <c r="H1494" s="2">
        <v>45425</v>
      </c>
      <c r="I1494" s="1" t="s">
        <v>26</v>
      </c>
      <c r="J1494" s="1" t="s">
        <v>1119</v>
      </c>
      <c r="K1494" s="1">
        <v>5</v>
      </c>
      <c r="L1494" s="1" t="s">
        <v>1481</v>
      </c>
      <c r="M1494" s="1">
        <v>3</v>
      </c>
      <c r="N1494" s="1">
        <v>694</v>
      </c>
      <c r="O1494" s="1">
        <v>10</v>
      </c>
      <c r="P1494" s="2">
        <v>45745</v>
      </c>
      <c r="Q1494" s="1"/>
    </row>
    <row r="1495" spans="1:17" x14ac:dyDescent="0.35">
      <c r="A1495" s="1" t="s">
        <v>1577</v>
      </c>
      <c r="B1495" s="1" t="s">
        <v>41</v>
      </c>
      <c r="C1495" s="1" t="s">
        <v>42</v>
      </c>
      <c r="D1495" s="1" t="s">
        <v>43</v>
      </c>
      <c r="E1495" s="1" t="s">
        <v>76</v>
      </c>
      <c r="F1495" s="1" t="s">
        <v>127</v>
      </c>
      <c r="G1495" s="1" t="s">
        <v>33</v>
      </c>
      <c r="H1495" s="2">
        <v>45371</v>
      </c>
      <c r="I1495" s="1" t="s">
        <v>49</v>
      </c>
      <c r="J1495" s="1" t="s">
        <v>1119</v>
      </c>
      <c r="K1495" s="1">
        <v>5</v>
      </c>
      <c r="L1495" s="1" t="s">
        <v>1481</v>
      </c>
      <c r="M1495" s="1">
        <v>3</v>
      </c>
      <c r="N1495" s="1">
        <v>1061</v>
      </c>
      <c r="O1495" s="1">
        <v>80</v>
      </c>
      <c r="P1495" s="2">
        <v>45689</v>
      </c>
      <c r="Q1495" s="1"/>
    </row>
    <row r="1496" spans="1:17" x14ac:dyDescent="0.35">
      <c r="A1496" s="1" t="s">
        <v>1578</v>
      </c>
      <c r="B1496" s="1" t="s">
        <v>71</v>
      </c>
      <c r="C1496" s="1" t="s">
        <v>72</v>
      </c>
      <c r="D1496" s="1" t="s">
        <v>73</v>
      </c>
      <c r="E1496" s="1" t="s">
        <v>68</v>
      </c>
      <c r="F1496" s="1" t="s">
        <v>127</v>
      </c>
      <c r="G1496" s="1" t="s">
        <v>87</v>
      </c>
      <c r="H1496" s="2">
        <v>45308</v>
      </c>
      <c r="I1496" s="1" t="s">
        <v>26</v>
      </c>
      <c r="J1496" s="1" t="s">
        <v>1119</v>
      </c>
      <c r="K1496" s="1">
        <v>5</v>
      </c>
      <c r="L1496" s="1" t="s">
        <v>1481</v>
      </c>
      <c r="M1496" s="1">
        <v>3</v>
      </c>
      <c r="N1496" s="1">
        <v>664</v>
      </c>
      <c r="O1496" s="1">
        <v>10</v>
      </c>
      <c r="P1496" s="2">
        <v>45372</v>
      </c>
      <c r="Q1496" s="1"/>
    </row>
    <row r="1497" spans="1:17" x14ac:dyDescent="0.35">
      <c r="A1497" s="1" t="s">
        <v>1579</v>
      </c>
      <c r="B1497" s="1" t="s">
        <v>78</v>
      </c>
      <c r="C1497" s="1" t="s">
        <v>79</v>
      </c>
      <c r="D1497" s="1" t="s">
        <v>80</v>
      </c>
      <c r="E1497" s="1" t="s">
        <v>23</v>
      </c>
      <c r="F1497" s="1" t="s">
        <v>127</v>
      </c>
      <c r="G1497" s="1" t="s">
        <v>59</v>
      </c>
      <c r="H1497" s="2">
        <v>45360</v>
      </c>
      <c r="I1497" s="1" t="s">
        <v>26</v>
      </c>
      <c r="J1497" s="1" t="s">
        <v>1119</v>
      </c>
      <c r="K1497" s="1">
        <v>5</v>
      </c>
      <c r="L1497" s="1" t="s">
        <v>1481</v>
      </c>
      <c r="M1497" s="1">
        <v>3</v>
      </c>
      <c r="N1497" s="1">
        <v>990</v>
      </c>
      <c r="O1497" s="1">
        <v>80</v>
      </c>
      <c r="P1497" s="2">
        <v>45380</v>
      </c>
      <c r="Q1497" s="1"/>
    </row>
    <row r="1498" spans="1:17" x14ac:dyDescent="0.35">
      <c r="A1498" s="1" t="s">
        <v>1580</v>
      </c>
      <c r="B1498" s="1" t="s">
        <v>41</v>
      </c>
      <c r="C1498" s="1" t="s">
        <v>42</v>
      </c>
      <c r="D1498" s="1" t="s">
        <v>43</v>
      </c>
      <c r="E1498" s="1" t="s">
        <v>47</v>
      </c>
      <c r="F1498" s="1" t="s">
        <v>127</v>
      </c>
      <c r="G1498" s="1" t="s">
        <v>59</v>
      </c>
      <c r="H1498" s="2">
        <v>45294</v>
      </c>
      <c r="I1498" s="1" t="s">
        <v>26</v>
      </c>
      <c r="J1498" s="1" t="s">
        <v>1119</v>
      </c>
      <c r="K1498" s="1">
        <v>5</v>
      </c>
      <c r="L1498" s="1" t="s">
        <v>1481</v>
      </c>
      <c r="M1498" s="1">
        <v>3</v>
      </c>
      <c r="N1498" s="1">
        <v>1074</v>
      </c>
      <c r="O1498" s="1">
        <v>60</v>
      </c>
      <c r="P1498" s="2">
        <v>45378</v>
      </c>
      <c r="Q1498" s="1"/>
    </row>
    <row r="1499" spans="1:17" x14ac:dyDescent="0.35">
      <c r="A1499" s="1" t="s">
        <v>1581</v>
      </c>
      <c r="B1499" s="1" t="s">
        <v>35</v>
      </c>
      <c r="C1499" s="1" t="s">
        <v>36</v>
      </c>
      <c r="D1499" s="1" t="s">
        <v>37</v>
      </c>
      <c r="E1499" s="1" t="s">
        <v>47</v>
      </c>
      <c r="F1499" s="1" t="s">
        <v>127</v>
      </c>
      <c r="G1499" s="1" t="s">
        <v>48</v>
      </c>
      <c r="H1499" s="2">
        <v>45307</v>
      </c>
      <c r="I1499" s="1" t="s">
        <v>26</v>
      </c>
      <c r="J1499" s="1" t="s">
        <v>1119</v>
      </c>
      <c r="K1499" s="1">
        <v>5</v>
      </c>
      <c r="L1499" s="1" t="s">
        <v>1481</v>
      </c>
      <c r="M1499" s="1">
        <v>3</v>
      </c>
      <c r="N1499" s="1">
        <v>496</v>
      </c>
      <c r="O1499" s="1">
        <v>10</v>
      </c>
      <c r="P1499" s="2">
        <v>45462</v>
      </c>
      <c r="Q1499" s="1"/>
    </row>
    <row r="1500" spans="1:17" x14ac:dyDescent="0.35">
      <c r="A1500" s="1" t="s">
        <v>1582</v>
      </c>
      <c r="B1500" s="1" t="s">
        <v>56</v>
      </c>
      <c r="C1500" s="1" t="s">
        <v>57</v>
      </c>
      <c r="D1500" s="1" t="s">
        <v>58</v>
      </c>
      <c r="E1500" s="1" t="s">
        <v>76</v>
      </c>
      <c r="F1500" s="1" t="s">
        <v>127</v>
      </c>
      <c r="G1500" s="1" t="s">
        <v>48</v>
      </c>
      <c r="H1500" s="2">
        <v>45386</v>
      </c>
      <c r="I1500" s="1" t="s">
        <v>26</v>
      </c>
      <c r="J1500" s="1" t="s">
        <v>1119</v>
      </c>
      <c r="K1500" s="1">
        <v>5</v>
      </c>
      <c r="L1500" s="1" t="s">
        <v>1481</v>
      </c>
      <c r="M1500" s="1">
        <v>3</v>
      </c>
      <c r="N1500" s="1">
        <v>715</v>
      </c>
      <c r="O1500" s="1">
        <v>20</v>
      </c>
      <c r="P1500" s="2">
        <v>45438</v>
      </c>
      <c r="Q1500" s="1"/>
    </row>
    <row r="1501" spans="1:17" x14ac:dyDescent="0.35">
      <c r="A1501" s="1" t="s">
        <v>1583</v>
      </c>
      <c r="B1501" s="1" t="s">
        <v>56</v>
      </c>
      <c r="C1501" s="1" t="s">
        <v>57</v>
      </c>
      <c r="D1501" s="1" t="s">
        <v>58</v>
      </c>
      <c r="E1501" s="1" t="s">
        <v>44</v>
      </c>
      <c r="F1501" s="1" t="s">
        <v>127</v>
      </c>
      <c r="G1501" s="1" t="s">
        <v>59</v>
      </c>
      <c r="H1501" s="2">
        <v>45430</v>
      </c>
      <c r="I1501" s="1" t="s">
        <v>66</v>
      </c>
      <c r="J1501" s="1" t="s">
        <v>1119</v>
      </c>
      <c r="K1501" s="1">
        <v>5</v>
      </c>
      <c r="L1501" s="1" t="s">
        <v>1481</v>
      </c>
      <c r="M1501" s="1">
        <v>3</v>
      </c>
      <c r="N1501" s="1">
        <v>475</v>
      </c>
      <c r="O1501" s="1">
        <v>50</v>
      </c>
      <c r="P1501" s="2">
        <v>45562</v>
      </c>
      <c r="Q1501" s="1"/>
    </row>
    <row r="1502" spans="1:17" x14ac:dyDescent="0.35">
      <c r="A1502" s="1" t="s">
        <v>1584</v>
      </c>
      <c r="B1502" s="1" t="s">
        <v>61</v>
      </c>
      <c r="C1502" s="1" t="s">
        <v>62</v>
      </c>
      <c r="D1502" s="1" t="s">
        <v>63</v>
      </c>
      <c r="E1502" s="1" t="s">
        <v>103</v>
      </c>
      <c r="F1502" s="1" t="s">
        <v>127</v>
      </c>
      <c r="G1502" s="1" t="s">
        <v>48</v>
      </c>
      <c r="H1502" s="2">
        <v>45352</v>
      </c>
      <c r="I1502" s="1" t="s">
        <v>66</v>
      </c>
      <c r="J1502" s="1" t="s">
        <v>1119</v>
      </c>
      <c r="K1502" s="1">
        <v>5</v>
      </c>
      <c r="L1502" s="1" t="s">
        <v>1481</v>
      </c>
      <c r="M1502" s="1">
        <v>3</v>
      </c>
      <c r="N1502" s="1">
        <v>530</v>
      </c>
      <c r="O1502" s="1">
        <v>60</v>
      </c>
      <c r="P1502" s="2">
        <v>45709</v>
      </c>
      <c r="Q1502" s="1"/>
    </row>
    <row r="1503" spans="1:17" x14ac:dyDescent="0.35">
      <c r="A1503" s="1" t="s">
        <v>1585</v>
      </c>
      <c r="B1503" s="1" t="s">
        <v>56</v>
      </c>
      <c r="C1503" s="1" t="s">
        <v>57</v>
      </c>
      <c r="D1503" s="1" t="s">
        <v>58</v>
      </c>
      <c r="E1503" s="1" t="s">
        <v>47</v>
      </c>
      <c r="F1503" s="1" t="s">
        <v>127</v>
      </c>
      <c r="G1503" s="1" t="s">
        <v>39</v>
      </c>
      <c r="H1503" s="2">
        <v>45370</v>
      </c>
      <c r="I1503" s="1" t="s">
        <v>49</v>
      </c>
      <c r="J1503" s="1" t="s">
        <v>1119</v>
      </c>
      <c r="K1503" s="1">
        <v>5</v>
      </c>
      <c r="L1503" s="1" t="s">
        <v>1481</v>
      </c>
      <c r="M1503" s="1">
        <v>3</v>
      </c>
      <c r="N1503" s="1">
        <v>984</v>
      </c>
      <c r="O1503" s="1">
        <v>30</v>
      </c>
      <c r="P1503" s="2">
        <v>45578</v>
      </c>
      <c r="Q1503" s="1"/>
    </row>
    <row r="1504" spans="1:17" x14ac:dyDescent="0.35">
      <c r="A1504" s="1" t="s">
        <v>1586</v>
      </c>
      <c r="B1504" s="1" t="s">
        <v>41</v>
      </c>
      <c r="C1504" s="1" t="s">
        <v>42</v>
      </c>
      <c r="D1504" s="1" t="s">
        <v>43</v>
      </c>
      <c r="E1504" s="1" t="s">
        <v>38</v>
      </c>
      <c r="F1504" s="1" t="s">
        <v>127</v>
      </c>
      <c r="G1504" s="1" t="s">
        <v>59</v>
      </c>
      <c r="H1504" s="2">
        <v>45316</v>
      </c>
      <c r="I1504" s="1" t="s">
        <v>66</v>
      </c>
      <c r="J1504" s="1" t="s">
        <v>1119</v>
      </c>
      <c r="K1504" s="1">
        <v>5</v>
      </c>
      <c r="L1504" s="1" t="s">
        <v>1481</v>
      </c>
      <c r="M1504" s="1">
        <v>3</v>
      </c>
      <c r="N1504" s="1">
        <v>550</v>
      </c>
      <c r="O1504" s="1">
        <v>60</v>
      </c>
      <c r="P1504" s="2">
        <v>45482</v>
      </c>
      <c r="Q1504" s="1"/>
    </row>
    <row r="1505" spans="1:17" x14ac:dyDescent="0.35">
      <c r="A1505" s="1" t="s">
        <v>1587</v>
      </c>
      <c r="B1505" s="1" t="s">
        <v>41</v>
      </c>
      <c r="C1505" s="1" t="s">
        <v>42</v>
      </c>
      <c r="D1505" s="1" t="s">
        <v>43</v>
      </c>
      <c r="E1505" s="1" t="s">
        <v>23</v>
      </c>
      <c r="F1505" s="1" t="s">
        <v>127</v>
      </c>
      <c r="G1505" s="1" t="s">
        <v>48</v>
      </c>
      <c r="H1505" s="2">
        <v>45439</v>
      </c>
      <c r="I1505" s="1" t="s">
        <v>26</v>
      </c>
      <c r="J1505" s="1" t="s">
        <v>1119</v>
      </c>
      <c r="K1505" s="1">
        <v>5</v>
      </c>
      <c r="L1505" s="1" t="s">
        <v>1481</v>
      </c>
      <c r="M1505" s="1">
        <v>3</v>
      </c>
      <c r="N1505" s="1">
        <v>849</v>
      </c>
      <c r="O1505" s="1">
        <v>30</v>
      </c>
      <c r="P1505" s="2">
        <v>45531</v>
      </c>
      <c r="Q1505" s="1"/>
    </row>
    <row r="1506" spans="1:17" x14ac:dyDescent="0.35">
      <c r="A1506" s="1" t="s">
        <v>1588</v>
      </c>
      <c r="B1506" s="1" t="s">
        <v>35</v>
      </c>
      <c r="C1506" s="1" t="s">
        <v>36</v>
      </c>
      <c r="D1506" s="1" t="s">
        <v>37</v>
      </c>
      <c r="E1506" s="1" t="s">
        <v>84</v>
      </c>
      <c r="F1506" s="1" t="s">
        <v>127</v>
      </c>
      <c r="G1506" s="1" t="s">
        <v>25</v>
      </c>
      <c r="H1506" s="2">
        <v>45366</v>
      </c>
      <c r="I1506" s="1" t="s">
        <v>66</v>
      </c>
      <c r="J1506" s="1" t="s">
        <v>1119</v>
      </c>
      <c r="K1506" s="1">
        <v>5</v>
      </c>
      <c r="L1506" s="1" t="s">
        <v>1481</v>
      </c>
      <c r="M1506" s="1">
        <v>3</v>
      </c>
      <c r="N1506" s="1">
        <v>933</v>
      </c>
      <c r="O1506" s="1">
        <v>60</v>
      </c>
      <c r="P1506" s="2">
        <v>45400</v>
      </c>
      <c r="Q1506" s="1"/>
    </row>
    <row r="1507" spans="1:17" x14ac:dyDescent="0.35">
      <c r="A1507" s="1" t="s">
        <v>1589</v>
      </c>
      <c r="B1507" s="1" t="s">
        <v>41</v>
      </c>
      <c r="C1507" s="1" t="s">
        <v>42</v>
      </c>
      <c r="D1507" s="1" t="s">
        <v>43</v>
      </c>
      <c r="E1507" s="1" t="s">
        <v>76</v>
      </c>
      <c r="F1507" s="1" t="s">
        <v>127</v>
      </c>
      <c r="G1507" s="1" t="s">
        <v>33</v>
      </c>
      <c r="H1507" s="2">
        <v>45433</v>
      </c>
      <c r="I1507" s="1" t="s">
        <v>26</v>
      </c>
      <c r="J1507" s="1" t="s">
        <v>1119</v>
      </c>
      <c r="K1507" s="1">
        <v>5</v>
      </c>
      <c r="L1507" s="1" t="s">
        <v>1481</v>
      </c>
      <c r="M1507" s="1">
        <v>3</v>
      </c>
      <c r="N1507" s="1">
        <v>550</v>
      </c>
      <c r="O1507" s="1">
        <v>50</v>
      </c>
      <c r="P1507" s="2">
        <v>45519</v>
      </c>
      <c r="Q1507" s="1"/>
    </row>
    <row r="1508" spans="1:17" x14ac:dyDescent="0.35">
      <c r="A1508" s="1" t="s">
        <v>1590</v>
      </c>
      <c r="B1508" s="1" t="s">
        <v>29</v>
      </c>
      <c r="C1508" s="1" t="s">
        <v>30</v>
      </c>
      <c r="D1508" s="1" t="s">
        <v>31</v>
      </c>
      <c r="E1508" s="1" t="s">
        <v>47</v>
      </c>
      <c r="F1508" s="1" t="s">
        <v>127</v>
      </c>
      <c r="G1508" s="1" t="s">
        <v>48</v>
      </c>
      <c r="H1508" s="2">
        <v>45369</v>
      </c>
      <c r="I1508" s="1" t="s">
        <v>66</v>
      </c>
      <c r="J1508" s="1" t="s">
        <v>1119</v>
      </c>
      <c r="K1508" s="1">
        <v>5</v>
      </c>
      <c r="L1508" s="1" t="s">
        <v>1481</v>
      </c>
      <c r="M1508" s="1">
        <v>3</v>
      </c>
      <c r="N1508" s="1">
        <v>540</v>
      </c>
      <c r="O1508" s="1">
        <v>20</v>
      </c>
      <c r="P1508" s="2">
        <v>45551</v>
      </c>
      <c r="Q1508" s="1"/>
    </row>
    <row r="1509" spans="1:17" x14ac:dyDescent="0.35">
      <c r="A1509" s="1" t="s">
        <v>1591</v>
      </c>
      <c r="B1509" s="1" t="s">
        <v>71</v>
      </c>
      <c r="C1509" s="1" t="s">
        <v>72</v>
      </c>
      <c r="D1509" s="1" t="s">
        <v>73</v>
      </c>
      <c r="E1509" s="1" t="s">
        <v>47</v>
      </c>
      <c r="F1509" s="1" t="s">
        <v>127</v>
      </c>
      <c r="G1509" s="1" t="s">
        <v>48</v>
      </c>
      <c r="H1509" s="2">
        <v>45307</v>
      </c>
      <c r="I1509" s="1" t="s">
        <v>66</v>
      </c>
      <c r="J1509" s="1" t="s">
        <v>1119</v>
      </c>
      <c r="K1509" s="1">
        <v>5</v>
      </c>
      <c r="L1509" s="1" t="s">
        <v>1481</v>
      </c>
      <c r="M1509" s="1">
        <v>3</v>
      </c>
      <c r="N1509" s="1">
        <v>537</v>
      </c>
      <c r="O1509" s="1">
        <v>50</v>
      </c>
      <c r="P1509" s="2">
        <v>45391</v>
      </c>
      <c r="Q1509" s="1"/>
    </row>
    <row r="1510" spans="1:17" x14ac:dyDescent="0.35">
      <c r="A1510" s="1" t="s">
        <v>1592</v>
      </c>
      <c r="B1510" s="1" t="s">
        <v>78</v>
      </c>
      <c r="C1510" s="1" t="s">
        <v>79</v>
      </c>
      <c r="D1510" s="1" t="s">
        <v>80</v>
      </c>
      <c r="E1510" s="1" t="s">
        <v>23</v>
      </c>
      <c r="F1510" s="1" t="s">
        <v>127</v>
      </c>
      <c r="G1510" s="1" t="s">
        <v>85</v>
      </c>
      <c r="H1510" s="2">
        <v>45372</v>
      </c>
      <c r="I1510" s="1" t="s">
        <v>66</v>
      </c>
      <c r="J1510" s="1" t="s">
        <v>1119</v>
      </c>
      <c r="K1510" s="1">
        <v>5</v>
      </c>
      <c r="L1510" s="1" t="s">
        <v>1481</v>
      </c>
      <c r="M1510" s="1">
        <v>3</v>
      </c>
      <c r="N1510" s="1">
        <v>210</v>
      </c>
      <c r="O1510" s="1">
        <v>20</v>
      </c>
      <c r="P1510" s="2">
        <v>45656</v>
      </c>
      <c r="Q1510" s="1"/>
    </row>
    <row r="1511" spans="1:17" x14ac:dyDescent="0.35">
      <c r="A1511" s="1" t="s">
        <v>1593</v>
      </c>
      <c r="B1511" s="1" t="s">
        <v>71</v>
      </c>
      <c r="C1511" s="1" t="s">
        <v>72</v>
      </c>
      <c r="D1511" s="1" t="s">
        <v>73</v>
      </c>
      <c r="E1511" s="1" t="s">
        <v>120</v>
      </c>
      <c r="F1511" s="1" t="s">
        <v>127</v>
      </c>
      <c r="G1511" s="1" t="s">
        <v>59</v>
      </c>
      <c r="H1511" s="2">
        <v>45371</v>
      </c>
      <c r="I1511" s="1" t="s">
        <v>26</v>
      </c>
      <c r="J1511" s="1" t="s">
        <v>1119</v>
      </c>
      <c r="K1511" s="1">
        <v>5</v>
      </c>
      <c r="L1511" s="1" t="s">
        <v>1481</v>
      </c>
      <c r="M1511" s="1">
        <v>3</v>
      </c>
      <c r="N1511" s="1">
        <v>404</v>
      </c>
      <c r="O1511" s="1">
        <v>80</v>
      </c>
      <c r="P1511" s="2">
        <v>45628</v>
      </c>
      <c r="Q1511" s="1"/>
    </row>
    <row r="1512" spans="1:17" x14ac:dyDescent="0.35">
      <c r="A1512" s="1" t="s">
        <v>1594</v>
      </c>
      <c r="B1512" s="1" t="s">
        <v>61</v>
      </c>
      <c r="C1512" s="1" t="s">
        <v>62</v>
      </c>
      <c r="D1512" s="1" t="s">
        <v>63</v>
      </c>
      <c r="E1512" s="1" t="s">
        <v>64</v>
      </c>
      <c r="F1512" s="1" t="s">
        <v>127</v>
      </c>
      <c r="G1512" s="1" t="s">
        <v>85</v>
      </c>
      <c r="H1512" s="2">
        <v>45372</v>
      </c>
      <c r="I1512" s="1" t="s">
        <v>26</v>
      </c>
      <c r="J1512" s="1" t="s">
        <v>1119</v>
      </c>
      <c r="K1512" s="1">
        <v>5</v>
      </c>
      <c r="L1512" s="1" t="s">
        <v>1481</v>
      </c>
      <c r="M1512" s="1">
        <v>3</v>
      </c>
      <c r="N1512" s="1">
        <v>894</v>
      </c>
      <c r="O1512" s="1">
        <v>50</v>
      </c>
      <c r="P1512" s="2">
        <v>45497</v>
      </c>
      <c r="Q1512" s="1"/>
    </row>
    <row r="1513" spans="1:17" x14ac:dyDescent="0.35">
      <c r="A1513" s="1" t="s">
        <v>1595</v>
      </c>
      <c r="B1513" s="1" t="s">
        <v>35</v>
      </c>
      <c r="C1513" s="1" t="s">
        <v>36</v>
      </c>
      <c r="D1513" s="1" t="s">
        <v>37</v>
      </c>
      <c r="E1513" s="1" t="s">
        <v>54</v>
      </c>
      <c r="F1513" s="1" t="s">
        <v>127</v>
      </c>
      <c r="G1513" s="1" t="s">
        <v>48</v>
      </c>
      <c r="H1513" s="2">
        <v>45300</v>
      </c>
      <c r="I1513" s="1" t="s">
        <v>49</v>
      </c>
      <c r="J1513" s="1" t="s">
        <v>1119</v>
      </c>
      <c r="K1513" s="1">
        <v>5</v>
      </c>
      <c r="L1513" s="1" t="s">
        <v>1481</v>
      </c>
      <c r="M1513" s="1">
        <v>3</v>
      </c>
      <c r="N1513" s="1">
        <v>823</v>
      </c>
      <c r="O1513" s="1">
        <v>50</v>
      </c>
      <c r="P1513" s="2">
        <v>45404</v>
      </c>
      <c r="Q1513" s="1"/>
    </row>
    <row r="1514" spans="1:17" x14ac:dyDescent="0.35">
      <c r="A1514" s="1" t="s">
        <v>1596</v>
      </c>
      <c r="B1514" s="1" t="s">
        <v>20</v>
      </c>
      <c r="C1514" s="1" t="s">
        <v>21</v>
      </c>
      <c r="D1514" s="1" t="s">
        <v>22</v>
      </c>
      <c r="E1514" s="1" t="s">
        <v>103</v>
      </c>
      <c r="F1514" s="1" t="s">
        <v>127</v>
      </c>
      <c r="G1514" s="1" t="s">
        <v>59</v>
      </c>
      <c r="H1514" s="2">
        <v>45437</v>
      </c>
      <c r="I1514" s="1" t="s">
        <v>49</v>
      </c>
      <c r="J1514" s="1" t="s">
        <v>1119</v>
      </c>
      <c r="K1514" s="1">
        <v>5</v>
      </c>
      <c r="L1514" s="1" t="s">
        <v>1481</v>
      </c>
      <c r="M1514" s="1">
        <v>3</v>
      </c>
      <c r="N1514" s="1">
        <v>1159</v>
      </c>
      <c r="O1514" s="1">
        <v>30</v>
      </c>
      <c r="P1514" s="2">
        <v>45520</v>
      </c>
      <c r="Q1514" s="1"/>
    </row>
    <row r="1515" spans="1:17" x14ac:dyDescent="0.35">
      <c r="A1515" s="1" t="s">
        <v>1597</v>
      </c>
      <c r="B1515" s="1" t="s">
        <v>78</v>
      </c>
      <c r="C1515" s="1" t="s">
        <v>79</v>
      </c>
      <c r="D1515" s="1" t="s">
        <v>80</v>
      </c>
      <c r="E1515" s="1" t="s">
        <v>44</v>
      </c>
      <c r="F1515" s="1" t="s">
        <v>127</v>
      </c>
      <c r="G1515" s="1" t="s">
        <v>87</v>
      </c>
      <c r="H1515" s="2">
        <v>45312</v>
      </c>
      <c r="I1515" s="1" t="s">
        <v>49</v>
      </c>
      <c r="J1515" s="1" t="s">
        <v>1119</v>
      </c>
      <c r="K1515" s="1">
        <v>5</v>
      </c>
      <c r="L1515" s="1" t="s">
        <v>1481</v>
      </c>
      <c r="M1515" s="1">
        <v>3</v>
      </c>
      <c r="N1515" s="1">
        <v>903</v>
      </c>
      <c r="O1515" s="1">
        <v>60</v>
      </c>
      <c r="P1515" s="2">
        <v>45467</v>
      </c>
      <c r="Q1515" s="1"/>
    </row>
    <row r="1516" spans="1:17" x14ac:dyDescent="0.35">
      <c r="A1516" s="1" t="s">
        <v>1598</v>
      </c>
      <c r="B1516" s="1" t="s">
        <v>71</v>
      </c>
      <c r="C1516" s="1" t="s">
        <v>72</v>
      </c>
      <c r="D1516" s="1" t="s">
        <v>73</v>
      </c>
      <c r="E1516" s="1" t="s">
        <v>54</v>
      </c>
      <c r="F1516" s="1" t="s">
        <v>127</v>
      </c>
      <c r="G1516" s="1" t="s">
        <v>48</v>
      </c>
      <c r="H1516" s="2">
        <v>45373</v>
      </c>
      <c r="I1516" s="1" t="s">
        <v>66</v>
      </c>
      <c r="J1516" s="1" t="s">
        <v>1119</v>
      </c>
      <c r="K1516" s="1">
        <v>5</v>
      </c>
      <c r="L1516" s="1" t="s">
        <v>1481</v>
      </c>
      <c r="M1516" s="1">
        <v>3</v>
      </c>
      <c r="N1516" s="1">
        <v>365</v>
      </c>
      <c r="O1516" s="1">
        <v>90</v>
      </c>
      <c r="P1516" s="2">
        <v>45413</v>
      </c>
      <c r="Q1516" s="1"/>
    </row>
    <row r="1517" spans="1:17" x14ac:dyDescent="0.35">
      <c r="A1517" s="1" t="s">
        <v>1599</v>
      </c>
      <c r="B1517" s="1" t="s">
        <v>56</v>
      </c>
      <c r="C1517" s="1" t="s">
        <v>57</v>
      </c>
      <c r="D1517" s="1" t="s">
        <v>58</v>
      </c>
      <c r="E1517" s="1" t="s">
        <v>47</v>
      </c>
      <c r="F1517" s="1" t="s">
        <v>127</v>
      </c>
      <c r="G1517" s="1" t="s">
        <v>48</v>
      </c>
      <c r="H1517" s="2">
        <v>45431</v>
      </c>
      <c r="I1517" s="1" t="s">
        <v>26</v>
      </c>
      <c r="J1517" s="1" t="s">
        <v>1119</v>
      </c>
      <c r="K1517" s="1">
        <v>5</v>
      </c>
      <c r="L1517" s="1" t="s">
        <v>1481</v>
      </c>
      <c r="M1517" s="1">
        <v>3</v>
      </c>
      <c r="N1517" s="1">
        <v>865</v>
      </c>
      <c r="O1517" s="1">
        <v>30</v>
      </c>
      <c r="P1517" s="2">
        <v>45739</v>
      </c>
      <c r="Q1517" s="1"/>
    </row>
    <row r="1518" spans="1:17" x14ac:dyDescent="0.35">
      <c r="A1518" s="1" t="s">
        <v>1600</v>
      </c>
      <c r="B1518" s="1" t="s">
        <v>51</v>
      </c>
      <c r="C1518" s="1" t="s">
        <v>52</v>
      </c>
      <c r="D1518" s="1" t="s">
        <v>53</v>
      </c>
      <c r="E1518" s="1" t="s">
        <v>54</v>
      </c>
      <c r="F1518" s="1" t="s">
        <v>127</v>
      </c>
      <c r="G1518" s="1" t="s">
        <v>39</v>
      </c>
      <c r="H1518" s="2">
        <v>45342</v>
      </c>
      <c r="I1518" s="1" t="s">
        <v>49</v>
      </c>
      <c r="J1518" s="1" t="s">
        <v>1119</v>
      </c>
      <c r="K1518" s="1">
        <v>5</v>
      </c>
      <c r="L1518" s="1" t="s">
        <v>1481</v>
      </c>
      <c r="M1518" s="1">
        <v>3</v>
      </c>
      <c r="N1518" s="1">
        <v>315</v>
      </c>
      <c r="O1518" s="1">
        <v>30</v>
      </c>
      <c r="P1518" s="2">
        <v>45525</v>
      </c>
      <c r="Q1518" s="1"/>
    </row>
    <row r="1519" spans="1:17" x14ac:dyDescent="0.35">
      <c r="A1519" s="1" t="s">
        <v>1601</v>
      </c>
      <c r="B1519" s="1" t="s">
        <v>35</v>
      </c>
      <c r="C1519" s="1" t="s">
        <v>36</v>
      </c>
      <c r="D1519" s="1" t="s">
        <v>37</v>
      </c>
      <c r="E1519" s="1" t="s">
        <v>23</v>
      </c>
      <c r="F1519" s="1" t="s">
        <v>127</v>
      </c>
      <c r="G1519" s="1" t="s">
        <v>87</v>
      </c>
      <c r="H1519" s="2">
        <v>45295</v>
      </c>
      <c r="I1519" s="1" t="s">
        <v>26</v>
      </c>
      <c r="J1519" s="1" t="s">
        <v>1119</v>
      </c>
      <c r="K1519" s="1">
        <v>5</v>
      </c>
      <c r="L1519" s="1" t="s">
        <v>1481</v>
      </c>
      <c r="M1519" s="1">
        <v>3</v>
      </c>
      <c r="N1519" s="1">
        <v>747</v>
      </c>
      <c r="O1519" s="1">
        <v>60</v>
      </c>
      <c r="P1519" s="2">
        <v>45492</v>
      </c>
      <c r="Q1519" s="1"/>
    </row>
    <row r="1520" spans="1:17" x14ac:dyDescent="0.35">
      <c r="A1520" s="1" t="s">
        <v>1602</v>
      </c>
      <c r="B1520" s="1" t="s">
        <v>35</v>
      </c>
      <c r="C1520" s="1" t="s">
        <v>36</v>
      </c>
      <c r="D1520" s="1" t="s">
        <v>37</v>
      </c>
      <c r="E1520" s="1" t="s">
        <v>38</v>
      </c>
      <c r="F1520" s="1" t="s">
        <v>127</v>
      </c>
      <c r="G1520" s="1" t="s">
        <v>59</v>
      </c>
      <c r="H1520" s="2">
        <v>45361</v>
      </c>
      <c r="I1520" s="1" t="s">
        <v>49</v>
      </c>
      <c r="J1520" s="1" t="s">
        <v>1119</v>
      </c>
      <c r="K1520" s="1">
        <v>5</v>
      </c>
      <c r="L1520" s="1" t="s">
        <v>1481</v>
      </c>
      <c r="M1520" s="1">
        <v>3</v>
      </c>
      <c r="N1520" s="1">
        <v>368</v>
      </c>
      <c r="O1520" s="1">
        <v>50</v>
      </c>
      <c r="P1520" s="2">
        <v>45393</v>
      </c>
      <c r="Q1520" s="1"/>
    </row>
    <row r="1521" spans="1:17" x14ac:dyDescent="0.35">
      <c r="A1521" s="1" t="s">
        <v>1603</v>
      </c>
      <c r="B1521" s="1" t="s">
        <v>56</v>
      </c>
      <c r="C1521" s="1" t="s">
        <v>57</v>
      </c>
      <c r="D1521" s="1" t="s">
        <v>58</v>
      </c>
      <c r="E1521" s="1" t="s">
        <v>47</v>
      </c>
      <c r="F1521" s="1" t="s">
        <v>127</v>
      </c>
      <c r="G1521" s="1" t="s">
        <v>74</v>
      </c>
      <c r="H1521" s="2">
        <v>45375</v>
      </c>
      <c r="I1521" s="1" t="s">
        <v>26</v>
      </c>
      <c r="J1521" s="1" t="s">
        <v>1119</v>
      </c>
      <c r="K1521" s="1">
        <v>5</v>
      </c>
      <c r="L1521" s="1" t="s">
        <v>1481</v>
      </c>
      <c r="M1521" s="1">
        <v>3</v>
      </c>
      <c r="N1521" s="1">
        <v>1005</v>
      </c>
      <c r="O1521" s="1">
        <v>30</v>
      </c>
      <c r="P1521" s="2">
        <v>45573</v>
      </c>
      <c r="Q1521" s="1"/>
    </row>
    <row r="1522" spans="1:17" x14ac:dyDescent="0.35">
      <c r="A1522" s="1" t="s">
        <v>1604</v>
      </c>
      <c r="B1522" s="1" t="s">
        <v>71</v>
      </c>
      <c r="C1522" s="1" t="s">
        <v>72</v>
      </c>
      <c r="D1522" s="1" t="s">
        <v>73</v>
      </c>
      <c r="E1522" s="1" t="s">
        <v>47</v>
      </c>
      <c r="F1522" s="1" t="s">
        <v>127</v>
      </c>
      <c r="G1522" s="1" t="s">
        <v>39</v>
      </c>
      <c r="H1522" s="2">
        <v>45315</v>
      </c>
      <c r="I1522" s="1" t="s">
        <v>26</v>
      </c>
      <c r="J1522" s="1" t="s">
        <v>1119</v>
      </c>
      <c r="K1522" s="1">
        <v>5</v>
      </c>
      <c r="L1522" s="1" t="s">
        <v>1481</v>
      </c>
      <c r="M1522" s="1">
        <v>3</v>
      </c>
      <c r="N1522" s="1">
        <v>454</v>
      </c>
      <c r="O1522" s="1">
        <v>100</v>
      </c>
      <c r="P1522" s="2">
        <v>45645</v>
      </c>
      <c r="Q1522" s="1"/>
    </row>
    <row r="1523" spans="1:17" x14ac:dyDescent="0.35">
      <c r="A1523" s="1" t="s">
        <v>1605</v>
      </c>
      <c r="B1523" s="1" t="s">
        <v>61</v>
      </c>
      <c r="C1523" s="1" t="s">
        <v>62</v>
      </c>
      <c r="D1523" s="1" t="s">
        <v>63</v>
      </c>
      <c r="E1523" s="1" t="s">
        <v>64</v>
      </c>
      <c r="F1523" s="1" t="s">
        <v>127</v>
      </c>
      <c r="G1523" s="1" t="s">
        <v>33</v>
      </c>
      <c r="H1523" s="2">
        <v>45427</v>
      </c>
      <c r="I1523" s="1" t="s">
        <v>26</v>
      </c>
      <c r="J1523" s="1" t="s">
        <v>1119</v>
      </c>
      <c r="K1523" s="1">
        <v>5</v>
      </c>
      <c r="L1523" s="1" t="s">
        <v>1481</v>
      </c>
      <c r="M1523" s="1">
        <v>3</v>
      </c>
      <c r="N1523" s="1">
        <v>495</v>
      </c>
      <c r="O1523" s="1">
        <v>40</v>
      </c>
      <c r="P1523" s="2">
        <v>45611</v>
      </c>
      <c r="Q1523" s="1"/>
    </row>
    <row r="1524" spans="1:17" x14ac:dyDescent="0.35">
      <c r="A1524" s="1" t="s">
        <v>1606</v>
      </c>
      <c r="B1524" s="1" t="s">
        <v>61</v>
      </c>
      <c r="C1524" s="1" t="s">
        <v>62</v>
      </c>
      <c r="D1524" s="1" t="s">
        <v>63</v>
      </c>
      <c r="E1524" s="1" t="s">
        <v>23</v>
      </c>
      <c r="F1524" s="1" t="s">
        <v>169</v>
      </c>
      <c r="G1524" s="1" t="s">
        <v>39</v>
      </c>
      <c r="H1524" s="2">
        <v>45382</v>
      </c>
      <c r="I1524" s="1" t="s">
        <v>66</v>
      </c>
      <c r="J1524" s="1" t="s">
        <v>1119</v>
      </c>
      <c r="K1524" s="1">
        <v>5</v>
      </c>
      <c r="L1524" s="1" t="s">
        <v>1481</v>
      </c>
      <c r="M1524" s="1">
        <v>3</v>
      </c>
      <c r="N1524" s="1">
        <v>4935</v>
      </c>
      <c r="O1524" s="1">
        <v>50</v>
      </c>
      <c r="P1524" s="2">
        <v>45688</v>
      </c>
      <c r="Q1524" s="1"/>
    </row>
    <row r="1525" spans="1:17" x14ac:dyDescent="0.35">
      <c r="A1525" s="1" t="s">
        <v>1607</v>
      </c>
      <c r="B1525" s="1" t="s">
        <v>71</v>
      </c>
      <c r="C1525" s="1" t="s">
        <v>72</v>
      </c>
      <c r="D1525" s="1" t="s">
        <v>73</v>
      </c>
      <c r="E1525" s="1" t="s">
        <v>47</v>
      </c>
      <c r="F1525" s="1" t="s">
        <v>169</v>
      </c>
      <c r="G1525" s="1" t="s">
        <v>48</v>
      </c>
      <c r="H1525" s="2">
        <v>45417</v>
      </c>
      <c r="I1525" s="1" t="s">
        <v>66</v>
      </c>
      <c r="J1525" s="1" t="s">
        <v>1119</v>
      </c>
      <c r="K1525" s="1">
        <v>5</v>
      </c>
      <c r="L1525" s="1" t="s">
        <v>1481</v>
      </c>
      <c r="M1525" s="1">
        <v>3</v>
      </c>
      <c r="N1525" s="1">
        <v>4189</v>
      </c>
      <c r="O1525" s="1">
        <v>80</v>
      </c>
      <c r="P1525" s="2">
        <v>45650</v>
      </c>
      <c r="Q1525" s="1"/>
    </row>
    <row r="1526" spans="1:17" x14ac:dyDescent="0.35">
      <c r="A1526" s="1" t="s">
        <v>1608</v>
      </c>
      <c r="B1526" s="1" t="s">
        <v>51</v>
      </c>
      <c r="C1526" s="1" t="s">
        <v>52</v>
      </c>
      <c r="D1526" s="1" t="s">
        <v>53</v>
      </c>
      <c r="E1526" s="1" t="s">
        <v>47</v>
      </c>
      <c r="F1526" s="1" t="s">
        <v>169</v>
      </c>
      <c r="G1526" s="1" t="s">
        <v>59</v>
      </c>
      <c r="H1526" s="2">
        <v>45300</v>
      </c>
      <c r="I1526" s="1" t="s">
        <v>26</v>
      </c>
      <c r="J1526" s="1" t="s">
        <v>1119</v>
      </c>
      <c r="K1526" s="1">
        <v>5</v>
      </c>
      <c r="L1526" s="1" t="s">
        <v>1481</v>
      </c>
      <c r="M1526" s="1">
        <v>3</v>
      </c>
      <c r="N1526" s="1">
        <v>2434</v>
      </c>
      <c r="O1526" s="1">
        <v>50</v>
      </c>
      <c r="P1526" s="2">
        <v>45330</v>
      </c>
      <c r="Q1526" s="1"/>
    </row>
    <row r="1527" spans="1:17" x14ac:dyDescent="0.35">
      <c r="A1527" s="1" t="s">
        <v>1609</v>
      </c>
      <c r="B1527" s="1" t="s">
        <v>51</v>
      </c>
      <c r="C1527" s="1" t="s">
        <v>52</v>
      </c>
      <c r="D1527" s="1" t="s">
        <v>53</v>
      </c>
      <c r="E1527" s="1" t="s">
        <v>100</v>
      </c>
      <c r="F1527" s="1" t="s">
        <v>169</v>
      </c>
      <c r="G1527" s="1" t="s">
        <v>59</v>
      </c>
      <c r="H1527" s="2">
        <v>45358</v>
      </c>
      <c r="I1527" s="1" t="s">
        <v>66</v>
      </c>
      <c r="J1527" s="1" t="s">
        <v>1119</v>
      </c>
      <c r="K1527" s="1">
        <v>5</v>
      </c>
      <c r="L1527" s="1" t="s">
        <v>1481</v>
      </c>
      <c r="M1527" s="1">
        <v>3</v>
      </c>
      <c r="N1527" s="1">
        <v>4418</v>
      </c>
      <c r="O1527" s="1">
        <v>100</v>
      </c>
      <c r="P1527" s="2">
        <v>45465</v>
      </c>
      <c r="Q1527" s="1"/>
    </row>
    <row r="1528" spans="1:17" x14ac:dyDescent="0.35">
      <c r="A1528" s="1" t="s">
        <v>1610</v>
      </c>
      <c r="B1528" s="1" t="s">
        <v>29</v>
      </c>
      <c r="C1528" s="1" t="s">
        <v>30</v>
      </c>
      <c r="D1528" s="1" t="s">
        <v>31</v>
      </c>
      <c r="E1528" s="1" t="s">
        <v>47</v>
      </c>
      <c r="F1528" s="1" t="s">
        <v>169</v>
      </c>
      <c r="G1528" s="1" t="s">
        <v>33</v>
      </c>
      <c r="H1528" s="2">
        <v>45399</v>
      </c>
      <c r="I1528" s="1" t="s">
        <v>49</v>
      </c>
      <c r="J1528" s="1" t="s">
        <v>1119</v>
      </c>
      <c r="K1528" s="1">
        <v>5</v>
      </c>
      <c r="L1528" s="1" t="s">
        <v>1481</v>
      </c>
      <c r="M1528" s="1">
        <v>3</v>
      </c>
      <c r="N1528" s="1">
        <v>3012</v>
      </c>
      <c r="O1528" s="1">
        <v>60</v>
      </c>
      <c r="P1528" s="2">
        <v>45726</v>
      </c>
      <c r="Q1528" s="1"/>
    </row>
    <row r="1529" spans="1:17" x14ac:dyDescent="0.35">
      <c r="A1529" s="1" t="s">
        <v>1611</v>
      </c>
      <c r="B1529" s="1" t="s">
        <v>51</v>
      </c>
      <c r="C1529" s="1" t="s">
        <v>52</v>
      </c>
      <c r="D1529" s="1" t="s">
        <v>53</v>
      </c>
      <c r="E1529" s="1" t="s">
        <v>44</v>
      </c>
      <c r="F1529" s="1" t="s">
        <v>169</v>
      </c>
      <c r="G1529" s="1" t="s">
        <v>39</v>
      </c>
      <c r="H1529" s="2">
        <v>45378</v>
      </c>
      <c r="I1529" s="1" t="s">
        <v>66</v>
      </c>
      <c r="J1529" s="1" t="s">
        <v>1119</v>
      </c>
      <c r="K1529" s="1">
        <v>5</v>
      </c>
      <c r="L1529" s="1" t="s">
        <v>1481</v>
      </c>
      <c r="M1529" s="1">
        <v>3</v>
      </c>
      <c r="N1529" s="1">
        <v>3207</v>
      </c>
      <c r="O1529" s="1">
        <v>10</v>
      </c>
      <c r="P1529" s="2">
        <v>45697</v>
      </c>
      <c r="Q1529" s="1"/>
    </row>
    <row r="1530" spans="1:17" x14ac:dyDescent="0.35">
      <c r="A1530" s="1" t="s">
        <v>1612</v>
      </c>
      <c r="B1530" s="1" t="s">
        <v>78</v>
      </c>
      <c r="C1530" s="1" t="s">
        <v>79</v>
      </c>
      <c r="D1530" s="1" t="s">
        <v>80</v>
      </c>
      <c r="E1530" s="1" t="s">
        <v>47</v>
      </c>
      <c r="F1530" s="1" t="s">
        <v>169</v>
      </c>
      <c r="G1530" s="1" t="s">
        <v>25</v>
      </c>
      <c r="H1530" s="2">
        <v>45421</v>
      </c>
      <c r="I1530" s="1" t="s">
        <v>66</v>
      </c>
      <c r="J1530" s="1" t="s">
        <v>1119</v>
      </c>
      <c r="K1530" s="1">
        <v>5</v>
      </c>
      <c r="L1530" s="1" t="s">
        <v>1481</v>
      </c>
      <c r="M1530" s="1">
        <v>3</v>
      </c>
      <c r="N1530" s="1">
        <v>7583</v>
      </c>
      <c r="O1530" s="1">
        <v>60</v>
      </c>
      <c r="P1530" s="2">
        <v>45667</v>
      </c>
      <c r="Q1530" s="1"/>
    </row>
    <row r="1531" spans="1:17" x14ac:dyDescent="0.35">
      <c r="A1531" s="1" t="s">
        <v>1613</v>
      </c>
      <c r="B1531" s="1" t="s">
        <v>35</v>
      </c>
      <c r="C1531" s="1" t="s">
        <v>36</v>
      </c>
      <c r="D1531" s="1" t="s">
        <v>37</v>
      </c>
      <c r="E1531" s="1" t="s">
        <v>23</v>
      </c>
      <c r="F1531" s="1" t="s">
        <v>169</v>
      </c>
      <c r="G1531" s="1" t="s">
        <v>87</v>
      </c>
      <c r="H1531" s="2">
        <v>45439</v>
      </c>
      <c r="I1531" s="1" t="s">
        <v>66</v>
      </c>
      <c r="J1531" s="1" t="s">
        <v>1119</v>
      </c>
      <c r="K1531" s="1">
        <v>5</v>
      </c>
      <c r="L1531" s="1" t="s">
        <v>1481</v>
      </c>
      <c r="M1531" s="1">
        <v>3</v>
      </c>
      <c r="N1531" s="1">
        <v>318</v>
      </c>
      <c r="O1531" s="1">
        <v>80</v>
      </c>
      <c r="P1531" s="2">
        <v>45577</v>
      </c>
      <c r="Q1531" s="1"/>
    </row>
    <row r="1532" spans="1:17" x14ac:dyDescent="0.35">
      <c r="A1532" s="1" t="s">
        <v>1614</v>
      </c>
      <c r="B1532" s="1" t="s">
        <v>41</v>
      </c>
      <c r="C1532" s="1" t="s">
        <v>42</v>
      </c>
      <c r="D1532" s="1" t="s">
        <v>43</v>
      </c>
      <c r="E1532" s="1" t="s">
        <v>54</v>
      </c>
      <c r="F1532" s="1" t="s">
        <v>169</v>
      </c>
      <c r="G1532" s="1" t="s">
        <v>74</v>
      </c>
      <c r="H1532" s="2">
        <v>45413</v>
      </c>
      <c r="I1532" s="1" t="s">
        <v>66</v>
      </c>
      <c r="J1532" s="1" t="s">
        <v>1119</v>
      </c>
      <c r="K1532" s="1">
        <v>5</v>
      </c>
      <c r="L1532" s="1" t="s">
        <v>1481</v>
      </c>
      <c r="M1532" s="1">
        <v>3</v>
      </c>
      <c r="N1532" s="1">
        <v>7472</v>
      </c>
      <c r="O1532" s="1">
        <v>60</v>
      </c>
      <c r="P1532" s="2">
        <v>45653</v>
      </c>
      <c r="Q1532" s="1"/>
    </row>
    <row r="1533" spans="1:17" x14ac:dyDescent="0.35">
      <c r="A1533" s="1" t="s">
        <v>1615</v>
      </c>
      <c r="B1533" s="1" t="s">
        <v>35</v>
      </c>
      <c r="C1533" s="1" t="s">
        <v>36</v>
      </c>
      <c r="D1533" s="1" t="s">
        <v>37</v>
      </c>
      <c r="E1533" s="1" t="s">
        <v>47</v>
      </c>
      <c r="F1533" s="1" t="s">
        <v>169</v>
      </c>
      <c r="G1533" s="1" t="s">
        <v>39</v>
      </c>
      <c r="H1533" s="2">
        <v>45347</v>
      </c>
      <c r="I1533" s="1" t="s">
        <v>49</v>
      </c>
      <c r="J1533" s="1" t="s">
        <v>1119</v>
      </c>
      <c r="K1533" s="1">
        <v>5</v>
      </c>
      <c r="L1533" s="1" t="s">
        <v>1481</v>
      </c>
      <c r="M1533" s="1">
        <v>3</v>
      </c>
      <c r="N1533" s="1">
        <v>6543</v>
      </c>
      <c r="O1533" s="1">
        <v>40</v>
      </c>
      <c r="P1533" s="2">
        <v>45685</v>
      </c>
      <c r="Q1533" s="1"/>
    </row>
    <row r="1534" spans="1:17" x14ac:dyDescent="0.35">
      <c r="A1534" s="1" t="s">
        <v>1616</v>
      </c>
      <c r="B1534" s="1" t="s">
        <v>41</v>
      </c>
      <c r="C1534" s="1" t="s">
        <v>42</v>
      </c>
      <c r="D1534" s="1" t="s">
        <v>43</v>
      </c>
      <c r="E1534" s="1" t="s">
        <v>124</v>
      </c>
      <c r="F1534" s="1" t="s">
        <v>169</v>
      </c>
      <c r="G1534" s="1" t="s">
        <v>74</v>
      </c>
      <c r="H1534" s="2">
        <v>45392</v>
      </c>
      <c r="I1534" s="1" t="s">
        <v>49</v>
      </c>
      <c r="J1534" s="1" t="s">
        <v>1119</v>
      </c>
      <c r="K1534" s="1">
        <v>5</v>
      </c>
      <c r="L1534" s="1" t="s">
        <v>1481</v>
      </c>
      <c r="M1534" s="1">
        <v>3</v>
      </c>
      <c r="N1534" s="1">
        <v>4577</v>
      </c>
      <c r="O1534" s="1">
        <v>20</v>
      </c>
      <c r="P1534" s="2">
        <v>45500</v>
      </c>
      <c r="Q1534" s="1"/>
    </row>
    <row r="1535" spans="1:17" x14ac:dyDescent="0.35">
      <c r="A1535" s="1" t="s">
        <v>1617</v>
      </c>
      <c r="B1535" s="1" t="s">
        <v>71</v>
      </c>
      <c r="C1535" s="1" t="s">
        <v>72</v>
      </c>
      <c r="D1535" s="1" t="s">
        <v>73</v>
      </c>
      <c r="E1535" s="1" t="s">
        <v>44</v>
      </c>
      <c r="F1535" s="1" t="s">
        <v>169</v>
      </c>
      <c r="G1535" s="1" t="s">
        <v>87</v>
      </c>
      <c r="H1535" s="2">
        <v>45355</v>
      </c>
      <c r="I1535" s="1" t="s">
        <v>66</v>
      </c>
      <c r="J1535" s="1" t="s">
        <v>1119</v>
      </c>
      <c r="K1535" s="1">
        <v>5</v>
      </c>
      <c r="L1535" s="1" t="s">
        <v>1481</v>
      </c>
      <c r="M1535" s="1">
        <v>3</v>
      </c>
      <c r="N1535" s="1">
        <v>2169</v>
      </c>
      <c r="O1535" s="1">
        <v>70</v>
      </c>
      <c r="P1535" s="2">
        <v>45688</v>
      </c>
      <c r="Q1535" s="1"/>
    </row>
    <row r="1536" spans="1:17" x14ac:dyDescent="0.35">
      <c r="A1536" s="1" t="s">
        <v>1618</v>
      </c>
      <c r="B1536" s="1" t="s">
        <v>71</v>
      </c>
      <c r="C1536" s="1" t="s">
        <v>72</v>
      </c>
      <c r="D1536" s="1" t="s">
        <v>73</v>
      </c>
      <c r="E1536" s="1" t="s">
        <v>54</v>
      </c>
      <c r="F1536" s="1" t="s">
        <v>169</v>
      </c>
      <c r="G1536" s="1" t="s">
        <v>74</v>
      </c>
      <c r="H1536" s="2">
        <v>45433</v>
      </c>
      <c r="I1536" s="1" t="s">
        <v>26</v>
      </c>
      <c r="J1536" s="1" t="s">
        <v>1119</v>
      </c>
      <c r="K1536" s="1">
        <v>5</v>
      </c>
      <c r="L1536" s="1" t="s">
        <v>1481</v>
      </c>
      <c r="M1536" s="1">
        <v>3</v>
      </c>
      <c r="N1536" s="1">
        <v>5718</v>
      </c>
      <c r="O1536" s="1">
        <v>40</v>
      </c>
      <c r="P1536" s="2">
        <v>45515</v>
      </c>
      <c r="Q1536" s="1"/>
    </row>
    <row r="1537" spans="1:17" x14ac:dyDescent="0.35">
      <c r="A1537" s="1" t="s">
        <v>1619</v>
      </c>
      <c r="B1537" s="1" t="s">
        <v>51</v>
      </c>
      <c r="C1537" s="1" t="s">
        <v>52</v>
      </c>
      <c r="D1537" s="1" t="s">
        <v>53</v>
      </c>
      <c r="E1537" s="1" t="s">
        <v>44</v>
      </c>
      <c r="F1537" s="1" t="s">
        <v>169</v>
      </c>
      <c r="G1537" s="1" t="s">
        <v>39</v>
      </c>
      <c r="H1537" s="2">
        <v>45433</v>
      </c>
      <c r="I1537" s="1" t="s">
        <v>26</v>
      </c>
      <c r="J1537" s="1" t="s">
        <v>1119</v>
      </c>
      <c r="K1537" s="1">
        <v>5</v>
      </c>
      <c r="L1537" s="1" t="s">
        <v>1481</v>
      </c>
      <c r="M1537" s="1">
        <v>3</v>
      </c>
      <c r="N1537" s="1">
        <v>4346</v>
      </c>
      <c r="O1537" s="1">
        <v>50</v>
      </c>
      <c r="P1537" s="2">
        <v>45500</v>
      </c>
      <c r="Q1537" s="1"/>
    </row>
    <row r="1538" spans="1:17" x14ac:dyDescent="0.35">
      <c r="A1538" s="1" t="s">
        <v>1620</v>
      </c>
      <c r="B1538" s="1" t="s">
        <v>78</v>
      </c>
      <c r="C1538" s="1" t="s">
        <v>79</v>
      </c>
      <c r="D1538" s="1" t="s">
        <v>80</v>
      </c>
      <c r="E1538" s="1" t="s">
        <v>32</v>
      </c>
      <c r="F1538" s="1" t="s">
        <v>169</v>
      </c>
      <c r="G1538" s="1" t="s">
        <v>48</v>
      </c>
      <c r="H1538" s="2">
        <v>45335</v>
      </c>
      <c r="I1538" s="1" t="s">
        <v>26</v>
      </c>
      <c r="J1538" s="1" t="s">
        <v>1119</v>
      </c>
      <c r="K1538" s="1">
        <v>5</v>
      </c>
      <c r="L1538" s="1" t="s">
        <v>1481</v>
      </c>
      <c r="M1538" s="1">
        <v>3</v>
      </c>
      <c r="N1538" s="1">
        <v>4200</v>
      </c>
      <c r="O1538" s="1">
        <v>100</v>
      </c>
      <c r="P1538" s="2">
        <v>45447</v>
      </c>
      <c r="Q1538" s="1"/>
    </row>
    <row r="1539" spans="1:17" x14ac:dyDescent="0.35">
      <c r="A1539" s="1" t="s">
        <v>1621</v>
      </c>
      <c r="B1539" s="1" t="s">
        <v>20</v>
      </c>
      <c r="C1539" s="1" t="s">
        <v>21</v>
      </c>
      <c r="D1539" s="1" t="s">
        <v>22</v>
      </c>
      <c r="E1539" s="1" t="s">
        <v>120</v>
      </c>
      <c r="F1539" s="1" t="s">
        <v>169</v>
      </c>
      <c r="G1539" s="1" t="s">
        <v>48</v>
      </c>
      <c r="H1539" s="2">
        <v>45305</v>
      </c>
      <c r="I1539" s="1" t="s">
        <v>26</v>
      </c>
      <c r="J1539" s="1" t="s">
        <v>1119</v>
      </c>
      <c r="K1539" s="1">
        <v>5</v>
      </c>
      <c r="L1539" s="1" t="s">
        <v>1481</v>
      </c>
      <c r="M1539" s="1">
        <v>3</v>
      </c>
      <c r="N1539" s="1">
        <v>7387</v>
      </c>
      <c r="O1539" s="1">
        <v>100</v>
      </c>
      <c r="P1539" s="2">
        <v>45612</v>
      </c>
      <c r="Q1539" s="1"/>
    </row>
    <row r="1540" spans="1:17" x14ac:dyDescent="0.35">
      <c r="A1540" s="1" t="s">
        <v>1622</v>
      </c>
      <c r="B1540" s="1" t="s">
        <v>35</v>
      </c>
      <c r="C1540" s="1" t="s">
        <v>36</v>
      </c>
      <c r="D1540" s="1" t="s">
        <v>37</v>
      </c>
      <c r="E1540" s="1" t="s">
        <v>23</v>
      </c>
      <c r="F1540" s="1" t="s">
        <v>169</v>
      </c>
      <c r="G1540" s="1" t="s">
        <v>48</v>
      </c>
      <c r="H1540" s="2">
        <v>45379</v>
      </c>
      <c r="I1540" s="1" t="s">
        <v>66</v>
      </c>
      <c r="J1540" s="1" t="s">
        <v>1119</v>
      </c>
      <c r="K1540" s="1">
        <v>5</v>
      </c>
      <c r="L1540" s="1" t="s">
        <v>1481</v>
      </c>
      <c r="M1540" s="1">
        <v>3</v>
      </c>
      <c r="N1540" s="1">
        <v>3777</v>
      </c>
      <c r="O1540" s="1">
        <v>20</v>
      </c>
      <c r="P1540" s="2">
        <v>45595</v>
      </c>
      <c r="Q1540" s="1"/>
    </row>
    <row r="1541" spans="1:17" x14ac:dyDescent="0.35">
      <c r="A1541" s="1" t="s">
        <v>1623</v>
      </c>
      <c r="B1541" s="1" t="s">
        <v>61</v>
      </c>
      <c r="C1541" s="1" t="s">
        <v>62</v>
      </c>
      <c r="D1541" s="1" t="s">
        <v>63</v>
      </c>
      <c r="E1541" s="1" t="s">
        <v>47</v>
      </c>
      <c r="F1541" s="1" t="s">
        <v>169</v>
      </c>
      <c r="G1541" s="1" t="s">
        <v>85</v>
      </c>
      <c r="H1541" s="2">
        <v>45428</v>
      </c>
      <c r="I1541" s="1" t="s">
        <v>49</v>
      </c>
      <c r="J1541" s="1" t="s">
        <v>1119</v>
      </c>
      <c r="K1541" s="1">
        <v>5</v>
      </c>
      <c r="L1541" s="1" t="s">
        <v>1481</v>
      </c>
      <c r="M1541" s="1">
        <v>3</v>
      </c>
      <c r="N1541" s="1">
        <v>5951</v>
      </c>
      <c r="O1541" s="1">
        <v>20</v>
      </c>
      <c r="P1541" s="2">
        <v>45784</v>
      </c>
      <c r="Q1541" s="1"/>
    </row>
    <row r="1542" spans="1:17" x14ac:dyDescent="0.35">
      <c r="A1542" s="1" t="s">
        <v>1624</v>
      </c>
      <c r="B1542" s="1" t="s">
        <v>35</v>
      </c>
      <c r="C1542" s="1" t="s">
        <v>36</v>
      </c>
      <c r="D1542" s="1" t="s">
        <v>37</v>
      </c>
      <c r="E1542" s="1" t="s">
        <v>76</v>
      </c>
      <c r="F1542" s="1" t="s">
        <v>169</v>
      </c>
      <c r="G1542" s="1" t="s">
        <v>74</v>
      </c>
      <c r="H1542" s="2">
        <v>45391</v>
      </c>
      <c r="I1542" s="1" t="s">
        <v>26</v>
      </c>
      <c r="J1542" s="1" t="s">
        <v>1119</v>
      </c>
      <c r="K1542" s="1">
        <v>5</v>
      </c>
      <c r="L1542" s="1" t="s">
        <v>1481</v>
      </c>
      <c r="M1542" s="1">
        <v>3</v>
      </c>
      <c r="N1542" s="1">
        <v>7344</v>
      </c>
      <c r="O1542" s="1">
        <v>60</v>
      </c>
      <c r="P1542" s="2">
        <v>45699</v>
      </c>
      <c r="Q1542" s="1"/>
    </row>
    <row r="1543" spans="1:17" x14ac:dyDescent="0.35">
      <c r="A1543" s="1" t="s">
        <v>1625</v>
      </c>
      <c r="B1543" s="1" t="s">
        <v>20</v>
      </c>
      <c r="C1543" s="1" t="s">
        <v>21</v>
      </c>
      <c r="D1543" s="1" t="s">
        <v>22</v>
      </c>
      <c r="E1543" s="1" t="s">
        <v>32</v>
      </c>
      <c r="F1543" s="1" t="s">
        <v>169</v>
      </c>
      <c r="G1543" s="1" t="s">
        <v>25</v>
      </c>
      <c r="H1543" s="2">
        <v>45321</v>
      </c>
      <c r="I1543" s="1" t="s">
        <v>26</v>
      </c>
      <c r="J1543" s="1" t="s">
        <v>1119</v>
      </c>
      <c r="K1543" s="1">
        <v>5</v>
      </c>
      <c r="L1543" s="1" t="s">
        <v>1481</v>
      </c>
      <c r="M1543" s="1">
        <v>3</v>
      </c>
      <c r="N1543" s="1">
        <v>732</v>
      </c>
      <c r="O1543" s="1">
        <v>10</v>
      </c>
      <c r="P1543" s="2">
        <v>45456</v>
      </c>
      <c r="Q1543" s="1"/>
    </row>
    <row r="1544" spans="1:17" x14ac:dyDescent="0.35">
      <c r="A1544" s="1" t="s">
        <v>1626</v>
      </c>
      <c r="B1544" s="1" t="s">
        <v>56</v>
      </c>
      <c r="C1544" s="1" t="s">
        <v>57</v>
      </c>
      <c r="D1544" s="1" t="s">
        <v>58</v>
      </c>
      <c r="E1544" s="1" t="s">
        <v>54</v>
      </c>
      <c r="F1544" s="1" t="s">
        <v>169</v>
      </c>
      <c r="G1544" s="1" t="s">
        <v>25</v>
      </c>
      <c r="H1544" s="2">
        <v>45320</v>
      </c>
      <c r="I1544" s="1" t="s">
        <v>49</v>
      </c>
      <c r="J1544" s="1" t="s">
        <v>1119</v>
      </c>
      <c r="K1544" s="1">
        <v>5</v>
      </c>
      <c r="L1544" s="1" t="s">
        <v>1481</v>
      </c>
      <c r="M1544" s="1">
        <v>3</v>
      </c>
      <c r="N1544" s="1">
        <v>3550</v>
      </c>
      <c r="O1544" s="1">
        <v>70</v>
      </c>
      <c r="P1544" s="2">
        <v>45407</v>
      </c>
      <c r="Q1544" s="1"/>
    </row>
    <row r="1545" spans="1:17" x14ac:dyDescent="0.35">
      <c r="A1545" s="1" t="s">
        <v>1627</v>
      </c>
      <c r="B1545" s="1" t="s">
        <v>61</v>
      </c>
      <c r="C1545" s="1" t="s">
        <v>62</v>
      </c>
      <c r="D1545" s="1" t="s">
        <v>63</v>
      </c>
      <c r="E1545" s="1" t="s">
        <v>64</v>
      </c>
      <c r="F1545" s="1" t="s">
        <v>169</v>
      </c>
      <c r="G1545" s="1" t="s">
        <v>59</v>
      </c>
      <c r="H1545" s="2">
        <v>45404</v>
      </c>
      <c r="I1545" s="1" t="s">
        <v>26</v>
      </c>
      <c r="J1545" s="1" t="s">
        <v>1119</v>
      </c>
      <c r="K1545" s="1">
        <v>5</v>
      </c>
      <c r="L1545" s="1" t="s">
        <v>1481</v>
      </c>
      <c r="M1545" s="1">
        <v>3</v>
      </c>
      <c r="N1545" s="1">
        <v>4610</v>
      </c>
      <c r="O1545" s="1">
        <v>20</v>
      </c>
      <c r="P1545" s="2">
        <v>45755</v>
      </c>
      <c r="Q1545" s="1"/>
    </row>
    <row r="1546" spans="1:17" x14ac:dyDescent="0.35">
      <c r="A1546" s="1" t="s">
        <v>1628</v>
      </c>
      <c r="B1546" s="1" t="s">
        <v>56</v>
      </c>
      <c r="C1546" s="1" t="s">
        <v>57</v>
      </c>
      <c r="D1546" s="1" t="s">
        <v>58</v>
      </c>
      <c r="E1546" s="1" t="s">
        <v>64</v>
      </c>
      <c r="F1546" s="1" t="s">
        <v>169</v>
      </c>
      <c r="G1546" s="1" t="s">
        <v>59</v>
      </c>
      <c r="H1546" s="2">
        <v>45350</v>
      </c>
      <c r="I1546" s="1" t="s">
        <v>26</v>
      </c>
      <c r="J1546" s="1" t="s">
        <v>1119</v>
      </c>
      <c r="K1546" s="1">
        <v>5</v>
      </c>
      <c r="L1546" s="1" t="s">
        <v>1481</v>
      </c>
      <c r="M1546" s="1">
        <v>3</v>
      </c>
      <c r="N1546" s="1">
        <v>2071</v>
      </c>
      <c r="O1546" s="1">
        <v>70</v>
      </c>
      <c r="P1546" s="2">
        <v>45451</v>
      </c>
      <c r="Q1546" s="1"/>
    </row>
    <row r="1547" spans="1:17" x14ac:dyDescent="0.35">
      <c r="A1547" s="1" t="s">
        <v>1629</v>
      </c>
      <c r="B1547" s="1" t="s">
        <v>61</v>
      </c>
      <c r="C1547" s="1" t="s">
        <v>62</v>
      </c>
      <c r="D1547" s="1" t="s">
        <v>63</v>
      </c>
      <c r="E1547" s="1" t="s">
        <v>76</v>
      </c>
      <c r="F1547" s="1" t="s">
        <v>169</v>
      </c>
      <c r="G1547" s="1" t="s">
        <v>85</v>
      </c>
      <c r="H1547" s="2">
        <v>45293</v>
      </c>
      <c r="I1547" s="1" t="s">
        <v>66</v>
      </c>
      <c r="J1547" s="1" t="s">
        <v>1119</v>
      </c>
      <c r="K1547" s="1">
        <v>5</v>
      </c>
      <c r="L1547" s="1" t="s">
        <v>1481</v>
      </c>
      <c r="M1547" s="1">
        <v>3</v>
      </c>
      <c r="N1547" s="1">
        <v>911</v>
      </c>
      <c r="O1547" s="1">
        <v>40</v>
      </c>
      <c r="P1547" s="2">
        <v>45607</v>
      </c>
      <c r="Q1547" s="1"/>
    </row>
    <row r="1548" spans="1:17" x14ac:dyDescent="0.35">
      <c r="A1548" s="1" t="s">
        <v>1630</v>
      </c>
      <c r="B1548" s="1" t="s">
        <v>78</v>
      </c>
      <c r="C1548" s="1" t="s">
        <v>79</v>
      </c>
      <c r="D1548" s="1" t="s">
        <v>80</v>
      </c>
      <c r="E1548" s="1" t="s">
        <v>68</v>
      </c>
      <c r="F1548" s="1" t="s">
        <v>169</v>
      </c>
      <c r="G1548" s="1" t="s">
        <v>25</v>
      </c>
      <c r="H1548" s="2">
        <v>45326</v>
      </c>
      <c r="I1548" s="1" t="s">
        <v>26</v>
      </c>
      <c r="J1548" s="1" t="s">
        <v>1119</v>
      </c>
      <c r="K1548" s="1">
        <v>5</v>
      </c>
      <c r="L1548" s="1" t="s">
        <v>1481</v>
      </c>
      <c r="M1548" s="1">
        <v>3</v>
      </c>
      <c r="N1548" s="1">
        <v>7703</v>
      </c>
      <c r="O1548" s="1">
        <v>40</v>
      </c>
      <c r="P1548" s="2">
        <v>45439</v>
      </c>
      <c r="Q1548" s="1"/>
    </row>
    <row r="1549" spans="1:17" x14ac:dyDescent="0.35">
      <c r="A1549" s="1" t="s">
        <v>1631</v>
      </c>
      <c r="B1549" s="1" t="s">
        <v>35</v>
      </c>
      <c r="C1549" s="1" t="s">
        <v>36</v>
      </c>
      <c r="D1549" s="1" t="s">
        <v>37</v>
      </c>
      <c r="E1549" s="1" t="s">
        <v>103</v>
      </c>
      <c r="F1549" s="1" t="s">
        <v>169</v>
      </c>
      <c r="G1549" s="1" t="s">
        <v>87</v>
      </c>
      <c r="H1549" s="2">
        <v>45322</v>
      </c>
      <c r="I1549" s="1" t="s">
        <v>66</v>
      </c>
      <c r="J1549" s="1" t="s">
        <v>1119</v>
      </c>
      <c r="K1549" s="1">
        <v>5</v>
      </c>
      <c r="L1549" s="1" t="s">
        <v>1481</v>
      </c>
      <c r="M1549" s="1">
        <v>3</v>
      </c>
      <c r="N1549" s="1">
        <v>7134</v>
      </c>
      <c r="O1549" s="1">
        <v>30</v>
      </c>
      <c r="P1549" s="2">
        <v>45625</v>
      </c>
      <c r="Q1549" s="1"/>
    </row>
    <row r="1550" spans="1:17" x14ac:dyDescent="0.35">
      <c r="A1550" s="1" t="s">
        <v>1632</v>
      </c>
      <c r="B1550" s="1" t="s">
        <v>41</v>
      </c>
      <c r="C1550" s="1" t="s">
        <v>42</v>
      </c>
      <c r="D1550" s="1" t="s">
        <v>43</v>
      </c>
      <c r="E1550" s="1" t="s">
        <v>23</v>
      </c>
      <c r="F1550" s="1" t="s">
        <v>169</v>
      </c>
      <c r="G1550" s="1" t="s">
        <v>48</v>
      </c>
      <c r="H1550" s="2">
        <v>45342</v>
      </c>
      <c r="I1550" s="1" t="s">
        <v>49</v>
      </c>
      <c r="J1550" s="1" t="s">
        <v>1119</v>
      </c>
      <c r="K1550" s="1">
        <v>5</v>
      </c>
      <c r="L1550" s="1" t="s">
        <v>1481</v>
      </c>
      <c r="M1550" s="1">
        <v>3</v>
      </c>
      <c r="N1550" s="1">
        <v>1184</v>
      </c>
      <c r="O1550" s="1">
        <v>50</v>
      </c>
      <c r="P1550" s="2">
        <v>45683</v>
      </c>
      <c r="Q1550" s="1"/>
    </row>
    <row r="1551" spans="1:17" x14ac:dyDescent="0.35">
      <c r="A1551" s="1" t="s">
        <v>1633</v>
      </c>
      <c r="B1551" s="1" t="s">
        <v>56</v>
      </c>
      <c r="C1551" s="1" t="s">
        <v>57</v>
      </c>
      <c r="D1551" s="1" t="s">
        <v>58</v>
      </c>
      <c r="E1551" s="1" t="s">
        <v>64</v>
      </c>
      <c r="F1551" s="1" t="s">
        <v>169</v>
      </c>
      <c r="G1551" s="1" t="s">
        <v>25</v>
      </c>
      <c r="H1551" s="2">
        <v>45358</v>
      </c>
      <c r="I1551" s="1" t="s">
        <v>49</v>
      </c>
      <c r="J1551" s="1" t="s">
        <v>1119</v>
      </c>
      <c r="K1551" s="1">
        <v>5</v>
      </c>
      <c r="L1551" s="1" t="s">
        <v>1481</v>
      </c>
      <c r="M1551" s="1">
        <v>3</v>
      </c>
      <c r="N1551" s="1">
        <v>767</v>
      </c>
      <c r="O1551" s="1">
        <v>70</v>
      </c>
      <c r="P1551" s="2">
        <v>45445</v>
      </c>
      <c r="Q1551" s="1"/>
    </row>
    <row r="1552" spans="1:17" x14ac:dyDescent="0.35">
      <c r="A1552" s="1" t="s">
        <v>1634</v>
      </c>
      <c r="B1552" s="1" t="s">
        <v>71</v>
      </c>
      <c r="C1552" s="1" t="s">
        <v>72</v>
      </c>
      <c r="D1552" s="1" t="s">
        <v>73</v>
      </c>
      <c r="E1552" s="1" t="s">
        <v>23</v>
      </c>
      <c r="F1552" s="1" t="s">
        <v>169</v>
      </c>
      <c r="G1552" s="1" t="s">
        <v>59</v>
      </c>
      <c r="H1552" s="2">
        <v>45421</v>
      </c>
      <c r="I1552" s="1" t="s">
        <v>26</v>
      </c>
      <c r="J1552" s="1" t="s">
        <v>1119</v>
      </c>
      <c r="K1552" s="1">
        <v>5</v>
      </c>
      <c r="L1552" s="1" t="s">
        <v>1481</v>
      </c>
      <c r="M1552" s="1">
        <v>3</v>
      </c>
      <c r="N1552" s="1">
        <v>4296</v>
      </c>
      <c r="O1552" s="1">
        <v>50</v>
      </c>
      <c r="P1552" s="2">
        <v>45784</v>
      </c>
      <c r="Q1552" s="1"/>
    </row>
    <row r="1553" spans="1:17" x14ac:dyDescent="0.35">
      <c r="A1553" s="1" t="s">
        <v>1635</v>
      </c>
      <c r="B1553" s="1" t="s">
        <v>41</v>
      </c>
      <c r="C1553" s="1" t="s">
        <v>42</v>
      </c>
      <c r="D1553" s="1" t="s">
        <v>43</v>
      </c>
      <c r="E1553" s="1" t="s">
        <v>54</v>
      </c>
      <c r="F1553" s="1" t="s">
        <v>169</v>
      </c>
      <c r="G1553" s="1" t="s">
        <v>39</v>
      </c>
      <c r="H1553" s="2">
        <v>45320</v>
      </c>
      <c r="I1553" s="1" t="s">
        <v>66</v>
      </c>
      <c r="J1553" s="1" t="s">
        <v>1119</v>
      </c>
      <c r="K1553" s="1">
        <v>5</v>
      </c>
      <c r="L1553" s="1" t="s">
        <v>1481</v>
      </c>
      <c r="M1553" s="1">
        <v>3</v>
      </c>
      <c r="N1553" s="1">
        <v>1395</v>
      </c>
      <c r="O1553" s="1">
        <v>30</v>
      </c>
      <c r="P1553" s="2">
        <v>45460</v>
      </c>
      <c r="Q1553" s="1"/>
    </row>
    <row r="1554" spans="1:17" x14ac:dyDescent="0.35">
      <c r="A1554" s="1" t="s">
        <v>1636</v>
      </c>
      <c r="B1554" s="1" t="s">
        <v>29</v>
      </c>
      <c r="C1554" s="1" t="s">
        <v>30</v>
      </c>
      <c r="D1554" s="1" t="s">
        <v>31</v>
      </c>
      <c r="E1554" s="1" t="s">
        <v>103</v>
      </c>
      <c r="F1554" s="1" t="s">
        <v>169</v>
      </c>
      <c r="G1554" s="1" t="s">
        <v>85</v>
      </c>
      <c r="H1554" s="2">
        <v>45441</v>
      </c>
      <c r="I1554" s="1" t="s">
        <v>66</v>
      </c>
      <c r="J1554" s="1" t="s">
        <v>1119</v>
      </c>
      <c r="K1554" s="1">
        <v>5</v>
      </c>
      <c r="L1554" s="1" t="s">
        <v>1481</v>
      </c>
      <c r="M1554" s="1">
        <v>3</v>
      </c>
      <c r="N1554" s="1">
        <v>1440</v>
      </c>
      <c r="O1554" s="1">
        <v>40</v>
      </c>
      <c r="P1554" s="2">
        <v>45567</v>
      </c>
      <c r="Q1554" s="1"/>
    </row>
    <row r="1555" spans="1:17" x14ac:dyDescent="0.35">
      <c r="A1555" s="1" t="s">
        <v>1637</v>
      </c>
      <c r="B1555" s="1" t="s">
        <v>61</v>
      </c>
      <c r="C1555" s="1" t="s">
        <v>62</v>
      </c>
      <c r="D1555" s="1" t="s">
        <v>63</v>
      </c>
      <c r="E1555" s="1" t="s">
        <v>124</v>
      </c>
      <c r="F1555" s="1" t="s">
        <v>169</v>
      </c>
      <c r="G1555" s="1" t="s">
        <v>74</v>
      </c>
      <c r="H1555" s="2">
        <v>45370</v>
      </c>
      <c r="I1555" s="1" t="s">
        <v>26</v>
      </c>
      <c r="J1555" s="1" t="s">
        <v>1119</v>
      </c>
      <c r="K1555" s="1">
        <v>5</v>
      </c>
      <c r="L1555" s="1" t="s">
        <v>1481</v>
      </c>
      <c r="M1555" s="1">
        <v>3</v>
      </c>
      <c r="N1555" s="1">
        <v>3831</v>
      </c>
      <c r="O1555" s="1">
        <v>40</v>
      </c>
      <c r="P1555" s="2">
        <v>45428</v>
      </c>
      <c r="Q1555" s="1"/>
    </row>
    <row r="1556" spans="1:17" x14ac:dyDescent="0.35">
      <c r="A1556" s="1" t="s">
        <v>1638</v>
      </c>
      <c r="B1556" s="1" t="s">
        <v>41</v>
      </c>
      <c r="C1556" s="1" t="s">
        <v>42</v>
      </c>
      <c r="D1556" s="1" t="s">
        <v>43</v>
      </c>
      <c r="E1556" s="1" t="s">
        <v>54</v>
      </c>
      <c r="F1556" s="1" t="s">
        <v>169</v>
      </c>
      <c r="G1556" s="1" t="s">
        <v>74</v>
      </c>
      <c r="H1556" s="2">
        <v>45433</v>
      </c>
      <c r="I1556" s="1" t="s">
        <v>26</v>
      </c>
      <c r="J1556" s="1" t="s">
        <v>1119</v>
      </c>
      <c r="K1556" s="1">
        <v>5</v>
      </c>
      <c r="L1556" s="1" t="s">
        <v>1481</v>
      </c>
      <c r="M1556" s="1">
        <v>3</v>
      </c>
      <c r="N1556" s="1">
        <v>678</v>
      </c>
      <c r="O1556" s="1">
        <v>40</v>
      </c>
      <c r="P1556" s="2">
        <v>45707</v>
      </c>
      <c r="Q1556" s="1"/>
    </row>
    <row r="1557" spans="1:17" x14ac:dyDescent="0.35">
      <c r="A1557" s="1" t="s">
        <v>1639</v>
      </c>
      <c r="B1557" s="1" t="s">
        <v>56</v>
      </c>
      <c r="C1557" s="1" t="s">
        <v>57</v>
      </c>
      <c r="D1557" s="1" t="s">
        <v>58</v>
      </c>
      <c r="E1557" s="1" t="s">
        <v>64</v>
      </c>
      <c r="F1557" s="1" t="s">
        <v>169</v>
      </c>
      <c r="G1557" s="1" t="s">
        <v>48</v>
      </c>
      <c r="H1557" s="2">
        <v>45441</v>
      </c>
      <c r="I1557" s="1" t="s">
        <v>26</v>
      </c>
      <c r="J1557" s="1" t="s">
        <v>1119</v>
      </c>
      <c r="K1557" s="1">
        <v>5</v>
      </c>
      <c r="L1557" s="1" t="s">
        <v>1481</v>
      </c>
      <c r="M1557" s="1">
        <v>3</v>
      </c>
      <c r="N1557" s="1">
        <v>535</v>
      </c>
      <c r="O1557" s="1">
        <v>40</v>
      </c>
      <c r="P1557" s="2">
        <v>45496</v>
      </c>
      <c r="Q1557" s="1"/>
    </row>
    <row r="1558" spans="1:17" x14ac:dyDescent="0.35">
      <c r="A1558" s="1" t="s">
        <v>1640</v>
      </c>
      <c r="B1558" s="1" t="s">
        <v>56</v>
      </c>
      <c r="C1558" s="1" t="s">
        <v>57</v>
      </c>
      <c r="D1558" s="1" t="s">
        <v>58</v>
      </c>
      <c r="E1558" s="1" t="s">
        <v>47</v>
      </c>
      <c r="F1558" s="1" t="s">
        <v>169</v>
      </c>
      <c r="G1558" s="1" t="s">
        <v>59</v>
      </c>
      <c r="H1558" s="2">
        <v>45409</v>
      </c>
      <c r="I1558" s="1" t="s">
        <v>26</v>
      </c>
      <c r="J1558" s="1" t="s">
        <v>1119</v>
      </c>
      <c r="K1558" s="1">
        <v>5</v>
      </c>
      <c r="L1558" s="1" t="s">
        <v>1481</v>
      </c>
      <c r="M1558" s="1">
        <v>3</v>
      </c>
      <c r="N1558" s="1">
        <v>6841</v>
      </c>
      <c r="O1558" s="1">
        <v>40</v>
      </c>
      <c r="P1558" s="2">
        <v>45631</v>
      </c>
      <c r="Q1558" s="1"/>
    </row>
    <row r="1559" spans="1:17" x14ac:dyDescent="0.35">
      <c r="A1559" s="1" t="s">
        <v>1641</v>
      </c>
      <c r="B1559" s="1" t="s">
        <v>29</v>
      </c>
      <c r="C1559" s="1" t="s">
        <v>30</v>
      </c>
      <c r="D1559" s="1" t="s">
        <v>31</v>
      </c>
      <c r="E1559" s="1" t="s">
        <v>120</v>
      </c>
      <c r="F1559" s="1" t="s">
        <v>169</v>
      </c>
      <c r="G1559" s="1" t="s">
        <v>33</v>
      </c>
      <c r="H1559" s="2">
        <v>45354</v>
      </c>
      <c r="I1559" s="1" t="s">
        <v>49</v>
      </c>
      <c r="J1559" s="1" t="s">
        <v>1119</v>
      </c>
      <c r="K1559" s="1">
        <v>5</v>
      </c>
      <c r="L1559" s="1" t="s">
        <v>1481</v>
      </c>
      <c r="M1559" s="1">
        <v>3</v>
      </c>
      <c r="N1559" s="1">
        <v>5122</v>
      </c>
      <c r="O1559" s="1">
        <v>40</v>
      </c>
      <c r="P1559" s="2">
        <v>45376</v>
      </c>
      <c r="Q1559" s="1"/>
    </row>
    <row r="1560" spans="1:17" x14ac:dyDescent="0.35">
      <c r="A1560" s="1" t="s">
        <v>1642</v>
      </c>
      <c r="B1560" s="1" t="s">
        <v>78</v>
      </c>
      <c r="C1560" s="1" t="s">
        <v>79</v>
      </c>
      <c r="D1560" s="1" t="s">
        <v>80</v>
      </c>
      <c r="E1560" s="1" t="s">
        <v>68</v>
      </c>
      <c r="F1560" s="1" t="s">
        <v>169</v>
      </c>
      <c r="G1560" s="1" t="s">
        <v>74</v>
      </c>
      <c r="H1560" s="2">
        <v>45359</v>
      </c>
      <c r="I1560" s="1" t="s">
        <v>66</v>
      </c>
      <c r="J1560" s="1" t="s">
        <v>1119</v>
      </c>
      <c r="K1560" s="1">
        <v>5</v>
      </c>
      <c r="L1560" s="1" t="s">
        <v>1481</v>
      </c>
      <c r="M1560" s="1">
        <v>3</v>
      </c>
      <c r="N1560" s="1">
        <v>3449</v>
      </c>
      <c r="O1560" s="1">
        <v>50</v>
      </c>
      <c r="P1560" s="2">
        <v>45553</v>
      </c>
      <c r="Q1560" s="1"/>
    </row>
    <row r="1561" spans="1:17" x14ac:dyDescent="0.35">
      <c r="A1561" s="1" t="s">
        <v>1643</v>
      </c>
      <c r="B1561" s="1" t="s">
        <v>56</v>
      </c>
      <c r="C1561" s="1" t="s">
        <v>57</v>
      </c>
      <c r="D1561" s="1" t="s">
        <v>58</v>
      </c>
      <c r="E1561" s="1" t="s">
        <v>38</v>
      </c>
      <c r="F1561" s="1" t="s">
        <v>169</v>
      </c>
      <c r="G1561" s="1" t="s">
        <v>48</v>
      </c>
      <c r="H1561" s="2">
        <v>45301</v>
      </c>
      <c r="I1561" s="1" t="s">
        <v>49</v>
      </c>
      <c r="J1561" s="1" t="s">
        <v>1119</v>
      </c>
      <c r="K1561" s="1">
        <v>5</v>
      </c>
      <c r="L1561" s="1" t="s">
        <v>1481</v>
      </c>
      <c r="M1561" s="1">
        <v>3</v>
      </c>
      <c r="N1561" s="1">
        <v>1989</v>
      </c>
      <c r="O1561" s="1">
        <v>30</v>
      </c>
      <c r="P1561" s="2">
        <v>45445</v>
      </c>
      <c r="Q1561" s="1"/>
    </row>
    <row r="1562" spans="1:17" x14ac:dyDescent="0.35">
      <c r="A1562" s="1" t="s">
        <v>1644</v>
      </c>
      <c r="B1562" s="1" t="s">
        <v>61</v>
      </c>
      <c r="C1562" s="1" t="s">
        <v>62</v>
      </c>
      <c r="D1562" s="1" t="s">
        <v>63</v>
      </c>
      <c r="E1562" s="1" t="s">
        <v>54</v>
      </c>
      <c r="F1562" s="1" t="s">
        <v>169</v>
      </c>
      <c r="G1562" s="1" t="s">
        <v>59</v>
      </c>
      <c r="H1562" s="2">
        <v>45319</v>
      </c>
      <c r="I1562" s="1" t="s">
        <v>66</v>
      </c>
      <c r="J1562" s="1" t="s">
        <v>1119</v>
      </c>
      <c r="K1562" s="1">
        <v>5</v>
      </c>
      <c r="L1562" s="1" t="s">
        <v>1481</v>
      </c>
      <c r="M1562" s="1">
        <v>3</v>
      </c>
      <c r="N1562" s="1">
        <v>7029</v>
      </c>
      <c r="O1562" s="1">
        <v>50</v>
      </c>
      <c r="P1562" s="2">
        <v>45648</v>
      </c>
      <c r="Q1562" s="1"/>
    </row>
    <row r="1563" spans="1:17" x14ac:dyDescent="0.35">
      <c r="A1563" s="1" t="s">
        <v>1645</v>
      </c>
      <c r="B1563" s="1" t="s">
        <v>41</v>
      </c>
      <c r="C1563" s="1" t="s">
        <v>42</v>
      </c>
      <c r="D1563" s="1" t="s">
        <v>43</v>
      </c>
      <c r="E1563" s="1" t="s">
        <v>76</v>
      </c>
      <c r="F1563" s="1" t="s">
        <v>169</v>
      </c>
      <c r="G1563" s="1" t="s">
        <v>85</v>
      </c>
      <c r="H1563" s="2">
        <v>45299</v>
      </c>
      <c r="I1563" s="1" t="s">
        <v>26</v>
      </c>
      <c r="J1563" s="1" t="s">
        <v>1119</v>
      </c>
      <c r="K1563" s="1">
        <v>5</v>
      </c>
      <c r="L1563" s="1" t="s">
        <v>1481</v>
      </c>
      <c r="M1563" s="1">
        <v>3</v>
      </c>
      <c r="N1563" s="1">
        <v>431</v>
      </c>
      <c r="O1563" s="1">
        <v>60</v>
      </c>
      <c r="P1563" s="2">
        <v>45479</v>
      </c>
      <c r="Q1563" s="1"/>
    </row>
    <row r="1564" spans="1:17" x14ac:dyDescent="0.35">
      <c r="A1564" s="1" t="s">
        <v>1646</v>
      </c>
      <c r="B1564" s="1" t="s">
        <v>51</v>
      </c>
      <c r="C1564" s="1" t="s">
        <v>52</v>
      </c>
      <c r="D1564" s="1" t="s">
        <v>53</v>
      </c>
      <c r="E1564" s="1" t="s">
        <v>47</v>
      </c>
      <c r="F1564" s="1" t="s">
        <v>169</v>
      </c>
      <c r="G1564" s="1" t="s">
        <v>48</v>
      </c>
      <c r="H1564" s="2">
        <v>45299</v>
      </c>
      <c r="I1564" s="1" t="s">
        <v>66</v>
      </c>
      <c r="J1564" s="1" t="s">
        <v>1119</v>
      </c>
      <c r="K1564" s="1">
        <v>5</v>
      </c>
      <c r="L1564" s="1" t="s">
        <v>1481</v>
      </c>
      <c r="M1564" s="1">
        <v>3</v>
      </c>
      <c r="N1564" s="1">
        <v>3731</v>
      </c>
      <c r="O1564" s="1">
        <v>50</v>
      </c>
      <c r="P1564" s="2">
        <v>45502</v>
      </c>
      <c r="Q1564" s="1"/>
    </row>
    <row r="1565" spans="1:17" x14ac:dyDescent="0.35">
      <c r="A1565" s="1" t="s">
        <v>1647</v>
      </c>
      <c r="B1565" s="1" t="s">
        <v>20</v>
      </c>
      <c r="C1565" s="1" t="s">
        <v>21</v>
      </c>
      <c r="D1565" s="1" t="s">
        <v>22</v>
      </c>
      <c r="E1565" s="1" t="s">
        <v>124</v>
      </c>
      <c r="F1565" s="1" t="s">
        <v>169</v>
      </c>
      <c r="G1565" s="1" t="s">
        <v>39</v>
      </c>
      <c r="H1565" s="2">
        <v>45427</v>
      </c>
      <c r="I1565" s="1" t="s">
        <v>26</v>
      </c>
      <c r="J1565" s="1" t="s">
        <v>1119</v>
      </c>
      <c r="K1565" s="1">
        <v>5</v>
      </c>
      <c r="L1565" s="1" t="s">
        <v>1481</v>
      </c>
      <c r="M1565" s="1">
        <v>3</v>
      </c>
      <c r="N1565" s="1">
        <v>3030</v>
      </c>
      <c r="O1565" s="1">
        <v>20</v>
      </c>
      <c r="P1565" s="2">
        <v>45454</v>
      </c>
      <c r="Q1565" s="1"/>
    </row>
    <row r="1566" spans="1:17" x14ac:dyDescent="0.35">
      <c r="A1566" s="1" t="s">
        <v>1648</v>
      </c>
      <c r="B1566" s="1" t="s">
        <v>41</v>
      </c>
      <c r="C1566" s="1" t="s">
        <v>42</v>
      </c>
      <c r="D1566" s="1" t="s">
        <v>43</v>
      </c>
      <c r="E1566" s="1" t="s">
        <v>84</v>
      </c>
      <c r="F1566" s="1" t="s">
        <v>169</v>
      </c>
      <c r="G1566" s="1" t="s">
        <v>87</v>
      </c>
      <c r="H1566" s="2">
        <v>45412</v>
      </c>
      <c r="I1566" s="1" t="s">
        <v>66</v>
      </c>
      <c r="J1566" s="1" t="s">
        <v>1119</v>
      </c>
      <c r="K1566" s="1">
        <v>5</v>
      </c>
      <c r="L1566" s="1" t="s">
        <v>1481</v>
      </c>
      <c r="M1566" s="1">
        <v>3</v>
      </c>
      <c r="N1566" s="1">
        <v>7169</v>
      </c>
      <c r="O1566" s="1">
        <v>20</v>
      </c>
      <c r="P1566" s="2">
        <v>45571</v>
      </c>
      <c r="Q1566" s="1"/>
    </row>
    <row r="1567" spans="1:17" x14ac:dyDescent="0.35">
      <c r="A1567" s="1" t="s">
        <v>1649</v>
      </c>
      <c r="B1567" s="1" t="s">
        <v>35</v>
      </c>
      <c r="C1567" s="1" t="s">
        <v>36</v>
      </c>
      <c r="D1567" s="1" t="s">
        <v>37</v>
      </c>
      <c r="E1567" s="1" t="s">
        <v>23</v>
      </c>
      <c r="F1567" s="1" t="s">
        <v>169</v>
      </c>
      <c r="G1567" s="1" t="s">
        <v>85</v>
      </c>
      <c r="H1567" s="2">
        <v>45296</v>
      </c>
      <c r="I1567" s="1" t="s">
        <v>66</v>
      </c>
      <c r="J1567" s="1" t="s">
        <v>1119</v>
      </c>
      <c r="K1567" s="1">
        <v>5</v>
      </c>
      <c r="L1567" s="1" t="s">
        <v>1481</v>
      </c>
      <c r="M1567" s="1">
        <v>3</v>
      </c>
      <c r="N1567" s="1">
        <v>5386</v>
      </c>
      <c r="O1567" s="1">
        <v>40</v>
      </c>
      <c r="P1567" s="2">
        <v>45454</v>
      </c>
      <c r="Q1567" s="1"/>
    </row>
    <row r="1568" spans="1:17" x14ac:dyDescent="0.35">
      <c r="A1568" s="1" t="s">
        <v>1650</v>
      </c>
      <c r="B1568" s="1" t="s">
        <v>20</v>
      </c>
      <c r="C1568" s="1" t="s">
        <v>21</v>
      </c>
      <c r="D1568" s="1" t="s">
        <v>22</v>
      </c>
      <c r="E1568" s="1" t="s">
        <v>76</v>
      </c>
      <c r="F1568" s="1" t="s">
        <v>169</v>
      </c>
      <c r="G1568" s="1" t="s">
        <v>74</v>
      </c>
      <c r="H1568" s="2">
        <v>45391</v>
      </c>
      <c r="I1568" s="1" t="s">
        <v>26</v>
      </c>
      <c r="J1568" s="1" t="s">
        <v>1119</v>
      </c>
      <c r="K1568" s="1">
        <v>5</v>
      </c>
      <c r="L1568" s="1" t="s">
        <v>1481</v>
      </c>
      <c r="M1568" s="1">
        <v>3</v>
      </c>
      <c r="N1568" s="1">
        <v>1299</v>
      </c>
      <c r="O1568" s="1">
        <v>50</v>
      </c>
      <c r="P1568" s="2">
        <v>45534</v>
      </c>
      <c r="Q1568" s="1"/>
    </row>
    <row r="1569" spans="1:17" x14ac:dyDescent="0.35">
      <c r="A1569" s="1" t="s">
        <v>1651</v>
      </c>
      <c r="B1569" s="1" t="s">
        <v>78</v>
      </c>
      <c r="C1569" s="1" t="s">
        <v>79</v>
      </c>
      <c r="D1569" s="1" t="s">
        <v>80</v>
      </c>
      <c r="E1569" s="1" t="s">
        <v>47</v>
      </c>
      <c r="F1569" s="1" t="s">
        <v>169</v>
      </c>
      <c r="G1569" s="1" t="s">
        <v>48</v>
      </c>
      <c r="H1569" s="2">
        <v>45363</v>
      </c>
      <c r="I1569" s="1" t="s">
        <v>66</v>
      </c>
      <c r="J1569" s="1" t="s">
        <v>1119</v>
      </c>
      <c r="K1569" s="1">
        <v>5</v>
      </c>
      <c r="L1569" s="1" t="s">
        <v>1481</v>
      </c>
      <c r="M1569" s="1">
        <v>3</v>
      </c>
      <c r="N1569" s="1">
        <v>534</v>
      </c>
      <c r="O1569" s="1">
        <v>50</v>
      </c>
      <c r="P1569" s="2">
        <v>45695</v>
      </c>
      <c r="Q1569" s="1"/>
    </row>
    <row r="1570" spans="1:17" x14ac:dyDescent="0.35">
      <c r="A1570" s="1" t="s">
        <v>1652</v>
      </c>
      <c r="B1570" s="1" t="s">
        <v>51</v>
      </c>
      <c r="C1570" s="1" t="s">
        <v>52</v>
      </c>
      <c r="D1570" s="1" t="s">
        <v>53</v>
      </c>
      <c r="E1570" s="1" t="s">
        <v>38</v>
      </c>
      <c r="F1570" s="1" t="s">
        <v>169</v>
      </c>
      <c r="G1570" s="1" t="s">
        <v>39</v>
      </c>
      <c r="H1570" s="2">
        <v>45383</v>
      </c>
      <c r="I1570" s="1" t="s">
        <v>26</v>
      </c>
      <c r="J1570" s="1" t="s">
        <v>1119</v>
      </c>
      <c r="K1570" s="1">
        <v>5</v>
      </c>
      <c r="L1570" s="1" t="s">
        <v>1481</v>
      </c>
      <c r="M1570" s="1">
        <v>3</v>
      </c>
      <c r="N1570" s="1">
        <v>1785</v>
      </c>
      <c r="O1570" s="1">
        <v>20</v>
      </c>
      <c r="P1570" s="2">
        <v>45479</v>
      </c>
      <c r="Q1570" s="1"/>
    </row>
    <row r="1571" spans="1:17" x14ac:dyDescent="0.35">
      <c r="A1571" s="1" t="s">
        <v>1653</v>
      </c>
      <c r="B1571" s="1" t="s">
        <v>35</v>
      </c>
      <c r="C1571" s="1" t="s">
        <v>36</v>
      </c>
      <c r="D1571" s="1" t="s">
        <v>37</v>
      </c>
      <c r="E1571" s="1" t="s">
        <v>64</v>
      </c>
      <c r="F1571" s="1" t="s">
        <v>169</v>
      </c>
      <c r="G1571" s="1" t="s">
        <v>59</v>
      </c>
      <c r="H1571" s="2">
        <v>45404</v>
      </c>
      <c r="I1571" s="1" t="s">
        <v>26</v>
      </c>
      <c r="J1571" s="1" t="s">
        <v>1119</v>
      </c>
      <c r="K1571" s="1">
        <v>5</v>
      </c>
      <c r="L1571" s="1" t="s">
        <v>1481</v>
      </c>
      <c r="M1571" s="1">
        <v>3</v>
      </c>
      <c r="N1571" s="1">
        <v>7551</v>
      </c>
      <c r="O1571" s="1">
        <v>20</v>
      </c>
      <c r="P1571" s="2">
        <v>45581</v>
      </c>
      <c r="Q1571" s="1"/>
    </row>
    <row r="1572" spans="1:17" x14ac:dyDescent="0.35">
      <c r="A1572" s="1" t="s">
        <v>1654</v>
      </c>
      <c r="B1572" s="1" t="s">
        <v>35</v>
      </c>
      <c r="C1572" s="1" t="s">
        <v>36</v>
      </c>
      <c r="D1572" s="1" t="s">
        <v>37</v>
      </c>
      <c r="E1572" s="1" t="s">
        <v>76</v>
      </c>
      <c r="F1572" s="1" t="s">
        <v>169</v>
      </c>
      <c r="G1572" s="1" t="s">
        <v>39</v>
      </c>
      <c r="H1572" s="2">
        <v>45420</v>
      </c>
      <c r="I1572" s="1" t="s">
        <v>26</v>
      </c>
      <c r="J1572" s="1" t="s">
        <v>1119</v>
      </c>
      <c r="K1572" s="1">
        <v>5</v>
      </c>
      <c r="L1572" s="1" t="s">
        <v>1481</v>
      </c>
      <c r="M1572" s="1">
        <v>3</v>
      </c>
      <c r="N1572" s="1">
        <v>5017</v>
      </c>
      <c r="O1572" s="1">
        <v>60</v>
      </c>
      <c r="P1572" s="2">
        <v>45739</v>
      </c>
      <c r="Q1572" s="1"/>
    </row>
    <row r="1573" spans="1:17" x14ac:dyDescent="0.35">
      <c r="A1573" s="1" t="s">
        <v>1655</v>
      </c>
      <c r="B1573" s="1" t="s">
        <v>61</v>
      </c>
      <c r="C1573" s="1" t="s">
        <v>62</v>
      </c>
      <c r="D1573" s="1" t="s">
        <v>63</v>
      </c>
      <c r="E1573" s="1" t="s">
        <v>103</v>
      </c>
      <c r="F1573" s="1" t="s">
        <v>169</v>
      </c>
      <c r="G1573" s="1" t="s">
        <v>87</v>
      </c>
      <c r="H1573" s="2">
        <v>45412</v>
      </c>
      <c r="I1573" s="1" t="s">
        <v>26</v>
      </c>
      <c r="J1573" s="1" t="s">
        <v>1119</v>
      </c>
      <c r="K1573" s="1">
        <v>5</v>
      </c>
      <c r="L1573" s="1" t="s">
        <v>1481</v>
      </c>
      <c r="M1573" s="1">
        <v>3</v>
      </c>
      <c r="N1573" s="1">
        <v>7055</v>
      </c>
      <c r="O1573" s="1">
        <v>70</v>
      </c>
      <c r="P1573" s="2">
        <v>45707</v>
      </c>
      <c r="Q1573" s="1"/>
    </row>
    <row r="1574" spans="1:17" x14ac:dyDescent="0.35">
      <c r="A1574" s="1" t="s">
        <v>1656</v>
      </c>
      <c r="B1574" s="1" t="s">
        <v>56</v>
      </c>
      <c r="C1574" s="1" t="s">
        <v>57</v>
      </c>
      <c r="D1574" s="1" t="s">
        <v>58</v>
      </c>
      <c r="E1574" s="1" t="s">
        <v>47</v>
      </c>
      <c r="F1574" s="1" t="s">
        <v>169</v>
      </c>
      <c r="G1574" s="1" t="s">
        <v>85</v>
      </c>
      <c r="H1574" s="2">
        <v>45377</v>
      </c>
      <c r="I1574" s="1" t="s">
        <v>49</v>
      </c>
      <c r="J1574" s="1" t="s">
        <v>1119</v>
      </c>
      <c r="K1574" s="1">
        <v>5</v>
      </c>
      <c r="L1574" s="1" t="s">
        <v>1481</v>
      </c>
      <c r="M1574" s="1">
        <v>3</v>
      </c>
      <c r="N1574" s="1">
        <v>2713</v>
      </c>
      <c r="O1574" s="1">
        <v>50</v>
      </c>
      <c r="P1574" s="2">
        <v>45709</v>
      </c>
      <c r="Q1574" s="1"/>
    </row>
    <row r="1575" spans="1:17" x14ac:dyDescent="0.35">
      <c r="A1575" s="1" t="s">
        <v>1657</v>
      </c>
      <c r="B1575" s="1" t="s">
        <v>61</v>
      </c>
      <c r="C1575" s="1" t="s">
        <v>62</v>
      </c>
      <c r="D1575" s="1" t="s">
        <v>63</v>
      </c>
      <c r="E1575" s="1" t="s">
        <v>103</v>
      </c>
      <c r="F1575" s="1" t="s">
        <v>169</v>
      </c>
      <c r="G1575" s="1" t="s">
        <v>48</v>
      </c>
      <c r="H1575" s="2">
        <v>45373</v>
      </c>
      <c r="I1575" s="1" t="s">
        <v>49</v>
      </c>
      <c r="J1575" s="1" t="s">
        <v>1119</v>
      </c>
      <c r="K1575" s="1">
        <v>5</v>
      </c>
      <c r="L1575" s="1" t="s">
        <v>1481</v>
      </c>
      <c r="M1575" s="1">
        <v>3</v>
      </c>
      <c r="N1575" s="1">
        <v>3423</v>
      </c>
      <c r="O1575" s="1">
        <v>60</v>
      </c>
      <c r="P1575" s="2">
        <v>45648</v>
      </c>
      <c r="Q1575" s="1"/>
    </row>
    <row r="1576" spans="1:17" x14ac:dyDescent="0.35">
      <c r="A1576" s="1" t="s">
        <v>1658</v>
      </c>
      <c r="B1576" s="1" t="s">
        <v>78</v>
      </c>
      <c r="C1576" s="1" t="s">
        <v>79</v>
      </c>
      <c r="D1576" s="1" t="s">
        <v>80</v>
      </c>
      <c r="E1576" s="1" t="s">
        <v>44</v>
      </c>
      <c r="F1576" s="1" t="s">
        <v>169</v>
      </c>
      <c r="G1576" s="1" t="s">
        <v>59</v>
      </c>
      <c r="H1576" s="2">
        <v>45426</v>
      </c>
      <c r="I1576" s="1" t="s">
        <v>26</v>
      </c>
      <c r="J1576" s="1" t="s">
        <v>1119</v>
      </c>
      <c r="K1576" s="1">
        <v>5</v>
      </c>
      <c r="L1576" s="1" t="s">
        <v>1481</v>
      </c>
      <c r="M1576" s="1">
        <v>3</v>
      </c>
      <c r="N1576" s="1">
        <v>7899</v>
      </c>
      <c r="O1576" s="1">
        <v>50</v>
      </c>
      <c r="P1576" s="2">
        <v>45515</v>
      </c>
      <c r="Q1576" s="1"/>
    </row>
    <row r="1577" spans="1:17" x14ac:dyDescent="0.35">
      <c r="A1577" s="1" t="s">
        <v>1659</v>
      </c>
      <c r="B1577" s="1" t="s">
        <v>20</v>
      </c>
      <c r="C1577" s="1" t="s">
        <v>21</v>
      </c>
      <c r="D1577" s="1" t="s">
        <v>22</v>
      </c>
      <c r="E1577" s="1" t="s">
        <v>44</v>
      </c>
      <c r="F1577" s="1" t="s">
        <v>169</v>
      </c>
      <c r="G1577" s="1" t="s">
        <v>48</v>
      </c>
      <c r="H1577" s="2">
        <v>45363</v>
      </c>
      <c r="I1577" s="1" t="s">
        <v>66</v>
      </c>
      <c r="J1577" s="1" t="s">
        <v>1119</v>
      </c>
      <c r="K1577" s="1">
        <v>5</v>
      </c>
      <c r="L1577" s="1" t="s">
        <v>1481</v>
      </c>
      <c r="M1577" s="1">
        <v>3</v>
      </c>
      <c r="N1577" s="1">
        <v>5182</v>
      </c>
      <c r="O1577" s="1">
        <v>70</v>
      </c>
      <c r="P1577" s="2">
        <v>45685</v>
      </c>
      <c r="Q1577" s="1"/>
    </row>
    <row r="1578" spans="1:17" x14ac:dyDescent="0.35">
      <c r="A1578" s="1" t="s">
        <v>1660</v>
      </c>
      <c r="B1578" s="1" t="s">
        <v>41</v>
      </c>
      <c r="C1578" s="1" t="s">
        <v>42</v>
      </c>
      <c r="D1578" s="1" t="s">
        <v>43</v>
      </c>
      <c r="E1578" s="1" t="s">
        <v>54</v>
      </c>
      <c r="F1578" s="1" t="s">
        <v>169</v>
      </c>
      <c r="G1578" s="1" t="s">
        <v>25</v>
      </c>
      <c r="H1578" s="2">
        <v>45351</v>
      </c>
      <c r="I1578" s="1" t="s">
        <v>26</v>
      </c>
      <c r="J1578" s="1" t="s">
        <v>1119</v>
      </c>
      <c r="K1578" s="1">
        <v>5</v>
      </c>
      <c r="L1578" s="1" t="s">
        <v>1481</v>
      </c>
      <c r="M1578" s="1">
        <v>3</v>
      </c>
      <c r="N1578" s="1">
        <v>4640</v>
      </c>
      <c r="O1578" s="1">
        <v>50</v>
      </c>
      <c r="P1578" s="2">
        <v>45495</v>
      </c>
      <c r="Q1578" s="1"/>
    </row>
    <row r="1579" spans="1:17" x14ac:dyDescent="0.35">
      <c r="A1579" s="1" t="s">
        <v>1661</v>
      </c>
      <c r="B1579" s="1" t="s">
        <v>56</v>
      </c>
      <c r="C1579" s="1" t="s">
        <v>57</v>
      </c>
      <c r="D1579" s="1" t="s">
        <v>58</v>
      </c>
      <c r="E1579" s="1" t="s">
        <v>47</v>
      </c>
      <c r="F1579" s="1" t="s">
        <v>169</v>
      </c>
      <c r="G1579" s="1" t="s">
        <v>59</v>
      </c>
      <c r="H1579" s="2">
        <v>45294</v>
      </c>
      <c r="I1579" s="1" t="s">
        <v>49</v>
      </c>
      <c r="J1579" s="1" t="s">
        <v>1119</v>
      </c>
      <c r="K1579" s="1">
        <v>5</v>
      </c>
      <c r="L1579" s="1" t="s">
        <v>1481</v>
      </c>
      <c r="M1579" s="1">
        <v>3</v>
      </c>
      <c r="N1579" s="1">
        <v>1778</v>
      </c>
      <c r="O1579" s="1">
        <v>60</v>
      </c>
      <c r="P1579" s="2">
        <v>45623</v>
      </c>
      <c r="Q1579" s="1"/>
    </row>
    <row r="1580" spans="1:17" x14ac:dyDescent="0.35">
      <c r="A1580" s="1" t="s">
        <v>1662</v>
      </c>
      <c r="B1580" s="1" t="s">
        <v>35</v>
      </c>
      <c r="C1580" s="1" t="s">
        <v>36</v>
      </c>
      <c r="D1580" s="1" t="s">
        <v>37</v>
      </c>
      <c r="E1580" s="1" t="s">
        <v>64</v>
      </c>
      <c r="F1580" s="1" t="s">
        <v>169</v>
      </c>
      <c r="G1580" s="1" t="s">
        <v>33</v>
      </c>
      <c r="H1580" s="2">
        <v>45304</v>
      </c>
      <c r="I1580" s="1" t="s">
        <v>66</v>
      </c>
      <c r="J1580" s="1" t="s">
        <v>1119</v>
      </c>
      <c r="K1580" s="1">
        <v>5</v>
      </c>
      <c r="L1580" s="1" t="s">
        <v>1481</v>
      </c>
      <c r="M1580" s="1">
        <v>3</v>
      </c>
      <c r="N1580" s="1">
        <v>2485</v>
      </c>
      <c r="O1580" s="1">
        <v>10</v>
      </c>
      <c r="P1580" s="2">
        <v>45563</v>
      </c>
      <c r="Q1580" s="1"/>
    </row>
    <row r="1581" spans="1:17" x14ac:dyDescent="0.35">
      <c r="A1581" s="1" t="s">
        <v>1663</v>
      </c>
      <c r="B1581" s="1" t="s">
        <v>61</v>
      </c>
      <c r="C1581" s="1" t="s">
        <v>62</v>
      </c>
      <c r="D1581" s="1" t="s">
        <v>63</v>
      </c>
      <c r="E1581" s="1" t="s">
        <v>103</v>
      </c>
      <c r="F1581" s="1" t="s">
        <v>169</v>
      </c>
      <c r="G1581" s="1" t="s">
        <v>87</v>
      </c>
      <c r="H1581" s="2">
        <v>45386</v>
      </c>
      <c r="I1581" s="1" t="s">
        <v>66</v>
      </c>
      <c r="J1581" s="1" t="s">
        <v>1119</v>
      </c>
      <c r="K1581" s="1">
        <v>5</v>
      </c>
      <c r="L1581" s="1" t="s">
        <v>1481</v>
      </c>
      <c r="M1581" s="1">
        <v>3</v>
      </c>
      <c r="N1581" s="1">
        <v>805</v>
      </c>
      <c r="O1581" s="1">
        <v>30</v>
      </c>
      <c r="P1581" s="2">
        <v>45722</v>
      </c>
      <c r="Q1581" s="1"/>
    </row>
    <row r="1582" spans="1:17" x14ac:dyDescent="0.35">
      <c r="A1582" s="1" t="s">
        <v>1664</v>
      </c>
      <c r="B1582" s="1" t="s">
        <v>20</v>
      </c>
      <c r="C1582" s="1" t="s">
        <v>21</v>
      </c>
      <c r="D1582" s="1" t="s">
        <v>22</v>
      </c>
      <c r="E1582" s="1" t="s">
        <v>44</v>
      </c>
      <c r="F1582" s="1" t="s">
        <v>169</v>
      </c>
      <c r="G1582" s="1" t="s">
        <v>48</v>
      </c>
      <c r="H1582" s="2">
        <v>45328</v>
      </c>
      <c r="I1582" s="1" t="s">
        <v>66</v>
      </c>
      <c r="J1582" s="1" t="s">
        <v>1119</v>
      </c>
      <c r="K1582" s="1">
        <v>5</v>
      </c>
      <c r="L1582" s="1" t="s">
        <v>1481</v>
      </c>
      <c r="M1582" s="1">
        <v>3</v>
      </c>
      <c r="N1582" s="1">
        <v>4919</v>
      </c>
      <c r="O1582" s="1">
        <v>20</v>
      </c>
      <c r="P1582" s="2">
        <v>45560</v>
      </c>
      <c r="Q1582" s="1"/>
    </row>
    <row r="1583" spans="1:17" x14ac:dyDescent="0.35">
      <c r="A1583" s="1" t="s">
        <v>1665</v>
      </c>
      <c r="B1583" s="1" t="s">
        <v>78</v>
      </c>
      <c r="C1583" s="1" t="s">
        <v>79</v>
      </c>
      <c r="D1583" s="1" t="s">
        <v>80</v>
      </c>
      <c r="E1583" s="1" t="s">
        <v>100</v>
      </c>
      <c r="F1583" s="1" t="s">
        <v>169</v>
      </c>
      <c r="G1583" s="1" t="s">
        <v>59</v>
      </c>
      <c r="H1583" s="2">
        <v>45294</v>
      </c>
      <c r="I1583" s="1" t="s">
        <v>66</v>
      </c>
      <c r="J1583" s="1" t="s">
        <v>1119</v>
      </c>
      <c r="K1583" s="1">
        <v>5</v>
      </c>
      <c r="L1583" s="1" t="s">
        <v>1481</v>
      </c>
      <c r="M1583" s="1">
        <v>3</v>
      </c>
      <c r="N1583" s="1">
        <v>1009</v>
      </c>
      <c r="O1583" s="1">
        <v>30</v>
      </c>
      <c r="P1583" s="2">
        <v>45532</v>
      </c>
      <c r="Q1583" s="1"/>
    </row>
    <row r="1584" spans="1:17" x14ac:dyDescent="0.35">
      <c r="A1584" s="1" t="s">
        <v>1666</v>
      </c>
      <c r="B1584" s="1" t="s">
        <v>78</v>
      </c>
      <c r="C1584" s="1" t="s">
        <v>79</v>
      </c>
      <c r="D1584" s="1" t="s">
        <v>80</v>
      </c>
      <c r="E1584" s="1" t="s">
        <v>47</v>
      </c>
      <c r="F1584" s="1" t="s">
        <v>169</v>
      </c>
      <c r="G1584" s="1" t="s">
        <v>48</v>
      </c>
      <c r="H1584" s="2">
        <v>45355</v>
      </c>
      <c r="I1584" s="1" t="s">
        <v>49</v>
      </c>
      <c r="J1584" s="1" t="s">
        <v>1119</v>
      </c>
      <c r="K1584" s="1">
        <v>5</v>
      </c>
      <c r="L1584" s="1" t="s">
        <v>1481</v>
      </c>
      <c r="M1584" s="1">
        <v>3</v>
      </c>
      <c r="N1584" s="1">
        <v>4587</v>
      </c>
      <c r="O1584" s="1">
        <v>60</v>
      </c>
      <c r="P1584" s="2">
        <v>45441</v>
      </c>
      <c r="Q1584" s="1"/>
    </row>
    <row r="1585" spans="1:17" x14ac:dyDescent="0.35">
      <c r="A1585" s="1" t="s">
        <v>1667</v>
      </c>
      <c r="B1585" s="1" t="s">
        <v>61</v>
      </c>
      <c r="C1585" s="1" t="s">
        <v>62</v>
      </c>
      <c r="D1585" s="1" t="s">
        <v>63</v>
      </c>
      <c r="E1585" s="1" t="s">
        <v>54</v>
      </c>
      <c r="F1585" s="1" t="s">
        <v>169</v>
      </c>
      <c r="G1585" s="1" t="s">
        <v>48</v>
      </c>
      <c r="H1585" s="2">
        <v>45302</v>
      </c>
      <c r="I1585" s="1" t="s">
        <v>26</v>
      </c>
      <c r="J1585" s="1" t="s">
        <v>1119</v>
      </c>
      <c r="K1585" s="1">
        <v>5</v>
      </c>
      <c r="L1585" s="1" t="s">
        <v>1481</v>
      </c>
      <c r="M1585" s="1">
        <v>3</v>
      </c>
      <c r="N1585" s="1">
        <v>728</v>
      </c>
      <c r="O1585" s="1">
        <v>80</v>
      </c>
      <c r="P1585" s="2">
        <v>45616</v>
      </c>
      <c r="Q1585" s="1"/>
    </row>
    <row r="1586" spans="1:17" x14ac:dyDescent="0.35">
      <c r="A1586" s="1" t="s">
        <v>1668</v>
      </c>
      <c r="B1586" s="1" t="s">
        <v>41</v>
      </c>
      <c r="C1586" s="1" t="s">
        <v>42</v>
      </c>
      <c r="D1586" s="1" t="s">
        <v>43</v>
      </c>
      <c r="E1586" s="1" t="s">
        <v>23</v>
      </c>
      <c r="F1586" s="1" t="s">
        <v>169</v>
      </c>
      <c r="G1586" s="1" t="s">
        <v>48</v>
      </c>
      <c r="H1586" s="2">
        <v>45425</v>
      </c>
      <c r="I1586" s="1" t="s">
        <v>26</v>
      </c>
      <c r="J1586" s="1" t="s">
        <v>1119</v>
      </c>
      <c r="K1586" s="1">
        <v>5</v>
      </c>
      <c r="L1586" s="1" t="s">
        <v>1481</v>
      </c>
      <c r="M1586" s="1">
        <v>3</v>
      </c>
      <c r="N1586" s="1">
        <v>2331</v>
      </c>
      <c r="O1586" s="1">
        <v>40</v>
      </c>
      <c r="P1586" s="2">
        <v>45472</v>
      </c>
      <c r="Q1586" s="1"/>
    </row>
    <row r="1587" spans="1:17" x14ac:dyDescent="0.35">
      <c r="A1587" s="1" t="s">
        <v>1669</v>
      </c>
      <c r="B1587" s="1" t="s">
        <v>41</v>
      </c>
      <c r="C1587" s="1" t="s">
        <v>42</v>
      </c>
      <c r="D1587" s="1" t="s">
        <v>43</v>
      </c>
      <c r="E1587" s="1" t="s">
        <v>47</v>
      </c>
      <c r="F1587" s="1" t="s">
        <v>169</v>
      </c>
      <c r="G1587" s="1" t="s">
        <v>33</v>
      </c>
      <c r="H1587" s="2">
        <v>45375</v>
      </c>
      <c r="I1587" s="1" t="s">
        <v>66</v>
      </c>
      <c r="J1587" s="1" t="s">
        <v>1119</v>
      </c>
      <c r="K1587" s="1">
        <v>5</v>
      </c>
      <c r="L1587" s="1" t="s">
        <v>1481</v>
      </c>
      <c r="M1587" s="1">
        <v>3</v>
      </c>
      <c r="N1587" s="1">
        <v>4073</v>
      </c>
      <c r="O1587" s="1">
        <v>30</v>
      </c>
      <c r="P1587" s="2">
        <v>45584</v>
      </c>
      <c r="Q1587" s="1"/>
    </row>
    <row r="1588" spans="1:17" x14ac:dyDescent="0.35">
      <c r="A1588" s="1" t="s">
        <v>1670</v>
      </c>
      <c r="B1588" s="1" t="s">
        <v>35</v>
      </c>
      <c r="C1588" s="1" t="s">
        <v>36</v>
      </c>
      <c r="D1588" s="1" t="s">
        <v>37</v>
      </c>
      <c r="E1588" s="1" t="s">
        <v>76</v>
      </c>
      <c r="F1588" s="1" t="s">
        <v>169</v>
      </c>
      <c r="G1588" s="1" t="s">
        <v>39</v>
      </c>
      <c r="H1588" s="2">
        <v>45350</v>
      </c>
      <c r="I1588" s="1" t="s">
        <v>66</v>
      </c>
      <c r="J1588" s="1" t="s">
        <v>1119</v>
      </c>
      <c r="K1588" s="1">
        <v>5</v>
      </c>
      <c r="L1588" s="1" t="s">
        <v>1481</v>
      </c>
      <c r="M1588" s="1">
        <v>3</v>
      </c>
      <c r="N1588" s="1">
        <v>5905</v>
      </c>
      <c r="O1588" s="1">
        <v>10</v>
      </c>
      <c r="P1588" s="2">
        <v>45397</v>
      </c>
      <c r="Q1588" s="1"/>
    </row>
    <row r="1589" spans="1:17" x14ac:dyDescent="0.35">
      <c r="A1589" s="1" t="s">
        <v>1671</v>
      </c>
      <c r="B1589" s="1" t="s">
        <v>41</v>
      </c>
      <c r="C1589" s="1" t="s">
        <v>42</v>
      </c>
      <c r="D1589" s="1" t="s">
        <v>43</v>
      </c>
      <c r="E1589" s="1" t="s">
        <v>54</v>
      </c>
      <c r="F1589" s="1" t="s">
        <v>169</v>
      </c>
      <c r="G1589" s="1" t="s">
        <v>25</v>
      </c>
      <c r="H1589" s="2">
        <v>45418</v>
      </c>
      <c r="I1589" s="1" t="s">
        <v>26</v>
      </c>
      <c r="J1589" s="1" t="s">
        <v>1119</v>
      </c>
      <c r="K1589" s="1">
        <v>5</v>
      </c>
      <c r="L1589" s="1" t="s">
        <v>1481</v>
      </c>
      <c r="M1589" s="1">
        <v>3</v>
      </c>
      <c r="N1589" s="1">
        <v>2950</v>
      </c>
      <c r="O1589" s="1">
        <v>100</v>
      </c>
      <c r="P1589" s="2">
        <v>45463</v>
      </c>
      <c r="Q1589" s="1"/>
    </row>
    <row r="1590" spans="1:17" x14ac:dyDescent="0.35">
      <c r="A1590" s="1" t="s">
        <v>1672</v>
      </c>
      <c r="B1590" s="1" t="s">
        <v>78</v>
      </c>
      <c r="C1590" s="1" t="s">
        <v>79</v>
      </c>
      <c r="D1590" s="1" t="s">
        <v>80</v>
      </c>
      <c r="E1590" s="1" t="s">
        <v>44</v>
      </c>
      <c r="F1590" s="1" t="s">
        <v>169</v>
      </c>
      <c r="G1590" s="1" t="s">
        <v>48</v>
      </c>
      <c r="H1590" s="2">
        <v>45350</v>
      </c>
      <c r="I1590" s="1" t="s">
        <v>26</v>
      </c>
      <c r="J1590" s="1" t="s">
        <v>1119</v>
      </c>
      <c r="K1590" s="1">
        <v>5</v>
      </c>
      <c r="L1590" s="1" t="s">
        <v>1481</v>
      </c>
      <c r="M1590" s="1">
        <v>3</v>
      </c>
      <c r="N1590" s="1">
        <v>6122</v>
      </c>
      <c r="O1590" s="1">
        <v>10</v>
      </c>
      <c r="P1590" s="2">
        <v>45447</v>
      </c>
      <c r="Q1590" s="1"/>
    </row>
    <row r="1591" spans="1:17" x14ac:dyDescent="0.35">
      <c r="A1591" s="1" t="s">
        <v>1673</v>
      </c>
      <c r="B1591" s="1" t="s">
        <v>35</v>
      </c>
      <c r="C1591" s="1" t="s">
        <v>36</v>
      </c>
      <c r="D1591" s="1" t="s">
        <v>37</v>
      </c>
      <c r="E1591" s="1" t="s">
        <v>23</v>
      </c>
      <c r="F1591" s="1" t="s">
        <v>169</v>
      </c>
      <c r="G1591" s="1" t="s">
        <v>33</v>
      </c>
      <c r="H1591" s="2">
        <v>45348</v>
      </c>
      <c r="I1591" s="1" t="s">
        <v>66</v>
      </c>
      <c r="J1591" s="1" t="s">
        <v>1119</v>
      </c>
      <c r="K1591" s="1">
        <v>5</v>
      </c>
      <c r="L1591" s="1" t="s">
        <v>1481</v>
      </c>
      <c r="M1591" s="1">
        <v>3</v>
      </c>
      <c r="N1591" s="1">
        <v>7780</v>
      </c>
      <c r="O1591" s="1">
        <v>80</v>
      </c>
      <c r="P1591" s="2">
        <v>45640</v>
      </c>
      <c r="Q1591" s="1"/>
    </row>
    <row r="1592" spans="1:17" x14ac:dyDescent="0.35">
      <c r="A1592" s="1" t="s">
        <v>1674</v>
      </c>
      <c r="B1592" s="1" t="s">
        <v>51</v>
      </c>
      <c r="C1592" s="1" t="s">
        <v>52</v>
      </c>
      <c r="D1592" s="1" t="s">
        <v>53</v>
      </c>
      <c r="E1592" s="1" t="s">
        <v>76</v>
      </c>
      <c r="F1592" s="1" t="s">
        <v>169</v>
      </c>
      <c r="G1592" s="1" t="s">
        <v>33</v>
      </c>
      <c r="H1592" s="2">
        <v>45343</v>
      </c>
      <c r="I1592" s="1" t="s">
        <v>26</v>
      </c>
      <c r="J1592" s="1" t="s">
        <v>1119</v>
      </c>
      <c r="K1592" s="1">
        <v>5</v>
      </c>
      <c r="L1592" s="1" t="s">
        <v>1481</v>
      </c>
      <c r="M1592" s="1">
        <v>3</v>
      </c>
      <c r="N1592" s="1">
        <v>3253</v>
      </c>
      <c r="O1592" s="1">
        <v>40</v>
      </c>
      <c r="P1592" s="2">
        <v>45590</v>
      </c>
      <c r="Q1592" s="1"/>
    </row>
    <row r="1593" spans="1:17" x14ac:dyDescent="0.35">
      <c r="A1593" s="1" t="s">
        <v>1675</v>
      </c>
      <c r="B1593" s="1" t="s">
        <v>29</v>
      </c>
      <c r="C1593" s="1" t="s">
        <v>30</v>
      </c>
      <c r="D1593" s="1" t="s">
        <v>31</v>
      </c>
      <c r="E1593" s="1" t="s">
        <v>103</v>
      </c>
      <c r="F1593" s="1" t="s">
        <v>169</v>
      </c>
      <c r="G1593" s="1" t="s">
        <v>85</v>
      </c>
      <c r="H1593" s="2">
        <v>45388</v>
      </c>
      <c r="I1593" s="1" t="s">
        <v>66</v>
      </c>
      <c r="J1593" s="1" t="s">
        <v>1119</v>
      </c>
      <c r="K1593" s="1">
        <v>5</v>
      </c>
      <c r="L1593" s="1" t="s">
        <v>1481</v>
      </c>
      <c r="M1593" s="1">
        <v>3</v>
      </c>
      <c r="N1593" s="1">
        <v>4301</v>
      </c>
      <c r="O1593" s="1">
        <v>60</v>
      </c>
      <c r="P1593" s="2">
        <v>45695</v>
      </c>
      <c r="Q1593" s="1"/>
    </row>
    <row r="1594" spans="1:17" x14ac:dyDescent="0.35">
      <c r="A1594" s="1" t="s">
        <v>1676</v>
      </c>
      <c r="B1594" s="1" t="s">
        <v>51</v>
      </c>
      <c r="C1594" s="1" t="s">
        <v>52</v>
      </c>
      <c r="D1594" s="1" t="s">
        <v>53</v>
      </c>
      <c r="E1594" s="1" t="s">
        <v>100</v>
      </c>
      <c r="F1594" s="1" t="s">
        <v>169</v>
      </c>
      <c r="G1594" s="1" t="s">
        <v>25</v>
      </c>
      <c r="H1594" s="2">
        <v>45416</v>
      </c>
      <c r="I1594" s="1" t="s">
        <v>26</v>
      </c>
      <c r="J1594" s="1" t="s">
        <v>1119</v>
      </c>
      <c r="K1594" s="1">
        <v>5</v>
      </c>
      <c r="L1594" s="1" t="s">
        <v>1481</v>
      </c>
      <c r="M1594" s="1">
        <v>3</v>
      </c>
      <c r="N1594" s="1">
        <v>6505</v>
      </c>
      <c r="O1594" s="1">
        <v>80</v>
      </c>
      <c r="P1594" s="2">
        <v>45614</v>
      </c>
      <c r="Q1594" s="1"/>
    </row>
    <row r="1595" spans="1:17" x14ac:dyDescent="0.35">
      <c r="A1595" s="1" t="s">
        <v>1677</v>
      </c>
      <c r="B1595" s="1" t="s">
        <v>78</v>
      </c>
      <c r="C1595" s="1" t="s">
        <v>79</v>
      </c>
      <c r="D1595" s="1" t="s">
        <v>80</v>
      </c>
      <c r="E1595" s="1" t="s">
        <v>54</v>
      </c>
      <c r="F1595" s="1" t="s">
        <v>169</v>
      </c>
      <c r="G1595" s="1" t="s">
        <v>25</v>
      </c>
      <c r="H1595" s="2">
        <v>45347</v>
      </c>
      <c r="I1595" s="1" t="s">
        <v>49</v>
      </c>
      <c r="J1595" s="1" t="s">
        <v>1119</v>
      </c>
      <c r="K1595" s="1">
        <v>5</v>
      </c>
      <c r="L1595" s="1" t="s">
        <v>1481</v>
      </c>
      <c r="M1595" s="1">
        <v>3</v>
      </c>
      <c r="N1595" s="1">
        <v>5576</v>
      </c>
      <c r="O1595" s="1">
        <v>10</v>
      </c>
      <c r="P1595" s="2">
        <v>45702</v>
      </c>
      <c r="Q1595" s="1"/>
    </row>
    <row r="1596" spans="1:17" x14ac:dyDescent="0.35">
      <c r="A1596" s="1" t="s">
        <v>1678</v>
      </c>
      <c r="B1596" s="1" t="s">
        <v>56</v>
      </c>
      <c r="C1596" s="1" t="s">
        <v>57</v>
      </c>
      <c r="D1596" s="1" t="s">
        <v>58</v>
      </c>
      <c r="E1596" s="1" t="s">
        <v>120</v>
      </c>
      <c r="F1596" s="1" t="s">
        <v>169</v>
      </c>
      <c r="G1596" s="1" t="s">
        <v>48</v>
      </c>
      <c r="H1596" s="2">
        <v>45386</v>
      </c>
      <c r="I1596" s="1" t="s">
        <v>66</v>
      </c>
      <c r="J1596" s="1" t="s">
        <v>1119</v>
      </c>
      <c r="K1596" s="1">
        <v>5</v>
      </c>
      <c r="L1596" s="1" t="s">
        <v>1481</v>
      </c>
      <c r="M1596" s="1">
        <v>3</v>
      </c>
      <c r="N1596" s="1">
        <v>1462</v>
      </c>
      <c r="O1596" s="1">
        <v>60</v>
      </c>
      <c r="P1596" s="2">
        <v>45598</v>
      </c>
      <c r="Q1596" s="1"/>
    </row>
    <row r="1597" spans="1:17" x14ac:dyDescent="0.35">
      <c r="A1597" s="1" t="s">
        <v>1679</v>
      </c>
      <c r="B1597" s="1" t="s">
        <v>35</v>
      </c>
      <c r="C1597" s="1" t="s">
        <v>36</v>
      </c>
      <c r="D1597" s="1" t="s">
        <v>37</v>
      </c>
      <c r="E1597" s="1" t="s">
        <v>44</v>
      </c>
      <c r="F1597" s="1" t="s">
        <v>169</v>
      </c>
      <c r="G1597" s="1" t="s">
        <v>39</v>
      </c>
      <c r="H1597" s="2">
        <v>45340</v>
      </c>
      <c r="I1597" s="1" t="s">
        <v>66</v>
      </c>
      <c r="J1597" s="1" t="s">
        <v>1119</v>
      </c>
      <c r="K1597" s="1">
        <v>5</v>
      </c>
      <c r="L1597" s="1" t="s">
        <v>1481</v>
      </c>
      <c r="M1597" s="1">
        <v>3</v>
      </c>
      <c r="N1597" s="1">
        <v>2795</v>
      </c>
      <c r="O1597" s="1">
        <v>70</v>
      </c>
      <c r="P1597" s="2">
        <v>45505</v>
      </c>
      <c r="Q1597" s="1"/>
    </row>
    <row r="1598" spans="1:17" x14ac:dyDescent="0.35">
      <c r="A1598" s="1" t="s">
        <v>1680</v>
      </c>
      <c r="B1598" s="1" t="s">
        <v>61</v>
      </c>
      <c r="C1598" s="1" t="s">
        <v>62</v>
      </c>
      <c r="D1598" s="1" t="s">
        <v>63</v>
      </c>
      <c r="E1598" s="1" t="s">
        <v>124</v>
      </c>
      <c r="F1598" s="1" t="s">
        <v>169</v>
      </c>
      <c r="G1598" s="1" t="s">
        <v>39</v>
      </c>
      <c r="H1598" s="2">
        <v>45362</v>
      </c>
      <c r="I1598" s="1" t="s">
        <v>26</v>
      </c>
      <c r="J1598" s="1" t="s">
        <v>1119</v>
      </c>
      <c r="K1598" s="1">
        <v>5</v>
      </c>
      <c r="L1598" s="1" t="s">
        <v>1481</v>
      </c>
      <c r="M1598" s="1">
        <v>3</v>
      </c>
      <c r="N1598" s="1">
        <v>1713</v>
      </c>
      <c r="O1598" s="1">
        <v>40</v>
      </c>
      <c r="P1598" s="2">
        <v>45409</v>
      </c>
      <c r="Q1598" s="1"/>
    </row>
    <row r="1599" spans="1:17" x14ac:dyDescent="0.35">
      <c r="A1599" s="1" t="s">
        <v>1681</v>
      </c>
      <c r="B1599" s="1" t="s">
        <v>35</v>
      </c>
      <c r="C1599" s="1" t="s">
        <v>36</v>
      </c>
      <c r="D1599" s="1" t="s">
        <v>37</v>
      </c>
      <c r="E1599" s="1" t="s">
        <v>47</v>
      </c>
      <c r="F1599" s="1" t="s">
        <v>169</v>
      </c>
      <c r="G1599" s="1" t="s">
        <v>85</v>
      </c>
      <c r="H1599" s="2">
        <v>45314</v>
      </c>
      <c r="I1599" s="1" t="s">
        <v>49</v>
      </c>
      <c r="J1599" s="1" t="s">
        <v>1119</v>
      </c>
      <c r="K1599" s="1">
        <v>5</v>
      </c>
      <c r="L1599" s="1" t="s">
        <v>1481</v>
      </c>
      <c r="M1599" s="1">
        <v>3</v>
      </c>
      <c r="N1599" s="1">
        <v>1681</v>
      </c>
      <c r="O1599" s="1">
        <v>50</v>
      </c>
      <c r="P1599" s="2">
        <v>45375</v>
      </c>
      <c r="Q1599" s="1"/>
    </row>
    <row r="1600" spans="1:17" x14ac:dyDescent="0.35">
      <c r="A1600" s="1" t="s">
        <v>1682</v>
      </c>
      <c r="B1600" s="1" t="s">
        <v>61</v>
      </c>
      <c r="C1600" s="1" t="s">
        <v>62</v>
      </c>
      <c r="D1600" s="1" t="s">
        <v>63</v>
      </c>
      <c r="E1600" s="1" t="s">
        <v>23</v>
      </c>
      <c r="F1600" s="1" t="s">
        <v>169</v>
      </c>
      <c r="G1600" s="1" t="s">
        <v>33</v>
      </c>
      <c r="H1600" s="2">
        <v>45321</v>
      </c>
      <c r="I1600" s="1" t="s">
        <v>26</v>
      </c>
      <c r="J1600" s="1" t="s">
        <v>1119</v>
      </c>
      <c r="K1600" s="1">
        <v>5</v>
      </c>
      <c r="L1600" s="1" t="s">
        <v>1481</v>
      </c>
      <c r="M1600" s="1">
        <v>3</v>
      </c>
      <c r="N1600" s="1">
        <v>5011</v>
      </c>
      <c r="O1600" s="1">
        <v>10</v>
      </c>
      <c r="P1600" s="2">
        <v>45542</v>
      </c>
      <c r="Q1600" s="1"/>
    </row>
    <row r="1601" spans="1:17" x14ac:dyDescent="0.35">
      <c r="A1601" s="1" t="s">
        <v>1683</v>
      </c>
      <c r="B1601" s="1" t="s">
        <v>35</v>
      </c>
      <c r="C1601" s="1" t="s">
        <v>36</v>
      </c>
      <c r="D1601" s="1" t="s">
        <v>37</v>
      </c>
      <c r="E1601" s="1" t="s">
        <v>47</v>
      </c>
      <c r="F1601" s="1" t="s">
        <v>169</v>
      </c>
      <c r="G1601" s="1" t="s">
        <v>87</v>
      </c>
      <c r="H1601" s="2">
        <v>45398</v>
      </c>
      <c r="I1601" s="1" t="s">
        <v>49</v>
      </c>
      <c r="J1601" s="1" t="s">
        <v>1119</v>
      </c>
      <c r="K1601" s="1">
        <v>5</v>
      </c>
      <c r="L1601" s="1" t="s">
        <v>1481</v>
      </c>
      <c r="M1601" s="1">
        <v>3</v>
      </c>
      <c r="N1601" s="1">
        <v>5828</v>
      </c>
      <c r="O1601" s="1">
        <v>20</v>
      </c>
      <c r="P1601" s="2">
        <v>45471</v>
      </c>
      <c r="Q1601" s="1"/>
    </row>
    <row r="1602" spans="1:17" x14ac:dyDescent="0.35">
      <c r="A1602" s="1" t="s">
        <v>1684</v>
      </c>
      <c r="B1602" s="1" t="s">
        <v>41</v>
      </c>
      <c r="C1602" s="1" t="s">
        <v>42</v>
      </c>
      <c r="D1602" s="1" t="s">
        <v>43</v>
      </c>
      <c r="E1602" s="1" t="s">
        <v>44</v>
      </c>
      <c r="F1602" s="1" t="s">
        <v>169</v>
      </c>
      <c r="G1602" s="1" t="s">
        <v>59</v>
      </c>
      <c r="H1602" s="2">
        <v>45320</v>
      </c>
      <c r="I1602" s="1" t="s">
        <v>26</v>
      </c>
      <c r="J1602" s="1" t="s">
        <v>1119</v>
      </c>
      <c r="K1602" s="1">
        <v>5</v>
      </c>
      <c r="L1602" s="1" t="s">
        <v>1481</v>
      </c>
      <c r="M1602" s="1">
        <v>3</v>
      </c>
      <c r="N1602" s="1">
        <v>5159</v>
      </c>
      <c r="O1602" s="1">
        <v>40</v>
      </c>
      <c r="P1602" s="2">
        <v>45658</v>
      </c>
      <c r="Q1602" s="1"/>
    </row>
    <row r="1603" spans="1:17" x14ac:dyDescent="0.35">
      <c r="A1603" s="1" t="s">
        <v>1685</v>
      </c>
      <c r="B1603" s="1" t="s">
        <v>78</v>
      </c>
      <c r="C1603" s="1" t="s">
        <v>79</v>
      </c>
      <c r="D1603" s="1" t="s">
        <v>80</v>
      </c>
      <c r="E1603" s="1" t="s">
        <v>47</v>
      </c>
      <c r="F1603" s="1" t="s">
        <v>169</v>
      </c>
      <c r="G1603" s="1" t="s">
        <v>85</v>
      </c>
      <c r="H1603" s="2">
        <v>45441</v>
      </c>
      <c r="I1603" s="1" t="s">
        <v>66</v>
      </c>
      <c r="J1603" s="1" t="s">
        <v>1119</v>
      </c>
      <c r="K1603" s="1">
        <v>5</v>
      </c>
      <c r="L1603" s="1" t="s">
        <v>1481</v>
      </c>
      <c r="M1603" s="1">
        <v>3</v>
      </c>
      <c r="N1603" s="1">
        <v>3808</v>
      </c>
      <c r="O1603" s="1">
        <v>40</v>
      </c>
      <c r="P1603" s="2">
        <v>45487</v>
      </c>
      <c r="Q1603" s="1"/>
    </row>
    <row r="1604" spans="1:17" x14ac:dyDescent="0.35">
      <c r="A1604" s="1" t="s">
        <v>1686</v>
      </c>
      <c r="B1604" s="1" t="s">
        <v>35</v>
      </c>
      <c r="C1604" s="1" t="s">
        <v>36</v>
      </c>
      <c r="D1604" s="1" t="s">
        <v>37</v>
      </c>
      <c r="E1604" s="1" t="s">
        <v>64</v>
      </c>
      <c r="F1604" s="1" t="s">
        <v>169</v>
      </c>
      <c r="G1604" s="1" t="s">
        <v>59</v>
      </c>
      <c r="H1604" s="2">
        <v>45415</v>
      </c>
      <c r="I1604" s="1" t="s">
        <v>49</v>
      </c>
      <c r="J1604" s="1" t="s">
        <v>1119</v>
      </c>
      <c r="K1604" s="1">
        <v>5</v>
      </c>
      <c r="L1604" s="1" t="s">
        <v>1481</v>
      </c>
      <c r="M1604" s="1">
        <v>3</v>
      </c>
      <c r="N1604" s="1">
        <v>4480</v>
      </c>
      <c r="O1604" s="1">
        <v>50</v>
      </c>
      <c r="P1604" s="2">
        <v>45461</v>
      </c>
      <c r="Q1604" s="1"/>
    </row>
    <row r="1605" spans="1:17" x14ac:dyDescent="0.35">
      <c r="A1605" s="1" t="s">
        <v>1687</v>
      </c>
      <c r="B1605" s="1" t="s">
        <v>51</v>
      </c>
      <c r="C1605" s="1" t="s">
        <v>52</v>
      </c>
      <c r="D1605" s="1" t="s">
        <v>53</v>
      </c>
      <c r="E1605" s="1" t="s">
        <v>44</v>
      </c>
      <c r="F1605" s="1" t="s">
        <v>169</v>
      </c>
      <c r="G1605" s="1" t="s">
        <v>85</v>
      </c>
      <c r="H1605" s="2">
        <v>45317</v>
      </c>
      <c r="I1605" s="1" t="s">
        <v>26</v>
      </c>
      <c r="J1605" s="1" t="s">
        <v>1119</v>
      </c>
      <c r="K1605" s="1">
        <v>5</v>
      </c>
      <c r="L1605" s="1" t="s">
        <v>1481</v>
      </c>
      <c r="M1605" s="1">
        <v>3</v>
      </c>
      <c r="N1605" s="1">
        <v>710</v>
      </c>
      <c r="O1605" s="1">
        <v>40</v>
      </c>
      <c r="P1605" s="2">
        <v>45428</v>
      </c>
      <c r="Q1605" s="1"/>
    </row>
    <row r="1606" spans="1:17" x14ac:dyDescent="0.35">
      <c r="A1606" s="1" t="s">
        <v>1688</v>
      </c>
      <c r="B1606" s="1" t="s">
        <v>61</v>
      </c>
      <c r="C1606" s="1" t="s">
        <v>62</v>
      </c>
      <c r="D1606" s="1" t="s">
        <v>63</v>
      </c>
      <c r="E1606" s="1" t="s">
        <v>47</v>
      </c>
      <c r="F1606" s="1" t="s">
        <v>169</v>
      </c>
      <c r="G1606" s="1" t="s">
        <v>25</v>
      </c>
      <c r="H1606" s="2">
        <v>45359</v>
      </c>
      <c r="I1606" s="1" t="s">
        <v>66</v>
      </c>
      <c r="J1606" s="1" t="s">
        <v>1119</v>
      </c>
      <c r="K1606" s="1">
        <v>5</v>
      </c>
      <c r="L1606" s="1" t="s">
        <v>1481</v>
      </c>
      <c r="M1606" s="1">
        <v>3</v>
      </c>
      <c r="N1606" s="1">
        <v>7963</v>
      </c>
      <c r="O1606" s="1">
        <v>20</v>
      </c>
      <c r="P1606" s="2">
        <v>45422</v>
      </c>
      <c r="Q1606" s="1"/>
    </row>
    <row r="1607" spans="1:17" x14ac:dyDescent="0.35">
      <c r="A1607" s="1" t="s">
        <v>1689</v>
      </c>
      <c r="B1607" s="1" t="s">
        <v>35</v>
      </c>
      <c r="C1607" s="1" t="s">
        <v>36</v>
      </c>
      <c r="D1607" s="1" t="s">
        <v>37</v>
      </c>
      <c r="E1607" s="1" t="s">
        <v>68</v>
      </c>
      <c r="F1607" s="1" t="s">
        <v>169</v>
      </c>
      <c r="G1607" s="1" t="s">
        <v>39</v>
      </c>
      <c r="H1607" s="2">
        <v>45394</v>
      </c>
      <c r="I1607" s="1" t="s">
        <v>26</v>
      </c>
      <c r="J1607" s="1" t="s">
        <v>1119</v>
      </c>
      <c r="K1607" s="1">
        <v>5</v>
      </c>
      <c r="L1607" s="1" t="s">
        <v>1481</v>
      </c>
      <c r="M1607" s="1">
        <v>3</v>
      </c>
      <c r="N1607" s="1">
        <v>5180</v>
      </c>
      <c r="O1607" s="1">
        <v>70</v>
      </c>
      <c r="P1607" s="2">
        <v>45619</v>
      </c>
      <c r="Q1607" s="1"/>
    </row>
    <row r="1608" spans="1:17" x14ac:dyDescent="0.35">
      <c r="A1608" s="1" t="s">
        <v>1690</v>
      </c>
      <c r="B1608" s="1" t="s">
        <v>56</v>
      </c>
      <c r="C1608" s="1" t="s">
        <v>57</v>
      </c>
      <c r="D1608" s="1" t="s">
        <v>58</v>
      </c>
      <c r="E1608" s="1" t="s">
        <v>64</v>
      </c>
      <c r="F1608" s="1" t="s">
        <v>169</v>
      </c>
      <c r="G1608" s="1" t="s">
        <v>74</v>
      </c>
      <c r="H1608" s="2">
        <v>45377</v>
      </c>
      <c r="I1608" s="1" t="s">
        <v>26</v>
      </c>
      <c r="J1608" s="1" t="s">
        <v>1119</v>
      </c>
      <c r="K1608" s="1">
        <v>5</v>
      </c>
      <c r="L1608" s="1" t="s">
        <v>1481</v>
      </c>
      <c r="M1608" s="1">
        <v>3</v>
      </c>
      <c r="N1608" s="1">
        <v>1016</v>
      </c>
      <c r="O1608" s="1">
        <v>20</v>
      </c>
      <c r="P1608" s="2">
        <v>45408</v>
      </c>
      <c r="Q1608" s="1"/>
    </row>
    <row r="1609" spans="1:17" x14ac:dyDescent="0.35">
      <c r="A1609" s="1" t="s">
        <v>1691</v>
      </c>
      <c r="B1609" s="1" t="s">
        <v>78</v>
      </c>
      <c r="C1609" s="1" t="s">
        <v>79</v>
      </c>
      <c r="D1609" s="1" t="s">
        <v>80</v>
      </c>
      <c r="E1609" s="1" t="s">
        <v>103</v>
      </c>
      <c r="F1609" s="1" t="s">
        <v>169</v>
      </c>
      <c r="G1609" s="1" t="s">
        <v>39</v>
      </c>
      <c r="H1609" s="2">
        <v>45326</v>
      </c>
      <c r="I1609" s="1" t="s">
        <v>26</v>
      </c>
      <c r="J1609" s="1" t="s">
        <v>1119</v>
      </c>
      <c r="K1609" s="1">
        <v>5</v>
      </c>
      <c r="L1609" s="1" t="s">
        <v>1481</v>
      </c>
      <c r="M1609" s="1">
        <v>3</v>
      </c>
      <c r="N1609" s="1">
        <v>3851</v>
      </c>
      <c r="O1609" s="1">
        <v>30</v>
      </c>
      <c r="P1609" s="2">
        <v>45575</v>
      </c>
      <c r="Q1609" s="1"/>
    </row>
    <row r="1610" spans="1:17" x14ac:dyDescent="0.35">
      <c r="A1610" s="1" t="s">
        <v>1692</v>
      </c>
      <c r="B1610" s="1" t="s">
        <v>61</v>
      </c>
      <c r="C1610" s="1" t="s">
        <v>62</v>
      </c>
      <c r="D1610" s="1" t="s">
        <v>63</v>
      </c>
      <c r="E1610" s="1" t="s">
        <v>64</v>
      </c>
      <c r="F1610" s="1" t="s">
        <v>169</v>
      </c>
      <c r="G1610" s="1" t="s">
        <v>74</v>
      </c>
      <c r="H1610" s="2">
        <v>45425</v>
      </c>
      <c r="I1610" s="1" t="s">
        <v>26</v>
      </c>
      <c r="J1610" s="1" t="s">
        <v>1119</v>
      </c>
      <c r="K1610" s="1">
        <v>5</v>
      </c>
      <c r="L1610" s="1" t="s">
        <v>1481</v>
      </c>
      <c r="M1610" s="1">
        <v>3</v>
      </c>
      <c r="N1610" s="1">
        <v>1140</v>
      </c>
      <c r="O1610" s="1">
        <v>90</v>
      </c>
      <c r="P1610" s="2">
        <v>45651</v>
      </c>
      <c r="Q1610" s="1"/>
    </row>
    <row r="1611" spans="1:17" x14ac:dyDescent="0.35">
      <c r="A1611" s="1" t="s">
        <v>1693</v>
      </c>
      <c r="B1611" s="1" t="s">
        <v>56</v>
      </c>
      <c r="C1611" s="1" t="s">
        <v>57</v>
      </c>
      <c r="D1611" s="1" t="s">
        <v>58</v>
      </c>
      <c r="E1611" s="1" t="s">
        <v>100</v>
      </c>
      <c r="F1611" s="1" t="s">
        <v>241</v>
      </c>
      <c r="G1611" s="1" t="s">
        <v>25</v>
      </c>
      <c r="H1611" s="2">
        <v>45374</v>
      </c>
      <c r="I1611" s="1" t="s">
        <v>49</v>
      </c>
      <c r="J1611" s="1" t="s">
        <v>1119</v>
      </c>
      <c r="K1611" s="1">
        <v>5</v>
      </c>
      <c r="L1611" s="1" t="s">
        <v>1481</v>
      </c>
      <c r="M1611" s="1">
        <v>3</v>
      </c>
      <c r="N1611" s="1">
        <v>14552</v>
      </c>
      <c r="O1611" s="1">
        <v>60</v>
      </c>
      <c r="P1611" s="2">
        <v>45526</v>
      </c>
      <c r="Q1611" s="1"/>
    </row>
    <row r="1612" spans="1:17" x14ac:dyDescent="0.35">
      <c r="A1612" s="1" t="s">
        <v>1694</v>
      </c>
      <c r="B1612" s="1" t="s">
        <v>78</v>
      </c>
      <c r="C1612" s="1" t="s">
        <v>79</v>
      </c>
      <c r="D1612" s="1" t="s">
        <v>80</v>
      </c>
      <c r="E1612" s="1" t="s">
        <v>54</v>
      </c>
      <c r="F1612" s="1" t="s">
        <v>241</v>
      </c>
      <c r="G1612" s="1" t="s">
        <v>59</v>
      </c>
      <c r="H1612" s="2">
        <v>45334</v>
      </c>
      <c r="I1612" s="1" t="s">
        <v>26</v>
      </c>
      <c r="J1612" s="1" t="s">
        <v>1119</v>
      </c>
      <c r="K1612" s="1">
        <v>5</v>
      </c>
      <c r="L1612" s="1" t="s">
        <v>1481</v>
      </c>
      <c r="M1612" s="1">
        <v>3</v>
      </c>
      <c r="N1612" s="1">
        <v>5806</v>
      </c>
      <c r="O1612" s="1">
        <v>10</v>
      </c>
      <c r="P1612" s="2">
        <v>45390</v>
      </c>
      <c r="Q1612" s="1"/>
    </row>
    <row r="1613" spans="1:17" x14ac:dyDescent="0.35">
      <c r="A1613" s="1" t="s">
        <v>1695</v>
      </c>
      <c r="B1613" s="1" t="s">
        <v>61</v>
      </c>
      <c r="C1613" s="1" t="s">
        <v>62</v>
      </c>
      <c r="D1613" s="1" t="s">
        <v>63</v>
      </c>
      <c r="E1613" s="1" t="s">
        <v>103</v>
      </c>
      <c r="F1613" s="1" t="s">
        <v>241</v>
      </c>
      <c r="G1613" s="1" t="s">
        <v>59</v>
      </c>
      <c r="H1613" s="2">
        <v>45363</v>
      </c>
      <c r="I1613" s="1" t="s">
        <v>26</v>
      </c>
      <c r="J1613" s="1" t="s">
        <v>1119</v>
      </c>
      <c r="K1613" s="1">
        <v>5</v>
      </c>
      <c r="L1613" s="1" t="s">
        <v>1481</v>
      </c>
      <c r="M1613" s="1">
        <v>3</v>
      </c>
      <c r="N1613" s="1">
        <v>8727</v>
      </c>
      <c r="O1613" s="1">
        <v>100</v>
      </c>
      <c r="P1613" s="2">
        <v>45615</v>
      </c>
      <c r="Q1613" s="1"/>
    </row>
    <row r="1614" spans="1:17" x14ac:dyDescent="0.35">
      <c r="A1614" s="1" t="s">
        <v>1696</v>
      </c>
      <c r="B1614" s="1" t="s">
        <v>56</v>
      </c>
      <c r="C1614" s="1" t="s">
        <v>57</v>
      </c>
      <c r="D1614" s="1" t="s">
        <v>58</v>
      </c>
      <c r="E1614" s="1" t="s">
        <v>76</v>
      </c>
      <c r="F1614" s="1" t="s">
        <v>241</v>
      </c>
      <c r="G1614" s="1" t="s">
        <v>87</v>
      </c>
      <c r="H1614" s="2">
        <v>45384</v>
      </c>
      <c r="I1614" s="1" t="s">
        <v>66</v>
      </c>
      <c r="J1614" s="1" t="s">
        <v>1119</v>
      </c>
      <c r="K1614" s="1">
        <v>5</v>
      </c>
      <c r="L1614" s="1" t="s">
        <v>1481</v>
      </c>
      <c r="M1614" s="1">
        <v>3</v>
      </c>
      <c r="N1614" s="1">
        <v>9186</v>
      </c>
      <c r="O1614" s="1">
        <v>60</v>
      </c>
      <c r="P1614" s="2">
        <v>45586</v>
      </c>
      <c r="Q1614" s="1"/>
    </row>
    <row r="1615" spans="1:17" x14ac:dyDescent="0.35">
      <c r="A1615" s="1" t="s">
        <v>1697</v>
      </c>
      <c r="B1615" s="1" t="s">
        <v>61</v>
      </c>
      <c r="C1615" s="1" t="s">
        <v>62</v>
      </c>
      <c r="D1615" s="1" t="s">
        <v>63</v>
      </c>
      <c r="E1615" s="1" t="s">
        <v>47</v>
      </c>
      <c r="F1615" s="1" t="s">
        <v>241</v>
      </c>
      <c r="G1615" s="1" t="s">
        <v>74</v>
      </c>
      <c r="H1615" s="2">
        <v>45349</v>
      </c>
      <c r="I1615" s="1" t="s">
        <v>26</v>
      </c>
      <c r="J1615" s="1" t="s">
        <v>1119</v>
      </c>
      <c r="K1615" s="1">
        <v>5</v>
      </c>
      <c r="L1615" s="1" t="s">
        <v>1481</v>
      </c>
      <c r="M1615" s="1">
        <v>3</v>
      </c>
      <c r="N1615" s="1">
        <v>9819</v>
      </c>
      <c r="O1615" s="1">
        <v>50</v>
      </c>
      <c r="P1615" s="2">
        <v>45489</v>
      </c>
      <c r="Q1615" s="1"/>
    </row>
    <row r="1616" spans="1:17" x14ac:dyDescent="0.35">
      <c r="A1616" s="1" t="s">
        <v>1698</v>
      </c>
      <c r="B1616" s="1" t="s">
        <v>56</v>
      </c>
      <c r="C1616" s="1" t="s">
        <v>57</v>
      </c>
      <c r="D1616" s="1" t="s">
        <v>58</v>
      </c>
      <c r="E1616" s="1" t="s">
        <v>100</v>
      </c>
      <c r="F1616" s="1" t="s">
        <v>241</v>
      </c>
      <c r="G1616" s="1" t="s">
        <v>48</v>
      </c>
      <c r="H1616" s="2">
        <v>45328</v>
      </c>
      <c r="I1616" s="1" t="s">
        <v>26</v>
      </c>
      <c r="J1616" s="1" t="s">
        <v>1119</v>
      </c>
      <c r="K1616" s="1">
        <v>5</v>
      </c>
      <c r="L1616" s="1" t="s">
        <v>1481</v>
      </c>
      <c r="M1616" s="1">
        <v>3</v>
      </c>
      <c r="N1616" s="1">
        <v>16771</v>
      </c>
      <c r="O1616" s="1">
        <v>40</v>
      </c>
      <c r="P1616" s="2">
        <v>45381</v>
      </c>
      <c r="Q1616" s="1"/>
    </row>
    <row r="1617" spans="1:17" x14ac:dyDescent="0.35">
      <c r="A1617" s="1" t="s">
        <v>1699</v>
      </c>
      <c r="B1617" s="1" t="s">
        <v>56</v>
      </c>
      <c r="C1617" s="1" t="s">
        <v>57</v>
      </c>
      <c r="D1617" s="1" t="s">
        <v>58</v>
      </c>
      <c r="E1617" s="1" t="s">
        <v>47</v>
      </c>
      <c r="F1617" s="1" t="s">
        <v>248</v>
      </c>
      <c r="G1617" s="1" t="s">
        <v>87</v>
      </c>
      <c r="H1617" s="2">
        <v>45379</v>
      </c>
      <c r="I1617" s="1" t="s">
        <v>49</v>
      </c>
      <c r="J1617" s="1" t="s">
        <v>1119</v>
      </c>
      <c r="K1617" s="1">
        <v>5</v>
      </c>
      <c r="L1617" s="1" t="s">
        <v>1481</v>
      </c>
      <c r="M1617" s="1">
        <v>3</v>
      </c>
      <c r="N1617" s="1">
        <v>19226</v>
      </c>
      <c r="O1617" s="1">
        <v>20</v>
      </c>
      <c r="P1617" s="2">
        <v>45465</v>
      </c>
      <c r="Q1617" s="1"/>
    </row>
    <row r="1618" spans="1:17" x14ac:dyDescent="0.35">
      <c r="A1618" s="1" t="s">
        <v>1700</v>
      </c>
      <c r="B1618" s="1" t="s">
        <v>41</v>
      </c>
      <c r="C1618" s="1" t="s">
        <v>42</v>
      </c>
      <c r="D1618" s="1" t="s">
        <v>43</v>
      </c>
      <c r="E1618" s="1" t="s">
        <v>120</v>
      </c>
      <c r="F1618" s="1" t="s">
        <v>248</v>
      </c>
      <c r="G1618" s="1" t="s">
        <v>59</v>
      </c>
      <c r="H1618" s="2">
        <v>45346</v>
      </c>
      <c r="I1618" s="1" t="s">
        <v>66</v>
      </c>
      <c r="J1618" s="1" t="s">
        <v>1119</v>
      </c>
      <c r="K1618" s="1">
        <v>5</v>
      </c>
      <c r="L1618" s="1" t="s">
        <v>1481</v>
      </c>
      <c r="M1618" s="1">
        <v>3</v>
      </c>
      <c r="N1618" s="1">
        <v>3087</v>
      </c>
      <c r="O1618" s="1">
        <v>40</v>
      </c>
      <c r="P1618" s="2">
        <v>45609</v>
      </c>
      <c r="Q1618" s="1"/>
    </row>
    <row r="1619" spans="1:17" x14ac:dyDescent="0.35">
      <c r="A1619" s="1" t="s">
        <v>1701</v>
      </c>
      <c r="B1619" s="1" t="s">
        <v>29</v>
      </c>
      <c r="C1619" s="1" t="s">
        <v>30</v>
      </c>
      <c r="D1619" s="1" t="s">
        <v>31</v>
      </c>
      <c r="E1619" s="1" t="s">
        <v>54</v>
      </c>
      <c r="F1619" s="1" t="s">
        <v>24</v>
      </c>
      <c r="G1619" s="1" t="s">
        <v>39</v>
      </c>
      <c r="H1619" s="2">
        <v>45423</v>
      </c>
      <c r="I1619" s="1" t="s">
        <v>26</v>
      </c>
      <c r="J1619" s="1" t="s">
        <v>1119</v>
      </c>
      <c r="K1619" s="1">
        <v>5</v>
      </c>
      <c r="L1619" s="1" t="s">
        <v>1702</v>
      </c>
      <c r="M1619" s="1">
        <v>1</v>
      </c>
      <c r="N1619" s="1">
        <v>391</v>
      </c>
      <c r="O1619" s="1">
        <v>100</v>
      </c>
      <c r="P1619" s="2">
        <v>45752</v>
      </c>
      <c r="Q1619" s="1"/>
    </row>
    <row r="1620" spans="1:17" x14ac:dyDescent="0.35">
      <c r="A1620" s="1" t="s">
        <v>1703</v>
      </c>
      <c r="B1620" s="1" t="s">
        <v>41</v>
      </c>
      <c r="C1620" s="1" t="s">
        <v>42</v>
      </c>
      <c r="D1620" s="1" t="s">
        <v>43</v>
      </c>
      <c r="E1620" s="1" t="s">
        <v>54</v>
      </c>
      <c r="F1620" s="1" t="s">
        <v>24</v>
      </c>
      <c r="G1620" s="1" t="s">
        <v>59</v>
      </c>
      <c r="H1620" s="2">
        <v>45307</v>
      </c>
      <c r="I1620" s="1" t="s">
        <v>66</v>
      </c>
      <c r="J1620" s="1" t="s">
        <v>1119</v>
      </c>
      <c r="K1620" s="1">
        <v>5</v>
      </c>
      <c r="L1620" s="1" t="s">
        <v>1702</v>
      </c>
      <c r="M1620" s="1">
        <v>1</v>
      </c>
      <c r="N1620" s="1">
        <v>314</v>
      </c>
      <c r="O1620" s="1">
        <v>10</v>
      </c>
      <c r="P1620" s="2">
        <v>45448</v>
      </c>
      <c r="Q1620" s="1"/>
    </row>
    <row r="1621" spans="1:17" x14ac:dyDescent="0.35">
      <c r="A1621" s="1" t="s">
        <v>1704</v>
      </c>
      <c r="B1621" s="1" t="s">
        <v>35</v>
      </c>
      <c r="C1621" s="1" t="s">
        <v>36</v>
      </c>
      <c r="D1621" s="1" t="s">
        <v>37</v>
      </c>
      <c r="E1621" s="1" t="s">
        <v>47</v>
      </c>
      <c r="F1621" s="1" t="s">
        <v>24</v>
      </c>
      <c r="G1621" s="1" t="s">
        <v>87</v>
      </c>
      <c r="H1621" s="2">
        <v>45399</v>
      </c>
      <c r="I1621" s="1" t="s">
        <v>66</v>
      </c>
      <c r="J1621" s="1" t="s">
        <v>1119</v>
      </c>
      <c r="K1621" s="1">
        <v>5</v>
      </c>
      <c r="L1621" s="1" t="s">
        <v>1702</v>
      </c>
      <c r="M1621" s="1">
        <v>1</v>
      </c>
      <c r="N1621" s="1">
        <v>1628</v>
      </c>
      <c r="O1621" s="1">
        <v>30</v>
      </c>
      <c r="P1621" s="2">
        <v>45725</v>
      </c>
      <c r="Q1621" s="1"/>
    </row>
    <row r="1622" spans="1:17" x14ac:dyDescent="0.35">
      <c r="A1622" s="1" t="s">
        <v>1705</v>
      </c>
      <c r="B1622" s="1" t="s">
        <v>35</v>
      </c>
      <c r="C1622" s="1" t="s">
        <v>36</v>
      </c>
      <c r="D1622" s="1" t="s">
        <v>37</v>
      </c>
      <c r="E1622" s="1" t="s">
        <v>32</v>
      </c>
      <c r="F1622" s="1" t="s">
        <v>24</v>
      </c>
      <c r="G1622" s="1" t="s">
        <v>48</v>
      </c>
      <c r="H1622" s="2">
        <v>45418</v>
      </c>
      <c r="I1622" s="1" t="s">
        <v>26</v>
      </c>
      <c r="J1622" s="1" t="s">
        <v>1119</v>
      </c>
      <c r="K1622" s="1">
        <v>5</v>
      </c>
      <c r="L1622" s="1" t="s">
        <v>1702</v>
      </c>
      <c r="M1622" s="1">
        <v>1</v>
      </c>
      <c r="N1622" s="1">
        <v>1546</v>
      </c>
      <c r="O1622" s="1">
        <v>60</v>
      </c>
      <c r="P1622" s="2">
        <v>45769</v>
      </c>
      <c r="Q1622" s="1"/>
    </row>
    <row r="1623" spans="1:17" x14ac:dyDescent="0.35">
      <c r="A1623" s="1" t="s">
        <v>1706</v>
      </c>
      <c r="B1623" s="1" t="s">
        <v>20</v>
      </c>
      <c r="C1623" s="1" t="s">
        <v>21</v>
      </c>
      <c r="D1623" s="1" t="s">
        <v>22</v>
      </c>
      <c r="E1623" s="1" t="s">
        <v>64</v>
      </c>
      <c r="F1623" s="1" t="s">
        <v>24</v>
      </c>
      <c r="G1623" s="1" t="s">
        <v>74</v>
      </c>
      <c r="H1623" s="2">
        <v>45362</v>
      </c>
      <c r="I1623" s="1" t="s">
        <v>26</v>
      </c>
      <c r="J1623" s="1" t="s">
        <v>1119</v>
      </c>
      <c r="K1623" s="1">
        <v>5</v>
      </c>
      <c r="L1623" s="1" t="s">
        <v>1702</v>
      </c>
      <c r="M1623" s="1">
        <v>1</v>
      </c>
      <c r="N1623" s="1">
        <v>1925</v>
      </c>
      <c r="O1623" s="1">
        <v>50</v>
      </c>
      <c r="P1623" s="2">
        <v>45719</v>
      </c>
      <c r="Q1623" s="1"/>
    </row>
    <row r="1624" spans="1:17" x14ac:dyDescent="0.35">
      <c r="A1624" s="1" t="s">
        <v>1707</v>
      </c>
      <c r="B1624" s="1" t="s">
        <v>56</v>
      </c>
      <c r="C1624" s="1" t="s">
        <v>57</v>
      </c>
      <c r="D1624" s="1" t="s">
        <v>58</v>
      </c>
      <c r="E1624" s="1" t="s">
        <v>47</v>
      </c>
      <c r="F1624" s="1" t="s">
        <v>24</v>
      </c>
      <c r="G1624" s="1" t="s">
        <v>74</v>
      </c>
      <c r="H1624" s="2">
        <v>45433</v>
      </c>
      <c r="I1624" s="1" t="s">
        <v>26</v>
      </c>
      <c r="J1624" s="1" t="s">
        <v>1119</v>
      </c>
      <c r="K1624" s="1">
        <v>5</v>
      </c>
      <c r="L1624" s="1" t="s">
        <v>1702</v>
      </c>
      <c r="M1624" s="1">
        <v>1</v>
      </c>
      <c r="N1624" s="1">
        <v>469</v>
      </c>
      <c r="O1624" s="1">
        <v>50</v>
      </c>
      <c r="P1624" s="2">
        <v>45725</v>
      </c>
      <c r="Q1624" s="1"/>
    </row>
    <row r="1625" spans="1:17" x14ac:dyDescent="0.35">
      <c r="A1625" s="1" t="s">
        <v>1708</v>
      </c>
      <c r="B1625" s="1" t="s">
        <v>78</v>
      </c>
      <c r="C1625" s="1" t="s">
        <v>79</v>
      </c>
      <c r="D1625" s="1" t="s">
        <v>80</v>
      </c>
      <c r="E1625" s="1" t="s">
        <v>23</v>
      </c>
      <c r="F1625" s="1" t="s">
        <v>24</v>
      </c>
      <c r="G1625" s="1" t="s">
        <v>48</v>
      </c>
      <c r="H1625" s="2">
        <v>45381</v>
      </c>
      <c r="I1625" s="1" t="s">
        <v>26</v>
      </c>
      <c r="J1625" s="1" t="s">
        <v>1119</v>
      </c>
      <c r="K1625" s="1">
        <v>5</v>
      </c>
      <c r="L1625" s="1" t="s">
        <v>1702</v>
      </c>
      <c r="M1625" s="1">
        <v>1</v>
      </c>
      <c r="N1625" s="1">
        <v>234</v>
      </c>
      <c r="O1625" s="1">
        <v>40</v>
      </c>
      <c r="P1625" s="2">
        <v>45567</v>
      </c>
      <c r="Q1625" s="1"/>
    </row>
    <row r="1626" spans="1:17" x14ac:dyDescent="0.35">
      <c r="A1626" s="1" t="s">
        <v>1709</v>
      </c>
      <c r="B1626" s="1" t="s">
        <v>61</v>
      </c>
      <c r="C1626" s="1" t="s">
        <v>62</v>
      </c>
      <c r="D1626" s="1" t="s">
        <v>63</v>
      </c>
      <c r="E1626" s="1" t="s">
        <v>32</v>
      </c>
      <c r="F1626" s="1" t="s">
        <v>24</v>
      </c>
      <c r="G1626" s="1" t="s">
        <v>39</v>
      </c>
      <c r="H1626" s="2">
        <v>45388</v>
      </c>
      <c r="I1626" s="1" t="s">
        <v>66</v>
      </c>
      <c r="J1626" s="1" t="s">
        <v>1119</v>
      </c>
      <c r="K1626" s="1">
        <v>5</v>
      </c>
      <c r="L1626" s="1" t="s">
        <v>1702</v>
      </c>
      <c r="M1626" s="1">
        <v>1</v>
      </c>
      <c r="N1626" s="1">
        <v>1890</v>
      </c>
      <c r="O1626" s="1">
        <v>100</v>
      </c>
      <c r="P1626" s="2">
        <v>45625</v>
      </c>
      <c r="Q1626" s="1"/>
    </row>
    <row r="1627" spans="1:17" x14ac:dyDescent="0.35">
      <c r="A1627" s="1" t="s">
        <v>1710</v>
      </c>
      <c r="B1627" s="1" t="s">
        <v>51</v>
      </c>
      <c r="C1627" s="1" t="s">
        <v>52</v>
      </c>
      <c r="D1627" s="1" t="s">
        <v>53</v>
      </c>
      <c r="E1627" s="1" t="s">
        <v>124</v>
      </c>
      <c r="F1627" s="1" t="s">
        <v>24</v>
      </c>
      <c r="G1627" s="1" t="s">
        <v>48</v>
      </c>
      <c r="H1627" s="2">
        <v>45389</v>
      </c>
      <c r="I1627" s="1" t="s">
        <v>66</v>
      </c>
      <c r="J1627" s="1" t="s">
        <v>1119</v>
      </c>
      <c r="K1627" s="1">
        <v>5</v>
      </c>
      <c r="L1627" s="1" t="s">
        <v>1702</v>
      </c>
      <c r="M1627" s="1">
        <v>1</v>
      </c>
      <c r="N1627" s="1">
        <v>536</v>
      </c>
      <c r="O1627" s="1">
        <v>20</v>
      </c>
      <c r="P1627" s="2">
        <v>45494</v>
      </c>
      <c r="Q1627" s="1"/>
    </row>
    <row r="1628" spans="1:17" x14ac:dyDescent="0.35">
      <c r="A1628" s="1" t="s">
        <v>1711</v>
      </c>
      <c r="B1628" s="1" t="s">
        <v>51</v>
      </c>
      <c r="C1628" s="1" t="s">
        <v>52</v>
      </c>
      <c r="D1628" s="1" t="s">
        <v>53</v>
      </c>
      <c r="E1628" s="1" t="s">
        <v>23</v>
      </c>
      <c r="F1628" s="1" t="s">
        <v>24</v>
      </c>
      <c r="G1628" s="1" t="s">
        <v>59</v>
      </c>
      <c r="H1628" s="2">
        <v>45435</v>
      </c>
      <c r="I1628" s="1" t="s">
        <v>26</v>
      </c>
      <c r="J1628" s="1" t="s">
        <v>1119</v>
      </c>
      <c r="K1628" s="1">
        <v>5</v>
      </c>
      <c r="L1628" s="1" t="s">
        <v>1702</v>
      </c>
      <c r="M1628" s="1">
        <v>1</v>
      </c>
      <c r="N1628" s="1">
        <v>1982</v>
      </c>
      <c r="O1628" s="1">
        <v>30</v>
      </c>
      <c r="P1628" s="2">
        <v>45554</v>
      </c>
      <c r="Q1628" s="1"/>
    </row>
    <row r="1629" spans="1:17" x14ac:dyDescent="0.35">
      <c r="A1629" s="1" t="s">
        <v>1712</v>
      </c>
      <c r="B1629" s="1" t="s">
        <v>35</v>
      </c>
      <c r="C1629" s="1" t="s">
        <v>36</v>
      </c>
      <c r="D1629" s="1" t="s">
        <v>37</v>
      </c>
      <c r="E1629" s="1" t="s">
        <v>23</v>
      </c>
      <c r="F1629" s="1" t="s">
        <v>24</v>
      </c>
      <c r="G1629" s="1" t="s">
        <v>59</v>
      </c>
      <c r="H1629" s="2">
        <v>45439</v>
      </c>
      <c r="I1629" s="1" t="s">
        <v>26</v>
      </c>
      <c r="J1629" s="1" t="s">
        <v>1119</v>
      </c>
      <c r="K1629" s="1">
        <v>5</v>
      </c>
      <c r="L1629" s="1" t="s">
        <v>1702</v>
      </c>
      <c r="M1629" s="1">
        <v>1</v>
      </c>
      <c r="N1629" s="1">
        <v>769</v>
      </c>
      <c r="O1629" s="1">
        <v>60</v>
      </c>
      <c r="P1629" s="2">
        <v>45588</v>
      </c>
      <c r="Q1629" s="1"/>
    </row>
    <row r="1630" spans="1:17" x14ac:dyDescent="0.35">
      <c r="A1630" s="1" t="s">
        <v>1713</v>
      </c>
      <c r="B1630" s="1" t="s">
        <v>56</v>
      </c>
      <c r="C1630" s="1" t="s">
        <v>57</v>
      </c>
      <c r="D1630" s="1" t="s">
        <v>58</v>
      </c>
      <c r="E1630" s="1" t="s">
        <v>23</v>
      </c>
      <c r="F1630" s="1" t="s">
        <v>24</v>
      </c>
      <c r="G1630" s="1" t="s">
        <v>87</v>
      </c>
      <c r="H1630" s="2">
        <v>45367</v>
      </c>
      <c r="I1630" s="1" t="s">
        <v>66</v>
      </c>
      <c r="J1630" s="1" t="s">
        <v>1119</v>
      </c>
      <c r="K1630" s="1">
        <v>5</v>
      </c>
      <c r="L1630" s="1" t="s">
        <v>1702</v>
      </c>
      <c r="M1630" s="1">
        <v>1</v>
      </c>
      <c r="N1630" s="1">
        <v>1700</v>
      </c>
      <c r="O1630" s="1">
        <v>20</v>
      </c>
      <c r="P1630" s="2">
        <v>45667</v>
      </c>
      <c r="Q1630" s="1"/>
    </row>
    <row r="1631" spans="1:17" x14ac:dyDescent="0.35">
      <c r="A1631" s="1" t="s">
        <v>1714</v>
      </c>
      <c r="B1631" s="1" t="s">
        <v>71</v>
      </c>
      <c r="C1631" s="1" t="s">
        <v>72</v>
      </c>
      <c r="D1631" s="1" t="s">
        <v>73</v>
      </c>
      <c r="E1631" s="1" t="s">
        <v>68</v>
      </c>
      <c r="F1631" s="1" t="s">
        <v>24</v>
      </c>
      <c r="G1631" s="1" t="s">
        <v>48</v>
      </c>
      <c r="H1631" s="2">
        <v>45333</v>
      </c>
      <c r="I1631" s="1" t="s">
        <v>66</v>
      </c>
      <c r="J1631" s="1" t="s">
        <v>1119</v>
      </c>
      <c r="K1631" s="1">
        <v>5</v>
      </c>
      <c r="L1631" s="1" t="s">
        <v>1702</v>
      </c>
      <c r="M1631" s="1">
        <v>1</v>
      </c>
      <c r="N1631" s="1">
        <v>1573</v>
      </c>
      <c r="O1631" s="1">
        <v>30</v>
      </c>
      <c r="P1631" s="2">
        <v>45613</v>
      </c>
      <c r="Q1631" s="1"/>
    </row>
    <row r="1632" spans="1:17" x14ac:dyDescent="0.35">
      <c r="A1632" s="1" t="s">
        <v>1715</v>
      </c>
      <c r="B1632" s="1" t="s">
        <v>20</v>
      </c>
      <c r="C1632" s="1" t="s">
        <v>21</v>
      </c>
      <c r="D1632" s="1" t="s">
        <v>22</v>
      </c>
      <c r="E1632" s="1" t="s">
        <v>120</v>
      </c>
      <c r="F1632" s="1" t="s">
        <v>24</v>
      </c>
      <c r="G1632" s="1" t="s">
        <v>85</v>
      </c>
      <c r="H1632" s="2">
        <v>45352</v>
      </c>
      <c r="I1632" s="1" t="s">
        <v>49</v>
      </c>
      <c r="J1632" s="1" t="s">
        <v>1119</v>
      </c>
      <c r="K1632" s="1">
        <v>5</v>
      </c>
      <c r="L1632" s="1" t="s">
        <v>1702</v>
      </c>
      <c r="M1632" s="1">
        <v>1</v>
      </c>
      <c r="N1632" s="1">
        <v>1399</v>
      </c>
      <c r="O1632" s="1">
        <v>30</v>
      </c>
      <c r="P1632" s="2">
        <v>45600</v>
      </c>
      <c r="Q1632" s="1"/>
    </row>
    <row r="1633" spans="1:17" x14ac:dyDescent="0.35">
      <c r="A1633" s="1" t="s">
        <v>1716</v>
      </c>
      <c r="B1633" s="1" t="s">
        <v>35</v>
      </c>
      <c r="C1633" s="1" t="s">
        <v>36</v>
      </c>
      <c r="D1633" s="1" t="s">
        <v>37</v>
      </c>
      <c r="E1633" s="1" t="s">
        <v>38</v>
      </c>
      <c r="F1633" s="1" t="s">
        <v>24</v>
      </c>
      <c r="G1633" s="1" t="s">
        <v>39</v>
      </c>
      <c r="H1633" s="2">
        <v>45315</v>
      </c>
      <c r="I1633" s="1" t="s">
        <v>26</v>
      </c>
      <c r="J1633" s="1" t="s">
        <v>1119</v>
      </c>
      <c r="K1633" s="1">
        <v>5</v>
      </c>
      <c r="L1633" s="1" t="s">
        <v>1702</v>
      </c>
      <c r="M1633" s="1">
        <v>1</v>
      </c>
      <c r="N1633" s="1">
        <v>1567</v>
      </c>
      <c r="O1633" s="1">
        <v>70</v>
      </c>
      <c r="P1633" s="2">
        <v>45451</v>
      </c>
      <c r="Q1633" s="1"/>
    </row>
    <row r="1634" spans="1:17" x14ac:dyDescent="0.35">
      <c r="A1634" s="1" t="s">
        <v>1717</v>
      </c>
      <c r="B1634" s="1" t="s">
        <v>56</v>
      </c>
      <c r="C1634" s="1" t="s">
        <v>57</v>
      </c>
      <c r="D1634" s="1" t="s">
        <v>58</v>
      </c>
      <c r="E1634" s="1" t="s">
        <v>38</v>
      </c>
      <c r="F1634" s="1" t="s">
        <v>24</v>
      </c>
      <c r="G1634" s="1" t="s">
        <v>59</v>
      </c>
      <c r="H1634" s="2">
        <v>45304</v>
      </c>
      <c r="I1634" s="1" t="s">
        <v>26</v>
      </c>
      <c r="J1634" s="1" t="s">
        <v>1119</v>
      </c>
      <c r="K1634" s="1">
        <v>5</v>
      </c>
      <c r="L1634" s="1" t="s">
        <v>1702</v>
      </c>
      <c r="M1634" s="1">
        <v>1</v>
      </c>
      <c r="N1634" s="1">
        <v>1456</v>
      </c>
      <c r="O1634" s="1">
        <v>20</v>
      </c>
      <c r="P1634" s="2">
        <v>45606</v>
      </c>
      <c r="Q1634" s="1"/>
    </row>
    <row r="1635" spans="1:17" x14ac:dyDescent="0.35">
      <c r="A1635" s="1" t="s">
        <v>1718</v>
      </c>
      <c r="B1635" s="1" t="s">
        <v>35</v>
      </c>
      <c r="C1635" s="1" t="s">
        <v>36</v>
      </c>
      <c r="D1635" s="1" t="s">
        <v>37</v>
      </c>
      <c r="E1635" s="1" t="s">
        <v>54</v>
      </c>
      <c r="F1635" s="1" t="s">
        <v>24</v>
      </c>
      <c r="G1635" s="1" t="s">
        <v>59</v>
      </c>
      <c r="H1635" s="2">
        <v>45410</v>
      </c>
      <c r="I1635" s="1" t="s">
        <v>26</v>
      </c>
      <c r="J1635" s="1" t="s">
        <v>1119</v>
      </c>
      <c r="K1635" s="1">
        <v>5</v>
      </c>
      <c r="L1635" s="1" t="s">
        <v>1702</v>
      </c>
      <c r="M1635" s="1">
        <v>1</v>
      </c>
      <c r="N1635" s="1">
        <v>1134</v>
      </c>
      <c r="O1635" s="1">
        <v>40</v>
      </c>
      <c r="P1635" s="2">
        <v>45567</v>
      </c>
      <c r="Q1635" s="1"/>
    </row>
    <row r="1636" spans="1:17" x14ac:dyDescent="0.35">
      <c r="A1636" s="1" t="s">
        <v>1719</v>
      </c>
      <c r="B1636" s="1" t="s">
        <v>56</v>
      </c>
      <c r="C1636" s="1" t="s">
        <v>57</v>
      </c>
      <c r="D1636" s="1" t="s">
        <v>58</v>
      </c>
      <c r="E1636" s="1" t="s">
        <v>23</v>
      </c>
      <c r="F1636" s="1" t="s">
        <v>24</v>
      </c>
      <c r="G1636" s="1" t="s">
        <v>25</v>
      </c>
      <c r="H1636" s="2">
        <v>45305</v>
      </c>
      <c r="I1636" s="1" t="s">
        <v>26</v>
      </c>
      <c r="J1636" s="1" t="s">
        <v>1119</v>
      </c>
      <c r="K1636" s="1">
        <v>5</v>
      </c>
      <c r="L1636" s="1" t="s">
        <v>1702</v>
      </c>
      <c r="M1636" s="1">
        <v>1</v>
      </c>
      <c r="N1636" s="1">
        <v>1418</v>
      </c>
      <c r="O1636" s="1">
        <v>100</v>
      </c>
      <c r="P1636" s="2">
        <v>45609</v>
      </c>
      <c r="Q1636" s="1"/>
    </row>
    <row r="1637" spans="1:17" x14ac:dyDescent="0.35">
      <c r="A1637" s="1" t="s">
        <v>1720</v>
      </c>
      <c r="B1637" s="1" t="s">
        <v>71</v>
      </c>
      <c r="C1637" s="1" t="s">
        <v>72</v>
      </c>
      <c r="D1637" s="1" t="s">
        <v>73</v>
      </c>
      <c r="E1637" s="1" t="s">
        <v>84</v>
      </c>
      <c r="F1637" s="1" t="s">
        <v>24</v>
      </c>
      <c r="G1637" s="1" t="s">
        <v>48</v>
      </c>
      <c r="H1637" s="2">
        <v>45313</v>
      </c>
      <c r="I1637" s="1" t="s">
        <v>66</v>
      </c>
      <c r="J1637" s="1" t="s">
        <v>1119</v>
      </c>
      <c r="K1637" s="1">
        <v>5</v>
      </c>
      <c r="L1637" s="1" t="s">
        <v>1702</v>
      </c>
      <c r="M1637" s="1">
        <v>1</v>
      </c>
      <c r="N1637" s="1">
        <v>1994</v>
      </c>
      <c r="O1637" s="1">
        <v>70</v>
      </c>
      <c r="P1637" s="2">
        <v>45557</v>
      </c>
      <c r="Q1637" s="1"/>
    </row>
    <row r="1638" spans="1:17" x14ac:dyDescent="0.35">
      <c r="A1638" s="1" t="s">
        <v>1721</v>
      </c>
      <c r="B1638" s="1" t="s">
        <v>71</v>
      </c>
      <c r="C1638" s="1" t="s">
        <v>72</v>
      </c>
      <c r="D1638" s="1" t="s">
        <v>73</v>
      </c>
      <c r="E1638" s="1" t="s">
        <v>76</v>
      </c>
      <c r="F1638" s="1" t="s">
        <v>24</v>
      </c>
      <c r="G1638" s="1" t="s">
        <v>85</v>
      </c>
      <c r="H1638" s="2">
        <v>45361</v>
      </c>
      <c r="I1638" s="1" t="s">
        <v>26</v>
      </c>
      <c r="J1638" s="1" t="s">
        <v>1119</v>
      </c>
      <c r="K1638" s="1">
        <v>5</v>
      </c>
      <c r="L1638" s="1" t="s">
        <v>1702</v>
      </c>
      <c r="M1638" s="1">
        <v>1</v>
      </c>
      <c r="N1638" s="1">
        <v>597</v>
      </c>
      <c r="O1638" s="1">
        <v>40</v>
      </c>
      <c r="P1638" s="2">
        <v>45387</v>
      </c>
      <c r="Q1638" s="1"/>
    </row>
    <row r="1639" spans="1:17" x14ac:dyDescent="0.35">
      <c r="A1639" s="1" t="s">
        <v>1722</v>
      </c>
      <c r="B1639" s="1" t="s">
        <v>41</v>
      </c>
      <c r="C1639" s="1" t="s">
        <v>42</v>
      </c>
      <c r="D1639" s="1" t="s">
        <v>43</v>
      </c>
      <c r="E1639" s="1" t="s">
        <v>76</v>
      </c>
      <c r="F1639" s="1" t="s">
        <v>24</v>
      </c>
      <c r="G1639" s="1" t="s">
        <v>59</v>
      </c>
      <c r="H1639" s="2">
        <v>45413</v>
      </c>
      <c r="I1639" s="1" t="s">
        <v>66</v>
      </c>
      <c r="J1639" s="1" t="s">
        <v>1119</v>
      </c>
      <c r="K1639" s="1">
        <v>5</v>
      </c>
      <c r="L1639" s="1" t="s">
        <v>1702</v>
      </c>
      <c r="M1639" s="1">
        <v>1</v>
      </c>
      <c r="N1639" s="1">
        <v>1332</v>
      </c>
      <c r="O1639" s="1">
        <v>90</v>
      </c>
      <c r="P1639" s="2">
        <v>45599</v>
      </c>
      <c r="Q1639" s="1"/>
    </row>
    <row r="1640" spans="1:17" x14ac:dyDescent="0.35">
      <c r="A1640" s="1" t="s">
        <v>1723</v>
      </c>
      <c r="B1640" s="1" t="s">
        <v>41</v>
      </c>
      <c r="C1640" s="1" t="s">
        <v>42</v>
      </c>
      <c r="D1640" s="1" t="s">
        <v>43</v>
      </c>
      <c r="E1640" s="1" t="s">
        <v>54</v>
      </c>
      <c r="F1640" s="1" t="s">
        <v>24</v>
      </c>
      <c r="G1640" s="1" t="s">
        <v>48</v>
      </c>
      <c r="H1640" s="2">
        <v>45393</v>
      </c>
      <c r="I1640" s="1" t="s">
        <v>49</v>
      </c>
      <c r="J1640" s="1" t="s">
        <v>1119</v>
      </c>
      <c r="K1640" s="1">
        <v>5</v>
      </c>
      <c r="L1640" s="1" t="s">
        <v>1702</v>
      </c>
      <c r="M1640" s="1">
        <v>1</v>
      </c>
      <c r="N1640" s="1">
        <v>1600</v>
      </c>
      <c r="O1640" s="1">
        <v>40</v>
      </c>
      <c r="P1640" s="2">
        <v>45544</v>
      </c>
      <c r="Q1640" s="1"/>
    </row>
    <row r="1641" spans="1:17" x14ac:dyDescent="0.35">
      <c r="A1641" s="1" t="s">
        <v>1724</v>
      </c>
      <c r="B1641" s="1" t="s">
        <v>41</v>
      </c>
      <c r="C1641" s="1" t="s">
        <v>42</v>
      </c>
      <c r="D1641" s="1" t="s">
        <v>43</v>
      </c>
      <c r="E1641" s="1" t="s">
        <v>32</v>
      </c>
      <c r="F1641" s="1" t="s">
        <v>24</v>
      </c>
      <c r="G1641" s="1" t="s">
        <v>74</v>
      </c>
      <c r="H1641" s="2">
        <v>45385</v>
      </c>
      <c r="I1641" s="1" t="s">
        <v>66</v>
      </c>
      <c r="J1641" s="1" t="s">
        <v>1119</v>
      </c>
      <c r="K1641" s="1">
        <v>5</v>
      </c>
      <c r="L1641" s="1" t="s">
        <v>1702</v>
      </c>
      <c r="M1641" s="1">
        <v>1</v>
      </c>
      <c r="N1641" s="1">
        <v>462</v>
      </c>
      <c r="O1641" s="1">
        <v>90</v>
      </c>
      <c r="P1641" s="2">
        <v>45748</v>
      </c>
      <c r="Q1641" s="1"/>
    </row>
    <row r="1642" spans="1:17" x14ac:dyDescent="0.35">
      <c r="A1642" s="1" t="s">
        <v>1725</v>
      </c>
      <c r="B1642" s="1" t="s">
        <v>41</v>
      </c>
      <c r="C1642" s="1" t="s">
        <v>42</v>
      </c>
      <c r="D1642" s="1" t="s">
        <v>43</v>
      </c>
      <c r="E1642" s="1" t="s">
        <v>47</v>
      </c>
      <c r="F1642" s="1" t="s">
        <v>24</v>
      </c>
      <c r="G1642" s="1" t="s">
        <v>48</v>
      </c>
      <c r="H1642" s="2">
        <v>45304</v>
      </c>
      <c r="I1642" s="1" t="s">
        <v>26</v>
      </c>
      <c r="J1642" s="1" t="s">
        <v>1119</v>
      </c>
      <c r="K1642" s="1">
        <v>5</v>
      </c>
      <c r="L1642" s="1" t="s">
        <v>1702</v>
      </c>
      <c r="M1642" s="1">
        <v>1</v>
      </c>
      <c r="N1642" s="1">
        <v>404</v>
      </c>
      <c r="O1642" s="1">
        <v>40</v>
      </c>
      <c r="P1642" s="2">
        <v>45336</v>
      </c>
      <c r="Q1642" s="1"/>
    </row>
    <row r="1643" spans="1:17" x14ac:dyDescent="0.35">
      <c r="A1643" s="1" t="s">
        <v>1726</v>
      </c>
      <c r="B1643" s="1" t="s">
        <v>78</v>
      </c>
      <c r="C1643" s="1" t="s">
        <v>79</v>
      </c>
      <c r="D1643" s="1" t="s">
        <v>80</v>
      </c>
      <c r="E1643" s="1" t="s">
        <v>103</v>
      </c>
      <c r="F1643" s="1" t="s">
        <v>127</v>
      </c>
      <c r="G1643" s="1" t="s">
        <v>59</v>
      </c>
      <c r="H1643" s="2">
        <v>45412</v>
      </c>
      <c r="I1643" s="1" t="s">
        <v>49</v>
      </c>
      <c r="J1643" s="1" t="s">
        <v>1119</v>
      </c>
      <c r="K1643" s="1">
        <v>5</v>
      </c>
      <c r="L1643" s="1" t="s">
        <v>1702</v>
      </c>
      <c r="M1643" s="1">
        <v>1</v>
      </c>
      <c r="N1643" s="1">
        <v>1000</v>
      </c>
      <c r="O1643" s="1">
        <v>20</v>
      </c>
      <c r="P1643" s="2">
        <v>45435</v>
      </c>
      <c r="Q1643" s="1"/>
    </row>
    <row r="1644" spans="1:17" x14ac:dyDescent="0.35">
      <c r="A1644" s="1" t="s">
        <v>1727</v>
      </c>
      <c r="B1644" s="1" t="s">
        <v>51</v>
      </c>
      <c r="C1644" s="1" t="s">
        <v>52</v>
      </c>
      <c r="D1644" s="1" t="s">
        <v>53</v>
      </c>
      <c r="E1644" s="1" t="s">
        <v>100</v>
      </c>
      <c r="F1644" s="1" t="s">
        <v>127</v>
      </c>
      <c r="G1644" s="1" t="s">
        <v>25</v>
      </c>
      <c r="H1644" s="2">
        <v>45383</v>
      </c>
      <c r="I1644" s="1" t="s">
        <v>49</v>
      </c>
      <c r="J1644" s="1" t="s">
        <v>1119</v>
      </c>
      <c r="K1644" s="1">
        <v>5</v>
      </c>
      <c r="L1644" s="1" t="s">
        <v>1702</v>
      </c>
      <c r="M1644" s="1">
        <v>1</v>
      </c>
      <c r="N1644" s="1">
        <v>1153</v>
      </c>
      <c r="O1644" s="1">
        <v>10</v>
      </c>
      <c r="P1644" s="2">
        <v>45650</v>
      </c>
      <c r="Q1644" s="1"/>
    </row>
    <row r="1645" spans="1:17" x14ac:dyDescent="0.35">
      <c r="A1645" s="1" t="s">
        <v>1728</v>
      </c>
      <c r="B1645" s="1" t="s">
        <v>41</v>
      </c>
      <c r="C1645" s="1" t="s">
        <v>42</v>
      </c>
      <c r="D1645" s="1" t="s">
        <v>43</v>
      </c>
      <c r="E1645" s="1" t="s">
        <v>76</v>
      </c>
      <c r="F1645" s="1" t="s">
        <v>127</v>
      </c>
      <c r="G1645" s="1" t="s">
        <v>59</v>
      </c>
      <c r="H1645" s="2">
        <v>45413</v>
      </c>
      <c r="I1645" s="1" t="s">
        <v>66</v>
      </c>
      <c r="J1645" s="1" t="s">
        <v>1119</v>
      </c>
      <c r="K1645" s="1">
        <v>5</v>
      </c>
      <c r="L1645" s="1" t="s">
        <v>1702</v>
      </c>
      <c r="M1645" s="1">
        <v>1</v>
      </c>
      <c r="N1645" s="1">
        <v>207</v>
      </c>
      <c r="O1645" s="1">
        <v>10</v>
      </c>
      <c r="P1645" s="2">
        <v>45700</v>
      </c>
      <c r="Q1645" s="1"/>
    </row>
    <row r="1646" spans="1:17" x14ac:dyDescent="0.35">
      <c r="A1646" s="1" t="s">
        <v>1729</v>
      </c>
      <c r="B1646" s="1" t="s">
        <v>51</v>
      </c>
      <c r="C1646" s="1" t="s">
        <v>52</v>
      </c>
      <c r="D1646" s="1" t="s">
        <v>53</v>
      </c>
      <c r="E1646" s="1" t="s">
        <v>47</v>
      </c>
      <c r="F1646" s="1" t="s">
        <v>127</v>
      </c>
      <c r="G1646" s="1" t="s">
        <v>33</v>
      </c>
      <c r="H1646" s="2">
        <v>45391</v>
      </c>
      <c r="I1646" s="1" t="s">
        <v>66</v>
      </c>
      <c r="J1646" s="1" t="s">
        <v>1119</v>
      </c>
      <c r="K1646" s="1">
        <v>5</v>
      </c>
      <c r="L1646" s="1" t="s">
        <v>1702</v>
      </c>
      <c r="M1646" s="1">
        <v>1</v>
      </c>
      <c r="N1646" s="1">
        <v>389</v>
      </c>
      <c r="O1646" s="1">
        <v>50</v>
      </c>
      <c r="P1646" s="2">
        <v>45447</v>
      </c>
      <c r="Q1646" s="1"/>
    </row>
    <row r="1647" spans="1:17" x14ac:dyDescent="0.35">
      <c r="A1647" s="1" t="s">
        <v>1730</v>
      </c>
      <c r="B1647" s="1" t="s">
        <v>35</v>
      </c>
      <c r="C1647" s="1" t="s">
        <v>36</v>
      </c>
      <c r="D1647" s="1" t="s">
        <v>37</v>
      </c>
      <c r="E1647" s="1" t="s">
        <v>23</v>
      </c>
      <c r="F1647" s="1" t="s">
        <v>127</v>
      </c>
      <c r="G1647" s="1" t="s">
        <v>85</v>
      </c>
      <c r="H1647" s="2">
        <v>45420</v>
      </c>
      <c r="I1647" s="1" t="s">
        <v>26</v>
      </c>
      <c r="J1647" s="1" t="s">
        <v>1119</v>
      </c>
      <c r="K1647" s="1">
        <v>5</v>
      </c>
      <c r="L1647" s="1" t="s">
        <v>1702</v>
      </c>
      <c r="M1647" s="1">
        <v>1</v>
      </c>
      <c r="N1647" s="1">
        <v>893</v>
      </c>
      <c r="O1647" s="1">
        <v>30</v>
      </c>
      <c r="P1647" s="2">
        <v>45649</v>
      </c>
      <c r="Q1647" s="1"/>
    </row>
    <row r="1648" spans="1:17" x14ac:dyDescent="0.35">
      <c r="A1648" s="1" t="s">
        <v>1731</v>
      </c>
      <c r="B1648" s="1" t="s">
        <v>35</v>
      </c>
      <c r="C1648" s="1" t="s">
        <v>36</v>
      </c>
      <c r="D1648" s="1" t="s">
        <v>37</v>
      </c>
      <c r="E1648" s="1" t="s">
        <v>124</v>
      </c>
      <c r="F1648" s="1" t="s">
        <v>127</v>
      </c>
      <c r="G1648" s="1" t="s">
        <v>25</v>
      </c>
      <c r="H1648" s="2">
        <v>45329</v>
      </c>
      <c r="I1648" s="1" t="s">
        <v>26</v>
      </c>
      <c r="J1648" s="1" t="s">
        <v>1119</v>
      </c>
      <c r="K1648" s="1">
        <v>5</v>
      </c>
      <c r="L1648" s="1" t="s">
        <v>1702</v>
      </c>
      <c r="M1648" s="1">
        <v>1</v>
      </c>
      <c r="N1648" s="1">
        <v>1147</v>
      </c>
      <c r="O1648" s="1">
        <v>30</v>
      </c>
      <c r="P1648" s="2">
        <v>45528</v>
      </c>
      <c r="Q1648" s="1"/>
    </row>
    <row r="1649" spans="1:17" x14ac:dyDescent="0.35">
      <c r="A1649" s="1" t="s">
        <v>1732</v>
      </c>
      <c r="B1649" s="1" t="s">
        <v>51</v>
      </c>
      <c r="C1649" s="1" t="s">
        <v>52</v>
      </c>
      <c r="D1649" s="1" t="s">
        <v>53</v>
      </c>
      <c r="E1649" s="1" t="s">
        <v>84</v>
      </c>
      <c r="F1649" s="1" t="s">
        <v>127</v>
      </c>
      <c r="G1649" s="1" t="s">
        <v>59</v>
      </c>
      <c r="H1649" s="2">
        <v>45394</v>
      </c>
      <c r="I1649" s="1" t="s">
        <v>26</v>
      </c>
      <c r="J1649" s="1" t="s">
        <v>1119</v>
      </c>
      <c r="K1649" s="1">
        <v>5</v>
      </c>
      <c r="L1649" s="1" t="s">
        <v>1702</v>
      </c>
      <c r="M1649" s="1">
        <v>1</v>
      </c>
      <c r="N1649" s="1">
        <v>1042</v>
      </c>
      <c r="O1649" s="1">
        <v>60</v>
      </c>
      <c r="P1649" s="2">
        <v>45602</v>
      </c>
      <c r="Q1649" s="1"/>
    </row>
    <row r="1650" spans="1:17" x14ac:dyDescent="0.35">
      <c r="A1650" s="1" t="s">
        <v>1733</v>
      </c>
      <c r="B1650" s="1" t="s">
        <v>20</v>
      </c>
      <c r="C1650" s="1" t="s">
        <v>21</v>
      </c>
      <c r="D1650" s="1" t="s">
        <v>22</v>
      </c>
      <c r="E1650" s="1" t="s">
        <v>64</v>
      </c>
      <c r="F1650" s="1" t="s">
        <v>127</v>
      </c>
      <c r="G1650" s="1" t="s">
        <v>59</v>
      </c>
      <c r="H1650" s="2">
        <v>45322</v>
      </c>
      <c r="I1650" s="1" t="s">
        <v>26</v>
      </c>
      <c r="J1650" s="1" t="s">
        <v>1119</v>
      </c>
      <c r="K1650" s="1">
        <v>5</v>
      </c>
      <c r="L1650" s="1" t="s">
        <v>1702</v>
      </c>
      <c r="M1650" s="1">
        <v>1</v>
      </c>
      <c r="N1650" s="1">
        <v>1021</v>
      </c>
      <c r="O1650" s="1">
        <v>30</v>
      </c>
      <c r="P1650" s="2">
        <v>45588</v>
      </c>
      <c r="Q1650" s="1"/>
    </row>
    <row r="1651" spans="1:17" x14ac:dyDescent="0.35">
      <c r="A1651" s="1" t="s">
        <v>1734</v>
      </c>
      <c r="B1651" s="1" t="s">
        <v>29</v>
      </c>
      <c r="C1651" s="1" t="s">
        <v>30</v>
      </c>
      <c r="D1651" s="1" t="s">
        <v>31</v>
      </c>
      <c r="E1651" s="1" t="s">
        <v>23</v>
      </c>
      <c r="F1651" s="1" t="s">
        <v>127</v>
      </c>
      <c r="G1651" s="1" t="s">
        <v>39</v>
      </c>
      <c r="H1651" s="2">
        <v>45392</v>
      </c>
      <c r="I1651" s="1" t="s">
        <v>26</v>
      </c>
      <c r="J1651" s="1" t="s">
        <v>1119</v>
      </c>
      <c r="K1651" s="1">
        <v>5</v>
      </c>
      <c r="L1651" s="1" t="s">
        <v>1702</v>
      </c>
      <c r="M1651" s="1">
        <v>1</v>
      </c>
      <c r="N1651" s="1">
        <v>729</v>
      </c>
      <c r="O1651" s="1">
        <v>100</v>
      </c>
      <c r="P1651" s="2">
        <v>45611</v>
      </c>
      <c r="Q1651" s="1"/>
    </row>
    <row r="1652" spans="1:17" x14ac:dyDescent="0.35">
      <c r="A1652" s="1" t="s">
        <v>1735</v>
      </c>
      <c r="B1652" s="1" t="s">
        <v>35</v>
      </c>
      <c r="C1652" s="1" t="s">
        <v>36</v>
      </c>
      <c r="D1652" s="1" t="s">
        <v>37</v>
      </c>
      <c r="E1652" s="1" t="s">
        <v>64</v>
      </c>
      <c r="F1652" s="1" t="s">
        <v>127</v>
      </c>
      <c r="G1652" s="1" t="s">
        <v>59</v>
      </c>
      <c r="H1652" s="2">
        <v>45358</v>
      </c>
      <c r="I1652" s="1" t="s">
        <v>66</v>
      </c>
      <c r="J1652" s="1" t="s">
        <v>1119</v>
      </c>
      <c r="K1652" s="1">
        <v>5</v>
      </c>
      <c r="L1652" s="1" t="s">
        <v>1702</v>
      </c>
      <c r="M1652" s="1">
        <v>1</v>
      </c>
      <c r="N1652" s="1">
        <v>271</v>
      </c>
      <c r="O1652" s="1">
        <v>20</v>
      </c>
      <c r="P1652" s="2">
        <v>45474</v>
      </c>
      <c r="Q1652" s="1"/>
    </row>
    <row r="1653" spans="1:17" x14ac:dyDescent="0.35">
      <c r="A1653" s="1" t="s">
        <v>1736</v>
      </c>
      <c r="B1653" s="1" t="s">
        <v>56</v>
      </c>
      <c r="C1653" s="1" t="s">
        <v>57</v>
      </c>
      <c r="D1653" s="1" t="s">
        <v>58</v>
      </c>
      <c r="E1653" s="1" t="s">
        <v>76</v>
      </c>
      <c r="F1653" s="1" t="s">
        <v>127</v>
      </c>
      <c r="G1653" s="1" t="s">
        <v>59</v>
      </c>
      <c r="H1653" s="2">
        <v>45302</v>
      </c>
      <c r="I1653" s="1" t="s">
        <v>26</v>
      </c>
      <c r="J1653" s="1" t="s">
        <v>1119</v>
      </c>
      <c r="K1653" s="1">
        <v>5</v>
      </c>
      <c r="L1653" s="1" t="s">
        <v>1702</v>
      </c>
      <c r="M1653" s="1">
        <v>1</v>
      </c>
      <c r="N1653" s="1">
        <v>386</v>
      </c>
      <c r="O1653" s="1">
        <v>40</v>
      </c>
      <c r="P1653" s="2">
        <v>45414</v>
      </c>
      <c r="Q1653" s="1"/>
    </row>
    <row r="1654" spans="1:17" x14ac:dyDescent="0.35">
      <c r="A1654" s="1" t="s">
        <v>1737</v>
      </c>
      <c r="B1654" s="1" t="s">
        <v>71</v>
      </c>
      <c r="C1654" s="1" t="s">
        <v>72</v>
      </c>
      <c r="D1654" s="1" t="s">
        <v>73</v>
      </c>
      <c r="E1654" s="1" t="s">
        <v>38</v>
      </c>
      <c r="F1654" s="1" t="s">
        <v>127</v>
      </c>
      <c r="G1654" s="1" t="s">
        <v>48</v>
      </c>
      <c r="H1654" s="2">
        <v>45319</v>
      </c>
      <c r="I1654" s="1" t="s">
        <v>26</v>
      </c>
      <c r="J1654" s="1" t="s">
        <v>1119</v>
      </c>
      <c r="K1654" s="1">
        <v>5</v>
      </c>
      <c r="L1654" s="1" t="s">
        <v>1702</v>
      </c>
      <c r="M1654" s="1">
        <v>1</v>
      </c>
      <c r="N1654" s="1">
        <v>746</v>
      </c>
      <c r="O1654" s="1">
        <v>30</v>
      </c>
      <c r="P1654" s="2">
        <v>45498</v>
      </c>
      <c r="Q1654" s="1"/>
    </row>
    <row r="1655" spans="1:17" x14ac:dyDescent="0.35">
      <c r="A1655" s="1" t="s">
        <v>1738</v>
      </c>
      <c r="B1655" s="1" t="s">
        <v>71</v>
      </c>
      <c r="C1655" s="1" t="s">
        <v>72</v>
      </c>
      <c r="D1655" s="1" t="s">
        <v>73</v>
      </c>
      <c r="E1655" s="1" t="s">
        <v>76</v>
      </c>
      <c r="F1655" s="1" t="s">
        <v>127</v>
      </c>
      <c r="G1655" s="1" t="s">
        <v>39</v>
      </c>
      <c r="H1655" s="2">
        <v>45296</v>
      </c>
      <c r="I1655" s="1" t="s">
        <v>49</v>
      </c>
      <c r="J1655" s="1" t="s">
        <v>1119</v>
      </c>
      <c r="K1655" s="1">
        <v>5</v>
      </c>
      <c r="L1655" s="1" t="s">
        <v>1702</v>
      </c>
      <c r="M1655" s="1">
        <v>1</v>
      </c>
      <c r="N1655" s="1">
        <v>1083</v>
      </c>
      <c r="O1655" s="1">
        <v>20</v>
      </c>
      <c r="P1655" s="2">
        <v>45481</v>
      </c>
      <c r="Q1655" s="1"/>
    </row>
    <row r="1656" spans="1:17" x14ac:dyDescent="0.35">
      <c r="A1656" s="1" t="s">
        <v>1739</v>
      </c>
      <c r="B1656" s="1" t="s">
        <v>35</v>
      </c>
      <c r="C1656" s="1" t="s">
        <v>36</v>
      </c>
      <c r="D1656" s="1" t="s">
        <v>37</v>
      </c>
      <c r="E1656" s="1" t="s">
        <v>64</v>
      </c>
      <c r="F1656" s="1" t="s">
        <v>127</v>
      </c>
      <c r="G1656" s="1" t="s">
        <v>59</v>
      </c>
      <c r="H1656" s="2">
        <v>45388</v>
      </c>
      <c r="I1656" s="1" t="s">
        <v>66</v>
      </c>
      <c r="J1656" s="1" t="s">
        <v>1119</v>
      </c>
      <c r="K1656" s="1">
        <v>5</v>
      </c>
      <c r="L1656" s="1" t="s">
        <v>1702</v>
      </c>
      <c r="M1656" s="1">
        <v>1</v>
      </c>
      <c r="N1656" s="1">
        <v>717</v>
      </c>
      <c r="O1656" s="1">
        <v>50</v>
      </c>
      <c r="P1656" s="2">
        <v>45515</v>
      </c>
      <c r="Q1656" s="1"/>
    </row>
    <row r="1657" spans="1:17" x14ac:dyDescent="0.35">
      <c r="A1657" s="1" t="s">
        <v>1740</v>
      </c>
      <c r="B1657" s="1" t="s">
        <v>61</v>
      </c>
      <c r="C1657" s="1" t="s">
        <v>62</v>
      </c>
      <c r="D1657" s="1" t="s">
        <v>63</v>
      </c>
      <c r="E1657" s="1" t="s">
        <v>54</v>
      </c>
      <c r="F1657" s="1" t="s">
        <v>127</v>
      </c>
      <c r="G1657" s="1" t="s">
        <v>39</v>
      </c>
      <c r="H1657" s="2">
        <v>45394</v>
      </c>
      <c r="I1657" s="1" t="s">
        <v>26</v>
      </c>
      <c r="J1657" s="1" t="s">
        <v>1119</v>
      </c>
      <c r="K1657" s="1">
        <v>5</v>
      </c>
      <c r="L1657" s="1" t="s">
        <v>1702</v>
      </c>
      <c r="M1657" s="1">
        <v>1</v>
      </c>
      <c r="N1657" s="1">
        <v>385</v>
      </c>
      <c r="O1657" s="1">
        <v>60</v>
      </c>
      <c r="P1657" s="2">
        <v>45670</v>
      </c>
      <c r="Q1657" s="1"/>
    </row>
    <row r="1658" spans="1:17" x14ac:dyDescent="0.35">
      <c r="A1658" s="1" t="s">
        <v>1741</v>
      </c>
      <c r="B1658" s="1" t="s">
        <v>78</v>
      </c>
      <c r="C1658" s="1" t="s">
        <v>79</v>
      </c>
      <c r="D1658" s="1" t="s">
        <v>80</v>
      </c>
      <c r="E1658" s="1" t="s">
        <v>120</v>
      </c>
      <c r="F1658" s="1" t="s">
        <v>127</v>
      </c>
      <c r="G1658" s="1" t="s">
        <v>48</v>
      </c>
      <c r="H1658" s="2">
        <v>45304</v>
      </c>
      <c r="I1658" s="1" t="s">
        <v>26</v>
      </c>
      <c r="J1658" s="1" t="s">
        <v>1119</v>
      </c>
      <c r="K1658" s="1">
        <v>5</v>
      </c>
      <c r="L1658" s="1" t="s">
        <v>1702</v>
      </c>
      <c r="M1658" s="1">
        <v>1</v>
      </c>
      <c r="N1658" s="1">
        <v>532</v>
      </c>
      <c r="O1658" s="1">
        <v>100</v>
      </c>
      <c r="P1658" s="2">
        <v>45419</v>
      </c>
      <c r="Q1658" s="1"/>
    </row>
    <row r="1659" spans="1:17" x14ac:dyDescent="0.35">
      <c r="A1659" s="1" t="s">
        <v>1742</v>
      </c>
      <c r="B1659" s="1" t="s">
        <v>35</v>
      </c>
      <c r="C1659" s="1" t="s">
        <v>36</v>
      </c>
      <c r="D1659" s="1" t="s">
        <v>37</v>
      </c>
      <c r="E1659" s="1" t="s">
        <v>54</v>
      </c>
      <c r="F1659" s="1" t="s">
        <v>127</v>
      </c>
      <c r="G1659" s="1" t="s">
        <v>59</v>
      </c>
      <c r="H1659" s="2">
        <v>45361</v>
      </c>
      <c r="I1659" s="1" t="s">
        <v>49</v>
      </c>
      <c r="J1659" s="1" t="s">
        <v>1119</v>
      </c>
      <c r="K1659" s="1">
        <v>5</v>
      </c>
      <c r="L1659" s="1" t="s">
        <v>1702</v>
      </c>
      <c r="M1659" s="1">
        <v>1</v>
      </c>
      <c r="N1659" s="1">
        <v>615</v>
      </c>
      <c r="O1659" s="1">
        <v>60</v>
      </c>
      <c r="P1659" s="2">
        <v>45629</v>
      </c>
      <c r="Q1659" s="1"/>
    </row>
    <row r="1660" spans="1:17" x14ac:dyDescent="0.35">
      <c r="A1660" s="1" t="s">
        <v>1743</v>
      </c>
      <c r="B1660" s="1" t="s">
        <v>78</v>
      </c>
      <c r="C1660" s="1" t="s">
        <v>79</v>
      </c>
      <c r="D1660" s="1" t="s">
        <v>80</v>
      </c>
      <c r="E1660" s="1" t="s">
        <v>84</v>
      </c>
      <c r="F1660" s="1" t="s">
        <v>169</v>
      </c>
      <c r="G1660" s="1" t="s">
        <v>87</v>
      </c>
      <c r="H1660" s="2">
        <v>45372</v>
      </c>
      <c r="I1660" s="1" t="s">
        <v>49</v>
      </c>
      <c r="J1660" s="1" t="s">
        <v>1119</v>
      </c>
      <c r="K1660" s="1">
        <v>5</v>
      </c>
      <c r="L1660" s="1" t="s">
        <v>1702</v>
      </c>
      <c r="M1660" s="1">
        <v>1</v>
      </c>
      <c r="N1660" s="1">
        <v>1042</v>
      </c>
      <c r="O1660" s="1">
        <v>60</v>
      </c>
      <c r="P1660" s="2">
        <v>45646</v>
      </c>
      <c r="Q1660" s="1"/>
    </row>
    <row r="1661" spans="1:17" x14ac:dyDescent="0.35">
      <c r="A1661" s="1" t="s">
        <v>1744</v>
      </c>
      <c r="B1661" s="1" t="s">
        <v>56</v>
      </c>
      <c r="C1661" s="1" t="s">
        <v>57</v>
      </c>
      <c r="D1661" s="1" t="s">
        <v>58</v>
      </c>
      <c r="E1661" s="1" t="s">
        <v>100</v>
      </c>
      <c r="F1661" s="1" t="s">
        <v>169</v>
      </c>
      <c r="G1661" s="1" t="s">
        <v>39</v>
      </c>
      <c r="H1661" s="2">
        <v>45331</v>
      </c>
      <c r="I1661" s="1" t="s">
        <v>49</v>
      </c>
      <c r="J1661" s="1" t="s">
        <v>1119</v>
      </c>
      <c r="K1661" s="1">
        <v>5</v>
      </c>
      <c r="L1661" s="1" t="s">
        <v>1702</v>
      </c>
      <c r="M1661" s="1">
        <v>1</v>
      </c>
      <c r="N1661" s="1">
        <v>7375</v>
      </c>
      <c r="O1661" s="1">
        <v>30</v>
      </c>
      <c r="P1661" s="2">
        <v>45676</v>
      </c>
      <c r="Q1661" s="1"/>
    </row>
    <row r="1662" spans="1:17" x14ac:dyDescent="0.35">
      <c r="A1662" s="1" t="s">
        <v>1745</v>
      </c>
      <c r="B1662" s="1" t="s">
        <v>41</v>
      </c>
      <c r="C1662" s="1" t="s">
        <v>42</v>
      </c>
      <c r="D1662" s="1" t="s">
        <v>43</v>
      </c>
      <c r="E1662" s="1" t="s">
        <v>32</v>
      </c>
      <c r="F1662" s="1" t="s">
        <v>169</v>
      </c>
      <c r="G1662" s="1" t="s">
        <v>39</v>
      </c>
      <c r="H1662" s="2">
        <v>45376</v>
      </c>
      <c r="I1662" s="1" t="s">
        <v>66</v>
      </c>
      <c r="J1662" s="1" t="s">
        <v>1119</v>
      </c>
      <c r="K1662" s="1">
        <v>5</v>
      </c>
      <c r="L1662" s="1" t="s">
        <v>1702</v>
      </c>
      <c r="M1662" s="1">
        <v>1</v>
      </c>
      <c r="N1662" s="1">
        <v>2976</v>
      </c>
      <c r="O1662" s="1">
        <v>30</v>
      </c>
      <c r="P1662" s="2">
        <v>45444</v>
      </c>
      <c r="Q1662" s="1"/>
    </row>
    <row r="1663" spans="1:17" x14ac:dyDescent="0.35">
      <c r="A1663" s="1" t="s">
        <v>1746</v>
      </c>
      <c r="B1663" s="1" t="s">
        <v>51</v>
      </c>
      <c r="C1663" s="1" t="s">
        <v>52</v>
      </c>
      <c r="D1663" s="1" t="s">
        <v>53</v>
      </c>
      <c r="E1663" s="1" t="s">
        <v>23</v>
      </c>
      <c r="F1663" s="1" t="s">
        <v>169</v>
      </c>
      <c r="G1663" s="1" t="s">
        <v>74</v>
      </c>
      <c r="H1663" s="2">
        <v>45295</v>
      </c>
      <c r="I1663" s="1" t="s">
        <v>66</v>
      </c>
      <c r="J1663" s="1" t="s">
        <v>1119</v>
      </c>
      <c r="K1663" s="1">
        <v>5</v>
      </c>
      <c r="L1663" s="1" t="s">
        <v>1702</v>
      </c>
      <c r="M1663" s="1">
        <v>1</v>
      </c>
      <c r="N1663" s="1">
        <v>1111</v>
      </c>
      <c r="O1663" s="1">
        <v>20</v>
      </c>
      <c r="P1663" s="2">
        <v>45532</v>
      </c>
      <c r="Q1663" s="1"/>
    </row>
    <row r="1664" spans="1:17" x14ac:dyDescent="0.35">
      <c r="A1664" s="1" t="s">
        <v>1747</v>
      </c>
      <c r="B1664" s="1" t="s">
        <v>29</v>
      </c>
      <c r="C1664" s="1" t="s">
        <v>30</v>
      </c>
      <c r="D1664" s="1" t="s">
        <v>31</v>
      </c>
      <c r="E1664" s="1" t="s">
        <v>100</v>
      </c>
      <c r="F1664" s="1" t="s">
        <v>169</v>
      </c>
      <c r="G1664" s="1" t="s">
        <v>48</v>
      </c>
      <c r="H1664" s="2">
        <v>45423</v>
      </c>
      <c r="I1664" s="1" t="s">
        <v>26</v>
      </c>
      <c r="J1664" s="1" t="s">
        <v>1119</v>
      </c>
      <c r="K1664" s="1">
        <v>5</v>
      </c>
      <c r="L1664" s="1" t="s">
        <v>1702</v>
      </c>
      <c r="M1664" s="1">
        <v>1</v>
      </c>
      <c r="N1664" s="1">
        <v>1978</v>
      </c>
      <c r="O1664" s="1">
        <v>20</v>
      </c>
      <c r="P1664" s="2">
        <v>45593</v>
      </c>
      <c r="Q1664" s="1"/>
    </row>
    <row r="1665" spans="1:17" x14ac:dyDescent="0.35">
      <c r="A1665" s="1" t="s">
        <v>1748</v>
      </c>
      <c r="B1665" s="1" t="s">
        <v>35</v>
      </c>
      <c r="C1665" s="1" t="s">
        <v>36</v>
      </c>
      <c r="D1665" s="1" t="s">
        <v>37</v>
      </c>
      <c r="E1665" s="1" t="s">
        <v>47</v>
      </c>
      <c r="F1665" s="1" t="s">
        <v>169</v>
      </c>
      <c r="G1665" s="1" t="s">
        <v>48</v>
      </c>
      <c r="H1665" s="2">
        <v>45394</v>
      </c>
      <c r="I1665" s="1" t="s">
        <v>26</v>
      </c>
      <c r="J1665" s="1" t="s">
        <v>1119</v>
      </c>
      <c r="K1665" s="1">
        <v>5</v>
      </c>
      <c r="L1665" s="1" t="s">
        <v>1702</v>
      </c>
      <c r="M1665" s="1">
        <v>1</v>
      </c>
      <c r="N1665" s="1">
        <v>2355</v>
      </c>
      <c r="O1665" s="1">
        <v>20</v>
      </c>
      <c r="P1665" s="2">
        <v>45561</v>
      </c>
      <c r="Q1665" s="1"/>
    </row>
    <row r="1666" spans="1:17" x14ac:dyDescent="0.35">
      <c r="A1666" s="1" t="s">
        <v>1749</v>
      </c>
      <c r="B1666" s="1" t="s">
        <v>20</v>
      </c>
      <c r="C1666" s="1" t="s">
        <v>21</v>
      </c>
      <c r="D1666" s="1" t="s">
        <v>22</v>
      </c>
      <c r="E1666" s="1" t="s">
        <v>44</v>
      </c>
      <c r="F1666" s="1" t="s">
        <v>169</v>
      </c>
      <c r="G1666" s="1" t="s">
        <v>85</v>
      </c>
      <c r="H1666" s="2">
        <v>45382</v>
      </c>
      <c r="I1666" s="1" t="s">
        <v>66</v>
      </c>
      <c r="J1666" s="1" t="s">
        <v>1119</v>
      </c>
      <c r="K1666" s="1">
        <v>5</v>
      </c>
      <c r="L1666" s="1" t="s">
        <v>1702</v>
      </c>
      <c r="M1666" s="1">
        <v>1</v>
      </c>
      <c r="N1666" s="1">
        <v>1935</v>
      </c>
      <c r="O1666" s="1">
        <v>20</v>
      </c>
      <c r="P1666" s="2">
        <v>45597</v>
      </c>
      <c r="Q1666" s="1"/>
    </row>
    <row r="1667" spans="1:17" x14ac:dyDescent="0.35">
      <c r="A1667" s="1" t="s">
        <v>1750</v>
      </c>
      <c r="B1667" s="1" t="s">
        <v>61</v>
      </c>
      <c r="C1667" s="1" t="s">
        <v>62</v>
      </c>
      <c r="D1667" s="1" t="s">
        <v>63</v>
      </c>
      <c r="E1667" s="1" t="s">
        <v>23</v>
      </c>
      <c r="F1667" s="1" t="s">
        <v>169</v>
      </c>
      <c r="G1667" s="1" t="s">
        <v>33</v>
      </c>
      <c r="H1667" s="2">
        <v>45391</v>
      </c>
      <c r="I1667" s="1" t="s">
        <v>26</v>
      </c>
      <c r="J1667" s="1" t="s">
        <v>1119</v>
      </c>
      <c r="K1667" s="1">
        <v>5</v>
      </c>
      <c r="L1667" s="1" t="s">
        <v>1702</v>
      </c>
      <c r="M1667" s="1">
        <v>1</v>
      </c>
      <c r="N1667" s="1">
        <v>837</v>
      </c>
      <c r="O1667" s="1">
        <v>80</v>
      </c>
      <c r="P1667" s="2">
        <v>45720</v>
      </c>
      <c r="Q1667" s="1"/>
    </row>
    <row r="1668" spans="1:17" x14ac:dyDescent="0.35">
      <c r="A1668" s="1" t="s">
        <v>1751</v>
      </c>
      <c r="B1668" s="1" t="s">
        <v>41</v>
      </c>
      <c r="C1668" s="1" t="s">
        <v>42</v>
      </c>
      <c r="D1668" s="1" t="s">
        <v>43</v>
      </c>
      <c r="E1668" s="1" t="s">
        <v>47</v>
      </c>
      <c r="F1668" s="1" t="s">
        <v>169</v>
      </c>
      <c r="G1668" s="1" t="s">
        <v>48</v>
      </c>
      <c r="H1668" s="2">
        <v>45369</v>
      </c>
      <c r="I1668" s="1" t="s">
        <v>26</v>
      </c>
      <c r="J1668" s="1" t="s">
        <v>1119</v>
      </c>
      <c r="K1668" s="1">
        <v>5</v>
      </c>
      <c r="L1668" s="1" t="s">
        <v>1702</v>
      </c>
      <c r="M1668" s="1">
        <v>1</v>
      </c>
      <c r="N1668" s="1">
        <v>1774</v>
      </c>
      <c r="O1668" s="1">
        <v>50</v>
      </c>
      <c r="P1668" s="2">
        <v>45420</v>
      </c>
      <c r="Q1668" s="1"/>
    </row>
    <row r="1669" spans="1:17" x14ac:dyDescent="0.35">
      <c r="A1669" s="1" t="s">
        <v>1752</v>
      </c>
      <c r="B1669" s="1" t="s">
        <v>61</v>
      </c>
      <c r="C1669" s="1" t="s">
        <v>62</v>
      </c>
      <c r="D1669" s="1" t="s">
        <v>63</v>
      </c>
      <c r="E1669" s="1" t="s">
        <v>47</v>
      </c>
      <c r="F1669" s="1" t="s">
        <v>169</v>
      </c>
      <c r="G1669" s="1" t="s">
        <v>48</v>
      </c>
      <c r="H1669" s="2">
        <v>45347</v>
      </c>
      <c r="I1669" s="1" t="s">
        <v>26</v>
      </c>
      <c r="J1669" s="1" t="s">
        <v>1119</v>
      </c>
      <c r="K1669" s="1">
        <v>5</v>
      </c>
      <c r="L1669" s="1" t="s">
        <v>1702</v>
      </c>
      <c r="M1669" s="1">
        <v>1</v>
      </c>
      <c r="N1669" s="1">
        <v>1964</v>
      </c>
      <c r="O1669" s="1">
        <v>60</v>
      </c>
      <c r="P1669" s="2">
        <v>45708</v>
      </c>
      <c r="Q1669" s="1"/>
    </row>
    <row r="1670" spans="1:17" x14ac:dyDescent="0.35">
      <c r="A1670" s="1" t="s">
        <v>1753</v>
      </c>
      <c r="B1670" s="1" t="s">
        <v>35</v>
      </c>
      <c r="C1670" s="1" t="s">
        <v>36</v>
      </c>
      <c r="D1670" s="1" t="s">
        <v>37</v>
      </c>
      <c r="E1670" s="1" t="s">
        <v>47</v>
      </c>
      <c r="F1670" s="1" t="s">
        <v>169</v>
      </c>
      <c r="G1670" s="1" t="s">
        <v>74</v>
      </c>
      <c r="H1670" s="2">
        <v>45427</v>
      </c>
      <c r="I1670" s="1" t="s">
        <v>66</v>
      </c>
      <c r="J1670" s="1" t="s">
        <v>1119</v>
      </c>
      <c r="K1670" s="1">
        <v>5</v>
      </c>
      <c r="L1670" s="1" t="s">
        <v>1702</v>
      </c>
      <c r="M1670" s="1">
        <v>1</v>
      </c>
      <c r="N1670" s="1">
        <v>3157</v>
      </c>
      <c r="O1670" s="1">
        <v>100</v>
      </c>
      <c r="P1670" s="2">
        <v>45580</v>
      </c>
      <c r="Q1670" s="1"/>
    </row>
    <row r="1671" spans="1:17" x14ac:dyDescent="0.35">
      <c r="A1671" s="1" t="s">
        <v>1754</v>
      </c>
      <c r="B1671" s="1" t="s">
        <v>35</v>
      </c>
      <c r="C1671" s="1" t="s">
        <v>36</v>
      </c>
      <c r="D1671" s="1" t="s">
        <v>37</v>
      </c>
      <c r="E1671" s="1" t="s">
        <v>47</v>
      </c>
      <c r="F1671" s="1" t="s">
        <v>169</v>
      </c>
      <c r="G1671" s="1" t="s">
        <v>25</v>
      </c>
      <c r="H1671" s="2">
        <v>45400</v>
      </c>
      <c r="I1671" s="1" t="s">
        <v>49</v>
      </c>
      <c r="J1671" s="1" t="s">
        <v>1119</v>
      </c>
      <c r="K1671" s="1">
        <v>5</v>
      </c>
      <c r="L1671" s="1" t="s">
        <v>1702</v>
      </c>
      <c r="M1671" s="1">
        <v>1</v>
      </c>
      <c r="N1671" s="1">
        <v>6618</v>
      </c>
      <c r="O1671" s="1">
        <v>10</v>
      </c>
      <c r="P1671" s="2">
        <v>45688</v>
      </c>
      <c r="Q1671" s="1"/>
    </row>
    <row r="1672" spans="1:17" x14ac:dyDescent="0.35">
      <c r="A1672" s="1" t="s">
        <v>1755</v>
      </c>
      <c r="B1672" s="1" t="s">
        <v>51</v>
      </c>
      <c r="C1672" s="1" t="s">
        <v>52</v>
      </c>
      <c r="D1672" s="1" t="s">
        <v>53</v>
      </c>
      <c r="E1672" s="1" t="s">
        <v>23</v>
      </c>
      <c r="F1672" s="1" t="s">
        <v>169</v>
      </c>
      <c r="G1672" s="1" t="s">
        <v>48</v>
      </c>
      <c r="H1672" s="2">
        <v>45374</v>
      </c>
      <c r="I1672" s="1" t="s">
        <v>66</v>
      </c>
      <c r="J1672" s="1" t="s">
        <v>1119</v>
      </c>
      <c r="K1672" s="1">
        <v>5</v>
      </c>
      <c r="L1672" s="1" t="s">
        <v>1702</v>
      </c>
      <c r="M1672" s="1">
        <v>1</v>
      </c>
      <c r="N1672" s="1">
        <v>7091</v>
      </c>
      <c r="O1672" s="1">
        <v>50</v>
      </c>
      <c r="P1672" s="2">
        <v>45540</v>
      </c>
      <c r="Q1672" s="1"/>
    </row>
    <row r="1673" spans="1:17" x14ac:dyDescent="0.35">
      <c r="A1673" s="1" t="s">
        <v>1756</v>
      </c>
      <c r="B1673" s="1" t="s">
        <v>51</v>
      </c>
      <c r="C1673" s="1" t="s">
        <v>52</v>
      </c>
      <c r="D1673" s="1" t="s">
        <v>53</v>
      </c>
      <c r="E1673" s="1" t="s">
        <v>120</v>
      </c>
      <c r="F1673" s="1" t="s">
        <v>169</v>
      </c>
      <c r="G1673" s="1" t="s">
        <v>74</v>
      </c>
      <c r="H1673" s="2">
        <v>45351</v>
      </c>
      <c r="I1673" s="1" t="s">
        <v>26</v>
      </c>
      <c r="J1673" s="1" t="s">
        <v>1119</v>
      </c>
      <c r="K1673" s="1">
        <v>5</v>
      </c>
      <c r="L1673" s="1" t="s">
        <v>1702</v>
      </c>
      <c r="M1673" s="1">
        <v>1</v>
      </c>
      <c r="N1673" s="1">
        <v>1898</v>
      </c>
      <c r="O1673" s="1">
        <v>40</v>
      </c>
      <c r="P1673" s="2">
        <v>45696</v>
      </c>
      <c r="Q1673" s="1"/>
    </row>
    <row r="1674" spans="1:17" x14ac:dyDescent="0.35">
      <c r="A1674" s="1" t="s">
        <v>1757</v>
      </c>
      <c r="B1674" s="1" t="s">
        <v>78</v>
      </c>
      <c r="C1674" s="1" t="s">
        <v>79</v>
      </c>
      <c r="D1674" s="1" t="s">
        <v>80</v>
      </c>
      <c r="E1674" s="1" t="s">
        <v>124</v>
      </c>
      <c r="F1674" s="1" t="s">
        <v>169</v>
      </c>
      <c r="G1674" s="1" t="s">
        <v>39</v>
      </c>
      <c r="H1674" s="2">
        <v>45356</v>
      </c>
      <c r="I1674" s="1" t="s">
        <v>49</v>
      </c>
      <c r="J1674" s="1" t="s">
        <v>1119</v>
      </c>
      <c r="K1674" s="1">
        <v>5</v>
      </c>
      <c r="L1674" s="1" t="s">
        <v>1702</v>
      </c>
      <c r="M1674" s="1">
        <v>1</v>
      </c>
      <c r="N1674" s="1">
        <v>3098</v>
      </c>
      <c r="O1674" s="1">
        <v>20</v>
      </c>
      <c r="P1674" s="2">
        <v>45432</v>
      </c>
      <c r="Q1674" s="1"/>
    </row>
    <row r="1675" spans="1:17" x14ac:dyDescent="0.35">
      <c r="A1675" s="1" t="s">
        <v>1758</v>
      </c>
      <c r="B1675" s="1" t="s">
        <v>78</v>
      </c>
      <c r="C1675" s="1" t="s">
        <v>79</v>
      </c>
      <c r="D1675" s="1" t="s">
        <v>80</v>
      </c>
      <c r="E1675" s="1" t="s">
        <v>100</v>
      </c>
      <c r="F1675" s="1" t="s">
        <v>169</v>
      </c>
      <c r="G1675" s="1" t="s">
        <v>25</v>
      </c>
      <c r="H1675" s="2">
        <v>45353</v>
      </c>
      <c r="I1675" s="1" t="s">
        <v>26</v>
      </c>
      <c r="J1675" s="1" t="s">
        <v>1119</v>
      </c>
      <c r="K1675" s="1">
        <v>5</v>
      </c>
      <c r="L1675" s="1" t="s">
        <v>1702</v>
      </c>
      <c r="M1675" s="1">
        <v>1</v>
      </c>
      <c r="N1675" s="1">
        <v>2741</v>
      </c>
      <c r="O1675" s="1">
        <v>30</v>
      </c>
      <c r="P1675" s="2">
        <v>45631</v>
      </c>
      <c r="Q1675" s="1"/>
    </row>
    <row r="1676" spans="1:17" x14ac:dyDescent="0.35">
      <c r="A1676" s="1" t="s">
        <v>1759</v>
      </c>
      <c r="B1676" s="1" t="s">
        <v>35</v>
      </c>
      <c r="C1676" s="1" t="s">
        <v>36</v>
      </c>
      <c r="D1676" s="1" t="s">
        <v>37</v>
      </c>
      <c r="E1676" s="1" t="s">
        <v>47</v>
      </c>
      <c r="F1676" s="1" t="s">
        <v>169</v>
      </c>
      <c r="G1676" s="1" t="s">
        <v>39</v>
      </c>
      <c r="H1676" s="2">
        <v>45305</v>
      </c>
      <c r="I1676" s="1" t="s">
        <v>49</v>
      </c>
      <c r="J1676" s="1" t="s">
        <v>1119</v>
      </c>
      <c r="K1676" s="1">
        <v>5</v>
      </c>
      <c r="L1676" s="1" t="s">
        <v>1702</v>
      </c>
      <c r="M1676" s="1">
        <v>1</v>
      </c>
      <c r="N1676" s="1">
        <v>4042</v>
      </c>
      <c r="O1676" s="1">
        <v>30</v>
      </c>
      <c r="P1676" s="2">
        <v>45615</v>
      </c>
      <c r="Q1676" s="1"/>
    </row>
    <row r="1677" spans="1:17" x14ac:dyDescent="0.35">
      <c r="A1677" s="1" t="s">
        <v>1760</v>
      </c>
      <c r="B1677" s="1" t="s">
        <v>20</v>
      </c>
      <c r="C1677" s="1" t="s">
        <v>21</v>
      </c>
      <c r="D1677" s="1" t="s">
        <v>22</v>
      </c>
      <c r="E1677" s="1" t="s">
        <v>47</v>
      </c>
      <c r="F1677" s="1" t="s">
        <v>169</v>
      </c>
      <c r="G1677" s="1" t="s">
        <v>59</v>
      </c>
      <c r="H1677" s="2">
        <v>45347</v>
      </c>
      <c r="I1677" s="1" t="s">
        <v>66</v>
      </c>
      <c r="J1677" s="1" t="s">
        <v>1119</v>
      </c>
      <c r="K1677" s="1">
        <v>5</v>
      </c>
      <c r="L1677" s="1" t="s">
        <v>1702</v>
      </c>
      <c r="M1677" s="1">
        <v>1</v>
      </c>
      <c r="N1677" s="1">
        <v>3123</v>
      </c>
      <c r="O1677" s="1">
        <v>40</v>
      </c>
      <c r="P1677" s="2">
        <v>45503</v>
      </c>
      <c r="Q1677" s="1"/>
    </row>
    <row r="1678" spans="1:17" x14ac:dyDescent="0.35">
      <c r="A1678" s="1" t="s">
        <v>1761</v>
      </c>
      <c r="B1678" s="1" t="s">
        <v>61</v>
      </c>
      <c r="C1678" s="1" t="s">
        <v>62</v>
      </c>
      <c r="D1678" s="1" t="s">
        <v>63</v>
      </c>
      <c r="E1678" s="1" t="s">
        <v>23</v>
      </c>
      <c r="F1678" s="1" t="s">
        <v>169</v>
      </c>
      <c r="G1678" s="1" t="s">
        <v>74</v>
      </c>
      <c r="H1678" s="2">
        <v>45396</v>
      </c>
      <c r="I1678" s="1" t="s">
        <v>66</v>
      </c>
      <c r="J1678" s="1" t="s">
        <v>1119</v>
      </c>
      <c r="K1678" s="1">
        <v>5</v>
      </c>
      <c r="L1678" s="1" t="s">
        <v>1702</v>
      </c>
      <c r="M1678" s="1">
        <v>1</v>
      </c>
      <c r="N1678" s="1">
        <v>5056</v>
      </c>
      <c r="O1678" s="1">
        <v>80</v>
      </c>
      <c r="P1678" s="2">
        <v>45416</v>
      </c>
      <c r="Q1678" s="1"/>
    </row>
    <row r="1679" spans="1:17" x14ac:dyDescent="0.35">
      <c r="A1679" s="1" t="s">
        <v>1762</v>
      </c>
      <c r="B1679" s="1" t="s">
        <v>41</v>
      </c>
      <c r="C1679" s="1" t="s">
        <v>42</v>
      </c>
      <c r="D1679" s="1" t="s">
        <v>43</v>
      </c>
      <c r="E1679" s="1" t="s">
        <v>47</v>
      </c>
      <c r="F1679" s="1" t="s">
        <v>169</v>
      </c>
      <c r="G1679" s="1" t="s">
        <v>59</v>
      </c>
      <c r="H1679" s="2">
        <v>45430</v>
      </c>
      <c r="I1679" s="1" t="s">
        <v>26</v>
      </c>
      <c r="J1679" s="1" t="s">
        <v>1119</v>
      </c>
      <c r="K1679" s="1">
        <v>5</v>
      </c>
      <c r="L1679" s="1" t="s">
        <v>1702</v>
      </c>
      <c r="M1679" s="1">
        <v>1</v>
      </c>
      <c r="N1679" s="1">
        <v>1422</v>
      </c>
      <c r="O1679" s="1">
        <v>30</v>
      </c>
      <c r="P1679" s="2">
        <v>45473</v>
      </c>
      <c r="Q1679" s="1"/>
    </row>
    <row r="1680" spans="1:17" x14ac:dyDescent="0.35">
      <c r="A1680" s="1" t="s">
        <v>1763</v>
      </c>
      <c r="B1680" s="1" t="s">
        <v>29</v>
      </c>
      <c r="C1680" s="1" t="s">
        <v>30</v>
      </c>
      <c r="D1680" s="1" t="s">
        <v>31</v>
      </c>
      <c r="E1680" s="1" t="s">
        <v>68</v>
      </c>
      <c r="F1680" s="1" t="s">
        <v>169</v>
      </c>
      <c r="G1680" s="1" t="s">
        <v>74</v>
      </c>
      <c r="H1680" s="2">
        <v>45422</v>
      </c>
      <c r="I1680" s="1" t="s">
        <v>66</v>
      </c>
      <c r="J1680" s="1" t="s">
        <v>1119</v>
      </c>
      <c r="K1680" s="1">
        <v>5</v>
      </c>
      <c r="L1680" s="1" t="s">
        <v>1702</v>
      </c>
      <c r="M1680" s="1">
        <v>1</v>
      </c>
      <c r="N1680" s="1">
        <v>1671</v>
      </c>
      <c r="O1680" s="1">
        <v>100</v>
      </c>
      <c r="P1680" s="2">
        <v>45567</v>
      </c>
      <c r="Q1680" s="1"/>
    </row>
    <row r="1681" spans="1:17" x14ac:dyDescent="0.35">
      <c r="A1681" s="1" t="s">
        <v>1764</v>
      </c>
      <c r="B1681" s="1" t="s">
        <v>61</v>
      </c>
      <c r="C1681" s="1" t="s">
        <v>62</v>
      </c>
      <c r="D1681" s="1" t="s">
        <v>63</v>
      </c>
      <c r="E1681" s="1" t="s">
        <v>38</v>
      </c>
      <c r="F1681" s="1" t="s">
        <v>241</v>
      </c>
      <c r="G1681" s="1" t="s">
        <v>48</v>
      </c>
      <c r="H1681" s="2">
        <v>45433</v>
      </c>
      <c r="I1681" s="1" t="s">
        <v>26</v>
      </c>
      <c r="J1681" s="1" t="s">
        <v>1119</v>
      </c>
      <c r="K1681" s="1">
        <v>5</v>
      </c>
      <c r="L1681" s="1" t="s">
        <v>1702</v>
      </c>
      <c r="M1681" s="1">
        <v>1</v>
      </c>
      <c r="N1681" s="1">
        <v>13700</v>
      </c>
      <c r="O1681" s="1">
        <v>50</v>
      </c>
      <c r="P1681" s="2">
        <v>45677</v>
      </c>
      <c r="Q1681" s="1"/>
    </row>
    <row r="1682" spans="1:17" x14ac:dyDescent="0.35">
      <c r="A1682" s="1" t="s">
        <v>1765</v>
      </c>
      <c r="B1682" s="1" t="s">
        <v>61</v>
      </c>
      <c r="C1682" s="1" t="s">
        <v>62</v>
      </c>
      <c r="D1682" s="1" t="s">
        <v>63</v>
      </c>
      <c r="E1682" s="1" t="s">
        <v>76</v>
      </c>
      <c r="F1682" s="1" t="s">
        <v>248</v>
      </c>
      <c r="G1682" s="1" t="s">
        <v>74</v>
      </c>
      <c r="H1682" s="2">
        <v>45332</v>
      </c>
      <c r="I1682" s="1" t="s">
        <v>26</v>
      </c>
      <c r="J1682" s="1" t="s">
        <v>1119</v>
      </c>
      <c r="K1682" s="1">
        <v>5</v>
      </c>
      <c r="L1682" s="1" t="s">
        <v>1702</v>
      </c>
      <c r="M1682" s="1">
        <v>1</v>
      </c>
      <c r="N1682" s="1">
        <v>13263</v>
      </c>
      <c r="O1682" s="1">
        <v>50</v>
      </c>
      <c r="P1682" s="2">
        <v>45658</v>
      </c>
      <c r="Q1682" s="1"/>
    </row>
    <row r="1683" spans="1:17" x14ac:dyDescent="0.35">
      <c r="A1683" s="1" t="s">
        <v>1766</v>
      </c>
      <c r="B1683" s="1" t="s">
        <v>51</v>
      </c>
      <c r="C1683" s="1" t="s">
        <v>52</v>
      </c>
      <c r="D1683" s="1" t="s">
        <v>53</v>
      </c>
      <c r="E1683" s="1" t="s">
        <v>103</v>
      </c>
      <c r="F1683" s="1" t="s">
        <v>248</v>
      </c>
      <c r="G1683" s="1" t="s">
        <v>85</v>
      </c>
      <c r="H1683" s="2">
        <v>45298</v>
      </c>
      <c r="I1683" s="1" t="s">
        <v>26</v>
      </c>
      <c r="J1683" s="1" t="s">
        <v>1119</v>
      </c>
      <c r="K1683" s="1">
        <v>5</v>
      </c>
      <c r="L1683" s="1" t="s">
        <v>1702</v>
      </c>
      <c r="M1683" s="1">
        <v>1</v>
      </c>
      <c r="N1683" s="1">
        <v>5197</v>
      </c>
      <c r="O1683" s="1">
        <v>40</v>
      </c>
      <c r="P1683" s="2">
        <v>45451</v>
      </c>
      <c r="Q1683" s="1"/>
    </row>
    <row r="1684" spans="1:17" x14ac:dyDescent="0.35">
      <c r="A1684" s="1" t="s">
        <v>1767</v>
      </c>
      <c r="B1684" s="1" t="s">
        <v>61</v>
      </c>
      <c r="C1684" s="1" t="s">
        <v>62</v>
      </c>
      <c r="D1684" s="1" t="s">
        <v>63</v>
      </c>
      <c r="E1684" s="1" t="s">
        <v>76</v>
      </c>
      <c r="F1684" s="1" t="s">
        <v>24</v>
      </c>
      <c r="G1684" s="1" t="s">
        <v>25</v>
      </c>
      <c r="H1684" s="2">
        <v>45336</v>
      </c>
      <c r="I1684" s="1" t="s">
        <v>66</v>
      </c>
      <c r="J1684" s="1" t="s">
        <v>1119</v>
      </c>
      <c r="K1684" s="1">
        <v>5</v>
      </c>
      <c r="L1684" s="1" t="s">
        <v>1768</v>
      </c>
      <c r="M1684" s="1">
        <v>4</v>
      </c>
      <c r="N1684" s="1">
        <v>1527</v>
      </c>
      <c r="O1684" s="1">
        <v>40</v>
      </c>
      <c r="P1684" s="2">
        <v>45358</v>
      </c>
      <c r="Q1684" s="1"/>
    </row>
    <row r="1685" spans="1:17" x14ac:dyDescent="0.35">
      <c r="A1685" s="1" t="s">
        <v>1769</v>
      </c>
      <c r="B1685" s="1" t="s">
        <v>29</v>
      </c>
      <c r="C1685" s="1" t="s">
        <v>30</v>
      </c>
      <c r="D1685" s="1" t="s">
        <v>31</v>
      </c>
      <c r="E1685" s="1" t="s">
        <v>120</v>
      </c>
      <c r="F1685" s="1" t="s">
        <v>24</v>
      </c>
      <c r="G1685" s="1" t="s">
        <v>74</v>
      </c>
      <c r="H1685" s="2">
        <v>45380</v>
      </c>
      <c r="I1685" s="1" t="s">
        <v>66</v>
      </c>
      <c r="J1685" s="1" t="s">
        <v>1119</v>
      </c>
      <c r="K1685" s="1">
        <v>5</v>
      </c>
      <c r="L1685" s="1" t="s">
        <v>1768</v>
      </c>
      <c r="M1685" s="1">
        <v>4</v>
      </c>
      <c r="N1685" s="1">
        <v>720</v>
      </c>
      <c r="O1685" s="1">
        <v>100</v>
      </c>
      <c r="P1685" s="2">
        <v>45497</v>
      </c>
      <c r="Q1685" s="1"/>
    </row>
    <row r="1686" spans="1:17" x14ac:dyDescent="0.35">
      <c r="A1686" s="1" t="s">
        <v>1770</v>
      </c>
      <c r="B1686" s="1" t="s">
        <v>61</v>
      </c>
      <c r="C1686" s="1" t="s">
        <v>62</v>
      </c>
      <c r="D1686" s="1" t="s">
        <v>63</v>
      </c>
      <c r="E1686" s="1" t="s">
        <v>47</v>
      </c>
      <c r="F1686" s="1" t="s">
        <v>24</v>
      </c>
      <c r="G1686" s="1" t="s">
        <v>33</v>
      </c>
      <c r="H1686" s="2">
        <v>45341</v>
      </c>
      <c r="I1686" s="1" t="s">
        <v>49</v>
      </c>
      <c r="J1686" s="1" t="s">
        <v>1119</v>
      </c>
      <c r="K1686" s="1">
        <v>5</v>
      </c>
      <c r="L1686" s="1" t="s">
        <v>1768</v>
      </c>
      <c r="M1686" s="1">
        <v>4</v>
      </c>
      <c r="N1686" s="1">
        <v>1310</v>
      </c>
      <c r="O1686" s="1">
        <v>20</v>
      </c>
      <c r="P1686" s="2">
        <v>45670</v>
      </c>
      <c r="Q1686" s="1"/>
    </row>
    <row r="1687" spans="1:17" x14ac:dyDescent="0.35">
      <c r="A1687" s="1" t="s">
        <v>1771</v>
      </c>
      <c r="B1687" s="1" t="s">
        <v>20</v>
      </c>
      <c r="C1687" s="1" t="s">
        <v>21</v>
      </c>
      <c r="D1687" s="1" t="s">
        <v>22</v>
      </c>
      <c r="E1687" s="1" t="s">
        <v>124</v>
      </c>
      <c r="F1687" s="1" t="s">
        <v>24</v>
      </c>
      <c r="G1687" s="1" t="s">
        <v>59</v>
      </c>
      <c r="H1687" s="2">
        <v>45365</v>
      </c>
      <c r="I1687" s="1" t="s">
        <v>49</v>
      </c>
      <c r="J1687" s="1" t="s">
        <v>1119</v>
      </c>
      <c r="K1687" s="1">
        <v>5</v>
      </c>
      <c r="L1687" s="1" t="s">
        <v>1768</v>
      </c>
      <c r="M1687" s="1">
        <v>4</v>
      </c>
      <c r="N1687" s="1">
        <v>1605</v>
      </c>
      <c r="O1687" s="1">
        <v>40</v>
      </c>
      <c r="P1687" s="2">
        <v>45686</v>
      </c>
      <c r="Q1687" s="1"/>
    </row>
    <row r="1688" spans="1:17" x14ac:dyDescent="0.35">
      <c r="A1688" s="1" t="s">
        <v>1772</v>
      </c>
      <c r="B1688" s="1" t="s">
        <v>61</v>
      </c>
      <c r="C1688" s="1" t="s">
        <v>62</v>
      </c>
      <c r="D1688" s="1" t="s">
        <v>63</v>
      </c>
      <c r="E1688" s="1" t="s">
        <v>23</v>
      </c>
      <c r="F1688" s="1" t="s">
        <v>24</v>
      </c>
      <c r="G1688" s="1" t="s">
        <v>33</v>
      </c>
      <c r="H1688" s="2">
        <v>45360</v>
      </c>
      <c r="I1688" s="1" t="s">
        <v>66</v>
      </c>
      <c r="J1688" s="1" t="s">
        <v>1119</v>
      </c>
      <c r="K1688" s="1">
        <v>5</v>
      </c>
      <c r="L1688" s="1" t="s">
        <v>1768</v>
      </c>
      <c r="M1688" s="1">
        <v>4</v>
      </c>
      <c r="N1688" s="1">
        <v>838</v>
      </c>
      <c r="O1688" s="1">
        <v>100</v>
      </c>
      <c r="P1688" s="2">
        <v>45652</v>
      </c>
      <c r="Q1688" s="1"/>
    </row>
    <row r="1689" spans="1:17" x14ac:dyDescent="0.35">
      <c r="A1689" s="1" t="s">
        <v>1773</v>
      </c>
      <c r="B1689" s="1" t="s">
        <v>41</v>
      </c>
      <c r="C1689" s="1" t="s">
        <v>42</v>
      </c>
      <c r="D1689" s="1" t="s">
        <v>43</v>
      </c>
      <c r="E1689" s="1" t="s">
        <v>76</v>
      </c>
      <c r="F1689" s="1" t="s">
        <v>24</v>
      </c>
      <c r="G1689" s="1" t="s">
        <v>39</v>
      </c>
      <c r="H1689" s="2">
        <v>45360</v>
      </c>
      <c r="I1689" s="1" t="s">
        <v>66</v>
      </c>
      <c r="J1689" s="1" t="s">
        <v>1119</v>
      </c>
      <c r="K1689" s="1">
        <v>5</v>
      </c>
      <c r="L1689" s="1" t="s">
        <v>1768</v>
      </c>
      <c r="M1689" s="1">
        <v>4</v>
      </c>
      <c r="N1689" s="1">
        <v>708</v>
      </c>
      <c r="O1689" s="1">
        <v>40</v>
      </c>
      <c r="P1689" s="2">
        <v>45675</v>
      </c>
      <c r="Q1689" s="1"/>
    </row>
    <row r="1690" spans="1:17" x14ac:dyDescent="0.35">
      <c r="A1690" s="1" t="s">
        <v>1774</v>
      </c>
      <c r="B1690" s="1" t="s">
        <v>56</v>
      </c>
      <c r="C1690" s="1" t="s">
        <v>57</v>
      </c>
      <c r="D1690" s="1" t="s">
        <v>58</v>
      </c>
      <c r="E1690" s="1" t="s">
        <v>124</v>
      </c>
      <c r="F1690" s="1" t="s">
        <v>24</v>
      </c>
      <c r="G1690" s="1" t="s">
        <v>39</v>
      </c>
      <c r="H1690" s="2">
        <v>45294</v>
      </c>
      <c r="I1690" s="1" t="s">
        <v>66</v>
      </c>
      <c r="J1690" s="1" t="s">
        <v>1119</v>
      </c>
      <c r="K1690" s="1">
        <v>5</v>
      </c>
      <c r="L1690" s="1" t="s">
        <v>1768</v>
      </c>
      <c r="M1690" s="1">
        <v>4</v>
      </c>
      <c r="N1690" s="1">
        <v>1391</v>
      </c>
      <c r="O1690" s="1">
        <v>60</v>
      </c>
      <c r="P1690" s="2">
        <v>45481</v>
      </c>
      <c r="Q1690" s="1"/>
    </row>
    <row r="1691" spans="1:17" x14ac:dyDescent="0.35">
      <c r="A1691" s="1" t="s">
        <v>1775</v>
      </c>
      <c r="B1691" s="1" t="s">
        <v>41</v>
      </c>
      <c r="C1691" s="1" t="s">
        <v>42</v>
      </c>
      <c r="D1691" s="1" t="s">
        <v>43</v>
      </c>
      <c r="E1691" s="1" t="s">
        <v>76</v>
      </c>
      <c r="F1691" s="1" t="s">
        <v>24</v>
      </c>
      <c r="G1691" s="1" t="s">
        <v>59</v>
      </c>
      <c r="H1691" s="2">
        <v>45405</v>
      </c>
      <c r="I1691" s="1" t="s">
        <v>26</v>
      </c>
      <c r="J1691" s="1" t="s">
        <v>1119</v>
      </c>
      <c r="K1691" s="1">
        <v>5</v>
      </c>
      <c r="L1691" s="1" t="s">
        <v>1768</v>
      </c>
      <c r="M1691" s="1">
        <v>4</v>
      </c>
      <c r="N1691" s="1">
        <v>826</v>
      </c>
      <c r="O1691" s="1">
        <v>60</v>
      </c>
      <c r="P1691" s="2">
        <v>45496</v>
      </c>
      <c r="Q1691" s="1"/>
    </row>
    <row r="1692" spans="1:17" x14ac:dyDescent="0.35">
      <c r="A1692" s="1" t="s">
        <v>1776</v>
      </c>
      <c r="B1692" s="1" t="s">
        <v>20</v>
      </c>
      <c r="C1692" s="1" t="s">
        <v>21</v>
      </c>
      <c r="D1692" s="1" t="s">
        <v>22</v>
      </c>
      <c r="E1692" s="1" t="s">
        <v>38</v>
      </c>
      <c r="F1692" s="1" t="s">
        <v>24</v>
      </c>
      <c r="G1692" s="1" t="s">
        <v>59</v>
      </c>
      <c r="H1692" s="2">
        <v>45307</v>
      </c>
      <c r="I1692" s="1" t="s">
        <v>26</v>
      </c>
      <c r="J1692" s="1" t="s">
        <v>1119</v>
      </c>
      <c r="K1692" s="1">
        <v>5</v>
      </c>
      <c r="L1692" s="1" t="s">
        <v>1768</v>
      </c>
      <c r="M1692" s="1">
        <v>4</v>
      </c>
      <c r="N1692" s="1">
        <v>1174</v>
      </c>
      <c r="O1692" s="1">
        <v>40</v>
      </c>
      <c r="P1692" s="2">
        <v>45459</v>
      </c>
      <c r="Q1692" s="1"/>
    </row>
    <row r="1693" spans="1:17" x14ac:dyDescent="0.35">
      <c r="A1693" s="1" t="s">
        <v>1777</v>
      </c>
      <c r="B1693" s="1" t="s">
        <v>29</v>
      </c>
      <c r="C1693" s="1" t="s">
        <v>30</v>
      </c>
      <c r="D1693" s="1" t="s">
        <v>31</v>
      </c>
      <c r="E1693" s="1" t="s">
        <v>32</v>
      </c>
      <c r="F1693" s="1" t="s">
        <v>24</v>
      </c>
      <c r="G1693" s="1" t="s">
        <v>48</v>
      </c>
      <c r="H1693" s="2">
        <v>45356</v>
      </c>
      <c r="I1693" s="1" t="s">
        <v>66</v>
      </c>
      <c r="J1693" s="1" t="s">
        <v>1119</v>
      </c>
      <c r="K1693" s="1">
        <v>5</v>
      </c>
      <c r="L1693" s="1" t="s">
        <v>1768</v>
      </c>
      <c r="M1693" s="1">
        <v>4</v>
      </c>
      <c r="N1693" s="1">
        <v>1245</v>
      </c>
      <c r="O1693" s="1">
        <v>20</v>
      </c>
      <c r="P1693" s="2">
        <v>45602</v>
      </c>
      <c r="Q1693" s="1"/>
    </row>
    <row r="1694" spans="1:17" x14ac:dyDescent="0.35">
      <c r="A1694" s="1" t="s">
        <v>1778</v>
      </c>
      <c r="B1694" s="1" t="s">
        <v>71</v>
      </c>
      <c r="C1694" s="1" t="s">
        <v>72</v>
      </c>
      <c r="D1694" s="1" t="s">
        <v>73</v>
      </c>
      <c r="E1694" s="1" t="s">
        <v>23</v>
      </c>
      <c r="F1694" s="1" t="s">
        <v>24</v>
      </c>
      <c r="G1694" s="1" t="s">
        <v>39</v>
      </c>
      <c r="H1694" s="2">
        <v>45324</v>
      </c>
      <c r="I1694" s="1" t="s">
        <v>26</v>
      </c>
      <c r="J1694" s="1" t="s">
        <v>1119</v>
      </c>
      <c r="K1694" s="1">
        <v>5</v>
      </c>
      <c r="L1694" s="1" t="s">
        <v>1768</v>
      </c>
      <c r="M1694" s="1">
        <v>4</v>
      </c>
      <c r="N1694" s="1">
        <v>1215</v>
      </c>
      <c r="O1694" s="1">
        <v>30</v>
      </c>
      <c r="P1694" s="2">
        <v>45489</v>
      </c>
      <c r="Q1694" s="1"/>
    </row>
    <row r="1695" spans="1:17" x14ac:dyDescent="0.35">
      <c r="A1695" s="1" t="s">
        <v>1779</v>
      </c>
      <c r="B1695" s="1" t="s">
        <v>56</v>
      </c>
      <c r="C1695" s="1" t="s">
        <v>57</v>
      </c>
      <c r="D1695" s="1" t="s">
        <v>58</v>
      </c>
      <c r="E1695" s="1" t="s">
        <v>23</v>
      </c>
      <c r="F1695" s="1" t="s">
        <v>24</v>
      </c>
      <c r="G1695" s="1" t="s">
        <v>48</v>
      </c>
      <c r="H1695" s="2">
        <v>45370</v>
      </c>
      <c r="I1695" s="1" t="s">
        <v>49</v>
      </c>
      <c r="J1695" s="1" t="s">
        <v>1119</v>
      </c>
      <c r="K1695" s="1">
        <v>5</v>
      </c>
      <c r="L1695" s="1" t="s">
        <v>1768</v>
      </c>
      <c r="M1695" s="1">
        <v>4</v>
      </c>
      <c r="N1695" s="1">
        <v>1203</v>
      </c>
      <c r="O1695" s="1">
        <v>40</v>
      </c>
      <c r="P1695" s="2">
        <v>45630</v>
      </c>
      <c r="Q1695" s="1"/>
    </row>
    <row r="1696" spans="1:17" x14ac:dyDescent="0.35">
      <c r="A1696" s="1" t="s">
        <v>1780</v>
      </c>
      <c r="B1696" s="1" t="s">
        <v>29</v>
      </c>
      <c r="C1696" s="1" t="s">
        <v>30</v>
      </c>
      <c r="D1696" s="1" t="s">
        <v>31</v>
      </c>
      <c r="E1696" s="1" t="s">
        <v>120</v>
      </c>
      <c r="F1696" s="1" t="s">
        <v>24</v>
      </c>
      <c r="G1696" s="1" t="s">
        <v>48</v>
      </c>
      <c r="H1696" s="2">
        <v>45332</v>
      </c>
      <c r="I1696" s="1" t="s">
        <v>49</v>
      </c>
      <c r="J1696" s="1" t="s">
        <v>1119</v>
      </c>
      <c r="K1696" s="1">
        <v>5</v>
      </c>
      <c r="L1696" s="1" t="s">
        <v>1768</v>
      </c>
      <c r="M1696" s="1">
        <v>4</v>
      </c>
      <c r="N1696" s="1">
        <v>1325</v>
      </c>
      <c r="O1696" s="1">
        <v>50</v>
      </c>
      <c r="P1696" s="2">
        <v>45355</v>
      </c>
      <c r="Q1696" s="1"/>
    </row>
    <row r="1697" spans="1:17" x14ac:dyDescent="0.35">
      <c r="A1697" s="1" t="s">
        <v>1781</v>
      </c>
      <c r="B1697" s="1" t="s">
        <v>56</v>
      </c>
      <c r="C1697" s="1" t="s">
        <v>57</v>
      </c>
      <c r="D1697" s="1" t="s">
        <v>58</v>
      </c>
      <c r="E1697" s="1" t="s">
        <v>54</v>
      </c>
      <c r="F1697" s="1" t="s">
        <v>24</v>
      </c>
      <c r="G1697" s="1" t="s">
        <v>48</v>
      </c>
      <c r="H1697" s="2">
        <v>45409</v>
      </c>
      <c r="I1697" s="1" t="s">
        <v>26</v>
      </c>
      <c r="J1697" s="1" t="s">
        <v>1119</v>
      </c>
      <c r="K1697" s="1">
        <v>5</v>
      </c>
      <c r="L1697" s="1" t="s">
        <v>1768</v>
      </c>
      <c r="M1697" s="1">
        <v>4</v>
      </c>
      <c r="N1697" s="1">
        <v>1856</v>
      </c>
      <c r="O1697" s="1">
        <v>20</v>
      </c>
      <c r="P1697" s="2">
        <v>45761</v>
      </c>
      <c r="Q1697" s="1"/>
    </row>
    <row r="1698" spans="1:17" x14ac:dyDescent="0.35">
      <c r="A1698" s="1" t="s">
        <v>1782</v>
      </c>
      <c r="B1698" s="1" t="s">
        <v>35</v>
      </c>
      <c r="C1698" s="1" t="s">
        <v>36</v>
      </c>
      <c r="D1698" s="1" t="s">
        <v>37</v>
      </c>
      <c r="E1698" s="1" t="s">
        <v>47</v>
      </c>
      <c r="F1698" s="1" t="s">
        <v>24</v>
      </c>
      <c r="G1698" s="1" t="s">
        <v>59</v>
      </c>
      <c r="H1698" s="2">
        <v>45367</v>
      </c>
      <c r="I1698" s="1" t="s">
        <v>49</v>
      </c>
      <c r="J1698" s="1" t="s">
        <v>1119</v>
      </c>
      <c r="K1698" s="1">
        <v>5</v>
      </c>
      <c r="L1698" s="1" t="s">
        <v>1768</v>
      </c>
      <c r="M1698" s="1">
        <v>4</v>
      </c>
      <c r="N1698" s="1">
        <v>663</v>
      </c>
      <c r="O1698" s="1">
        <v>50</v>
      </c>
      <c r="P1698" s="2">
        <v>45585</v>
      </c>
      <c r="Q1698" s="1"/>
    </row>
    <row r="1699" spans="1:17" x14ac:dyDescent="0.35">
      <c r="A1699" s="1" t="s">
        <v>1783</v>
      </c>
      <c r="B1699" s="1" t="s">
        <v>20</v>
      </c>
      <c r="C1699" s="1" t="s">
        <v>21</v>
      </c>
      <c r="D1699" s="1" t="s">
        <v>22</v>
      </c>
      <c r="E1699" s="1" t="s">
        <v>54</v>
      </c>
      <c r="F1699" s="1" t="s">
        <v>24</v>
      </c>
      <c r="G1699" s="1" t="s">
        <v>59</v>
      </c>
      <c r="H1699" s="2">
        <v>45351</v>
      </c>
      <c r="I1699" s="1" t="s">
        <v>26</v>
      </c>
      <c r="J1699" s="1" t="s">
        <v>1119</v>
      </c>
      <c r="K1699" s="1">
        <v>5</v>
      </c>
      <c r="L1699" s="1" t="s">
        <v>1768</v>
      </c>
      <c r="M1699" s="1">
        <v>4</v>
      </c>
      <c r="N1699" s="1">
        <v>1589</v>
      </c>
      <c r="O1699" s="1">
        <v>30</v>
      </c>
      <c r="P1699" s="2">
        <v>45590</v>
      </c>
      <c r="Q1699" s="1"/>
    </row>
    <row r="1700" spans="1:17" x14ac:dyDescent="0.35">
      <c r="A1700" s="1" t="s">
        <v>1784</v>
      </c>
      <c r="B1700" s="1" t="s">
        <v>78</v>
      </c>
      <c r="C1700" s="1" t="s">
        <v>79</v>
      </c>
      <c r="D1700" s="1" t="s">
        <v>80</v>
      </c>
      <c r="E1700" s="1" t="s">
        <v>68</v>
      </c>
      <c r="F1700" s="1" t="s">
        <v>24</v>
      </c>
      <c r="G1700" s="1" t="s">
        <v>59</v>
      </c>
      <c r="H1700" s="2">
        <v>45365</v>
      </c>
      <c r="I1700" s="1" t="s">
        <v>66</v>
      </c>
      <c r="J1700" s="1" t="s">
        <v>1119</v>
      </c>
      <c r="K1700" s="1">
        <v>5</v>
      </c>
      <c r="L1700" s="1" t="s">
        <v>1768</v>
      </c>
      <c r="M1700" s="1">
        <v>4</v>
      </c>
      <c r="N1700" s="1">
        <v>1153</v>
      </c>
      <c r="O1700" s="1">
        <v>20</v>
      </c>
      <c r="P1700" s="2">
        <v>45703</v>
      </c>
      <c r="Q1700" s="1"/>
    </row>
    <row r="1701" spans="1:17" x14ac:dyDescent="0.35">
      <c r="A1701" s="1" t="s">
        <v>1785</v>
      </c>
      <c r="B1701" s="1" t="s">
        <v>78</v>
      </c>
      <c r="C1701" s="1" t="s">
        <v>79</v>
      </c>
      <c r="D1701" s="1" t="s">
        <v>80</v>
      </c>
      <c r="E1701" s="1" t="s">
        <v>84</v>
      </c>
      <c r="F1701" s="1" t="s">
        <v>24</v>
      </c>
      <c r="G1701" s="1" t="s">
        <v>59</v>
      </c>
      <c r="H1701" s="2">
        <v>45364</v>
      </c>
      <c r="I1701" s="1" t="s">
        <v>26</v>
      </c>
      <c r="J1701" s="1" t="s">
        <v>1119</v>
      </c>
      <c r="K1701" s="1">
        <v>5</v>
      </c>
      <c r="L1701" s="1" t="s">
        <v>1768</v>
      </c>
      <c r="M1701" s="1">
        <v>4</v>
      </c>
      <c r="N1701" s="1">
        <v>1084</v>
      </c>
      <c r="O1701" s="1">
        <v>50</v>
      </c>
      <c r="P1701" s="2">
        <v>45609</v>
      </c>
      <c r="Q1701" s="1"/>
    </row>
    <row r="1702" spans="1:17" x14ac:dyDescent="0.35">
      <c r="A1702" s="1" t="s">
        <v>1786</v>
      </c>
      <c r="B1702" s="1" t="s">
        <v>35</v>
      </c>
      <c r="C1702" s="1" t="s">
        <v>36</v>
      </c>
      <c r="D1702" s="1" t="s">
        <v>37</v>
      </c>
      <c r="E1702" s="1" t="s">
        <v>47</v>
      </c>
      <c r="F1702" s="1" t="s">
        <v>24</v>
      </c>
      <c r="G1702" s="1" t="s">
        <v>39</v>
      </c>
      <c r="H1702" s="2">
        <v>45345</v>
      </c>
      <c r="I1702" s="1" t="s">
        <v>26</v>
      </c>
      <c r="J1702" s="1" t="s">
        <v>1119</v>
      </c>
      <c r="K1702" s="1">
        <v>5</v>
      </c>
      <c r="L1702" s="1" t="s">
        <v>1768</v>
      </c>
      <c r="M1702" s="1">
        <v>4</v>
      </c>
      <c r="N1702" s="1">
        <v>541</v>
      </c>
      <c r="O1702" s="1">
        <v>80</v>
      </c>
      <c r="P1702" s="2">
        <v>45416</v>
      </c>
      <c r="Q1702" s="1"/>
    </row>
    <row r="1703" spans="1:17" x14ac:dyDescent="0.35">
      <c r="A1703" s="1" t="s">
        <v>1787</v>
      </c>
      <c r="B1703" s="1" t="s">
        <v>61</v>
      </c>
      <c r="C1703" s="1" t="s">
        <v>62</v>
      </c>
      <c r="D1703" s="1" t="s">
        <v>63</v>
      </c>
      <c r="E1703" s="1" t="s">
        <v>47</v>
      </c>
      <c r="F1703" s="1" t="s">
        <v>24</v>
      </c>
      <c r="G1703" s="1" t="s">
        <v>59</v>
      </c>
      <c r="H1703" s="2">
        <v>45349</v>
      </c>
      <c r="I1703" s="1" t="s">
        <v>26</v>
      </c>
      <c r="J1703" s="1" t="s">
        <v>1119</v>
      </c>
      <c r="K1703" s="1">
        <v>5</v>
      </c>
      <c r="L1703" s="1" t="s">
        <v>1768</v>
      </c>
      <c r="M1703" s="1">
        <v>4</v>
      </c>
      <c r="N1703" s="1">
        <v>694</v>
      </c>
      <c r="O1703" s="1">
        <v>40</v>
      </c>
      <c r="P1703" s="2">
        <v>45652</v>
      </c>
      <c r="Q1703" s="1"/>
    </row>
    <row r="1704" spans="1:17" x14ac:dyDescent="0.35">
      <c r="A1704" s="1" t="s">
        <v>1788</v>
      </c>
      <c r="B1704" s="1" t="s">
        <v>71</v>
      </c>
      <c r="C1704" s="1" t="s">
        <v>72</v>
      </c>
      <c r="D1704" s="1" t="s">
        <v>73</v>
      </c>
      <c r="E1704" s="1" t="s">
        <v>76</v>
      </c>
      <c r="F1704" s="1" t="s">
        <v>24</v>
      </c>
      <c r="G1704" s="1" t="s">
        <v>48</v>
      </c>
      <c r="H1704" s="2">
        <v>45357</v>
      </c>
      <c r="I1704" s="1" t="s">
        <v>26</v>
      </c>
      <c r="J1704" s="1" t="s">
        <v>1119</v>
      </c>
      <c r="K1704" s="1">
        <v>5</v>
      </c>
      <c r="L1704" s="1" t="s">
        <v>1768</v>
      </c>
      <c r="M1704" s="1">
        <v>4</v>
      </c>
      <c r="N1704" s="1">
        <v>416</v>
      </c>
      <c r="O1704" s="1">
        <v>20</v>
      </c>
      <c r="P1704" s="2">
        <v>45600</v>
      </c>
      <c r="Q1704" s="1"/>
    </row>
    <row r="1705" spans="1:17" x14ac:dyDescent="0.35">
      <c r="A1705" s="1" t="s">
        <v>1789</v>
      </c>
      <c r="B1705" s="1" t="s">
        <v>71</v>
      </c>
      <c r="C1705" s="1" t="s">
        <v>72</v>
      </c>
      <c r="D1705" s="1" t="s">
        <v>73</v>
      </c>
      <c r="E1705" s="1" t="s">
        <v>100</v>
      </c>
      <c r="F1705" s="1" t="s">
        <v>24</v>
      </c>
      <c r="G1705" s="1" t="s">
        <v>39</v>
      </c>
      <c r="H1705" s="2">
        <v>45311</v>
      </c>
      <c r="I1705" s="1" t="s">
        <v>26</v>
      </c>
      <c r="J1705" s="1" t="s">
        <v>1119</v>
      </c>
      <c r="K1705" s="1">
        <v>5</v>
      </c>
      <c r="L1705" s="1" t="s">
        <v>1768</v>
      </c>
      <c r="M1705" s="1">
        <v>4</v>
      </c>
      <c r="N1705" s="1">
        <v>1693</v>
      </c>
      <c r="O1705" s="1">
        <v>10</v>
      </c>
      <c r="P1705" s="2">
        <v>45563</v>
      </c>
      <c r="Q1705" s="1"/>
    </row>
    <row r="1706" spans="1:17" x14ac:dyDescent="0.35">
      <c r="A1706" s="1" t="s">
        <v>1790</v>
      </c>
      <c r="B1706" s="1" t="s">
        <v>20</v>
      </c>
      <c r="C1706" s="1" t="s">
        <v>21</v>
      </c>
      <c r="D1706" s="1" t="s">
        <v>22</v>
      </c>
      <c r="E1706" s="1" t="s">
        <v>23</v>
      </c>
      <c r="F1706" s="1" t="s">
        <v>24</v>
      </c>
      <c r="G1706" s="1" t="s">
        <v>48</v>
      </c>
      <c r="H1706" s="2">
        <v>45418</v>
      </c>
      <c r="I1706" s="1" t="s">
        <v>66</v>
      </c>
      <c r="J1706" s="1" t="s">
        <v>1119</v>
      </c>
      <c r="K1706" s="1">
        <v>5</v>
      </c>
      <c r="L1706" s="1" t="s">
        <v>1768</v>
      </c>
      <c r="M1706" s="1">
        <v>4</v>
      </c>
      <c r="N1706" s="1">
        <v>1516</v>
      </c>
      <c r="O1706" s="1">
        <v>20</v>
      </c>
      <c r="P1706" s="2">
        <v>45487</v>
      </c>
      <c r="Q1706" s="1"/>
    </row>
    <row r="1707" spans="1:17" x14ac:dyDescent="0.35">
      <c r="A1707" s="1" t="s">
        <v>1791</v>
      </c>
      <c r="B1707" s="1" t="s">
        <v>56</v>
      </c>
      <c r="C1707" s="1" t="s">
        <v>57</v>
      </c>
      <c r="D1707" s="1" t="s">
        <v>58</v>
      </c>
      <c r="E1707" s="1" t="s">
        <v>23</v>
      </c>
      <c r="F1707" s="1" t="s">
        <v>24</v>
      </c>
      <c r="G1707" s="1" t="s">
        <v>48</v>
      </c>
      <c r="H1707" s="2">
        <v>45433</v>
      </c>
      <c r="I1707" s="1" t="s">
        <v>26</v>
      </c>
      <c r="J1707" s="1" t="s">
        <v>1119</v>
      </c>
      <c r="K1707" s="1">
        <v>5</v>
      </c>
      <c r="L1707" s="1" t="s">
        <v>1768</v>
      </c>
      <c r="M1707" s="1">
        <v>4</v>
      </c>
      <c r="N1707" s="1">
        <v>1172</v>
      </c>
      <c r="O1707" s="1">
        <v>60</v>
      </c>
      <c r="P1707" s="2">
        <v>45771</v>
      </c>
      <c r="Q1707" s="1"/>
    </row>
    <row r="1708" spans="1:17" x14ac:dyDescent="0.35">
      <c r="A1708" s="1" t="s">
        <v>1792</v>
      </c>
      <c r="B1708" s="1" t="s">
        <v>78</v>
      </c>
      <c r="C1708" s="1" t="s">
        <v>79</v>
      </c>
      <c r="D1708" s="1" t="s">
        <v>80</v>
      </c>
      <c r="E1708" s="1" t="s">
        <v>124</v>
      </c>
      <c r="F1708" s="1" t="s">
        <v>24</v>
      </c>
      <c r="G1708" s="1" t="s">
        <v>59</v>
      </c>
      <c r="H1708" s="2">
        <v>45374</v>
      </c>
      <c r="I1708" s="1" t="s">
        <v>66</v>
      </c>
      <c r="J1708" s="1" t="s">
        <v>1119</v>
      </c>
      <c r="K1708" s="1">
        <v>5</v>
      </c>
      <c r="L1708" s="1" t="s">
        <v>1768</v>
      </c>
      <c r="M1708" s="1">
        <v>4</v>
      </c>
      <c r="N1708" s="1">
        <v>1829</v>
      </c>
      <c r="O1708" s="1">
        <v>30</v>
      </c>
      <c r="P1708" s="2">
        <v>45408</v>
      </c>
      <c r="Q1708" s="1"/>
    </row>
    <row r="1709" spans="1:17" x14ac:dyDescent="0.35">
      <c r="A1709" s="1" t="s">
        <v>1793</v>
      </c>
      <c r="B1709" s="1" t="s">
        <v>41</v>
      </c>
      <c r="C1709" s="1" t="s">
        <v>42</v>
      </c>
      <c r="D1709" s="1" t="s">
        <v>43</v>
      </c>
      <c r="E1709" s="1" t="s">
        <v>103</v>
      </c>
      <c r="F1709" s="1" t="s">
        <v>24</v>
      </c>
      <c r="G1709" s="1" t="s">
        <v>59</v>
      </c>
      <c r="H1709" s="2">
        <v>45341</v>
      </c>
      <c r="I1709" s="1" t="s">
        <v>26</v>
      </c>
      <c r="J1709" s="1" t="s">
        <v>1119</v>
      </c>
      <c r="K1709" s="1">
        <v>5</v>
      </c>
      <c r="L1709" s="1" t="s">
        <v>1768</v>
      </c>
      <c r="M1709" s="1">
        <v>4</v>
      </c>
      <c r="N1709" s="1">
        <v>785</v>
      </c>
      <c r="O1709" s="1">
        <v>30</v>
      </c>
      <c r="P1709" s="2">
        <v>45457</v>
      </c>
      <c r="Q1709" s="1"/>
    </row>
    <row r="1710" spans="1:17" x14ac:dyDescent="0.35">
      <c r="A1710" s="1" t="s">
        <v>1794</v>
      </c>
      <c r="B1710" s="1" t="s">
        <v>35</v>
      </c>
      <c r="C1710" s="1" t="s">
        <v>36</v>
      </c>
      <c r="D1710" s="1" t="s">
        <v>37</v>
      </c>
      <c r="E1710" s="1" t="s">
        <v>54</v>
      </c>
      <c r="F1710" s="1" t="s">
        <v>24</v>
      </c>
      <c r="G1710" s="1" t="s">
        <v>39</v>
      </c>
      <c r="H1710" s="2">
        <v>45374</v>
      </c>
      <c r="I1710" s="1" t="s">
        <v>26</v>
      </c>
      <c r="J1710" s="1" t="s">
        <v>1119</v>
      </c>
      <c r="K1710" s="1">
        <v>5</v>
      </c>
      <c r="L1710" s="1" t="s">
        <v>1768</v>
      </c>
      <c r="M1710" s="1">
        <v>4</v>
      </c>
      <c r="N1710" s="1">
        <v>1699</v>
      </c>
      <c r="O1710" s="1">
        <v>30</v>
      </c>
      <c r="P1710" s="2">
        <v>45723</v>
      </c>
      <c r="Q1710" s="1"/>
    </row>
    <row r="1711" spans="1:17" x14ac:dyDescent="0.35">
      <c r="A1711" s="1" t="s">
        <v>1795</v>
      </c>
      <c r="B1711" s="1" t="s">
        <v>78</v>
      </c>
      <c r="C1711" s="1" t="s">
        <v>79</v>
      </c>
      <c r="D1711" s="1" t="s">
        <v>80</v>
      </c>
      <c r="E1711" s="1" t="s">
        <v>68</v>
      </c>
      <c r="F1711" s="1" t="s">
        <v>24</v>
      </c>
      <c r="G1711" s="1" t="s">
        <v>87</v>
      </c>
      <c r="H1711" s="2">
        <v>45323</v>
      </c>
      <c r="I1711" s="1" t="s">
        <v>26</v>
      </c>
      <c r="J1711" s="1" t="s">
        <v>1119</v>
      </c>
      <c r="K1711" s="1">
        <v>5</v>
      </c>
      <c r="L1711" s="1" t="s">
        <v>1768</v>
      </c>
      <c r="M1711" s="1">
        <v>4</v>
      </c>
      <c r="N1711" s="1">
        <v>697</v>
      </c>
      <c r="O1711" s="1">
        <v>70</v>
      </c>
      <c r="P1711" s="2">
        <v>45380</v>
      </c>
      <c r="Q1711" s="1"/>
    </row>
    <row r="1712" spans="1:17" x14ac:dyDescent="0.35">
      <c r="A1712" s="1" t="s">
        <v>1796</v>
      </c>
      <c r="B1712" s="1" t="s">
        <v>56</v>
      </c>
      <c r="C1712" s="1" t="s">
        <v>57</v>
      </c>
      <c r="D1712" s="1" t="s">
        <v>58</v>
      </c>
      <c r="E1712" s="1" t="s">
        <v>120</v>
      </c>
      <c r="F1712" s="1" t="s">
        <v>24</v>
      </c>
      <c r="G1712" s="1" t="s">
        <v>48</v>
      </c>
      <c r="H1712" s="2">
        <v>45375</v>
      </c>
      <c r="I1712" s="1" t="s">
        <v>49</v>
      </c>
      <c r="J1712" s="1" t="s">
        <v>1119</v>
      </c>
      <c r="K1712" s="1">
        <v>5</v>
      </c>
      <c r="L1712" s="1" t="s">
        <v>1768</v>
      </c>
      <c r="M1712" s="1">
        <v>4</v>
      </c>
      <c r="N1712" s="1">
        <v>1971</v>
      </c>
      <c r="O1712" s="1">
        <v>40</v>
      </c>
      <c r="P1712" s="2">
        <v>45524</v>
      </c>
      <c r="Q1712" s="1"/>
    </row>
    <row r="1713" spans="1:17" x14ac:dyDescent="0.35">
      <c r="A1713" s="1" t="s">
        <v>1797</v>
      </c>
      <c r="B1713" s="1" t="s">
        <v>20</v>
      </c>
      <c r="C1713" s="1" t="s">
        <v>21</v>
      </c>
      <c r="D1713" s="1" t="s">
        <v>22</v>
      </c>
      <c r="E1713" s="1" t="s">
        <v>76</v>
      </c>
      <c r="F1713" s="1" t="s">
        <v>24</v>
      </c>
      <c r="G1713" s="1" t="s">
        <v>87</v>
      </c>
      <c r="H1713" s="2">
        <v>45424</v>
      </c>
      <c r="I1713" s="1" t="s">
        <v>26</v>
      </c>
      <c r="J1713" s="1" t="s">
        <v>1119</v>
      </c>
      <c r="K1713" s="1">
        <v>5</v>
      </c>
      <c r="L1713" s="1" t="s">
        <v>1768</v>
      </c>
      <c r="M1713" s="1">
        <v>4</v>
      </c>
      <c r="N1713" s="1">
        <v>1835</v>
      </c>
      <c r="O1713" s="1">
        <v>30</v>
      </c>
      <c r="P1713" s="2">
        <v>45690</v>
      </c>
      <c r="Q1713" s="1"/>
    </row>
    <row r="1714" spans="1:17" x14ac:dyDescent="0.35">
      <c r="A1714" s="1" t="s">
        <v>1798</v>
      </c>
      <c r="B1714" s="1" t="s">
        <v>78</v>
      </c>
      <c r="C1714" s="1" t="s">
        <v>79</v>
      </c>
      <c r="D1714" s="1" t="s">
        <v>80</v>
      </c>
      <c r="E1714" s="1" t="s">
        <v>84</v>
      </c>
      <c r="F1714" s="1" t="s">
        <v>24</v>
      </c>
      <c r="G1714" s="1" t="s">
        <v>48</v>
      </c>
      <c r="H1714" s="2">
        <v>45310</v>
      </c>
      <c r="I1714" s="1" t="s">
        <v>49</v>
      </c>
      <c r="J1714" s="1" t="s">
        <v>1119</v>
      </c>
      <c r="K1714" s="1">
        <v>5</v>
      </c>
      <c r="L1714" s="1" t="s">
        <v>1768</v>
      </c>
      <c r="M1714" s="1">
        <v>4</v>
      </c>
      <c r="N1714" s="1">
        <v>402</v>
      </c>
      <c r="O1714" s="1">
        <v>10</v>
      </c>
      <c r="P1714" s="2">
        <v>45462</v>
      </c>
      <c r="Q1714" s="1"/>
    </row>
    <row r="1715" spans="1:17" x14ac:dyDescent="0.35">
      <c r="A1715" s="1" t="s">
        <v>1799</v>
      </c>
      <c r="B1715" s="1" t="s">
        <v>35</v>
      </c>
      <c r="C1715" s="1" t="s">
        <v>36</v>
      </c>
      <c r="D1715" s="1" t="s">
        <v>37</v>
      </c>
      <c r="E1715" s="1" t="s">
        <v>23</v>
      </c>
      <c r="F1715" s="1" t="s">
        <v>24</v>
      </c>
      <c r="G1715" s="1" t="s">
        <v>33</v>
      </c>
      <c r="H1715" s="2">
        <v>45344</v>
      </c>
      <c r="I1715" s="1" t="s">
        <v>26</v>
      </c>
      <c r="J1715" s="1" t="s">
        <v>1119</v>
      </c>
      <c r="K1715" s="1">
        <v>5</v>
      </c>
      <c r="L1715" s="1" t="s">
        <v>1768</v>
      </c>
      <c r="M1715" s="1">
        <v>4</v>
      </c>
      <c r="N1715" s="1">
        <v>280</v>
      </c>
      <c r="O1715" s="1">
        <v>30</v>
      </c>
      <c r="P1715" s="2">
        <v>45491</v>
      </c>
      <c r="Q1715" s="1"/>
    </row>
    <row r="1716" spans="1:17" x14ac:dyDescent="0.35">
      <c r="A1716" s="1" t="s">
        <v>1800</v>
      </c>
      <c r="B1716" s="1" t="s">
        <v>71</v>
      </c>
      <c r="C1716" s="1" t="s">
        <v>72</v>
      </c>
      <c r="D1716" s="1" t="s">
        <v>73</v>
      </c>
      <c r="E1716" s="1" t="s">
        <v>47</v>
      </c>
      <c r="F1716" s="1" t="s">
        <v>24</v>
      </c>
      <c r="G1716" s="1" t="s">
        <v>33</v>
      </c>
      <c r="H1716" s="2">
        <v>45398</v>
      </c>
      <c r="I1716" s="1" t="s">
        <v>26</v>
      </c>
      <c r="J1716" s="1" t="s">
        <v>1119</v>
      </c>
      <c r="K1716" s="1">
        <v>5</v>
      </c>
      <c r="L1716" s="1" t="s">
        <v>1768</v>
      </c>
      <c r="M1716" s="1">
        <v>4</v>
      </c>
      <c r="N1716" s="1">
        <v>1312</v>
      </c>
      <c r="O1716" s="1">
        <v>40</v>
      </c>
      <c r="P1716" s="2">
        <v>45763</v>
      </c>
      <c r="Q1716" s="1"/>
    </row>
    <row r="1717" spans="1:17" x14ac:dyDescent="0.35">
      <c r="A1717" s="1" t="s">
        <v>1801</v>
      </c>
      <c r="B1717" s="1" t="s">
        <v>35</v>
      </c>
      <c r="C1717" s="1" t="s">
        <v>36</v>
      </c>
      <c r="D1717" s="1" t="s">
        <v>37</v>
      </c>
      <c r="E1717" s="1" t="s">
        <v>100</v>
      </c>
      <c r="F1717" s="1" t="s">
        <v>24</v>
      </c>
      <c r="G1717" s="1" t="s">
        <v>74</v>
      </c>
      <c r="H1717" s="2">
        <v>45417</v>
      </c>
      <c r="I1717" s="1" t="s">
        <v>49</v>
      </c>
      <c r="J1717" s="1" t="s">
        <v>1119</v>
      </c>
      <c r="K1717" s="1">
        <v>5</v>
      </c>
      <c r="L1717" s="1" t="s">
        <v>1768</v>
      </c>
      <c r="M1717" s="1">
        <v>4</v>
      </c>
      <c r="N1717" s="1">
        <v>1424</v>
      </c>
      <c r="O1717" s="1">
        <v>30</v>
      </c>
      <c r="P1717" s="2">
        <v>45679</v>
      </c>
      <c r="Q1717" s="1"/>
    </row>
    <row r="1718" spans="1:17" x14ac:dyDescent="0.35">
      <c r="A1718" s="1" t="s">
        <v>1802</v>
      </c>
      <c r="B1718" s="1" t="s">
        <v>56</v>
      </c>
      <c r="C1718" s="1" t="s">
        <v>57</v>
      </c>
      <c r="D1718" s="1" t="s">
        <v>58</v>
      </c>
      <c r="E1718" s="1" t="s">
        <v>68</v>
      </c>
      <c r="F1718" s="1" t="s">
        <v>24</v>
      </c>
      <c r="G1718" s="1" t="s">
        <v>59</v>
      </c>
      <c r="H1718" s="2">
        <v>45329</v>
      </c>
      <c r="I1718" s="1" t="s">
        <v>66</v>
      </c>
      <c r="J1718" s="1" t="s">
        <v>1119</v>
      </c>
      <c r="K1718" s="1">
        <v>5</v>
      </c>
      <c r="L1718" s="1" t="s">
        <v>1768</v>
      </c>
      <c r="M1718" s="1">
        <v>4</v>
      </c>
      <c r="N1718" s="1">
        <v>801</v>
      </c>
      <c r="O1718" s="1">
        <v>50</v>
      </c>
      <c r="P1718" s="2">
        <v>45667</v>
      </c>
      <c r="Q1718" s="1"/>
    </row>
    <row r="1719" spans="1:17" x14ac:dyDescent="0.35">
      <c r="A1719" s="1" t="s">
        <v>1803</v>
      </c>
      <c r="B1719" s="1" t="s">
        <v>61</v>
      </c>
      <c r="C1719" s="1" t="s">
        <v>62</v>
      </c>
      <c r="D1719" s="1" t="s">
        <v>63</v>
      </c>
      <c r="E1719" s="1" t="s">
        <v>103</v>
      </c>
      <c r="F1719" s="1" t="s">
        <v>24</v>
      </c>
      <c r="G1719" s="1" t="s">
        <v>48</v>
      </c>
      <c r="H1719" s="2">
        <v>45421</v>
      </c>
      <c r="I1719" s="1" t="s">
        <v>26</v>
      </c>
      <c r="J1719" s="1" t="s">
        <v>1119</v>
      </c>
      <c r="K1719" s="1">
        <v>5</v>
      </c>
      <c r="L1719" s="1" t="s">
        <v>1768</v>
      </c>
      <c r="M1719" s="1">
        <v>4</v>
      </c>
      <c r="N1719" s="1">
        <v>287</v>
      </c>
      <c r="O1719" s="1">
        <v>60</v>
      </c>
      <c r="P1719" s="2">
        <v>45673</v>
      </c>
      <c r="Q1719" s="1"/>
    </row>
    <row r="1720" spans="1:17" x14ac:dyDescent="0.35">
      <c r="A1720" s="1" t="s">
        <v>1804</v>
      </c>
      <c r="B1720" s="1" t="s">
        <v>35</v>
      </c>
      <c r="C1720" s="1" t="s">
        <v>36</v>
      </c>
      <c r="D1720" s="1" t="s">
        <v>37</v>
      </c>
      <c r="E1720" s="1" t="s">
        <v>124</v>
      </c>
      <c r="F1720" s="1" t="s">
        <v>127</v>
      </c>
      <c r="G1720" s="1" t="s">
        <v>48</v>
      </c>
      <c r="H1720" s="2">
        <v>45304</v>
      </c>
      <c r="I1720" s="1" t="s">
        <v>26</v>
      </c>
      <c r="J1720" s="1" t="s">
        <v>1119</v>
      </c>
      <c r="K1720" s="1">
        <v>5</v>
      </c>
      <c r="L1720" s="1" t="s">
        <v>1768</v>
      </c>
      <c r="M1720" s="1">
        <v>4</v>
      </c>
      <c r="N1720" s="1">
        <v>726</v>
      </c>
      <c r="O1720" s="1">
        <v>90</v>
      </c>
      <c r="P1720" s="2">
        <v>45639</v>
      </c>
      <c r="Q1720" s="1"/>
    </row>
    <row r="1721" spans="1:17" x14ac:dyDescent="0.35">
      <c r="A1721" s="1" t="s">
        <v>1805</v>
      </c>
      <c r="B1721" s="1" t="s">
        <v>35</v>
      </c>
      <c r="C1721" s="1" t="s">
        <v>36</v>
      </c>
      <c r="D1721" s="1" t="s">
        <v>37</v>
      </c>
      <c r="E1721" s="1" t="s">
        <v>76</v>
      </c>
      <c r="F1721" s="1" t="s">
        <v>127</v>
      </c>
      <c r="G1721" s="1" t="s">
        <v>74</v>
      </c>
      <c r="H1721" s="2">
        <v>45310</v>
      </c>
      <c r="I1721" s="1" t="s">
        <v>66</v>
      </c>
      <c r="J1721" s="1" t="s">
        <v>1119</v>
      </c>
      <c r="K1721" s="1">
        <v>5</v>
      </c>
      <c r="L1721" s="1" t="s">
        <v>1768</v>
      </c>
      <c r="M1721" s="1">
        <v>4</v>
      </c>
      <c r="N1721" s="1">
        <v>648</v>
      </c>
      <c r="O1721" s="1">
        <v>60</v>
      </c>
      <c r="P1721" s="2">
        <v>45550</v>
      </c>
      <c r="Q1721" s="1"/>
    </row>
    <row r="1722" spans="1:17" x14ac:dyDescent="0.35">
      <c r="A1722" s="1" t="s">
        <v>1806</v>
      </c>
      <c r="B1722" s="1" t="s">
        <v>78</v>
      </c>
      <c r="C1722" s="1" t="s">
        <v>79</v>
      </c>
      <c r="D1722" s="1" t="s">
        <v>80</v>
      </c>
      <c r="E1722" s="1" t="s">
        <v>64</v>
      </c>
      <c r="F1722" s="1" t="s">
        <v>127</v>
      </c>
      <c r="G1722" s="1" t="s">
        <v>39</v>
      </c>
      <c r="H1722" s="2">
        <v>45411</v>
      </c>
      <c r="I1722" s="1" t="s">
        <v>49</v>
      </c>
      <c r="J1722" s="1" t="s">
        <v>1119</v>
      </c>
      <c r="K1722" s="1">
        <v>5</v>
      </c>
      <c r="L1722" s="1" t="s">
        <v>1768</v>
      </c>
      <c r="M1722" s="1">
        <v>4</v>
      </c>
      <c r="N1722" s="1">
        <v>379</v>
      </c>
      <c r="O1722" s="1">
        <v>20</v>
      </c>
      <c r="P1722" s="2">
        <v>45691</v>
      </c>
      <c r="Q1722" s="1"/>
    </row>
    <row r="1723" spans="1:17" x14ac:dyDescent="0.35">
      <c r="A1723" s="1" t="s">
        <v>1807</v>
      </c>
      <c r="B1723" s="1" t="s">
        <v>41</v>
      </c>
      <c r="C1723" s="1" t="s">
        <v>42</v>
      </c>
      <c r="D1723" s="1" t="s">
        <v>43</v>
      </c>
      <c r="E1723" s="1" t="s">
        <v>23</v>
      </c>
      <c r="F1723" s="1" t="s">
        <v>127</v>
      </c>
      <c r="G1723" s="1" t="s">
        <v>48</v>
      </c>
      <c r="H1723" s="2">
        <v>45398</v>
      </c>
      <c r="I1723" s="1" t="s">
        <v>66</v>
      </c>
      <c r="J1723" s="1" t="s">
        <v>1119</v>
      </c>
      <c r="K1723" s="1">
        <v>5</v>
      </c>
      <c r="L1723" s="1" t="s">
        <v>1768</v>
      </c>
      <c r="M1723" s="1">
        <v>4</v>
      </c>
      <c r="N1723" s="1">
        <v>428</v>
      </c>
      <c r="O1723" s="1">
        <v>50</v>
      </c>
      <c r="P1723" s="2">
        <v>45616</v>
      </c>
      <c r="Q1723" s="1"/>
    </row>
    <row r="1724" spans="1:17" x14ac:dyDescent="0.35">
      <c r="A1724" s="1" t="s">
        <v>1808</v>
      </c>
      <c r="B1724" s="1" t="s">
        <v>20</v>
      </c>
      <c r="C1724" s="1" t="s">
        <v>21</v>
      </c>
      <c r="D1724" s="1" t="s">
        <v>22</v>
      </c>
      <c r="E1724" s="1" t="s">
        <v>54</v>
      </c>
      <c r="F1724" s="1" t="s">
        <v>127</v>
      </c>
      <c r="G1724" s="1" t="s">
        <v>39</v>
      </c>
      <c r="H1724" s="2">
        <v>45399</v>
      </c>
      <c r="I1724" s="1" t="s">
        <v>26</v>
      </c>
      <c r="J1724" s="1" t="s">
        <v>1119</v>
      </c>
      <c r="K1724" s="1">
        <v>5</v>
      </c>
      <c r="L1724" s="1" t="s">
        <v>1768</v>
      </c>
      <c r="M1724" s="1">
        <v>4</v>
      </c>
      <c r="N1724" s="1">
        <v>238</v>
      </c>
      <c r="O1724" s="1">
        <v>10</v>
      </c>
      <c r="P1724" s="2">
        <v>45686</v>
      </c>
      <c r="Q1724" s="1"/>
    </row>
    <row r="1725" spans="1:17" x14ac:dyDescent="0.35">
      <c r="A1725" s="1" t="s">
        <v>1809</v>
      </c>
      <c r="B1725" s="1" t="s">
        <v>51</v>
      </c>
      <c r="C1725" s="1" t="s">
        <v>52</v>
      </c>
      <c r="D1725" s="1" t="s">
        <v>53</v>
      </c>
      <c r="E1725" s="1" t="s">
        <v>32</v>
      </c>
      <c r="F1725" s="1" t="s">
        <v>127</v>
      </c>
      <c r="G1725" s="1" t="s">
        <v>59</v>
      </c>
      <c r="H1725" s="2">
        <v>45368</v>
      </c>
      <c r="I1725" s="1" t="s">
        <v>66</v>
      </c>
      <c r="J1725" s="1" t="s">
        <v>1119</v>
      </c>
      <c r="K1725" s="1">
        <v>5</v>
      </c>
      <c r="L1725" s="1" t="s">
        <v>1768</v>
      </c>
      <c r="M1725" s="1">
        <v>4</v>
      </c>
      <c r="N1725" s="1">
        <v>396</v>
      </c>
      <c r="O1725" s="1">
        <v>30</v>
      </c>
      <c r="P1725" s="2">
        <v>45568</v>
      </c>
      <c r="Q1725" s="1"/>
    </row>
    <row r="1726" spans="1:17" x14ac:dyDescent="0.35">
      <c r="A1726" s="1" t="s">
        <v>1810</v>
      </c>
      <c r="B1726" s="1" t="s">
        <v>61</v>
      </c>
      <c r="C1726" s="1" t="s">
        <v>62</v>
      </c>
      <c r="D1726" s="1" t="s">
        <v>63</v>
      </c>
      <c r="E1726" s="1" t="s">
        <v>76</v>
      </c>
      <c r="F1726" s="1" t="s">
        <v>127</v>
      </c>
      <c r="G1726" s="1" t="s">
        <v>25</v>
      </c>
      <c r="H1726" s="2">
        <v>45403</v>
      </c>
      <c r="I1726" s="1" t="s">
        <v>26</v>
      </c>
      <c r="J1726" s="1" t="s">
        <v>1119</v>
      </c>
      <c r="K1726" s="1">
        <v>5</v>
      </c>
      <c r="L1726" s="1" t="s">
        <v>1768</v>
      </c>
      <c r="M1726" s="1">
        <v>4</v>
      </c>
      <c r="N1726" s="1">
        <v>559</v>
      </c>
      <c r="O1726" s="1">
        <v>90</v>
      </c>
      <c r="P1726" s="2">
        <v>45425</v>
      </c>
      <c r="Q1726" s="1"/>
    </row>
    <row r="1727" spans="1:17" x14ac:dyDescent="0.35">
      <c r="A1727" s="1" t="s">
        <v>1811</v>
      </c>
      <c r="B1727" s="1" t="s">
        <v>35</v>
      </c>
      <c r="C1727" s="1" t="s">
        <v>36</v>
      </c>
      <c r="D1727" s="1" t="s">
        <v>37</v>
      </c>
      <c r="E1727" s="1" t="s">
        <v>84</v>
      </c>
      <c r="F1727" s="1" t="s">
        <v>127</v>
      </c>
      <c r="G1727" s="1" t="s">
        <v>39</v>
      </c>
      <c r="H1727" s="2">
        <v>45395</v>
      </c>
      <c r="I1727" s="1" t="s">
        <v>26</v>
      </c>
      <c r="J1727" s="1" t="s">
        <v>1119</v>
      </c>
      <c r="K1727" s="1">
        <v>5</v>
      </c>
      <c r="L1727" s="1" t="s">
        <v>1768</v>
      </c>
      <c r="M1727" s="1">
        <v>4</v>
      </c>
      <c r="N1727" s="1">
        <v>845</v>
      </c>
      <c r="O1727" s="1">
        <v>40</v>
      </c>
      <c r="P1727" s="2">
        <v>45597</v>
      </c>
      <c r="Q1727" s="1"/>
    </row>
    <row r="1728" spans="1:17" x14ac:dyDescent="0.35">
      <c r="A1728" s="1" t="s">
        <v>1812</v>
      </c>
      <c r="B1728" s="1" t="s">
        <v>78</v>
      </c>
      <c r="C1728" s="1" t="s">
        <v>79</v>
      </c>
      <c r="D1728" s="1" t="s">
        <v>80</v>
      </c>
      <c r="E1728" s="1" t="s">
        <v>84</v>
      </c>
      <c r="F1728" s="1" t="s">
        <v>127</v>
      </c>
      <c r="G1728" s="1" t="s">
        <v>48</v>
      </c>
      <c r="H1728" s="2">
        <v>45351</v>
      </c>
      <c r="I1728" s="1" t="s">
        <v>66</v>
      </c>
      <c r="J1728" s="1" t="s">
        <v>1119</v>
      </c>
      <c r="K1728" s="1">
        <v>5</v>
      </c>
      <c r="L1728" s="1" t="s">
        <v>1768</v>
      </c>
      <c r="M1728" s="1">
        <v>4</v>
      </c>
      <c r="N1728" s="1">
        <v>776</v>
      </c>
      <c r="O1728" s="1">
        <v>40</v>
      </c>
      <c r="P1728" s="2">
        <v>45536</v>
      </c>
      <c r="Q1728" s="1"/>
    </row>
    <row r="1729" spans="1:17" x14ac:dyDescent="0.35">
      <c r="A1729" s="1" t="s">
        <v>1813</v>
      </c>
      <c r="B1729" s="1" t="s">
        <v>61</v>
      </c>
      <c r="C1729" s="1" t="s">
        <v>62</v>
      </c>
      <c r="D1729" s="1" t="s">
        <v>63</v>
      </c>
      <c r="E1729" s="1" t="s">
        <v>47</v>
      </c>
      <c r="F1729" s="1" t="s">
        <v>127</v>
      </c>
      <c r="G1729" s="1" t="s">
        <v>33</v>
      </c>
      <c r="H1729" s="2">
        <v>45409</v>
      </c>
      <c r="I1729" s="1" t="s">
        <v>26</v>
      </c>
      <c r="J1729" s="1" t="s">
        <v>1119</v>
      </c>
      <c r="K1729" s="1">
        <v>5</v>
      </c>
      <c r="L1729" s="1" t="s">
        <v>1768</v>
      </c>
      <c r="M1729" s="1">
        <v>4</v>
      </c>
      <c r="N1729" s="1">
        <v>1100</v>
      </c>
      <c r="O1729" s="1">
        <v>40</v>
      </c>
      <c r="P1729" s="2">
        <v>45576</v>
      </c>
      <c r="Q1729" s="1"/>
    </row>
    <row r="1730" spans="1:17" x14ac:dyDescent="0.35">
      <c r="A1730" s="1" t="s">
        <v>1814</v>
      </c>
      <c r="B1730" s="1" t="s">
        <v>20</v>
      </c>
      <c r="C1730" s="1" t="s">
        <v>21</v>
      </c>
      <c r="D1730" s="1" t="s">
        <v>22</v>
      </c>
      <c r="E1730" s="1" t="s">
        <v>47</v>
      </c>
      <c r="F1730" s="1" t="s">
        <v>127</v>
      </c>
      <c r="G1730" s="1" t="s">
        <v>39</v>
      </c>
      <c r="H1730" s="2">
        <v>45357</v>
      </c>
      <c r="I1730" s="1" t="s">
        <v>66</v>
      </c>
      <c r="J1730" s="1" t="s">
        <v>1119</v>
      </c>
      <c r="K1730" s="1">
        <v>5</v>
      </c>
      <c r="L1730" s="1" t="s">
        <v>1768</v>
      </c>
      <c r="M1730" s="1">
        <v>4</v>
      </c>
      <c r="N1730" s="1">
        <v>398</v>
      </c>
      <c r="O1730" s="1">
        <v>10</v>
      </c>
      <c r="P1730" s="2">
        <v>45431</v>
      </c>
      <c r="Q1730" s="1"/>
    </row>
    <row r="1731" spans="1:17" x14ac:dyDescent="0.35">
      <c r="A1731" s="1" t="s">
        <v>1815</v>
      </c>
      <c r="B1731" s="1" t="s">
        <v>41</v>
      </c>
      <c r="C1731" s="1" t="s">
        <v>42</v>
      </c>
      <c r="D1731" s="1" t="s">
        <v>43</v>
      </c>
      <c r="E1731" s="1" t="s">
        <v>76</v>
      </c>
      <c r="F1731" s="1" t="s">
        <v>127</v>
      </c>
      <c r="G1731" s="1" t="s">
        <v>59</v>
      </c>
      <c r="H1731" s="2">
        <v>45306</v>
      </c>
      <c r="I1731" s="1" t="s">
        <v>66</v>
      </c>
      <c r="J1731" s="1" t="s">
        <v>1119</v>
      </c>
      <c r="K1731" s="1">
        <v>5</v>
      </c>
      <c r="L1731" s="1" t="s">
        <v>1768</v>
      </c>
      <c r="M1731" s="1">
        <v>4</v>
      </c>
      <c r="N1731" s="1">
        <v>779</v>
      </c>
      <c r="O1731" s="1">
        <v>40</v>
      </c>
      <c r="P1731" s="2">
        <v>45362</v>
      </c>
      <c r="Q1731" s="1"/>
    </row>
    <row r="1732" spans="1:17" x14ac:dyDescent="0.35">
      <c r="A1732" s="1" t="s">
        <v>1816</v>
      </c>
      <c r="B1732" s="1" t="s">
        <v>20</v>
      </c>
      <c r="C1732" s="1" t="s">
        <v>21</v>
      </c>
      <c r="D1732" s="1" t="s">
        <v>22</v>
      </c>
      <c r="E1732" s="1" t="s">
        <v>44</v>
      </c>
      <c r="F1732" s="1" t="s">
        <v>127</v>
      </c>
      <c r="G1732" s="1" t="s">
        <v>59</v>
      </c>
      <c r="H1732" s="2">
        <v>45364</v>
      </c>
      <c r="I1732" s="1" t="s">
        <v>66</v>
      </c>
      <c r="J1732" s="1" t="s">
        <v>1119</v>
      </c>
      <c r="K1732" s="1">
        <v>5</v>
      </c>
      <c r="L1732" s="1" t="s">
        <v>1768</v>
      </c>
      <c r="M1732" s="1">
        <v>4</v>
      </c>
      <c r="N1732" s="1">
        <v>742</v>
      </c>
      <c r="O1732" s="1">
        <v>60</v>
      </c>
      <c r="P1732" s="2">
        <v>45486</v>
      </c>
      <c r="Q1732" s="1"/>
    </row>
    <row r="1733" spans="1:17" x14ac:dyDescent="0.35">
      <c r="A1733" s="1" t="s">
        <v>1817</v>
      </c>
      <c r="B1733" s="1" t="s">
        <v>35</v>
      </c>
      <c r="C1733" s="1" t="s">
        <v>36</v>
      </c>
      <c r="D1733" s="1" t="s">
        <v>37</v>
      </c>
      <c r="E1733" s="1" t="s">
        <v>54</v>
      </c>
      <c r="F1733" s="1" t="s">
        <v>127</v>
      </c>
      <c r="G1733" s="1" t="s">
        <v>48</v>
      </c>
      <c r="H1733" s="2">
        <v>45385</v>
      </c>
      <c r="I1733" s="1" t="s">
        <v>26</v>
      </c>
      <c r="J1733" s="1" t="s">
        <v>1119</v>
      </c>
      <c r="K1733" s="1">
        <v>5</v>
      </c>
      <c r="L1733" s="1" t="s">
        <v>1768</v>
      </c>
      <c r="M1733" s="1">
        <v>4</v>
      </c>
      <c r="N1733" s="1">
        <v>396</v>
      </c>
      <c r="O1733" s="1">
        <v>60</v>
      </c>
      <c r="P1733" s="2">
        <v>45621</v>
      </c>
      <c r="Q1733" s="1"/>
    </row>
    <row r="1734" spans="1:17" x14ac:dyDescent="0.35">
      <c r="A1734" s="1" t="s">
        <v>1818</v>
      </c>
      <c r="B1734" s="1" t="s">
        <v>35</v>
      </c>
      <c r="C1734" s="1" t="s">
        <v>36</v>
      </c>
      <c r="D1734" s="1" t="s">
        <v>37</v>
      </c>
      <c r="E1734" s="1" t="s">
        <v>103</v>
      </c>
      <c r="F1734" s="1" t="s">
        <v>127</v>
      </c>
      <c r="G1734" s="1" t="s">
        <v>74</v>
      </c>
      <c r="H1734" s="2">
        <v>45388</v>
      </c>
      <c r="I1734" s="1" t="s">
        <v>26</v>
      </c>
      <c r="J1734" s="1" t="s">
        <v>1119</v>
      </c>
      <c r="K1734" s="1">
        <v>5</v>
      </c>
      <c r="L1734" s="1" t="s">
        <v>1768</v>
      </c>
      <c r="M1734" s="1">
        <v>4</v>
      </c>
      <c r="N1734" s="1">
        <v>1128</v>
      </c>
      <c r="O1734" s="1">
        <v>60</v>
      </c>
      <c r="P1734" s="2">
        <v>45733</v>
      </c>
      <c r="Q1734" s="1"/>
    </row>
    <row r="1735" spans="1:17" x14ac:dyDescent="0.35">
      <c r="A1735" s="1" t="s">
        <v>1819</v>
      </c>
      <c r="B1735" s="1" t="s">
        <v>41</v>
      </c>
      <c r="C1735" s="1" t="s">
        <v>42</v>
      </c>
      <c r="D1735" s="1" t="s">
        <v>43</v>
      </c>
      <c r="E1735" s="1" t="s">
        <v>47</v>
      </c>
      <c r="F1735" s="1" t="s">
        <v>127</v>
      </c>
      <c r="G1735" s="1" t="s">
        <v>74</v>
      </c>
      <c r="H1735" s="2">
        <v>45316</v>
      </c>
      <c r="I1735" s="1" t="s">
        <v>66</v>
      </c>
      <c r="J1735" s="1" t="s">
        <v>1119</v>
      </c>
      <c r="K1735" s="1">
        <v>5</v>
      </c>
      <c r="L1735" s="1" t="s">
        <v>1768</v>
      </c>
      <c r="M1735" s="1">
        <v>4</v>
      </c>
      <c r="N1735" s="1">
        <v>525</v>
      </c>
      <c r="O1735" s="1">
        <v>20</v>
      </c>
      <c r="P1735" s="2">
        <v>45425</v>
      </c>
      <c r="Q1735" s="1"/>
    </row>
    <row r="1736" spans="1:17" x14ac:dyDescent="0.35">
      <c r="A1736" s="1" t="s">
        <v>1820</v>
      </c>
      <c r="B1736" s="1" t="s">
        <v>61</v>
      </c>
      <c r="C1736" s="1" t="s">
        <v>62</v>
      </c>
      <c r="D1736" s="1" t="s">
        <v>63</v>
      </c>
      <c r="E1736" s="1" t="s">
        <v>76</v>
      </c>
      <c r="F1736" s="1" t="s">
        <v>127</v>
      </c>
      <c r="G1736" s="1" t="s">
        <v>48</v>
      </c>
      <c r="H1736" s="2">
        <v>45340</v>
      </c>
      <c r="I1736" s="1" t="s">
        <v>26</v>
      </c>
      <c r="J1736" s="1" t="s">
        <v>1119</v>
      </c>
      <c r="K1736" s="1">
        <v>5</v>
      </c>
      <c r="L1736" s="1" t="s">
        <v>1768</v>
      </c>
      <c r="M1736" s="1">
        <v>4</v>
      </c>
      <c r="N1736" s="1">
        <v>1157</v>
      </c>
      <c r="O1736" s="1">
        <v>100</v>
      </c>
      <c r="P1736" s="2">
        <v>45540</v>
      </c>
      <c r="Q1736" s="1"/>
    </row>
    <row r="1737" spans="1:17" x14ac:dyDescent="0.35">
      <c r="A1737" s="1" t="s">
        <v>1821</v>
      </c>
      <c r="B1737" s="1" t="s">
        <v>41</v>
      </c>
      <c r="C1737" s="1" t="s">
        <v>42</v>
      </c>
      <c r="D1737" s="1" t="s">
        <v>43</v>
      </c>
      <c r="E1737" s="1" t="s">
        <v>68</v>
      </c>
      <c r="F1737" s="1" t="s">
        <v>127</v>
      </c>
      <c r="G1737" s="1" t="s">
        <v>39</v>
      </c>
      <c r="H1737" s="2">
        <v>45418</v>
      </c>
      <c r="I1737" s="1" t="s">
        <v>66</v>
      </c>
      <c r="J1737" s="1" t="s">
        <v>1119</v>
      </c>
      <c r="K1737" s="1">
        <v>5</v>
      </c>
      <c r="L1737" s="1" t="s">
        <v>1768</v>
      </c>
      <c r="M1737" s="1">
        <v>4</v>
      </c>
      <c r="N1737" s="1">
        <v>1102</v>
      </c>
      <c r="O1737" s="1">
        <v>50</v>
      </c>
      <c r="P1737" s="2">
        <v>45478</v>
      </c>
      <c r="Q1737" s="1"/>
    </row>
    <row r="1738" spans="1:17" x14ac:dyDescent="0.35">
      <c r="A1738" s="1" t="s">
        <v>1822</v>
      </c>
      <c r="B1738" s="1" t="s">
        <v>78</v>
      </c>
      <c r="C1738" s="1" t="s">
        <v>79</v>
      </c>
      <c r="D1738" s="1" t="s">
        <v>80</v>
      </c>
      <c r="E1738" s="1" t="s">
        <v>47</v>
      </c>
      <c r="F1738" s="1" t="s">
        <v>127</v>
      </c>
      <c r="G1738" s="1" t="s">
        <v>33</v>
      </c>
      <c r="H1738" s="2">
        <v>45417</v>
      </c>
      <c r="I1738" s="1" t="s">
        <v>26</v>
      </c>
      <c r="J1738" s="1" t="s">
        <v>1119</v>
      </c>
      <c r="K1738" s="1">
        <v>5</v>
      </c>
      <c r="L1738" s="1" t="s">
        <v>1768</v>
      </c>
      <c r="M1738" s="1">
        <v>4</v>
      </c>
      <c r="N1738" s="1">
        <v>1057</v>
      </c>
      <c r="O1738" s="1">
        <v>20</v>
      </c>
      <c r="P1738" s="2">
        <v>45512</v>
      </c>
      <c r="Q1738" s="1"/>
    </row>
    <row r="1739" spans="1:17" x14ac:dyDescent="0.35">
      <c r="A1739" s="1" t="s">
        <v>1823</v>
      </c>
      <c r="B1739" s="1" t="s">
        <v>35</v>
      </c>
      <c r="C1739" s="1" t="s">
        <v>36</v>
      </c>
      <c r="D1739" s="1" t="s">
        <v>37</v>
      </c>
      <c r="E1739" s="1" t="s">
        <v>47</v>
      </c>
      <c r="F1739" s="1" t="s">
        <v>127</v>
      </c>
      <c r="G1739" s="1" t="s">
        <v>85</v>
      </c>
      <c r="H1739" s="2">
        <v>45405</v>
      </c>
      <c r="I1739" s="1" t="s">
        <v>26</v>
      </c>
      <c r="J1739" s="1" t="s">
        <v>1119</v>
      </c>
      <c r="K1739" s="1">
        <v>5</v>
      </c>
      <c r="L1739" s="1" t="s">
        <v>1768</v>
      </c>
      <c r="M1739" s="1">
        <v>4</v>
      </c>
      <c r="N1739" s="1">
        <v>595</v>
      </c>
      <c r="O1739" s="1">
        <v>60</v>
      </c>
      <c r="P1739" s="2">
        <v>45733</v>
      </c>
      <c r="Q1739" s="1"/>
    </row>
    <row r="1740" spans="1:17" x14ac:dyDescent="0.35">
      <c r="A1740" s="1" t="s">
        <v>1824</v>
      </c>
      <c r="B1740" s="1" t="s">
        <v>78</v>
      </c>
      <c r="C1740" s="1" t="s">
        <v>79</v>
      </c>
      <c r="D1740" s="1" t="s">
        <v>80</v>
      </c>
      <c r="E1740" s="1" t="s">
        <v>38</v>
      </c>
      <c r="F1740" s="1" t="s">
        <v>127</v>
      </c>
      <c r="G1740" s="1" t="s">
        <v>39</v>
      </c>
      <c r="H1740" s="2">
        <v>45406</v>
      </c>
      <c r="I1740" s="1" t="s">
        <v>26</v>
      </c>
      <c r="J1740" s="1" t="s">
        <v>1119</v>
      </c>
      <c r="K1740" s="1">
        <v>5</v>
      </c>
      <c r="L1740" s="1" t="s">
        <v>1768</v>
      </c>
      <c r="M1740" s="1">
        <v>4</v>
      </c>
      <c r="N1740" s="1">
        <v>690</v>
      </c>
      <c r="O1740" s="1">
        <v>10</v>
      </c>
      <c r="P1740" s="2">
        <v>45549</v>
      </c>
      <c r="Q1740" s="1"/>
    </row>
    <row r="1741" spans="1:17" x14ac:dyDescent="0.35">
      <c r="A1741" s="1" t="s">
        <v>1825</v>
      </c>
      <c r="B1741" s="1" t="s">
        <v>35</v>
      </c>
      <c r="C1741" s="1" t="s">
        <v>36</v>
      </c>
      <c r="D1741" s="1" t="s">
        <v>37</v>
      </c>
      <c r="E1741" s="1" t="s">
        <v>54</v>
      </c>
      <c r="F1741" s="1" t="s">
        <v>127</v>
      </c>
      <c r="G1741" s="1" t="s">
        <v>25</v>
      </c>
      <c r="H1741" s="2">
        <v>45417</v>
      </c>
      <c r="I1741" s="1" t="s">
        <v>26</v>
      </c>
      <c r="J1741" s="1" t="s">
        <v>1119</v>
      </c>
      <c r="K1741" s="1">
        <v>5</v>
      </c>
      <c r="L1741" s="1" t="s">
        <v>1768</v>
      </c>
      <c r="M1741" s="1">
        <v>4</v>
      </c>
      <c r="N1741" s="1">
        <v>1133</v>
      </c>
      <c r="O1741" s="1">
        <v>20</v>
      </c>
      <c r="P1741" s="2">
        <v>45681</v>
      </c>
      <c r="Q1741" s="1"/>
    </row>
    <row r="1742" spans="1:17" x14ac:dyDescent="0.35">
      <c r="A1742" s="1" t="s">
        <v>1826</v>
      </c>
      <c r="B1742" s="1" t="s">
        <v>41</v>
      </c>
      <c r="C1742" s="1" t="s">
        <v>42</v>
      </c>
      <c r="D1742" s="1" t="s">
        <v>43</v>
      </c>
      <c r="E1742" s="1" t="s">
        <v>38</v>
      </c>
      <c r="F1742" s="1" t="s">
        <v>127</v>
      </c>
      <c r="G1742" s="1" t="s">
        <v>48</v>
      </c>
      <c r="H1742" s="2">
        <v>45321</v>
      </c>
      <c r="I1742" s="1" t="s">
        <v>49</v>
      </c>
      <c r="J1742" s="1" t="s">
        <v>1119</v>
      </c>
      <c r="K1742" s="1">
        <v>5</v>
      </c>
      <c r="L1742" s="1" t="s">
        <v>1768</v>
      </c>
      <c r="M1742" s="1">
        <v>4</v>
      </c>
      <c r="N1742" s="1">
        <v>507</v>
      </c>
      <c r="O1742" s="1">
        <v>40</v>
      </c>
      <c r="P1742" s="2">
        <v>45646</v>
      </c>
      <c r="Q1742" s="1"/>
    </row>
    <row r="1743" spans="1:17" x14ac:dyDescent="0.35">
      <c r="A1743" s="1" t="s">
        <v>1827</v>
      </c>
      <c r="B1743" s="1" t="s">
        <v>35</v>
      </c>
      <c r="C1743" s="1" t="s">
        <v>36</v>
      </c>
      <c r="D1743" s="1" t="s">
        <v>37</v>
      </c>
      <c r="E1743" s="1" t="s">
        <v>32</v>
      </c>
      <c r="F1743" s="1" t="s">
        <v>127</v>
      </c>
      <c r="G1743" s="1" t="s">
        <v>48</v>
      </c>
      <c r="H1743" s="2">
        <v>45426</v>
      </c>
      <c r="I1743" s="1" t="s">
        <v>26</v>
      </c>
      <c r="J1743" s="1" t="s">
        <v>1119</v>
      </c>
      <c r="K1743" s="1">
        <v>5</v>
      </c>
      <c r="L1743" s="1" t="s">
        <v>1768</v>
      </c>
      <c r="M1743" s="1">
        <v>4</v>
      </c>
      <c r="N1743" s="1">
        <v>1059</v>
      </c>
      <c r="O1743" s="1">
        <v>100</v>
      </c>
      <c r="P1743" s="2">
        <v>45747</v>
      </c>
      <c r="Q1743" s="1"/>
    </row>
    <row r="1744" spans="1:17" x14ac:dyDescent="0.35">
      <c r="A1744" s="1" t="s">
        <v>1828</v>
      </c>
      <c r="B1744" s="1" t="s">
        <v>51</v>
      </c>
      <c r="C1744" s="1" t="s">
        <v>52</v>
      </c>
      <c r="D1744" s="1" t="s">
        <v>53</v>
      </c>
      <c r="E1744" s="1" t="s">
        <v>54</v>
      </c>
      <c r="F1744" s="1" t="s">
        <v>127</v>
      </c>
      <c r="G1744" s="1" t="s">
        <v>39</v>
      </c>
      <c r="H1744" s="2">
        <v>45341</v>
      </c>
      <c r="I1744" s="1" t="s">
        <v>66</v>
      </c>
      <c r="J1744" s="1" t="s">
        <v>1119</v>
      </c>
      <c r="K1744" s="1">
        <v>5</v>
      </c>
      <c r="L1744" s="1" t="s">
        <v>1768</v>
      </c>
      <c r="M1744" s="1">
        <v>4</v>
      </c>
      <c r="N1744" s="1">
        <v>288</v>
      </c>
      <c r="O1744" s="1">
        <v>30</v>
      </c>
      <c r="P1744" s="2">
        <v>45638</v>
      </c>
      <c r="Q1744" s="1"/>
    </row>
    <row r="1745" spans="1:17" x14ac:dyDescent="0.35">
      <c r="A1745" s="1" t="s">
        <v>1829</v>
      </c>
      <c r="B1745" s="1" t="s">
        <v>20</v>
      </c>
      <c r="C1745" s="1" t="s">
        <v>21</v>
      </c>
      <c r="D1745" s="1" t="s">
        <v>22</v>
      </c>
      <c r="E1745" s="1" t="s">
        <v>44</v>
      </c>
      <c r="F1745" s="1" t="s">
        <v>127</v>
      </c>
      <c r="G1745" s="1" t="s">
        <v>48</v>
      </c>
      <c r="H1745" s="2">
        <v>45424</v>
      </c>
      <c r="I1745" s="1" t="s">
        <v>66</v>
      </c>
      <c r="J1745" s="1" t="s">
        <v>1119</v>
      </c>
      <c r="K1745" s="1">
        <v>5</v>
      </c>
      <c r="L1745" s="1" t="s">
        <v>1768</v>
      </c>
      <c r="M1745" s="1">
        <v>4</v>
      </c>
      <c r="N1745" s="1">
        <v>595</v>
      </c>
      <c r="O1745" s="1">
        <v>60</v>
      </c>
      <c r="P1745" s="2">
        <v>45543</v>
      </c>
      <c r="Q1745" s="1"/>
    </row>
    <row r="1746" spans="1:17" x14ac:dyDescent="0.35">
      <c r="A1746" s="1" t="s">
        <v>1830</v>
      </c>
      <c r="B1746" s="1" t="s">
        <v>20</v>
      </c>
      <c r="C1746" s="1" t="s">
        <v>21</v>
      </c>
      <c r="D1746" s="1" t="s">
        <v>22</v>
      </c>
      <c r="E1746" s="1" t="s">
        <v>44</v>
      </c>
      <c r="F1746" s="1" t="s">
        <v>127</v>
      </c>
      <c r="G1746" s="1" t="s">
        <v>85</v>
      </c>
      <c r="H1746" s="2">
        <v>45443</v>
      </c>
      <c r="I1746" s="1" t="s">
        <v>49</v>
      </c>
      <c r="J1746" s="1" t="s">
        <v>1119</v>
      </c>
      <c r="K1746" s="1">
        <v>5</v>
      </c>
      <c r="L1746" s="1" t="s">
        <v>1768</v>
      </c>
      <c r="M1746" s="1">
        <v>4</v>
      </c>
      <c r="N1746" s="1">
        <v>335</v>
      </c>
      <c r="O1746" s="1">
        <v>40</v>
      </c>
      <c r="P1746" s="2">
        <v>45696</v>
      </c>
      <c r="Q1746" s="1"/>
    </row>
    <row r="1747" spans="1:17" x14ac:dyDescent="0.35">
      <c r="A1747" s="1" t="s">
        <v>1831</v>
      </c>
      <c r="B1747" s="1" t="s">
        <v>35</v>
      </c>
      <c r="C1747" s="1" t="s">
        <v>36</v>
      </c>
      <c r="D1747" s="1" t="s">
        <v>37</v>
      </c>
      <c r="E1747" s="1" t="s">
        <v>103</v>
      </c>
      <c r="F1747" s="1" t="s">
        <v>127</v>
      </c>
      <c r="G1747" s="1" t="s">
        <v>85</v>
      </c>
      <c r="H1747" s="2">
        <v>45414</v>
      </c>
      <c r="I1747" s="1" t="s">
        <v>66</v>
      </c>
      <c r="J1747" s="1" t="s">
        <v>1119</v>
      </c>
      <c r="K1747" s="1">
        <v>5</v>
      </c>
      <c r="L1747" s="1" t="s">
        <v>1768</v>
      </c>
      <c r="M1747" s="1">
        <v>4</v>
      </c>
      <c r="N1747" s="1">
        <v>314</v>
      </c>
      <c r="O1747" s="1">
        <v>80</v>
      </c>
      <c r="P1747" s="2">
        <v>45523</v>
      </c>
      <c r="Q1747" s="1"/>
    </row>
    <row r="1748" spans="1:17" x14ac:dyDescent="0.35">
      <c r="A1748" s="1" t="s">
        <v>1832</v>
      </c>
      <c r="B1748" s="1" t="s">
        <v>61</v>
      </c>
      <c r="C1748" s="1" t="s">
        <v>62</v>
      </c>
      <c r="D1748" s="1" t="s">
        <v>63</v>
      </c>
      <c r="E1748" s="1" t="s">
        <v>47</v>
      </c>
      <c r="F1748" s="1" t="s">
        <v>127</v>
      </c>
      <c r="G1748" s="1" t="s">
        <v>48</v>
      </c>
      <c r="H1748" s="2">
        <v>45313</v>
      </c>
      <c r="I1748" s="1" t="s">
        <v>26</v>
      </c>
      <c r="J1748" s="1" t="s">
        <v>1119</v>
      </c>
      <c r="K1748" s="1">
        <v>5</v>
      </c>
      <c r="L1748" s="1" t="s">
        <v>1768</v>
      </c>
      <c r="M1748" s="1">
        <v>4</v>
      </c>
      <c r="N1748" s="1">
        <v>1031</v>
      </c>
      <c r="O1748" s="1">
        <v>30</v>
      </c>
      <c r="P1748" s="2">
        <v>45378</v>
      </c>
      <c r="Q1748" s="1"/>
    </row>
    <row r="1749" spans="1:17" x14ac:dyDescent="0.35">
      <c r="A1749" s="1" t="s">
        <v>1833</v>
      </c>
      <c r="B1749" s="1" t="s">
        <v>20</v>
      </c>
      <c r="C1749" s="1" t="s">
        <v>21</v>
      </c>
      <c r="D1749" s="1" t="s">
        <v>22</v>
      </c>
      <c r="E1749" s="1" t="s">
        <v>54</v>
      </c>
      <c r="F1749" s="1" t="s">
        <v>127</v>
      </c>
      <c r="G1749" s="1" t="s">
        <v>48</v>
      </c>
      <c r="H1749" s="2">
        <v>45363</v>
      </c>
      <c r="I1749" s="1" t="s">
        <v>66</v>
      </c>
      <c r="J1749" s="1" t="s">
        <v>1119</v>
      </c>
      <c r="K1749" s="1">
        <v>5</v>
      </c>
      <c r="L1749" s="1" t="s">
        <v>1768</v>
      </c>
      <c r="M1749" s="1">
        <v>4</v>
      </c>
      <c r="N1749" s="1">
        <v>219</v>
      </c>
      <c r="O1749" s="1">
        <v>40</v>
      </c>
      <c r="P1749" s="2">
        <v>45509</v>
      </c>
      <c r="Q1749" s="1"/>
    </row>
    <row r="1750" spans="1:17" x14ac:dyDescent="0.35">
      <c r="A1750" s="1" t="s">
        <v>1834</v>
      </c>
      <c r="B1750" s="1" t="s">
        <v>71</v>
      </c>
      <c r="C1750" s="1" t="s">
        <v>72</v>
      </c>
      <c r="D1750" s="1" t="s">
        <v>73</v>
      </c>
      <c r="E1750" s="1" t="s">
        <v>47</v>
      </c>
      <c r="F1750" s="1" t="s">
        <v>127</v>
      </c>
      <c r="G1750" s="1" t="s">
        <v>74</v>
      </c>
      <c r="H1750" s="2">
        <v>45346</v>
      </c>
      <c r="I1750" s="1" t="s">
        <v>66</v>
      </c>
      <c r="J1750" s="1" t="s">
        <v>1119</v>
      </c>
      <c r="K1750" s="1">
        <v>5</v>
      </c>
      <c r="L1750" s="1" t="s">
        <v>1768</v>
      </c>
      <c r="M1750" s="1">
        <v>4</v>
      </c>
      <c r="N1750" s="1">
        <v>878</v>
      </c>
      <c r="O1750" s="1">
        <v>40</v>
      </c>
      <c r="P1750" s="2">
        <v>45703</v>
      </c>
      <c r="Q1750" s="1"/>
    </row>
    <row r="1751" spans="1:17" x14ac:dyDescent="0.35">
      <c r="A1751" s="1" t="s">
        <v>1835</v>
      </c>
      <c r="B1751" s="1" t="s">
        <v>35</v>
      </c>
      <c r="C1751" s="1" t="s">
        <v>36</v>
      </c>
      <c r="D1751" s="1" t="s">
        <v>37</v>
      </c>
      <c r="E1751" s="1" t="s">
        <v>23</v>
      </c>
      <c r="F1751" s="1" t="s">
        <v>127</v>
      </c>
      <c r="G1751" s="1" t="s">
        <v>48</v>
      </c>
      <c r="H1751" s="2">
        <v>45392</v>
      </c>
      <c r="I1751" s="1" t="s">
        <v>26</v>
      </c>
      <c r="J1751" s="1" t="s">
        <v>1119</v>
      </c>
      <c r="K1751" s="1">
        <v>5</v>
      </c>
      <c r="L1751" s="1" t="s">
        <v>1768</v>
      </c>
      <c r="M1751" s="1">
        <v>4</v>
      </c>
      <c r="N1751" s="1">
        <v>646</v>
      </c>
      <c r="O1751" s="1">
        <v>40</v>
      </c>
      <c r="P1751" s="2">
        <v>45566</v>
      </c>
      <c r="Q1751" s="1"/>
    </row>
    <row r="1752" spans="1:17" x14ac:dyDescent="0.35">
      <c r="A1752" s="1" t="s">
        <v>1836</v>
      </c>
      <c r="B1752" s="1" t="s">
        <v>61</v>
      </c>
      <c r="C1752" s="1" t="s">
        <v>62</v>
      </c>
      <c r="D1752" s="1" t="s">
        <v>63</v>
      </c>
      <c r="E1752" s="1" t="s">
        <v>64</v>
      </c>
      <c r="F1752" s="1" t="s">
        <v>127</v>
      </c>
      <c r="G1752" s="1" t="s">
        <v>39</v>
      </c>
      <c r="H1752" s="2">
        <v>45387</v>
      </c>
      <c r="I1752" s="1" t="s">
        <v>26</v>
      </c>
      <c r="J1752" s="1" t="s">
        <v>1119</v>
      </c>
      <c r="K1752" s="1">
        <v>5</v>
      </c>
      <c r="L1752" s="1" t="s">
        <v>1768</v>
      </c>
      <c r="M1752" s="1">
        <v>4</v>
      </c>
      <c r="N1752" s="1">
        <v>1132</v>
      </c>
      <c r="O1752" s="1">
        <v>50</v>
      </c>
      <c r="P1752" s="2">
        <v>45636</v>
      </c>
      <c r="Q1752" s="1"/>
    </row>
    <row r="1753" spans="1:17" x14ac:dyDescent="0.35">
      <c r="A1753" s="1" t="s">
        <v>1837</v>
      </c>
      <c r="B1753" s="1" t="s">
        <v>20</v>
      </c>
      <c r="C1753" s="1" t="s">
        <v>21</v>
      </c>
      <c r="D1753" s="1" t="s">
        <v>22</v>
      </c>
      <c r="E1753" s="1" t="s">
        <v>47</v>
      </c>
      <c r="F1753" s="1" t="s">
        <v>127</v>
      </c>
      <c r="G1753" s="1" t="s">
        <v>85</v>
      </c>
      <c r="H1753" s="2">
        <v>45344</v>
      </c>
      <c r="I1753" s="1" t="s">
        <v>66</v>
      </c>
      <c r="J1753" s="1" t="s">
        <v>1119</v>
      </c>
      <c r="K1753" s="1">
        <v>5</v>
      </c>
      <c r="L1753" s="1" t="s">
        <v>1768</v>
      </c>
      <c r="M1753" s="1">
        <v>4</v>
      </c>
      <c r="N1753" s="1">
        <v>970</v>
      </c>
      <c r="O1753" s="1">
        <v>20</v>
      </c>
      <c r="P1753" s="2">
        <v>45526</v>
      </c>
      <c r="Q1753" s="1"/>
    </row>
    <row r="1754" spans="1:17" x14ac:dyDescent="0.35">
      <c r="A1754" s="1" t="s">
        <v>1838</v>
      </c>
      <c r="B1754" s="1" t="s">
        <v>78</v>
      </c>
      <c r="C1754" s="1" t="s">
        <v>79</v>
      </c>
      <c r="D1754" s="1" t="s">
        <v>80</v>
      </c>
      <c r="E1754" s="1" t="s">
        <v>47</v>
      </c>
      <c r="F1754" s="1" t="s">
        <v>127</v>
      </c>
      <c r="G1754" s="1" t="s">
        <v>39</v>
      </c>
      <c r="H1754" s="2">
        <v>45437</v>
      </c>
      <c r="I1754" s="1" t="s">
        <v>66</v>
      </c>
      <c r="J1754" s="1" t="s">
        <v>1119</v>
      </c>
      <c r="K1754" s="1">
        <v>5</v>
      </c>
      <c r="L1754" s="1" t="s">
        <v>1768</v>
      </c>
      <c r="M1754" s="1">
        <v>4</v>
      </c>
      <c r="N1754" s="1">
        <v>721</v>
      </c>
      <c r="O1754" s="1">
        <v>90</v>
      </c>
      <c r="P1754" s="2">
        <v>45520</v>
      </c>
      <c r="Q1754" s="1"/>
    </row>
    <row r="1755" spans="1:17" x14ac:dyDescent="0.35">
      <c r="A1755" s="1" t="s">
        <v>1839</v>
      </c>
      <c r="B1755" s="1" t="s">
        <v>78</v>
      </c>
      <c r="C1755" s="1" t="s">
        <v>79</v>
      </c>
      <c r="D1755" s="1" t="s">
        <v>80</v>
      </c>
      <c r="E1755" s="1" t="s">
        <v>54</v>
      </c>
      <c r="F1755" s="1" t="s">
        <v>127</v>
      </c>
      <c r="G1755" s="1" t="s">
        <v>48</v>
      </c>
      <c r="H1755" s="2">
        <v>45344</v>
      </c>
      <c r="I1755" s="1" t="s">
        <v>26</v>
      </c>
      <c r="J1755" s="1" t="s">
        <v>1119</v>
      </c>
      <c r="K1755" s="1">
        <v>5</v>
      </c>
      <c r="L1755" s="1" t="s">
        <v>1768</v>
      </c>
      <c r="M1755" s="1">
        <v>4</v>
      </c>
      <c r="N1755" s="1">
        <v>788</v>
      </c>
      <c r="O1755" s="1">
        <v>100</v>
      </c>
      <c r="P1755" s="2">
        <v>45456</v>
      </c>
      <c r="Q1755" s="1"/>
    </row>
    <row r="1756" spans="1:17" x14ac:dyDescent="0.35">
      <c r="A1756" s="1" t="s">
        <v>1840</v>
      </c>
      <c r="B1756" s="1" t="s">
        <v>29</v>
      </c>
      <c r="C1756" s="1" t="s">
        <v>30</v>
      </c>
      <c r="D1756" s="1" t="s">
        <v>31</v>
      </c>
      <c r="E1756" s="1" t="s">
        <v>47</v>
      </c>
      <c r="F1756" s="1" t="s">
        <v>169</v>
      </c>
      <c r="G1756" s="1" t="s">
        <v>74</v>
      </c>
      <c r="H1756" s="2">
        <v>45442</v>
      </c>
      <c r="I1756" s="1" t="s">
        <v>66</v>
      </c>
      <c r="J1756" s="1" t="s">
        <v>1119</v>
      </c>
      <c r="K1756" s="1">
        <v>5</v>
      </c>
      <c r="L1756" s="1" t="s">
        <v>1768</v>
      </c>
      <c r="M1756" s="1">
        <v>4</v>
      </c>
      <c r="N1756" s="1">
        <v>7039</v>
      </c>
      <c r="O1756" s="1">
        <v>50</v>
      </c>
      <c r="P1756" s="2">
        <v>45480</v>
      </c>
      <c r="Q1756" s="1"/>
    </row>
    <row r="1757" spans="1:17" x14ac:dyDescent="0.35">
      <c r="A1757" s="1" t="s">
        <v>1841</v>
      </c>
      <c r="B1757" s="1" t="s">
        <v>41</v>
      </c>
      <c r="C1757" s="1" t="s">
        <v>42</v>
      </c>
      <c r="D1757" s="1" t="s">
        <v>43</v>
      </c>
      <c r="E1757" s="1" t="s">
        <v>103</v>
      </c>
      <c r="F1757" s="1" t="s">
        <v>169</v>
      </c>
      <c r="G1757" s="1" t="s">
        <v>48</v>
      </c>
      <c r="H1757" s="2">
        <v>45420</v>
      </c>
      <c r="I1757" s="1" t="s">
        <v>66</v>
      </c>
      <c r="J1757" s="1" t="s">
        <v>1119</v>
      </c>
      <c r="K1757" s="1">
        <v>5</v>
      </c>
      <c r="L1757" s="1" t="s">
        <v>1768</v>
      </c>
      <c r="M1757" s="1">
        <v>4</v>
      </c>
      <c r="N1757" s="1">
        <v>771</v>
      </c>
      <c r="O1757" s="1">
        <v>30</v>
      </c>
      <c r="P1757" s="2">
        <v>45691</v>
      </c>
      <c r="Q1757" s="1"/>
    </row>
    <row r="1758" spans="1:17" x14ac:dyDescent="0.35">
      <c r="A1758" s="1" t="s">
        <v>1842</v>
      </c>
      <c r="B1758" s="1" t="s">
        <v>41</v>
      </c>
      <c r="C1758" s="1" t="s">
        <v>42</v>
      </c>
      <c r="D1758" s="1" t="s">
        <v>43</v>
      </c>
      <c r="E1758" s="1" t="s">
        <v>68</v>
      </c>
      <c r="F1758" s="1" t="s">
        <v>169</v>
      </c>
      <c r="G1758" s="1" t="s">
        <v>85</v>
      </c>
      <c r="H1758" s="2">
        <v>45386</v>
      </c>
      <c r="I1758" s="1" t="s">
        <v>66</v>
      </c>
      <c r="J1758" s="1" t="s">
        <v>1119</v>
      </c>
      <c r="K1758" s="1">
        <v>5</v>
      </c>
      <c r="L1758" s="1" t="s">
        <v>1768</v>
      </c>
      <c r="M1758" s="1">
        <v>4</v>
      </c>
      <c r="N1758" s="1">
        <v>5565</v>
      </c>
      <c r="O1758" s="1">
        <v>30</v>
      </c>
      <c r="P1758" s="2">
        <v>45577</v>
      </c>
      <c r="Q1758" s="1"/>
    </row>
    <row r="1759" spans="1:17" x14ac:dyDescent="0.35">
      <c r="A1759" s="1" t="s">
        <v>1843</v>
      </c>
      <c r="B1759" s="1" t="s">
        <v>71</v>
      </c>
      <c r="C1759" s="1" t="s">
        <v>72</v>
      </c>
      <c r="D1759" s="1" t="s">
        <v>73</v>
      </c>
      <c r="E1759" s="1" t="s">
        <v>120</v>
      </c>
      <c r="F1759" s="1" t="s">
        <v>169</v>
      </c>
      <c r="G1759" s="1" t="s">
        <v>74</v>
      </c>
      <c r="H1759" s="2">
        <v>45300</v>
      </c>
      <c r="I1759" s="1" t="s">
        <v>49</v>
      </c>
      <c r="J1759" s="1" t="s">
        <v>1119</v>
      </c>
      <c r="K1759" s="1">
        <v>5</v>
      </c>
      <c r="L1759" s="1" t="s">
        <v>1768</v>
      </c>
      <c r="M1759" s="1">
        <v>4</v>
      </c>
      <c r="N1759" s="1">
        <v>5451</v>
      </c>
      <c r="O1759" s="1">
        <v>90</v>
      </c>
      <c r="P1759" s="2">
        <v>45409</v>
      </c>
      <c r="Q1759" s="1"/>
    </row>
    <row r="1760" spans="1:17" x14ac:dyDescent="0.35">
      <c r="A1760" s="1" t="s">
        <v>1844</v>
      </c>
      <c r="B1760" s="1" t="s">
        <v>61</v>
      </c>
      <c r="C1760" s="1" t="s">
        <v>62</v>
      </c>
      <c r="D1760" s="1" t="s">
        <v>63</v>
      </c>
      <c r="E1760" s="1" t="s">
        <v>32</v>
      </c>
      <c r="F1760" s="1" t="s">
        <v>169</v>
      </c>
      <c r="G1760" s="1" t="s">
        <v>33</v>
      </c>
      <c r="H1760" s="2">
        <v>45325</v>
      </c>
      <c r="I1760" s="1" t="s">
        <v>49</v>
      </c>
      <c r="J1760" s="1" t="s">
        <v>1119</v>
      </c>
      <c r="K1760" s="1">
        <v>5</v>
      </c>
      <c r="L1760" s="1" t="s">
        <v>1768</v>
      </c>
      <c r="M1760" s="1">
        <v>4</v>
      </c>
      <c r="N1760" s="1">
        <v>1667</v>
      </c>
      <c r="O1760" s="1">
        <v>30</v>
      </c>
      <c r="P1760" s="2">
        <v>45401</v>
      </c>
      <c r="Q1760" s="1"/>
    </row>
    <row r="1761" spans="1:17" x14ac:dyDescent="0.35">
      <c r="A1761" s="1" t="s">
        <v>1845</v>
      </c>
      <c r="B1761" s="1" t="s">
        <v>29</v>
      </c>
      <c r="C1761" s="1" t="s">
        <v>30</v>
      </c>
      <c r="D1761" s="1" t="s">
        <v>31</v>
      </c>
      <c r="E1761" s="1" t="s">
        <v>44</v>
      </c>
      <c r="F1761" s="1" t="s">
        <v>169</v>
      </c>
      <c r="G1761" s="1" t="s">
        <v>87</v>
      </c>
      <c r="H1761" s="2">
        <v>45374</v>
      </c>
      <c r="I1761" s="1" t="s">
        <v>49</v>
      </c>
      <c r="J1761" s="1" t="s">
        <v>1119</v>
      </c>
      <c r="K1761" s="1">
        <v>5</v>
      </c>
      <c r="L1761" s="1" t="s">
        <v>1768</v>
      </c>
      <c r="M1761" s="1">
        <v>4</v>
      </c>
      <c r="N1761" s="1">
        <v>2685</v>
      </c>
      <c r="O1761" s="1">
        <v>60</v>
      </c>
      <c r="P1761" s="2">
        <v>45511</v>
      </c>
      <c r="Q1761" s="1"/>
    </row>
    <row r="1762" spans="1:17" x14ac:dyDescent="0.35">
      <c r="A1762" s="1" t="s">
        <v>1846</v>
      </c>
      <c r="B1762" s="1" t="s">
        <v>35</v>
      </c>
      <c r="C1762" s="1" t="s">
        <v>36</v>
      </c>
      <c r="D1762" s="1" t="s">
        <v>37</v>
      </c>
      <c r="E1762" s="1" t="s">
        <v>23</v>
      </c>
      <c r="F1762" s="1" t="s">
        <v>169</v>
      </c>
      <c r="G1762" s="1" t="s">
        <v>39</v>
      </c>
      <c r="H1762" s="2">
        <v>45330</v>
      </c>
      <c r="I1762" s="1" t="s">
        <v>66</v>
      </c>
      <c r="J1762" s="1" t="s">
        <v>1119</v>
      </c>
      <c r="K1762" s="1">
        <v>5</v>
      </c>
      <c r="L1762" s="1" t="s">
        <v>1768</v>
      </c>
      <c r="M1762" s="1">
        <v>4</v>
      </c>
      <c r="N1762" s="1">
        <v>6080</v>
      </c>
      <c r="O1762" s="1">
        <v>100</v>
      </c>
      <c r="P1762" s="2">
        <v>45422</v>
      </c>
      <c r="Q1762" s="1"/>
    </row>
    <row r="1763" spans="1:17" x14ac:dyDescent="0.35">
      <c r="A1763" s="1" t="s">
        <v>1847</v>
      </c>
      <c r="B1763" s="1" t="s">
        <v>29</v>
      </c>
      <c r="C1763" s="1" t="s">
        <v>30</v>
      </c>
      <c r="D1763" s="1" t="s">
        <v>31</v>
      </c>
      <c r="E1763" s="1" t="s">
        <v>120</v>
      </c>
      <c r="F1763" s="1" t="s">
        <v>169</v>
      </c>
      <c r="G1763" s="1" t="s">
        <v>48</v>
      </c>
      <c r="H1763" s="2">
        <v>45394</v>
      </c>
      <c r="I1763" s="1" t="s">
        <v>26</v>
      </c>
      <c r="J1763" s="1" t="s">
        <v>1119</v>
      </c>
      <c r="K1763" s="1">
        <v>5</v>
      </c>
      <c r="L1763" s="1" t="s">
        <v>1768</v>
      </c>
      <c r="M1763" s="1">
        <v>4</v>
      </c>
      <c r="N1763" s="1">
        <v>1099</v>
      </c>
      <c r="O1763" s="1">
        <v>60</v>
      </c>
      <c r="P1763" s="2">
        <v>45624</v>
      </c>
      <c r="Q1763" s="1"/>
    </row>
    <row r="1764" spans="1:17" x14ac:dyDescent="0.35">
      <c r="A1764" s="1" t="s">
        <v>1848</v>
      </c>
      <c r="B1764" s="1" t="s">
        <v>56</v>
      </c>
      <c r="C1764" s="1" t="s">
        <v>57</v>
      </c>
      <c r="D1764" s="1" t="s">
        <v>58</v>
      </c>
      <c r="E1764" s="1" t="s">
        <v>38</v>
      </c>
      <c r="F1764" s="1" t="s">
        <v>169</v>
      </c>
      <c r="G1764" s="1" t="s">
        <v>59</v>
      </c>
      <c r="H1764" s="2">
        <v>45318</v>
      </c>
      <c r="I1764" s="1" t="s">
        <v>26</v>
      </c>
      <c r="J1764" s="1" t="s">
        <v>1119</v>
      </c>
      <c r="K1764" s="1">
        <v>5</v>
      </c>
      <c r="L1764" s="1" t="s">
        <v>1768</v>
      </c>
      <c r="M1764" s="1">
        <v>4</v>
      </c>
      <c r="N1764" s="1">
        <v>7919</v>
      </c>
      <c r="O1764" s="1">
        <v>30</v>
      </c>
      <c r="P1764" s="2">
        <v>45396</v>
      </c>
      <c r="Q1764" s="1"/>
    </row>
    <row r="1765" spans="1:17" x14ac:dyDescent="0.35">
      <c r="A1765" s="1" t="s">
        <v>1849</v>
      </c>
      <c r="B1765" s="1" t="s">
        <v>35</v>
      </c>
      <c r="C1765" s="1" t="s">
        <v>36</v>
      </c>
      <c r="D1765" s="1" t="s">
        <v>37</v>
      </c>
      <c r="E1765" s="1" t="s">
        <v>76</v>
      </c>
      <c r="F1765" s="1" t="s">
        <v>169</v>
      </c>
      <c r="G1765" s="1" t="s">
        <v>48</v>
      </c>
      <c r="H1765" s="2">
        <v>45438</v>
      </c>
      <c r="I1765" s="1" t="s">
        <v>66</v>
      </c>
      <c r="J1765" s="1" t="s">
        <v>1119</v>
      </c>
      <c r="K1765" s="1">
        <v>5</v>
      </c>
      <c r="L1765" s="1" t="s">
        <v>1768</v>
      </c>
      <c r="M1765" s="1">
        <v>4</v>
      </c>
      <c r="N1765" s="1">
        <v>5268</v>
      </c>
      <c r="O1765" s="1">
        <v>90</v>
      </c>
      <c r="P1765" s="2">
        <v>45787</v>
      </c>
      <c r="Q1765" s="1"/>
    </row>
    <row r="1766" spans="1:17" x14ac:dyDescent="0.35">
      <c r="A1766" s="1" t="s">
        <v>1850</v>
      </c>
      <c r="B1766" s="1" t="s">
        <v>35</v>
      </c>
      <c r="C1766" s="1" t="s">
        <v>36</v>
      </c>
      <c r="D1766" s="1" t="s">
        <v>37</v>
      </c>
      <c r="E1766" s="1" t="s">
        <v>54</v>
      </c>
      <c r="F1766" s="1" t="s">
        <v>169</v>
      </c>
      <c r="G1766" s="1" t="s">
        <v>48</v>
      </c>
      <c r="H1766" s="2">
        <v>45339</v>
      </c>
      <c r="I1766" s="1" t="s">
        <v>49</v>
      </c>
      <c r="J1766" s="1" t="s">
        <v>1119</v>
      </c>
      <c r="K1766" s="1">
        <v>5</v>
      </c>
      <c r="L1766" s="1" t="s">
        <v>1768</v>
      </c>
      <c r="M1766" s="1">
        <v>4</v>
      </c>
      <c r="N1766" s="1">
        <v>5597</v>
      </c>
      <c r="O1766" s="1">
        <v>50</v>
      </c>
      <c r="P1766" s="2">
        <v>45417</v>
      </c>
      <c r="Q1766" s="1"/>
    </row>
    <row r="1767" spans="1:17" x14ac:dyDescent="0.35">
      <c r="A1767" s="1" t="s">
        <v>1851</v>
      </c>
      <c r="B1767" s="1" t="s">
        <v>78</v>
      </c>
      <c r="C1767" s="1" t="s">
        <v>79</v>
      </c>
      <c r="D1767" s="1" t="s">
        <v>80</v>
      </c>
      <c r="E1767" s="1" t="s">
        <v>124</v>
      </c>
      <c r="F1767" s="1" t="s">
        <v>169</v>
      </c>
      <c r="G1767" s="1" t="s">
        <v>87</v>
      </c>
      <c r="H1767" s="2">
        <v>45366</v>
      </c>
      <c r="I1767" s="1" t="s">
        <v>26</v>
      </c>
      <c r="J1767" s="1" t="s">
        <v>1119</v>
      </c>
      <c r="K1767" s="1">
        <v>5</v>
      </c>
      <c r="L1767" s="1" t="s">
        <v>1768</v>
      </c>
      <c r="M1767" s="1">
        <v>4</v>
      </c>
      <c r="N1767" s="1">
        <v>6927</v>
      </c>
      <c r="O1767" s="1">
        <v>20</v>
      </c>
      <c r="P1767" s="2">
        <v>45624</v>
      </c>
      <c r="Q1767" s="1"/>
    </row>
    <row r="1768" spans="1:17" x14ac:dyDescent="0.35">
      <c r="A1768" s="1" t="s">
        <v>1852</v>
      </c>
      <c r="B1768" s="1" t="s">
        <v>71</v>
      </c>
      <c r="C1768" s="1" t="s">
        <v>72</v>
      </c>
      <c r="D1768" s="1" t="s">
        <v>73</v>
      </c>
      <c r="E1768" s="1" t="s">
        <v>47</v>
      </c>
      <c r="F1768" s="1" t="s">
        <v>169</v>
      </c>
      <c r="G1768" s="1" t="s">
        <v>48</v>
      </c>
      <c r="H1768" s="2">
        <v>45438</v>
      </c>
      <c r="I1768" s="1" t="s">
        <v>66</v>
      </c>
      <c r="J1768" s="1" t="s">
        <v>1119</v>
      </c>
      <c r="K1768" s="1">
        <v>5</v>
      </c>
      <c r="L1768" s="1" t="s">
        <v>1768</v>
      </c>
      <c r="M1768" s="1">
        <v>4</v>
      </c>
      <c r="N1768" s="1">
        <v>7711</v>
      </c>
      <c r="O1768" s="1">
        <v>20</v>
      </c>
      <c r="P1768" s="2">
        <v>45568</v>
      </c>
      <c r="Q1768" s="1"/>
    </row>
    <row r="1769" spans="1:17" x14ac:dyDescent="0.35">
      <c r="A1769" s="1" t="s">
        <v>1853</v>
      </c>
      <c r="B1769" s="1" t="s">
        <v>51</v>
      </c>
      <c r="C1769" s="1" t="s">
        <v>52</v>
      </c>
      <c r="D1769" s="1" t="s">
        <v>53</v>
      </c>
      <c r="E1769" s="1" t="s">
        <v>23</v>
      </c>
      <c r="F1769" s="1" t="s">
        <v>169</v>
      </c>
      <c r="G1769" s="1" t="s">
        <v>59</v>
      </c>
      <c r="H1769" s="2">
        <v>45425</v>
      </c>
      <c r="I1769" s="1" t="s">
        <v>26</v>
      </c>
      <c r="J1769" s="1" t="s">
        <v>1119</v>
      </c>
      <c r="K1769" s="1">
        <v>5</v>
      </c>
      <c r="L1769" s="1" t="s">
        <v>1768</v>
      </c>
      <c r="M1769" s="1">
        <v>4</v>
      </c>
      <c r="N1769" s="1">
        <v>5878</v>
      </c>
      <c r="O1769" s="1">
        <v>30</v>
      </c>
      <c r="P1769" s="2">
        <v>45717</v>
      </c>
      <c r="Q1769" s="1"/>
    </row>
    <row r="1770" spans="1:17" x14ac:dyDescent="0.35">
      <c r="A1770" s="1" t="s">
        <v>1854</v>
      </c>
      <c r="B1770" s="1" t="s">
        <v>35</v>
      </c>
      <c r="C1770" s="1" t="s">
        <v>36</v>
      </c>
      <c r="D1770" s="1" t="s">
        <v>37</v>
      </c>
      <c r="E1770" s="1" t="s">
        <v>103</v>
      </c>
      <c r="F1770" s="1" t="s">
        <v>169</v>
      </c>
      <c r="G1770" s="1" t="s">
        <v>74</v>
      </c>
      <c r="H1770" s="2">
        <v>45436</v>
      </c>
      <c r="I1770" s="1" t="s">
        <v>66</v>
      </c>
      <c r="J1770" s="1" t="s">
        <v>1119</v>
      </c>
      <c r="K1770" s="1">
        <v>5</v>
      </c>
      <c r="L1770" s="1" t="s">
        <v>1768</v>
      </c>
      <c r="M1770" s="1">
        <v>4</v>
      </c>
      <c r="N1770" s="1">
        <v>7387</v>
      </c>
      <c r="O1770" s="1">
        <v>60</v>
      </c>
      <c r="P1770" s="2">
        <v>45799</v>
      </c>
      <c r="Q1770" s="1"/>
    </row>
    <row r="1771" spans="1:17" x14ac:dyDescent="0.35">
      <c r="A1771" s="1" t="s">
        <v>1855</v>
      </c>
      <c r="B1771" s="1" t="s">
        <v>41</v>
      </c>
      <c r="C1771" s="1" t="s">
        <v>42</v>
      </c>
      <c r="D1771" s="1" t="s">
        <v>43</v>
      </c>
      <c r="E1771" s="1" t="s">
        <v>124</v>
      </c>
      <c r="F1771" s="1" t="s">
        <v>169</v>
      </c>
      <c r="G1771" s="1" t="s">
        <v>87</v>
      </c>
      <c r="H1771" s="2">
        <v>45438</v>
      </c>
      <c r="I1771" s="1" t="s">
        <v>26</v>
      </c>
      <c r="J1771" s="1" t="s">
        <v>1119</v>
      </c>
      <c r="K1771" s="1">
        <v>5</v>
      </c>
      <c r="L1771" s="1" t="s">
        <v>1768</v>
      </c>
      <c r="M1771" s="1">
        <v>4</v>
      </c>
      <c r="N1771" s="1">
        <v>3342</v>
      </c>
      <c r="O1771" s="1">
        <v>40</v>
      </c>
      <c r="P1771" s="2">
        <v>45470</v>
      </c>
      <c r="Q1771" s="1"/>
    </row>
    <row r="1772" spans="1:17" x14ac:dyDescent="0.35">
      <c r="A1772" s="1" t="s">
        <v>1856</v>
      </c>
      <c r="B1772" s="1" t="s">
        <v>78</v>
      </c>
      <c r="C1772" s="1" t="s">
        <v>79</v>
      </c>
      <c r="D1772" s="1" t="s">
        <v>80</v>
      </c>
      <c r="E1772" s="1" t="s">
        <v>120</v>
      </c>
      <c r="F1772" s="1" t="s">
        <v>169</v>
      </c>
      <c r="G1772" s="1" t="s">
        <v>85</v>
      </c>
      <c r="H1772" s="2">
        <v>45335</v>
      </c>
      <c r="I1772" s="1" t="s">
        <v>26</v>
      </c>
      <c r="J1772" s="1" t="s">
        <v>1119</v>
      </c>
      <c r="K1772" s="1">
        <v>5</v>
      </c>
      <c r="L1772" s="1" t="s">
        <v>1768</v>
      </c>
      <c r="M1772" s="1">
        <v>4</v>
      </c>
      <c r="N1772" s="1">
        <v>771</v>
      </c>
      <c r="O1772" s="1">
        <v>20</v>
      </c>
      <c r="P1772" s="2">
        <v>45576</v>
      </c>
      <c r="Q1772" s="1"/>
    </row>
    <row r="1773" spans="1:17" x14ac:dyDescent="0.35">
      <c r="A1773" s="1" t="s">
        <v>1857</v>
      </c>
      <c r="B1773" s="1" t="s">
        <v>29</v>
      </c>
      <c r="C1773" s="1" t="s">
        <v>30</v>
      </c>
      <c r="D1773" s="1" t="s">
        <v>31</v>
      </c>
      <c r="E1773" s="1" t="s">
        <v>54</v>
      </c>
      <c r="F1773" s="1" t="s">
        <v>169</v>
      </c>
      <c r="G1773" s="1" t="s">
        <v>85</v>
      </c>
      <c r="H1773" s="2">
        <v>45385</v>
      </c>
      <c r="I1773" s="1" t="s">
        <v>66</v>
      </c>
      <c r="J1773" s="1" t="s">
        <v>1119</v>
      </c>
      <c r="K1773" s="1">
        <v>5</v>
      </c>
      <c r="L1773" s="1" t="s">
        <v>1768</v>
      </c>
      <c r="M1773" s="1">
        <v>4</v>
      </c>
      <c r="N1773" s="1">
        <v>6323</v>
      </c>
      <c r="O1773" s="1">
        <v>40</v>
      </c>
      <c r="P1773" s="2">
        <v>45454</v>
      </c>
      <c r="Q1773" s="1"/>
    </row>
    <row r="1774" spans="1:17" x14ac:dyDescent="0.35">
      <c r="A1774" s="1" t="s">
        <v>1858</v>
      </c>
      <c r="B1774" s="1" t="s">
        <v>61</v>
      </c>
      <c r="C1774" s="1" t="s">
        <v>62</v>
      </c>
      <c r="D1774" s="1" t="s">
        <v>63</v>
      </c>
      <c r="E1774" s="1" t="s">
        <v>120</v>
      </c>
      <c r="F1774" s="1" t="s">
        <v>169</v>
      </c>
      <c r="G1774" s="1" t="s">
        <v>25</v>
      </c>
      <c r="H1774" s="2">
        <v>45341</v>
      </c>
      <c r="I1774" s="1" t="s">
        <v>26</v>
      </c>
      <c r="J1774" s="1" t="s">
        <v>1119</v>
      </c>
      <c r="K1774" s="1">
        <v>5</v>
      </c>
      <c r="L1774" s="1" t="s">
        <v>1768</v>
      </c>
      <c r="M1774" s="1">
        <v>4</v>
      </c>
      <c r="N1774" s="1">
        <v>2662</v>
      </c>
      <c r="O1774" s="1">
        <v>40</v>
      </c>
      <c r="P1774" s="2">
        <v>45571</v>
      </c>
      <c r="Q1774" s="1"/>
    </row>
    <row r="1775" spans="1:17" x14ac:dyDescent="0.35">
      <c r="A1775" s="1" t="s">
        <v>1859</v>
      </c>
      <c r="B1775" s="1" t="s">
        <v>61</v>
      </c>
      <c r="C1775" s="1" t="s">
        <v>62</v>
      </c>
      <c r="D1775" s="1" t="s">
        <v>63</v>
      </c>
      <c r="E1775" s="1" t="s">
        <v>64</v>
      </c>
      <c r="F1775" s="1" t="s">
        <v>169</v>
      </c>
      <c r="G1775" s="1" t="s">
        <v>48</v>
      </c>
      <c r="H1775" s="2">
        <v>45394</v>
      </c>
      <c r="I1775" s="1" t="s">
        <v>66</v>
      </c>
      <c r="J1775" s="1" t="s">
        <v>1119</v>
      </c>
      <c r="K1775" s="1">
        <v>5</v>
      </c>
      <c r="L1775" s="1" t="s">
        <v>1768</v>
      </c>
      <c r="M1775" s="1">
        <v>4</v>
      </c>
      <c r="N1775" s="1">
        <v>2879</v>
      </c>
      <c r="O1775" s="1">
        <v>30</v>
      </c>
      <c r="P1775" s="2">
        <v>45749</v>
      </c>
      <c r="Q1775" s="1"/>
    </row>
    <row r="1776" spans="1:17" x14ac:dyDescent="0.35">
      <c r="A1776" s="1" t="s">
        <v>1860</v>
      </c>
      <c r="B1776" s="1" t="s">
        <v>35</v>
      </c>
      <c r="C1776" s="1" t="s">
        <v>36</v>
      </c>
      <c r="D1776" s="1" t="s">
        <v>37</v>
      </c>
      <c r="E1776" s="1" t="s">
        <v>120</v>
      </c>
      <c r="F1776" s="1" t="s">
        <v>169</v>
      </c>
      <c r="G1776" s="1" t="s">
        <v>59</v>
      </c>
      <c r="H1776" s="2">
        <v>45382</v>
      </c>
      <c r="I1776" s="1" t="s">
        <v>26</v>
      </c>
      <c r="J1776" s="1" t="s">
        <v>1119</v>
      </c>
      <c r="K1776" s="1">
        <v>5</v>
      </c>
      <c r="L1776" s="1" t="s">
        <v>1768</v>
      </c>
      <c r="M1776" s="1">
        <v>4</v>
      </c>
      <c r="N1776" s="1">
        <v>1235</v>
      </c>
      <c r="O1776" s="1">
        <v>100</v>
      </c>
      <c r="P1776" s="2">
        <v>45720</v>
      </c>
      <c r="Q1776" s="1"/>
    </row>
    <row r="1777" spans="1:17" x14ac:dyDescent="0.35">
      <c r="A1777" s="1" t="s">
        <v>1861</v>
      </c>
      <c r="B1777" s="1" t="s">
        <v>61</v>
      </c>
      <c r="C1777" s="1" t="s">
        <v>62</v>
      </c>
      <c r="D1777" s="1" t="s">
        <v>63</v>
      </c>
      <c r="E1777" s="1" t="s">
        <v>124</v>
      </c>
      <c r="F1777" s="1" t="s">
        <v>169</v>
      </c>
      <c r="G1777" s="1" t="s">
        <v>25</v>
      </c>
      <c r="H1777" s="2">
        <v>45392</v>
      </c>
      <c r="I1777" s="1" t="s">
        <v>66</v>
      </c>
      <c r="J1777" s="1" t="s">
        <v>1119</v>
      </c>
      <c r="K1777" s="1">
        <v>5</v>
      </c>
      <c r="L1777" s="1" t="s">
        <v>1768</v>
      </c>
      <c r="M1777" s="1">
        <v>4</v>
      </c>
      <c r="N1777" s="1">
        <v>7496</v>
      </c>
      <c r="O1777" s="1">
        <v>30</v>
      </c>
      <c r="P1777" s="2">
        <v>45686</v>
      </c>
      <c r="Q1777" s="1"/>
    </row>
    <row r="1778" spans="1:17" x14ac:dyDescent="0.35">
      <c r="A1778" s="1" t="s">
        <v>1862</v>
      </c>
      <c r="B1778" s="1" t="s">
        <v>61</v>
      </c>
      <c r="C1778" s="1" t="s">
        <v>62</v>
      </c>
      <c r="D1778" s="1" t="s">
        <v>63</v>
      </c>
      <c r="E1778" s="1" t="s">
        <v>23</v>
      </c>
      <c r="F1778" s="1" t="s">
        <v>169</v>
      </c>
      <c r="G1778" s="1" t="s">
        <v>39</v>
      </c>
      <c r="H1778" s="2">
        <v>45300</v>
      </c>
      <c r="I1778" s="1" t="s">
        <v>66</v>
      </c>
      <c r="J1778" s="1" t="s">
        <v>1119</v>
      </c>
      <c r="K1778" s="1">
        <v>5</v>
      </c>
      <c r="L1778" s="1" t="s">
        <v>1768</v>
      </c>
      <c r="M1778" s="1">
        <v>4</v>
      </c>
      <c r="N1778" s="1">
        <v>7008</v>
      </c>
      <c r="O1778" s="1">
        <v>30</v>
      </c>
      <c r="P1778" s="2">
        <v>45517</v>
      </c>
      <c r="Q1778" s="1"/>
    </row>
    <row r="1779" spans="1:17" x14ac:dyDescent="0.35">
      <c r="A1779" s="1" t="s">
        <v>1863</v>
      </c>
      <c r="B1779" s="1" t="s">
        <v>35</v>
      </c>
      <c r="C1779" s="1" t="s">
        <v>36</v>
      </c>
      <c r="D1779" s="1" t="s">
        <v>37</v>
      </c>
      <c r="E1779" s="1" t="s">
        <v>47</v>
      </c>
      <c r="F1779" s="1" t="s">
        <v>169</v>
      </c>
      <c r="G1779" s="1" t="s">
        <v>25</v>
      </c>
      <c r="H1779" s="2">
        <v>45349</v>
      </c>
      <c r="I1779" s="1" t="s">
        <v>66</v>
      </c>
      <c r="J1779" s="1" t="s">
        <v>1119</v>
      </c>
      <c r="K1779" s="1">
        <v>5</v>
      </c>
      <c r="L1779" s="1" t="s">
        <v>1768</v>
      </c>
      <c r="M1779" s="1">
        <v>4</v>
      </c>
      <c r="N1779" s="1">
        <v>613</v>
      </c>
      <c r="O1779" s="1">
        <v>30</v>
      </c>
      <c r="P1779" s="2">
        <v>45504</v>
      </c>
      <c r="Q1779" s="1"/>
    </row>
    <row r="1780" spans="1:17" x14ac:dyDescent="0.35">
      <c r="A1780" s="1" t="s">
        <v>1864</v>
      </c>
      <c r="B1780" s="1" t="s">
        <v>35</v>
      </c>
      <c r="C1780" s="1" t="s">
        <v>36</v>
      </c>
      <c r="D1780" s="1" t="s">
        <v>37</v>
      </c>
      <c r="E1780" s="1" t="s">
        <v>64</v>
      </c>
      <c r="F1780" s="1" t="s">
        <v>169</v>
      </c>
      <c r="G1780" s="1" t="s">
        <v>33</v>
      </c>
      <c r="H1780" s="2">
        <v>45443</v>
      </c>
      <c r="I1780" s="1" t="s">
        <v>26</v>
      </c>
      <c r="J1780" s="1" t="s">
        <v>1119</v>
      </c>
      <c r="K1780" s="1">
        <v>5</v>
      </c>
      <c r="L1780" s="1" t="s">
        <v>1768</v>
      </c>
      <c r="M1780" s="1">
        <v>4</v>
      </c>
      <c r="N1780" s="1">
        <v>5859</v>
      </c>
      <c r="O1780" s="1">
        <v>30</v>
      </c>
      <c r="P1780" s="2">
        <v>45642</v>
      </c>
      <c r="Q1780" s="1"/>
    </row>
    <row r="1781" spans="1:17" x14ac:dyDescent="0.35">
      <c r="A1781" s="1" t="s">
        <v>1865</v>
      </c>
      <c r="B1781" s="1" t="s">
        <v>61</v>
      </c>
      <c r="C1781" s="1" t="s">
        <v>62</v>
      </c>
      <c r="D1781" s="1" t="s">
        <v>63</v>
      </c>
      <c r="E1781" s="1" t="s">
        <v>64</v>
      </c>
      <c r="F1781" s="1" t="s">
        <v>169</v>
      </c>
      <c r="G1781" s="1" t="s">
        <v>59</v>
      </c>
      <c r="H1781" s="2">
        <v>45373</v>
      </c>
      <c r="I1781" s="1" t="s">
        <v>66</v>
      </c>
      <c r="J1781" s="1" t="s">
        <v>1119</v>
      </c>
      <c r="K1781" s="1">
        <v>5</v>
      </c>
      <c r="L1781" s="1" t="s">
        <v>1768</v>
      </c>
      <c r="M1781" s="1">
        <v>4</v>
      </c>
      <c r="N1781" s="1">
        <v>5386</v>
      </c>
      <c r="O1781" s="1">
        <v>40</v>
      </c>
      <c r="P1781" s="2">
        <v>45666</v>
      </c>
      <c r="Q1781" s="1"/>
    </row>
    <row r="1782" spans="1:17" x14ac:dyDescent="0.35">
      <c r="A1782" s="1" t="s">
        <v>1866</v>
      </c>
      <c r="B1782" s="1" t="s">
        <v>71</v>
      </c>
      <c r="C1782" s="1" t="s">
        <v>72</v>
      </c>
      <c r="D1782" s="1" t="s">
        <v>73</v>
      </c>
      <c r="E1782" s="1" t="s">
        <v>38</v>
      </c>
      <c r="F1782" s="1" t="s">
        <v>169</v>
      </c>
      <c r="G1782" s="1" t="s">
        <v>48</v>
      </c>
      <c r="H1782" s="2">
        <v>45388</v>
      </c>
      <c r="I1782" s="1" t="s">
        <v>66</v>
      </c>
      <c r="J1782" s="1" t="s">
        <v>1119</v>
      </c>
      <c r="K1782" s="1">
        <v>5</v>
      </c>
      <c r="L1782" s="1" t="s">
        <v>1768</v>
      </c>
      <c r="M1782" s="1">
        <v>4</v>
      </c>
      <c r="N1782" s="1">
        <v>5955</v>
      </c>
      <c r="O1782" s="1">
        <v>20</v>
      </c>
      <c r="P1782" s="2">
        <v>45423</v>
      </c>
      <c r="Q1782" s="1"/>
    </row>
    <row r="1783" spans="1:17" x14ac:dyDescent="0.35">
      <c r="A1783" s="1" t="s">
        <v>1867</v>
      </c>
      <c r="B1783" s="1" t="s">
        <v>29</v>
      </c>
      <c r="C1783" s="1" t="s">
        <v>30</v>
      </c>
      <c r="D1783" s="1" t="s">
        <v>31</v>
      </c>
      <c r="E1783" s="1" t="s">
        <v>124</v>
      </c>
      <c r="F1783" s="1" t="s">
        <v>169</v>
      </c>
      <c r="G1783" s="1" t="s">
        <v>59</v>
      </c>
      <c r="H1783" s="2">
        <v>45389</v>
      </c>
      <c r="I1783" s="1" t="s">
        <v>66</v>
      </c>
      <c r="J1783" s="1" t="s">
        <v>1119</v>
      </c>
      <c r="K1783" s="1">
        <v>5</v>
      </c>
      <c r="L1783" s="1" t="s">
        <v>1768</v>
      </c>
      <c r="M1783" s="1">
        <v>4</v>
      </c>
      <c r="N1783" s="1">
        <v>4031</v>
      </c>
      <c r="O1783" s="1">
        <v>20</v>
      </c>
      <c r="P1783" s="2">
        <v>45674</v>
      </c>
      <c r="Q1783" s="1"/>
    </row>
    <row r="1784" spans="1:17" x14ac:dyDescent="0.35">
      <c r="A1784" s="1" t="s">
        <v>1868</v>
      </c>
      <c r="B1784" s="1" t="s">
        <v>35</v>
      </c>
      <c r="C1784" s="1" t="s">
        <v>36</v>
      </c>
      <c r="D1784" s="1" t="s">
        <v>37</v>
      </c>
      <c r="E1784" s="1" t="s">
        <v>120</v>
      </c>
      <c r="F1784" s="1" t="s">
        <v>169</v>
      </c>
      <c r="G1784" s="1" t="s">
        <v>59</v>
      </c>
      <c r="H1784" s="2">
        <v>45350</v>
      </c>
      <c r="I1784" s="1" t="s">
        <v>26</v>
      </c>
      <c r="J1784" s="1" t="s">
        <v>1119</v>
      </c>
      <c r="K1784" s="1">
        <v>5</v>
      </c>
      <c r="L1784" s="1" t="s">
        <v>1768</v>
      </c>
      <c r="M1784" s="1">
        <v>4</v>
      </c>
      <c r="N1784" s="1">
        <v>7020</v>
      </c>
      <c r="O1784" s="1">
        <v>40</v>
      </c>
      <c r="P1784" s="2">
        <v>45423</v>
      </c>
      <c r="Q1784" s="1"/>
    </row>
    <row r="1785" spans="1:17" x14ac:dyDescent="0.35">
      <c r="A1785" s="1" t="s">
        <v>1869</v>
      </c>
      <c r="B1785" s="1" t="s">
        <v>35</v>
      </c>
      <c r="C1785" s="1" t="s">
        <v>36</v>
      </c>
      <c r="D1785" s="1" t="s">
        <v>37</v>
      </c>
      <c r="E1785" s="1" t="s">
        <v>120</v>
      </c>
      <c r="F1785" s="1" t="s">
        <v>169</v>
      </c>
      <c r="G1785" s="1" t="s">
        <v>59</v>
      </c>
      <c r="H1785" s="2">
        <v>45351</v>
      </c>
      <c r="I1785" s="1" t="s">
        <v>26</v>
      </c>
      <c r="J1785" s="1" t="s">
        <v>1119</v>
      </c>
      <c r="K1785" s="1">
        <v>5</v>
      </c>
      <c r="L1785" s="1" t="s">
        <v>1768</v>
      </c>
      <c r="M1785" s="1">
        <v>4</v>
      </c>
      <c r="N1785" s="1">
        <v>5759</v>
      </c>
      <c r="O1785" s="1">
        <v>40</v>
      </c>
      <c r="P1785" s="2">
        <v>45696</v>
      </c>
      <c r="Q1785" s="1"/>
    </row>
    <row r="1786" spans="1:17" x14ac:dyDescent="0.35">
      <c r="A1786" s="1" t="s">
        <v>1870</v>
      </c>
      <c r="B1786" s="1" t="s">
        <v>78</v>
      </c>
      <c r="C1786" s="1" t="s">
        <v>79</v>
      </c>
      <c r="D1786" s="1" t="s">
        <v>80</v>
      </c>
      <c r="E1786" s="1" t="s">
        <v>120</v>
      </c>
      <c r="F1786" s="1" t="s">
        <v>169</v>
      </c>
      <c r="G1786" s="1" t="s">
        <v>39</v>
      </c>
      <c r="H1786" s="2">
        <v>45337</v>
      </c>
      <c r="I1786" s="1" t="s">
        <v>26</v>
      </c>
      <c r="J1786" s="1" t="s">
        <v>1119</v>
      </c>
      <c r="K1786" s="1">
        <v>5</v>
      </c>
      <c r="L1786" s="1" t="s">
        <v>1768</v>
      </c>
      <c r="M1786" s="1">
        <v>4</v>
      </c>
      <c r="N1786" s="1">
        <v>5029</v>
      </c>
      <c r="O1786" s="1">
        <v>40</v>
      </c>
      <c r="P1786" s="2">
        <v>45513</v>
      </c>
      <c r="Q1786" s="1"/>
    </row>
    <row r="1787" spans="1:17" x14ac:dyDescent="0.35">
      <c r="A1787" s="1" t="s">
        <v>1871</v>
      </c>
      <c r="B1787" s="1" t="s">
        <v>35</v>
      </c>
      <c r="C1787" s="1" t="s">
        <v>36</v>
      </c>
      <c r="D1787" s="1" t="s">
        <v>37</v>
      </c>
      <c r="E1787" s="1" t="s">
        <v>44</v>
      </c>
      <c r="F1787" s="1" t="s">
        <v>169</v>
      </c>
      <c r="G1787" s="1" t="s">
        <v>48</v>
      </c>
      <c r="H1787" s="2">
        <v>45423</v>
      </c>
      <c r="I1787" s="1" t="s">
        <v>49</v>
      </c>
      <c r="J1787" s="1" t="s">
        <v>1119</v>
      </c>
      <c r="K1787" s="1">
        <v>5</v>
      </c>
      <c r="L1787" s="1" t="s">
        <v>1768</v>
      </c>
      <c r="M1787" s="1">
        <v>4</v>
      </c>
      <c r="N1787" s="1">
        <v>1737</v>
      </c>
      <c r="O1787" s="1">
        <v>80</v>
      </c>
      <c r="P1787" s="2">
        <v>45465</v>
      </c>
      <c r="Q1787" s="1"/>
    </row>
    <row r="1788" spans="1:17" x14ac:dyDescent="0.35">
      <c r="A1788" s="1" t="s">
        <v>1872</v>
      </c>
      <c r="B1788" s="1" t="s">
        <v>61</v>
      </c>
      <c r="C1788" s="1" t="s">
        <v>62</v>
      </c>
      <c r="D1788" s="1" t="s">
        <v>63</v>
      </c>
      <c r="E1788" s="1" t="s">
        <v>47</v>
      </c>
      <c r="F1788" s="1" t="s">
        <v>169</v>
      </c>
      <c r="G1788" s="1" t="s">
        <v>87</v>
      </c>
      <c r="H1788" s="2">
        <v>45441</v>
      </c>
      <c r="I1788" s="1" t="s">
        <v>66</v>
      </c>
      <c r="J1788" s="1" t="s">
        <v>1119</v>
      </c>
      <c r="K1788" s="1">
        <v>5</v>
      </c>
      <c r="L1788" s="1" t="s">
        <v>1768</v>
      </c>
      <c r="M1788" s="1">
        <v>4</v>
      </c>
      <c r="N1788" s="1">
        <v>5878</v>
      </c>
      <c r="O1788" s="1">
        <v>100</v>
      </c>
      <c r="P1788" s="2">
        <v>45781</v>
      </c>
      <c r="Q1788" s="1"/>
    </row>
    <row r="1789" spans="1:17" x14ac:dyDescent="0.35">
      <c r="A1789" s="1" t="s">
        <v>1873</v>
      </c>
      <c r="B1789" s="1" t="s">
        <v>78</v>
      </c>
      <c r="C1789" s="1" t="s">
        <v>79</v>
      </c>
      <c r="D1789" s="1" t="s">
        <v>80</v>
      </c>
      <c r="E1789" s="1" t="s">
        <v>47</v>
      </c>
      <c r="F1789" s="1" t="s">
        <v>169</v>
      </c>
      <c r="G1789" s="1" t="s">
        <v>85</v>
      </c>
      <c r="H1789" s="2">
        <v>45363</v>
      </c>
      <c r="I1789" s="1" t="s">
        <v>26</v>
      </c>
      <c r="J1789" s="1" t="s">
        <v>1119</v>
      </c>
      <c r="K1789" s="1">
        <v>5</v>
      </c>
      <c r="L1789" s="1" t="s">
        <v>1768</v>
      </c>
      <c r="M1789" s="1">
        <v>4</v>
      </c>
      <c r="N1789" s="1">
        <v>467</v>
      </c>
      <c r="O1789" s="1">
        <v>40</v>
      </c>
      <c r="P1789" s="2">
        <v>45531</v>
      </c>
      <c r="Q1789" s="1"/>
    </row>
    <row r="1790" spans="1:17" x14ac:dyDescent="0.35">
      <c r="A1790" s="1" t="s">
        <v>1874</v>
      </c>
      <c r="B1790" s="1" t="s">
        <v>35</v>
      </c>
      <c r="C1790" s="1" t="s">
        <v>36</v>
      </c>
      <c r="D1790" s="1" t="s">
        <v>37</v>
      </c>
      <c r="E1790" s="1" t="s">
        <v>120</v>
      </c>
      <c r="F1790" s="1" t="s">
        <v>169</v>
      </c>
      <c r="G1790" s="1" t="s">
        <v>25</v>
      </c>
      <c r="H1790" s="2">
        <v>45407</v>
      </c>
      <c r="I1790" s="1" t="s">
        <v>49</v>
      </c>
      <c r="J1790" s="1" t="s">
        <v>1119</v>
      </c>
      <c r="K1790" s="1">
        <v>5</v>
      </c>
      <c r="L1790" s="1" t="s">
        <v>1768</v>
      </c>
      <c r="M1790" s="1">
        <v>4</v>
      </c>
      <c r="N1790" s="1">
        <v>1148</v>
      </c>
      <c r="O1790" s="1">
        <v>60</v>
      </c>
      <c r="P1790" s="2">
        <v>45712</v>
      </c>
      <c r="Q1790" s="1"/>
    </row>
    <row r="1791" spans="1:17" x14ac:dyDescent="0.35">
      <c r="A1791" s="1" t="s">
        <v>1875</v>
      </c>
      <c r="B1791" s="1" t="s">
        <v>56</v>
      </c>
      <c r="C1791" s="1" t="s">
        <v>57</v>
      </c>
      <c r="D1791" s="1" t="s">
        <v>58</v>
      </c>
      <c r="E1791" s="1" t="s">
        <v>23</v>
      </c>
      <c r="F1791" s="1" t="s">
        <v>169</v>
      </c>
      <c r="G1791" s="1" t="s">
        <v>59</v>
      </c>
      <c r="H1791" s="2">
        <v>45351</v>
      </c>
      <c r="I1791" s="1" t="s">
        <v>26</v>
      </c>
      <c r="J1791" s="1" t="s">
        <v>1119</v>
      </c>
      <c r="K1791" s="1">
        <v>5</v>
      </c>
      <c r="L1791" s="1" t="s">
        <v>1768</v>
      </c>
      <c r="M1791" s="1">
        <v>4</v>
      </c>
      <c r="N1791" s="1">
        <v>6322</v>
      </c>
      <c r="O1791" s="1">
        <v>50</v>
      </c>
      <c r="P1791" s="2">
        <v>45514</v>
      </c>
      <c r="Q1791" s="1"/>
    </row>
    <row r="1792" spans="1:17" x14ac:dyDescent="0.35">
      <c r="A1792" s="1" t="s">
        <v>1876</v>
      </c>
      <c r="B1792" s="1" t="s">
        <v>41</v>
      </c>
      <c r="C1792" s="1" t="s">
        <v>42</v>
      </c>
      <c r="D1792" s="1" t="s">
        <v>43</v>
      </c>
      <c r="E1792" s="1" t="s">
        <v>44</v>
      </c>
      <c r="F1792" s="1" t="s">
        <v>169</v>
      </c>
      <c r="G1792" s="1" t="s">
        <v>59</v>
      </c>
      <c r="H1792" s="2">
        <v>45390</v>
      </c>
      <c r="I1792" s="1" t="s">
        <v>26</v>
      </c>
      <c r="J1792" s="1" t="s">
        <v>1119</v>
      </c>
      <c r="K1792" s="1">
        <v>5</v>
      </c>
      <c r="L1792" s="1" t="s">
        <v>1768</v>
      </c>
      <c r="M1792" s="1">
        <v>4</v>
      </c>
      <c r="N1792" s="1">
        <v>7667</v>
      </c>
      <c r="O1792" s="1">
        <v>80</v>
      </c>
      <c r="P1792" s="2">
        <v>45444</v>
      </c>
      <c r="Q1792" s="1"/>
    </row>
    <row r="1793" spans="1:17" x14ac:dyDescent="0.35">
      <c r="A1793" s="1" t="s">
        <v>1877</v>
      </c>
      <c r="B1793" s="1" t="s">
        <v>56</v>
      </c>
      <c r="C1793" s="1" t="s">
        <v>57</v>
      </c>
      <c r="D1793" s="1" t="s">
        <v>58</v>
      </c>
      <c r="E1793" s="1" t="s">
        <v>76</v>
      </c>
      <c r="F1793" s="1" t="s">
        <v>169</v>
      </c>
      <c r="G1793" s="1" t="s">
        <v>59</v>
      </c>
      <c r="H1793" s="2">
        <v>45387</v>
      </c>
      <c r="I1793" s="1" t="s">
        <v>26</v>
      </c>
      <c r="J1793" s="1" t="s">
        <v>1119</v>
      </c>
      <c r="K1793" s="1">
        <v>5</v>
      </c>
      <c r="L1793" s="1" t="s">
        <v>1768</v>
      </c>
      <c r="M1793" s="1">
        <v>4</v>
      </c>
      <c r="N1793" s="1">
        <v>4290</v>
      </c>
      <c r="O1793" s="1">
        <v>30</v>
      </c>
      <c r="P1793" s="2">
        <v>45479</v>
      </c>
      <c r="Q1793" s="1"/>
    </row>
    <row r="1794" spans="1:17" x14ac:dyDescent="0.35">
      <c r="A1794" s="1" t="s">
        <v>1878</v>
      </c>
      <c r="B1794" s="1" t="s">
        <v>61</v>
      </c>
      <c r="C1794" s="1" t="s">
        <v>62</v>
      </c>
      <c r="D1794" s="1" t="s">
        <v>63</v>
      </c>
      <c r="E1794" s="1" t="s">
        <v>23</v>
      </c>
      <c r="F1794" s="1" t="s">
        <v>169</v>
      </c>
      <c r="G1794" s="1" t="s">
        <v>48</v>
      </c>
      <c r="H1794" s="2">
        <v>45386</v>
      </c>
      <c r="I1794" s="1" t="s">
        <v>66</v>
      </c>
      <c r="J1794" s="1" t="s">
        <v>1119</v>
      </c>
      <c r="K1794" s="1">
        <v>5</v>
      </c>
      <c r="L1794" s="1" t="s">
        <v>1768</v>
      </c>
      <c r="M1794" s="1">
        <v>4</v>
      </c>
      <c r="N1794" s="1">
        <v>4707</v>
      </c>
      <c r="O1794" s="1">
        <v>70</v>
      </c>
      <c r="P1794" s="2">
        <v>45628</v>
      </c>
      <c r="Q1794" s="1"/>
    </row>
    <row r="1795" spans="1:17" x14ac:dyDescent="0.35">
      <c r="A1795" s="1" t="s">
        <v>1879</v>
      </c>
      <c r="B1795" s="1" t="s">
        <v>71</v>
      </c>
      <c r="C1795" s="1" t="s">
        <v>72</v>
      </c>
      <c r="D1795" s="1" t="s">
        <v>73</v>
      </c>
      <c r="E1795" s="1" t="s">
        <v>23</v>
      </c>
      <c r="F1795" s="1" t="s">
        <v>169</v>
      </c>
      <c r="G1795" s="1" t="s">
        <v>87</v>
      </c>
      <c r="H1795" s="2">
        <v>45361</v>
      </c>
      <c r="I1795" s="1" t="s">
        <v>26</v>
      </c>
      <c r="J1795" s="1" t="s">
        <v>1119</v>
      </c>
      <c r="K1795" s="1">
        <v>5</v>
      </c>
      <c r="L1795" s="1" t="s">
        <v>1768</v>
      </c>
      <c r="M1795" s="1">
        <v>4</v>
      </c>
      <c r="N1795" s="1">
        <v>459</v>
      </c>
      <c r="O1795" s="1">
        <v>60</v>
      </c>
      <c r="P1795" s="2">
        <v>45502</v>
      </c>
      <c r="Q1795" s="1"/>
    </row>
    <row r="1796" spans="1:17" x14ac:dyDescent="0.35">
      <c r="A1796" s="1" t="s">
        <v>1880</v>
      </c>
      <c r="B1796" s="1" t="s">
        <v>41</v>
      </c>
      <c r="C1796" s="1" t="s">
        <v>42</v>
      </c>
      <c r="D1796" s="1" t="s">
        <v>43</v>
      </c>
      <c r="E1796" s="1" t="s">
        <v>100</v>
      </c>
      <c r="F1796" s="1" t="s">
        <v>169</v>
      </c>
      <c r="G1796" s="1" t="s">
        <v>59</v>
      </c>
      <c r="H1796" s="2">
        <v>45343</v>
      </c>
      <c r="I1796" s="1" t="s">
        <v>26</v>
      </c>
      <c r="J1796" s="1" t="s">
        <v>1119</v>
      </c>
      <c r="K1796" s="1">
        <v>5</v>
      </c>
      <c r="L1796" s="1" t="s">
        <v>1768</v>
      </c>
      <c r="M1796" s="1">
        <v>4</v>
      </c>
      <c r="N1796" s="1">
        <v>220</v>
      </c>
      <c r="O1796" s="1">
        <v>40</v>
      </c>
      <c r="P1796" s="2">
        <v>45519</v>
      </c>
      <c r="Q1796" s="1"/>
    </row>
    <row r="1797" spans="1:17" x14ac:dyDescent="0.35">
      <c r="A1797" s="1" t="s">
        <v>1881</v>
      </c>
      <c r="B1797" s="1" t="s">
        <v>35</v>
      </c>
      <c r="C1797" s="1" t="s">
        <v>36</v>
      </c>
      <c r="D1797" s="1" t="s">
        <v>37</v>
      </c>
      <c r="E1797" s="1" t="s">
        <v>54</v>
      </c>
      <c r="F1797" s="1" t="s">
        <v>169</v>
      </c>
      <c r="G1797" s="1" t="s">
        <v>59</v>
      </c>
      <c r="H1797" s="2">
        <v>45374</v>
      </c>
      <c r="I1797" s="1" t="s">
        <v>26</v>
      </c>
      <c r="J1797" s="1" t="s">
        <v>1119</v>
      </c>
      <c r="K1797" s="1">
        <v>5</v>
      </c>
      <c r="L1797" s="1" t="s">
        <v>1768</v>
      </c>
      <c r="M1797" s="1">
        <v>4</v>
      </c>
      <c r="N1797" s="1">
        <v>4663</v>
      </c>
      <c r="O1797" s="1">
        <v>20</v>
      </c>
      <c r="P1797" s="2">
        <v>45503</v>
      </c>
      <c r="Q1797" s="1"/>
    </row>
    <row r="1798" spans="1:17" x14ac:dyDescent="0.35">
      <c r="A1798" s="1" t="s">
        <v>1882</v>
      </c>
      <c r="B1798" s="1" t="s">
        <v>35</v>
      </c>
      <c r="C1798" s="1" t="s">
        <v>36</v>
      </c>
      <c r="D1798" s="1" t="s">
        <v>37</v>
      </c>
      <c r="E1798" s="1" t="s">
        <v>54</v>
      </c>
      <c r="F1798" s="1" t="s">
        <v>169</v>
      </c>
      <c r="G1798" s="1" t="s">
        <v>39</v>
      </c>
      <c r="H1798" s="2">
        <v>45434</v>
      </c>
      <c r="I1798" s="1" t="s">
        <v>49</v>
      </c>
      <c r="J1798" s="1" t="s">
        <v>1119</v>
      </c>
      <c r="K1798" s="1">
        <v>5</v>
      </c>
      <c r="L1798" s="1" t="s">
        <v>1768</v>
      </c>
      <c r="M1798" s="1">
        <v>4</v>
      </c>
      <c r="N1798" s="1">
        <v>7228</v>
      </c>
      <c r="O1798" s="1">
        <v>50</v>
      </c>
      <c r="P1798" s="2">
        <v>45466</v>
      </c>
      <c r="Q1798" s="1"/>
    </row>
    <row r="1799" spans="1:17" x14ac:dyDescent="0.35">
      <c r="A1799" s="1" t="s">
        <v>1883</v>
      </c>
      <c r="B1799" s="1" t="s">
        <v>35</v>
      </c>
      <c r="C1799" s="1" t="s">
        <v>36</v>
      </c>
      <c r="D1799" s="1" t="s">
        <v>37</v>
      </c>
      <c r="E1799" s="1" t="s">
        <v>64</v>
      </c>
      <c r="F1799" s="1" t="s">
        <v>169</v>
      </c>
      <c r="G1799" s="1" t="s">
        <v>87</v>
      </c>
      <c r="H1799" s="2">
        <v>45408</v>
      </c>
      <c r="I1799" s="1" t="s">
        <v>26</v>
      </c>
      <c r="J1799" s="1" t="s">
        <v>1119</v>
      </c>
      <c r="K1799" s="1">
        <v>5</v>
      </c>
      <c r="L1799" s="1" t="s">
        <v>1768</v>
      </c>
      <c r="M1799" s="1">
        <v>4</v>
      </c>
      <c r="N1799" s="1">
        <v>1156</v>
      </c>
      <c r="O1799" s="1">
        <v>20</v>
      </c>
      <c r="P1799" s="2">
        <v>45478</v>
      </c>
      <c r="Q1799" s="1"/>
    </row>
    <row r="1800" spans="1:17" x14ac:dyDescent="0.35">
      <c r="A1800" s="1" t="s">
        <v>1884</v>
      </c>
      <c r="B1800" s="1" t="s">
        <v>35</v>
      </c>
      <c r="C1800" s="1" t="s">
        <v>36</v>
      </c>
      <c r="D1800" s="1" t="s">
        <v>37</v>
      </c>
      <c r="E1800" s="1" t="s">
        <v>47</v>
      </c>
      <c r="F1800" s="1" t="s">
        <v>169</v>
      </c>
      <c r="G1800" s="1" t="s">
        <v>85</v>
      </c>
      <c r="H1800" s="2">
        <v>45372</v>
      </c>
      <c r="I1800" s="1" t="s">
        <v>66</v>
      </c>
      <c r="J1800" s="1" t="s">
        <v>1119</v>
      </c>
      <c r="K1800" s="1">
        <v>5</v>
      </c>
      <c r="L1800" s="1" t="s">
        <v>1768</v>
      </c>
      <c r="M1800" s="1">
        <v>4</v>
      </c>
      <c r="N1800" s="1">
        <v>4305</v>
      </c>
      <c r="O1800" s="1">
        <v>90</v>
      </c>
      <c r="P1800" s="2">
        <v>45535</v>
      </c>
      <c r="Q1800" s="1"/>
    </row>
    <row r="1801" spans="1:17" x14ac:dyDescent="0.35">
      <c r="A1801" s="1" t="s">
        <v>1885</v>
      </c>
      <c r="B1801" s="1" t="s">
        <v>35</v>
      </c>
      <c r="C1801" s="1" t="s">
        <v>36</v>
      </c>
      <c r="D1801" s="1" t="s">
        <v>37</v>
      </c>
      <c r="E1801" s="1" t="s">
        <v>124</v>
      </c>
      <c r="F1801" s="1" t="s">
        <v>169</v>
      </c>
      <c r="G1801" s="1" t="s">
        <v>85</v>
      </c>
      <c r="H1801" s="2">
        <v>45357</v>
      </c>
      <c r="I1801" s="1" t="s">
        <v>26</v>
      </c>
      <c r="J1801" s="1" t="s">
        <v>1119</v>
      </c>
      <c r="K1801" s="1">
        <v>5</v>
      </c>
      <c r="L1801" s="1" t="s">
        <v>1768</v>
      </c>
      <c r="M1801" s="1">
        <v>4</v>
      </c>
      <c r="N1801" s="1">
        <v>3479</v>
      </c>
      <c r="O1801" s="1">
        <v>10</v>
      </c>
      <c r="P1801" s="2">
        <v>45690</v>
      </c>
      <c r="Q1801" s="1"/>
    </row>
    <row r="1802" spans="1:17" x14ac:dyDescent="0.35">
      <c r="A1802" s="1" t="s">
        <v>1886</v>
      </c>
      <c r="B1802" s="1" t="s">
        <v>78</v>
      </c>
      <c r="C1802" s="1" t="s">
        <v>79</v>
      </c>
      <c r="D1802" s="1" t="s">
        <v>80</v>
      </c>
      <c r="E1802" s="1" t="s">
        <v>44</v>
      </c>
      <c r="F1802" s="1" t="s">
        <v>169</v>
      </c>
      <c r="G1802" s="1" t="s">
        <v>33</v>
      </c>
      <c r="H1802" s="2">
        <v>45356</v>
      </c>
      <c r="I1802" s="1" t="s">
        <v>66</v>
      </c>
      <c r="J1802" s="1" t="s">
        <v>1119</v>
      </c>
      <c r="K1802" s="1">
        <v>5</v>
      </c>
      <c r="L1802" s="1" t="s">
        <v>1768</v>
      </c>
      <c r="M1802" s="1">
        <v>4</v>
      </c>
      <c r="N1802" s="1">
        <v>3733</v>
      </c>
      <c r="O1802" s="1">
        <v>40</v>
      </c>
      <c r="P1802" s="2">
        <v>45500</v>
      </c>
      <c r="Q1802" s="1"/>
    </row>
    <row r="1803" spans="1:17" x14ac:dyDescent="0.35">
      <c r="A1803" s="1" t="s">
        <v>1887</v>
      </c>
      <c r="B1803" s="1" t="s">
        <v>51</v>
      </c>
      <c r="C1803" s="1" t="s">
        <v>52</v>
      </c>
      <c r="D1803" s="1" t="s">
        <v>53</v>
      </c>
      <c r="E1803" s="1" t="s">
        <v>47</v>
      </c>
      <c r="F1803" s="1" t="s">
        <v>169</v>
      </c>
      <c r="G1803" s="1" t="s">
        <v>48</v>
      </c>
      <c r="H1803" s="2">
        <v>45340</v>
      </c>
      <c r="I1803" s="1" t="s">
        <v>49</v>
      </c>
      <c r="J1803" s="1" t="s">
        <v>1119</v>
      </c>
      <c r="K1803" s="1">
        <v>5</v>
      </c>
      <c r="L1803" s="1" t="s">
        <v>1768</v>
      </c>
      <c r="M1803" s="1">
        <v>4</v>
      </c>
      <c r="N1803" s="1">
        <v>2926</v>
      </c>
      <c r="O1803" s="1">
        <v>20</v>
      </c>
      <c r="P1803" s="2">
        <v>45680</v>
      </c>
      <c r="Q1803" s="1"/>
    </row>
    <row r="1804" spans="1:17" x14ac:dyDescent="0.35">
      <c r="A1804" s="1" t="s">
        <v>1888</v>
      </c>
      <c r="B1804" s="1" t="s">
        <v>41</v>
      </c>
      <c r="C1804" s="1" t="s">
        <v>42</v>
      </c>
      <c r="D1804" s="1" t="s">
        <v>43</v>
      </c>
      <c r="E1804" s="1" t="s">
        <v>32</v>
      </c>
      <c r="F1804" s="1" t="s">
        <v>169</v>
      </c>
      <c r="G1804" s="1" t="s">
        <v>33</v>
      </c>
      <c r="H1804" s="2">
        <v>45392</v>
      </c>
      <c r="I1804" s="1" t="s">
        <v>66</v>
      </c>
      <c r="J1804" s="1" t="s">
        <v>1119</v>
      </c>
      <c r="K1804" s="1">
        <v>5</v>
      </c>
      <c r="L1804" s="1" t="s">
        <v>1768</v>
      </c>
      <c r="M1804" s="1">
        <v>4</v>
      </c>
      <c r="N1804" s="1">
        <v>6552</v>
      </c>
      <c r="O1804" s="1">
        <v>40</v>
      </c>
      <c r="P1804" s="2">
        <v>45510</v>
      </c>
      <c r="Q1804" s="1"/>
    </row>
    <row r="1805" spans="1:17" x14ac:dyDescent="0.35">
      <c r="A1805" s="1" t="s">
        <v>1889</v>
      </c>
      <c r="B1805" s="1" t="s">
        <v>61</v>
      </c>
      <c r="C1805" s="1" t="s">
        <v>62</v>
      </c>
      <c r="D1805" s="1" t="s">
        <v>63</v>
      </c>
      <c r="E1805" s="1" t="s">
        <v>38</v>
      </c>
      <c r="F1805" s="1" t="s">
        <v>169</v>
      </c>
      <c r="G1805" s="1" t="s">
        <v>48</v>
      </c>
      <c r="H1805" s="2">
        <v>45337</v>
      </c>
      <c r="I1805" s="1" t="s">
        <v>26</v>
      </c>
      <c r="J1805" s="1" t="s">
        <v>1119</v>
      </c>
      <c r="K1805" s="1">
        <v>5</v>
      </c>
      <c r="L1805" s="1" t="s">
        <v>1768</v>
      </c>
      <c r="M1805" s="1">
        <v>4</v>
      </c>
      <c r="N1805" s="1">
        <v>2036</v>
      </c>
      <c r="O1805" s="1">
        <v>80</v>
      </c>
      <c r="P1805" s="2">
        <v>45571</v>
      </c>
      <c r="Q1805" s="1"/>
    </row>
    <row r="1806" spans="1:17" x14ac:dyDescent="0.35">
      <c r="A1806" s="1" t="s">
        <v>1890</v>
      </c>
      <c r="B1806" s="1" t="s">
        <v>78</v>
      </c>
      <c r="C1806" s="1" t="s">
        <v>79</v>
      </c>
      <c r="D1806" s="1" t="s">
        <v>80</v>
      </c>
      <c r="E1806" s="1" t="s">
        <v>44</v>
      </c>
      <c r="F1806" s="1" t="s">
        <v>169</v>
      </c>
      <c r="G1806" s="1" t="s">
        <v>59</v>
      </c>
      <c r="H1806" s="2">
        <v>45381</v>
      </c>
      <c r="I1806" s="1" t="s">
        <v>66</v>
      </c>
      <c r="J1806" s="1" t="s">
        <v>1119</v>
      </c>
      <c r="K1806" s="1">
        <v>5</v>
      </c>
      <c r="L1806" s="1" t="s">
        <v>1768</v>
      </c>
      <c r="M1806" s="1">
        <v>4</v>
      </c>
      <c r="N1806" s="1">
        <v>4525</v>
      </c>
      <c r="O1806" s="1">
        <v>30</v>
      </c>
      <c r="P1806" s="2">
        <v>45463</v>
      </c>
      <c r="Q1806" s="1"/>
    </row>
    <row r="1807" spans="1:17" x14ac:dyDescent="0.35">
      <c r="A1807" s="1" t="s">
        <v>1891</v>
      </c>
      <c r="B1807" s="1" t="s">
        <v>71</v>
      </c>
      <c r="C1807" s="1" t="s">
        <v>72</v>
      </c>
      <c r="D1807" s="1" t="s">
        <v>73</v>
      </c>
      <c r="E1807" s="1" t="s">
        <v>100</v>
      </c>
      <c r="F1807" s="1" t="s">
        <v>169</v>
      </c>
      <c r="G1807" s="1" t="s">
        <v>39</v>
      </c>
      <c r="H1807" s="2">
        <v>45409</v>
      </c>
      <c r="I1807" s="1" t="s">
        <v>66</v>
      </c>
      <c r="J1807" s="1" t="s">
        <v>1119</v>
      </c>
      <c r="K1807" s="1">
        <v>5</v>
      </c>
      <c r="L1807" s="1" t="s">
        <v>1768</v>
      </c>
      <c r="M1807" s="1">
        <v>4</v>
      </c>
      <c r="N1807" s="1">
        <v>3490</v>
      </c>
      <c r="O1807" s="1">
        <v>40</v>
      </c>
      <c r="P1807" s="2">
        <v>45620</v>
      </c>
      <c r="Q1807" s="1"/>
    </row>
    <row r="1808" spans="1:17" x14ac:dyDescent="0.35">
      <c r="A1808" s="1" t="s">
        <v>1892</v>
      </c>
      <c r="B1808" s="1" t="s">
        <v>35</v>
      </c>
      <c r="C1808" s="1" t="s">
        <v>36</v>
      </c>
      <c r="D1808" s="1" t="s">
        <v>37</v>
      </c>
      <c r="E1808" s="1" t="s">
        <v>38</v>
      </c>
      <c r="F1808" s="1" t="s">
        <v>169</v>
      </c>
      <c r="G1808" s="1" t="s">
        <v>74</v>
      </c>
      <c r="H1808" s="2">
        <v>45357</v>
      </c>
      <c r="I1808" s="1" t="s">
        <v>49</v>
      </c>
      <c r="J1808" s="1" t="s">
        <v>1119</v>
      </c>
      <c r="K1808" s="1">
        <v>5</v>
      </c>
      <c r="L1808" s="1" t="s">
        <v>1768</v>
      </c>
      <c r="M1808" s="1">
        <v>4</v>
      </c>
      <c r="N1808" s="1">
        <v>2425</v>
      </c>
      <c r="O1808" s="1">
        <v>70</v>
      </c>
      <c r="P1808" s="2">
        <v>45505</v>
      </c>
      <c r="Q1808" s="1"/>
    </row>
    <row r="1809" spans="1:17" x14ac:dyDescent="0.35">
      <c r="A1809" s="1" t="s">
        <v>1893</v>
      </c>
      <c r="B1809" s="1" t="s">
        <v>41</v>
      </c>
      <c r="C1809" s="1" t="s">
        <v>42</v>
      </c>
      <c r="D1809" s="1" t="s">
        <v>43</v>
      </c>
      <c r="E1809" s="1" t="s">
        <v>38</v>
      </c>
      <c r="F1809" s="1" t="s">
        <v>169</v>
      </c>
      <c r="G1809" s="1" t="s">
        <v>48</v>
      </c>
      <c r="H1809" s="2">
        <v>45439</v>
      </c>
      <c r="I1809" s="1" t="s">
        <v>26</v>
      </c>
      <c r="J1809" s="1" t="s">
        <v>1119</v>
      </c>
      <c r="K1809" s="1">
        <v>5</v>
      </c>
      <c r="L1809" s="1" t="s">
        <v>1768</v>
      </c>
      <c r="M1809" s="1">
        <v>4</v>
      </c>
      <c r="N1809" s="1">
        <v>4625</v>
      </c>
      <c r="O1809" s="1">
        <v>40</v>
      </c>
      <c r="P1809" s="2">
        <v>45500</v>
      </c>
      <c r="Q1809" s="1"/>
    </row>
    <row r="1810" spans="1:17" x14ac:dyDescent="0.35">
      <c r="A1810" s="1" t="s">
        <v>1894</v>
      </c>
      <c r="B1810" s="1" t="s">
        <v>51</v>
      </c>
      <c r="C1810" s="1" t="s">
        <v>52</v>
      </c>
      <c r="D1810" s="1" t="s">
        <v>53</v>
      </c>
      <c r="E1810" s="1" t="s">
        <v>38</v>
      </c>
      <c r="F1810" s="1" t="s">
        <v>169</v>
      </c>
      <c r="G1810" s="1" t="s">
        <v>39</v>
      </c>
      <c r="H1810" s="2">
        <v>45342</v>
      </c>
      <c r="I1810" s="1" t="s">
        <v>66</v>
      </c>
      <c r="J1810" s="1" t="s">
        <v>1119</v>
      </c>
      <c r="K1810" s="1">
        <v>5</v>
      </c>
      <c r="L1810" s="1" t="s">
        <v>1768</v>
      </c>
      <c r="M1810" s="1">
        <v>4</v>
      </c>
      <c r="N1810" s="1">
        <v>1138</v>
      </c>
      <c r="O1810" s="1">
        <v>20</v>
      </c>
      <c r="P1810" s="2">
        <v>45590</v>
      </c>
      <c r="Q1810" s="1"/>
    </row>
    <row r="1811" spans="1:17" x14ac:dyDescent="0.35">
      <c r="A1811" s="1" t="s">
        <v>1895</v>
      </c>
      <c r="B1811" s="1" t="s">
        <v>51</v>
      </c>
      <c r="C1811" s="1" t="s">
        <v>52</v>
      </c>
      <c r="D1811" s="1" t="s">
        <v>53</v>
      </c>
      <c r="E1811" s="1" t="s">
        <v>100</v>
      </c>
      <c r="F1811" s="1" t="s">
        <v>169</v>
      </c>
      <c r="G1811" s="1" t="s">
        <v>87</v>
      </c>
      <c r="H1811" s="2">
        <v>45384</v>
      </c>
      <c r="I1811" s="1" t="s">
        <v>49</v>
      </c>
      <c r="J1811" s="1" t="s">
        <v>1119</v>
      </c>
      <c r="K1811" s="1">
        <v>5</v>
      </c>
      <c r="L1811" s="1" t="s">
        <v>1768</v>
      </c>
      <c r="M1811" s="1">
        <v>4</v>
      </c>
      <c r="N1811" s="1">
        <v>3276</v>
      </c>
      <c r="O1811" s="1">
        <v>100</v>
      </c>
      <c r="P1811" s="2">
        <v>45512</v>
      </c>
      <c r="Q1811" s="1"/>
    </row>
    <row r="1812" spans="1:17" x14ac:dyDescent="0.35">
      <c r="A1812" s="1" t="s">
        <v>1896</v>
      </c>
      <c r="B1812" s="1" t="s">
        <v>35</v>
      </c>
      <c r="C1812" s="1" t="s">
        <v>36</v>
      </c>
      <c r="D1812" s="1" t="s">
        <v>37</v>
      </c>
      <c r="E1812" s="1" t="s">
        <v>47</v>
      </c>
      <c r="F1812" s="1" t="s">
        <v>169</v>
      </c>
      <c r="G1812" s="1" t="s">
        <v>59</v>
      </c>
      <c r="H1812" s="2">
        <v>45376</v>
      </c>
      <c r="I1812" s="1" t="s">
        <v>26</v>
      </c>
      <c r="J1812" s="1" t="s">
        <v>1119</v>
      </c>
      <c r="K1812" s="1">
        <v>5</v>
      </c>
      <c r="L1812" s="1" t="s">
        <v>1768</v>
      </c>
      <c r="M1812" s="1">
        <v>4</v>
      </c>
      <c r="N1812" s="1">
        <v>7195</v>
      </c>
      <c r="O1812" s="1">
        <v>100</v>
      </c>
      <c r="P1812" s="2">
        <v>45452</v>
      </c>
      <c r="Q1812" s="1"/>
    </row>
    <row r="1813" spans="1:17" x14ac:dyDescent="0.35">
      <c r="A1813" s="1" t="s">
        <v>1897</v>
      </c>
      <c r="B1813" s="1" t="s">
        <v>56</v>
      </c>
      <c r="C1813" s="1" t="s">
        <v>57</v>
      </c>
      <c r="D1813" s="1" t="s">
        <v>58</v>
      </c>
      <c r="E1813" s="1" t="s">
        <v>47</v>
      </c>
      <c r="F1813" s="1" t="s">
        <v>169</v>
      </c>
      <c r="G1813" s="1" t="s">
        <v>48</v>
      </c>
      <c r="H1813" s="2">
        <v>45437</v>
      </c>
      <c r="I1813" s="1" t="s">
        <v>66</v>
      </c>
      <c r="J1813" s="1" t="s">
        <v>1119</v>
      </c>
      <c r="K1813" s="1">
        <v>5</v>
      </c>
      <c r="L1813" s="1" t="s">
        <v>1768</v>
      </c>
      <c r="M1813" s="1">
        <v>4</v>
      </c>
      <c r="N1813" s="1">
        <v>4718</v>
      </c>
      <c r="O1813" s="1">
        <v>50</v>
      </c>
      <c r="P1813" s="2">
        <v>45713</v>
      </c>
      <c r="Q1813" s="1"/>
    </row>
    <row r="1814" spans="1:17" x14ac:dyDescent="0.35">
      <c r="A1814" s="1" t="s">
        <v>1898</v>
      </c>
      <c r="B1814" s="1" t="s">
        <v>35</v>
      </c>
      <c r="C1814" s="1" t="s">
        <v>36</v>
      </c>
      <c r="D1814" s="1" t="s">
        <v>37</v>
      </c>
      <c r="E1814" s="1" t="s">
        <v>68</v>
      </c>
      <c r="F1814" s="1" t="s">
        <v>169</v>
      </c>
      <c r="G1814" s="1" t="s">
        <v>48</v>
      </c>
      <c r="H1814" s="2">
        <v>45316</v>
      </c>
      <c r="I1814" s="1" t="s">
        <v>66</v>
      </c>
      <c r="J1814" s="1" t="s">
        <v>1119</v>
      </c>
      <c r="K1814" s="1">
        <v>5</v>
      </c>
      <c r="L1814" s="1" t="s">
        <v>1768</v>
      </c>
      <c r="M1814" s="1">
        <v>4</v>
      </c>
      <c r="N1814" s="1">
        <v>729</v>
      </c>
      <c r="O1814" s="1">
        <v>20</v>
      </c>
      <c r="P1814" s="2">
        <v>45564</v>
      </c>
      <c r="Q1814" s="1"/>
    </row>
    <row r="1815" spans="1:17" x14ac:dyDescent="0.35">
      <c r="A1815" s="1" t="s">
        <v>1899</v>
      </c>
      <c r="B1815" s="1" t="s">
        <v>41</v>
      </c>
      <c r="C1815" s="1" t="s">
        <v>42</v>
      </c>
      <c r="D1815" s="1" t="s">
        <v>43</v>
      </c>
      <c r="E1815" s="1" t="s">
        <v>54</v>
      </c>
      <c r="F1815" s="1" t="s">
        <v>169</v>
      </c>
      <c r="G1815" s="1" t="s">
        <v>48</v>
      </c>
      <c r="H1815" s="2">
        <v>45322</v>
      </c>
      <c r="I1815" s="1" t="s">
        <v>66</v>
      </c>
      <c r="J1815" s="1" t="s">
        <v>1119</v>
      </c>
      <c r="K1815" s="1">
        <v>5</v>
      </c>
      <c r="L1815" s="1" t="s">
        <v>1768</v>
      </c>
      <c r="M1815" s="1">
        <v>4</v>
      </c>
      <c r="N1815" s="1">
        <v>7735</v>
      </c>
      <c r="O1815" s="1">
        <v>80</v>
      </c>
      <c r="P1815" s="2">
        <v>45367</v>
      </c>
      <c r="Q1815" s="1"/>
    </row>
    <row r="1816" spans="1:17" x14ac:dyDescent="0.35">
      <c r="A1816" s="1" t="s">
        <v>1900</v>
      </c>
      <c r="B1816" s="1" t="s">
        <v>56</v>
      </c>
      <c r="C1816" s="1" t="s">
        <v>57</v>
      </c>
      <c r="D1816" s="1" t="s">
        <v>58</v>
      </c>
      <c r="E1816" s="1" t="s">
        <v>54</v>
      </c>
      <c r="F1816" s="1" t="s">
        <v>169</v>
      </c>
      <c r="G1816" s="1" t="s">
        <v>59</v>
      </c>
      <c r="H1816" s="2">
        <v>45304</v>
      </c>
      <c r="I1816" s="1" t="s">
        <v>49</v>
      </c>
      <c r="J1816" s="1" t="s">
        <v>1119</v>
      </c>
      <c r="K1816" s="1">
        <v>5</v>
      </c>
      <c r="L1816" s="1" t="s">
        <v>1768</v>
      </c>
      <c r="M1816" s="1">
        <v>4</v>
      </c>
      <c r="N1816" s="1">
        <v>3872</v>
      </c>
      <c r="O1816" s="1">
        <v>30</v>
      </c>
      <c r="P1816" s="2">
        <v>45568</v>
      </c>
      <c r="Q1816" s="1"/>
    </row>
    <row r="1817" spans="1:17" x14ac:dyDescent="0.35">
      <c r="A1817" s="1" t="s">
        <v>1901</v>
      </c>
      <c r="B1817" s="1" t="s">
        <v>35</v>
      </c>
      <c r="C1817" s="1" t="s">
        <v>36</v>
      </c>
      <c r="D1817" s="1" t="s">
        <v>37</v>
      </c>
      <c r="E1817" s="1" t="s">
        <v>54</v>
      </c>
      <c r="F1817" s="1" t="s">
        <v>241</v>
      </c>
      <c r="G1817" s="1" t="s">
        <v>25</v>
      </c>
      <c r="H1817" s="2">
        <v>45395</v>
      </c>
      <c r="I1817" s="1" t="s">
        <v>49</v>
      </c>
      <c r="J1817" s="1" t="s">
        <v>1119</v>
      </c>
      <c r="K1817" s="1">
        <v>5</v>
      </c>
      <c r="L1817" s="1" t="s">
        <v>1768</v>
      </c>
      <c r="M1817" s="1">
        <v>4</v>
      </c>
      <c r="N1817" s="1">
        <v>9742</v>
      </c>
      <c r="O1817" s="1">
        <v>40</v>
      </c>
      <c r="P1817" s="2">
        <v>45590</v>
      </c>
      <c r="Q1817" s="1"/>
    </row>
    <row r="1818" spans="1:17" x14ac:dyDescent="0.35">
      <c r="A1818" s="1" t="s">
        <v>1902</v>
      </c>
      <c r="B1818" s="1" t="s">
        <v>78</v>
      </c>
      <c r="C1818" s="1" t="s">
        <v>79</v>
      </c>
      <c r="D1818" s="1" t="s">
        <v>80</v>
      </c>
      <c r="E1818" s="1" t="s">
        <v>44</v>
      </c>
      <c r="F1818" s="1" t="s">
        <v>241</v>
      </c>
      <c r="G1818" s="1" t="s">
        <v>48</v>
      </c>
      <c r="H1818" s="2">
        <v>45390</v>
      </c>
      <c r="I1818" s="1" t="s">
        <v>49</v>
      </c>
      <c r="J1818" s="1" t="s">
        <v>1119</v>
      </c>
      <c r="K1818" s="1">
        <v>5</v>
      </c>
      <c r="L1818" s="1" t="s">
        <v>1768</v>
      </c>
      <c r="M1818" s="1">
        <v>4</v>
      </c>
      <c r="N1818" s="1">
        <v>3294</v>
      </c>
      <c r="O1818" s="1">
        <v>50</v>
      </c>
      <c r="P1818" s="2">
        <v>45626</v>
      </c>
      <c r="Q1818" s="1"/>
    </row>
    <row r="1819" spans="1:17" x14ac:dyDescent="0.35">
      <c r="A1819" s="1" t="s">
        <v>1903</v>
      </c>
      <c r="B1819" s="1" t="s">
        <v>29</v>
      </c>
      <c r="C1819" s="1" t="s">
        <v>30</v>
      </c>
      <c r="D1819" s="1" t="s">
        <v>31</v>
      </c>
      <c r="E1819" s="1" t="s">
        <v>76</v>
      </c>
      <c r="F1819" s="1" t="s">
        <v>241</v>
      </c>
      <c r="G1819" s="1" t="s">
        <v>48</v>
      </c>
      <c r="H1819" s="2">
        <v>45376</v>
      </c>
      <c r="I1819" s="1" t="s">
        <v>26</v>
      </c>
      <c r="J1819" s="1" t="s">
        <v>1119</v>
      </c>
      <c r="K1819" s="1">
        <v>5</v>
      </c>
      <c r="L1819" s="1" t="s">
        <v>1768</v>
      </c>
      <c r="M1819" s="1">
        <v>4</v>
      </c>
      <c r="N1819" s="1">
        <v>5135</v>
      </c>
      <c r="O1819" s="1">
        <v>40</v>
      </c>
      <c r="P1819" s="2">
        <v>45652</v>
      </c>
      <c r="Q1819" s="1"/>
    </row>
    <row r="1820" spans="1:17" x14ac:dyDescent="0.35">
      <c r="A1820" s="1" t="s">
        <v>1904</v>
      </c>
      <c r="B1820" s="1" t="s">
        <v>56</v>
      </c>
      <c r="C1820" s="1" t="s">
        <v>57</v>
      </c>
      <c r="D1820" s="1" t="s">
        <v>58</v>
      </c>
      <c r="E1820" s="1" t="s">
        <v>68</v>
      </c>
      <c r="F1820" s="1" t="s">
        <v>241</v>
      </c>
      <c r="G1820" s="1" t="s">
        <v>74</v>
      </c>
      <c r="H1820" s="2">
        <v>45382</v>
      </c>
      <c r="I1820" s="1" t="s">
        <v>66</v>
      </c>
      <c r="J1820" s="1" t="s">
        <v>1119</v>
      </c>
      <c r="K1820" s="1">
        <v>5</v>
      </c>
      <c r="L1820" s="1" t="s">
        <v>1768</v>
      </c>
      <c r="M1820" s="1">
        <v>4</v>
      </c>
      <c r="N1820" s="1">
        <v>5645</v>
      </c>
      <c r="O1820" s="1">
        <v>20</v>
      </c>
      <c r="P1820" s="2">
        <v>45467</v>
      </c>
      <c r="Q1820" s="1"/>
    </row>
    <row r="1821" spans="1:17" x14ac:dyDescent="0.35">
      <c r="A1821" s="1" t="s">
        <v>1905</v>
      </c>
      <c r="B1821" s="1" t="s">
        <v>56</v>
      </c>
      <c r="C1821" s="1" t="s">
        <v>57</v>
      </c>
      <c r="D1821" s="1" t="s">
        <v>58</v>
      </c>
      <c r="E1821" s="1" t="s">
        <v>32</v>
      </c>
      <c r="F1821" s="1" t="s">
        <v>248</v>
      </c>
      <c r="G1821" s="1" t="s">
        <v>39</v>
      </c>
      <c r="H1821" s="2">
        <v>45381</v>
      </c>
      <c r="I1821" s="1" t="s">
        <v>26</v>
      </c>
      <c r="J1821" s="1" t="s">
        <v>1119</v>
      </c>
      <c r="K1821" s="1">
        <v>5</v>
      </c>
      <c r="L1821" s="1" t="s">
        <v>1768</v>
      </c>
      <c r="M1821" s="1">
        <v>4</v>
      </c>
      <c r="N1821" s="1">
        <v>4228</v>
      </c>
      <c r="O1821" s="1">
        <v>60</v>
      </c>
      <c r="P1821" s="2">
        <v>45497</v>
      </c>
      <c r="Q1821" s="1"/>
    </row>
    <row r="1822" spans="1:17" x14ac:dyDescent="0.35">
      <c r="A1822" s="1" t="s">
        <v>1906</v>
      </c>
      <c r="B1822" s="1" t="s">
        <v>51</v>
      </c>
      <c r="C1822" s="1" t="s">
        <v>52</v>
      </c>
      <c r="D1822" s="1" t="s">
        <v>53</v>
      </c>
      <c r="E1822" s="1" t="s">
        <v>47</v>
      </c>
      <c r="F1822" s="1" t="s">
        <v>248</v>
      </c>
      <c r="G1822" s="1" t="s">
        <v>33</v>
      </c>
      <c r="H1822" s="2">
        <v>45343</v>
      </c>
      <c r="I1822" s="1" t="s">
        <v>49</v>
      </c>
      <c r="J1822" s="1" t="s">
        <v>1119</v>
      </c>
      <c r="K1822" s="1">
        <v>5</v>
      </c>
      <c r="L1822" s="1" t="s">
        <v>1768</v>
      </c>
      <c r="M1822" s="1">
        <v>4</v>
      </c>
      <c r="N1822" s="1">
        <v>2633</v>
      </c>
      <c r="O1822" s="1">
        <v>40</v>
      </c>
      <c r="P1822" s="2">
        <v>45628</v>
      </c>
      <c r="Q1822" s="1"/>
    </row>
    <row r="1823" spans="1:17" x14ac:dyDescent="0.35">
      <c r="A1823" s="1" t="s">
        <v>1907</v>
      </c>
      <c r="B1823" s="1" t="s">
        <v>29</v>
      </c>
      <c r="C1823" s="1" t="s">
        <v>30</v>
      </c>
      <c r="D1823" s="1" t="s">
        <v>31</v>
      </c>
      <c r="E1823" s="1" t="s">
        <v>44</v>
      </c>
      <c r="F1823" s="1" t="s">
        <v>248</v>
      </c>
      <c r="G1823" s="1" t="s">
        <v>74</v>
      </c>
      <c r="H1823" s="2">
        <v>45384</v>
      </c>
      <c r="I1823" s="1" t="s">
        <v>66</v>
      </c>
      <c r="J1823" s="1" t="s">
        <v>1119</v>
      </c>
      <c r="K1823" s="1">
        <v>5</v>
      </c>
      <c r="L1823" s="1" t="s">
        <v>1768</v>
      </c>
      <c r="M1823" s="1">
        <v>4</v>
      </c>
      <c r="N1823" s="1">
        <v>19246</v>
      </c>
      <c r="O1823" s="1">
        <v>40</v>
      </c>
      <c r="P1823" s="2">
        <v>45577</v>
      </c>
      <c r="Q1823" s="1"/>
    </row>
    <row r="1824" spans="1:17" x14ac:dyDescent="0.35">
      <c r="A1824" s="1" t="s">
        <v>1908</v>
      </c>
      <c r="B1824" s="1" t="s">
        <v>61</v>
      </c>
      <c r="C1824" s="1" t="s">
        <v>62</v>
      </c>
      <c r="D1824" s="1" t="s">
        <v>63</v>
      </c>
      <c r="E1824" s="1" t="s">
        <v>54</v>
      </c>
      <c r="F1824" s="1" t="s">
        <v>24</v>
      </c>
      <c r="G1824" s="1" t="s">
        <v>48</v>
      </c>
      <c r="H1824" s="2">
        <v>45296</v>
      </c>
      <c r="I1824" s="1" t="s">
        <v>66</v>
      </c>
      <c r="J1824" s="1" t="s">
        <v>1119</v>
      </c>
      <c r="K1824" s="1">
        <v>5</v>
      </c>
      <c r="L1824" s="1" t="s">
        <v>1909</v>
      </c>
      <c r="M1824" s="1">
        <v>5</v>
      </c>
      <c r="N1824" s="1">
        <v>1226</v>
      </c>
      <c r="O1824" s="1">
        <v>20</v>
      </c>
      <c r="P1824" s="2">
        <v>45347</v>
      </c>
      <c r="Q1824" s="1"/>
    </row>
    <row r="1825" spans="1:17" x14ac:dyDescent="0.35">
      <c r="A1825" s="1" t="s">
        <v>1910</v>
      </c>
      <c r="B1825" s="1" t="s">
        <v>29</v>
      </c>
      <c r="C1825" s="1" t="s">
        <v>30</v>
      </c>
      <c r="D1825" s="1" t="s">
        <v>31</v>
      </c>
      <c r="E1825" s="1" t="s">
        <v>100</v>
      </c>
      <c r="F1825" s="1" t="s">
        <v>24</v>
      </c>
      <c r="G1825" s="1" t="s">
        <v>74</v>
      </c>
      <c r="H1825" s="2">
        <v>45369</v>
      </c>
      <c r="I1825" s="1" t="s">
        <v>26</v>
      </c>
      <c r="J1825" s="1" t="s">
        <v>1119</v>
      </c>
      <c r="K1825" s="1">
        <v>5</v>
      </c>
      <c r="L1825" s="1" t="s">
        <v>1909</v>
      </c>
      <c r="M1825" s="1">
        <v>5</v>
      </c>
      <c r="N1825" s="1">
        <v>1744</v>
      </c>
      <c r="O1825" s="1">
        <v>20</v>
      </c>
      <c r="P1825" s="2">
        <v>45525</v>
      </c>
      <c r="Q1825" s="1"/>
    </row>
    <row r="1826" spans="1:17" x14ac:dyDescent="0.35">
      <c r="A1826" s="1" t="s">
        <v>1911</v>
      </c>
      <c r="B1826" s="1" t="s">
        <v>29</v>
      </c>
      <c r="C1826" s="1" t="s">
        <v>30</v>
      </c>
      <c r="D1826" s="1" t="s">
        <v>31</v>
      </c>
      <c r="E1826" s="1" t="s">
        <v>54</v>
      </c>
      <c r="F1826" s="1" t="s">
        <v>24</v>
      </c>
      <c r="G1826" s="1" t="s">
        <v>25</v>
      </c>
      <c r="H1826" s="2">
        <v>45299</v>
      </c>
      <c r="I1826" s="1" t="s">
        <v>66</v>
      </c>
      <c r="J1826" s="1" t="s">
        <v>1119</v>
      </c>
      <c r="K1826" s="1">
        <v>5</v>
      </c>
      <c r="L1826" s="1" t="s">
        <v>1909</v>
      </c>
      <c r="M1826" s="1">
        <v>5</v>
      </c>
      <c r="N1826" s="1">
        <v>287</v>
      </c>
      <c r="O1826" s="1">
        <v>20</v>
      </c>
      <c r="P1826" s="2">
        <v>45334</v>
      </c>
      <c r="Q1826" s="1"/>
    </row>
    <row r="1827" spans="1:17" x14ac:dyDescent="0.35">
      <c r="A1827" s="1" t="s">
        <v>1912</v>
      </c>
      <c r="B1827" s="1" t="s">
        <v>78</v>
      </c>
      <c r="C1827" s="1" t="s">
        <v>79</v>
      </c>
      <c r="D1827" s="1" t="s">
        <v>80</v>
      </c>
      <c r="E1827" s="1" t="s">
        <v>47</v>
      </c>
      <c r="F1827" s="1" t="s">
        <v>24</v>
      </c>
      <c r="G1827" s="1" t="s">
        <v>48</v>
      </c>
      <c r="H1827" s="2">
        <v>45426</v>
      </c>
      <c r="I1827" s="1" t="s">
        <v>49</v>
      </c>
      <c r="J1827" s="1" t="s">
        <v>1119</v>
      </c>
      <c r="K1827" s="1">
        <v>5</v>
      </c>
      <c r="L1827" s="1" t="s">
        <v>1909</v>
      </c>
      <c r="M1827" s="1">
        <v>5</v>
      </c>
      <c r="N1827" s="1">
        <v>1501</v>
      </c>
      <c r="O1827" s="1">
        <v>40</v>
      </c>
      <c r="P1827" s="2">
        <v>45636</v>
      </c>
      <c r="Q1827" s="1"/>
    </row>
    <row r="1828" spans="1:17" x14ac:dyDescent="0.35">
      <c r="A1828" s="1" t="s">
        <v>1913</v>
      </c>
      <c r="B1828" s="1" t="s">
        <v>61</v>
      </c>
      <c r="C1828" s="1" t="s">
        <v>62</v>
      </c>
      <c r="D1828" s="1" t="s">
        <v>63</v>
      </c>
      <c r="E1828" s="1" t="s">
        <v>68</v>
      </c>
      <c r="F1828" s="1" t="s">
        <v>24</v>
      </c>
      <c r="G1828" s="1" t="s">
        <v>39</v>
      </c>
      <c r="H1828" s="2">
        <v>45341</v>
      </c>
      <c r="I1828" s="1" t="s">
        <v>26</v>
      </c>
      <c r="J1828" s="1" t="s">
        <v>1119</v>
      </c>
      <c r="K1828" s="1">
        <v>5</v>
      </c>
      <c r="L1828" s="1" t="s">
        <v>1909</v>
      </c>
      <c r="M1828" s="1">
        <v>5</v>
      </c>
      <c r="N1828" s="1">
        <v>1440</v>
      </c>
      <c r="O1828" s="1">
        <v>10</v>
      </c>
      <c r="P1828" s="2">
        <v>45643</v>
      </c>
      <c r="Q1828" s="1"/>
    </row>
    <row r="1829" spans="1:17" x14ac:dyDescent="0.35">
      <c r="A1829" s="1" t="s">
        <v>1914</v>
      </c>
      <c r="B1829" s="1" t="s">
        <v>56</v>
      </c>
      <c r="C1829" s="1" t="s">
        <v>57</v>
      </c>
      <c r="D1829" s="1" t="s">
        <v>58</v>
      </c>
      <c r="E1829" s="1" t="s">
        <v>54</v>
      </c>
      <c r="F1829" s="1" t="s">
        <v>24</v>
      </c>
      <c r="G1829" s="1" t="s">
        <v>48</v>
      </c>
      <c r="H1829" s="2">
        <v>45407</v>
      </c>
      <c r="I1829" s="1" t="s">
        <v>66</v>
      </c>
      <c r="J1829" s="1" t="s">
        <v>1119</v>
      </c>
      <c r="K1829" s="1">
        <v>5</v>
      </c>
      <c r="L1829" s="1" t="s">
        <v>1909</v>
      </c>
      <c r="M1829" s="1">
        <v>5</v>
      </c>
      <c r="N1829" s="1">
        <v>1915</v>
      </c>
      <c r="O1829" s="1">
        <v>20</v>
      </c>
      <c r="P1829" s="2">
        <v>45496</v>
      </c>
      <c r="Q1829" s="1"/>
    </row>
    <row r="1830" spans="1:17" x14ac:dyDescent="0.35">
      <c r="A1830" s="1" t="s">
        <v>1915</v>
      </c>
      <c r="B1830" s="1" t="s">
        <v>41</v>
      </c>
      <c r="C1830" s="1" t="s">
        <v>42</v>
      </c>
      <c r="D1830" s="1" t="s">
        <v>43</v>
      </c>
      <c r="E1830" s="1" t="s">
        <v>124</v>
      </c>
      <c r="F1830" s="1" t="s">
        <v>24</v>
      </c>
      <c r="G1830" s="1" t="s">
        <v>59</v>
      </c>
      <c r="H1830" s="2">
        <v>45397</v>
      </c>
      <c r="I1830" s="1" t="s">
        <v>49</v>
      </c>
      <c r="J1830" s="1" t="s">
        <v>1119</v>
      </c>
      <c r="K1830" s="1">
        <v>5</v>
      </c>
      <c r="L1830" s="1" t="s">
        <v>1909</v>
      </c>
      <c r="M1830" s="1">
        <v>5</v>
      </c>
      <c r="N1830" s="1">
        <v>1029</v>
      </c>
      <c r="O1830" s="1">
        <v>20</v>
      </c>
      <c r="P1830" s="2">
        <v>45693</v>
      </c>
      <c r="Q1830" s="1"/>
    </row>
    <row r="1831" spans="1:17" x14ac:dyDescent="0.35">
      <c r="A1831" s="1" t="s">
        <v>1916</v>
      </c>
      <c r="B1831" s="1" t="s">
        <v>35</v>
      </c>
      <c r="C1831" s="1" t="s">
        <v>36</v>
      </c>
      <c r="D1831" s="1" t="s">
        <v>37</v>
      </c>
      <c r="E1831" s="1" t="s">
        <v>23</v>
      </c>
      <c r="F1831" s="1" t="s">
        <v>24</v>
      </c>
      <c r="G1831" s="1" t="s">
        <v>25</v>
      </c>
      <c r="H1831" s="2">
        <v>45435</v>
      </c>
      <c r="I1831" s="1" t="s">
        <v>49</v>
      </c>
      <c r="J1831" s="1" t="s">
        <v>1119</v>
      </c>
      <c r="K1831" s="1">
        <v>5</v>
      </c>
      <c r="L1831" s="1" t="s">
        <v>1909</v>
      </c>
      <c r="M1831" s="1">
        <v>5</v>
      </c>
      <c r="N1831" s="1">
        <v>641</v>
      </c>
      <c r="O1831" s="1">
        <v>60</v>
      </c>
      <c r="P1831" s="2">
        <v>45727</v>
      </c>
      <c r="Q1831" s="1"/>
    </row>
    <row r="1832" spans="1:17" x14ac:dyDescent="0.35">
      <c r="A1832" s="1" t="s">
        <v>1917</v>
      </c>
      <c r="B1832" s="1" t="s">
        <v>20</v>
      </c>
      <c r="C1832" s="1" t="s">
        <v>21</v>
      </c>
      <c r="D1832" s="1" t="s">
        <v>22</v>
      </c>
      <c r="E1832" s="1" t="s">
        <v>47</v>
      </c>
      <c r="F1832" s="1" t="s">
        <v>24</v>
      </c>
      <c r="G1832" s="1" t="s">
        <v>39</v>
      </c>
      <c r="H1832" s="2">
        <v>45439</v>
      </c>
      <c r="I1832" s="1" t="s">
        <v>49</v>
      </c>
      <c r="J1832" s="1" t="s">
        <v>1119</v>
      </c>
      <c r="K1832" s="1">
        <v>5</v>
      </c>
      <c r="L1832" s="1" t="s">
        <v>1909</v>
      </c>
      <c r="M1832" s="1">
        <v>5</v>
      </c>
      <c r="N1832" s="1">
        <v>1776</v>
      </c>
      <c r="O1832" s="1">
        <v>60</v>
      </c>
      <c r="P1832" s="2">
        <v>45601</v>
      </c>
      <c r="Q1832" s="1"/>
    </row>
    <row r="1833" spans="1:17" x14ac:dyDescent="0.35">
      <c r="A1833" s="1" t="s">
        <v>1918</v>
      </c>
      <c r="B1833" s="1" t="s">
        <v>61</v>
      </c>
      <c r="C1833" s="1" t="s">
        <v>62</v>
      </c>
      <c r="D1833" s="1" t="s">
        <v>63</v>
      </c>
      <c r="E1833" s="1" t="s">
        <v>54</v>
      </c>
      <c r="F1833" s="1" t="s">
        <v>24</v>
      </c>
      <c r="G1833" s="1" t="s">
        <v>33</v>
      </c>
      <c r="H1833" s="2">
        <v>45371</v>
      </c>
      <c r="I1833" s="1" t="s">
        <v>26</v>
      </c>
      <c r="J1833" s="1" t="s">
        <v>1119</v>
      </c>
      <c r="K1833" s="1">
        <v>5</v>
      </c>
      <c r="L1833" s="1" t="s">
        <v>1909</v>
      </c>
      <c r="M1833" s="1">
        <v>5</v>
      </c>
      <c r="N1833" s="1">
        <v>1464</v>
      </c>
      <c r="O1833" s="1">
        <v>60</v>
      </c>
      <c r="P1833" s="2">
        <v>45544</v>
      </c>
      <c r="Q1833" s="1"/>
    </row>
    <row r="1834" spans="1:17" x14ac:dyDescent="0.35">
      <c r="A1834" s="1" t="s">
        <v>1919</v>
      </c>
      <c r="B1834" s="1" t="s">
        <v>35</v>
      </c>
      <c r="C1834" s="1" t="s">
        <v>36</v>
      </c>
      <c r="D1834" s="1" t="s">
        <v>37</v>
      </c>
      <c r="E1834" s="1" t="s">
        <v>47</v>
      </c>
      <c r="F1834" s="1" t="s">
        <v>24</v>
      </c>
      <c r="G1834" s="1" t="s">
        <v>39</v>
      </c>
      <c r="H1834" s="2">
        <v>45434</v>
      </c>
      <c r="I1834" s="1" t="s">
        <v>26</v>
      </c>
      <c r="J1834" s="1" t="s">
        <v>1119</v>
      </c>
      <c r="K1834" s="1">
        <v>5</v>
      </c>
      <c r="L1834" s="1" t="s">
        <v>1909</v>
      </c>
      <c r="M1834" s="1">
        <v>5</v>
      </c>
      <c r="N1834" s="1">
        <v>1236</v>
      </c>
      <c r="O1834" s="1">
        <v>90</v>
      </c>
      <c r="P1834" s="2">
        <v>45503</v>
      </c>
      <c r="Q1834" s="1"/>
    </row>
    <row r="1835" spans="1:17" x14ac:dyDescent="0.35">
      <c r="A1835" s="1" t="s">
        <v>1920</v>
      </c>
      <c r="B1835" s="1" t="s">
        <v>41</v>
      </c>
      <c r="C1835" s="1" t="s">
        <v>42</v>
      </c>
      <c r="D1835" s="1" t="s">
        <v>43</v>
      </c>
      <c r="E1835" s="1" t="s">
        <v>76</v>
      </c>
      <c r="F1835" s="1" t="s">
        <v>24</v>
      </c>
      <c r="G1835" s="1" t="s">
        <v>85</v>
      </c>
      <c r="H1835" s="2">
        <v>45371</v>
      </c>
      <c r="I1835" s="1" t="s">
        <v>26</v>
      </c>
      <c r="J1835" s="1" t="s">
        <v>1119</v>
      </c>
      <c r="K1835" s="1">
        <v>5</v>
      </c>
      <c r="L1835" s="1" t="s">
        <v>1909</v>
      </c>
      <c r="M1835" s="1">
        <v>5</v>
      </c>
      <c r="N1835" s="1">
        <v>200</v>
      </c>
      <c r="O1835" s="1">
        <v>30</v>
      </c>
      <c r="P1835" s="2">
        <v>45702</v>
      </c>
      <c r="Q1835" s="1"/>
    </row>
    <row r="1836" spans="1:17" x14ac:dyDescent="0.35">
      <c r="A1836" s="1" t="s">
        <v>1921</v>
      </c>
      <c r="B1836" s="1" t="s">
        <v>61</v>
      </c>
      <c r="C1836" s="1" t="s">
        <v>62</v>
      </c>
      <c r="D1836" s="1" t="s">
        <v>63</v>
      </c>
      <c r="E1836" s="1" t="s">
        <v>124</v>
      </c>
      <c r="F1836" s="1" t="s">
        <v>24</v>
      </c>
      <c r="G1836" s="1" t="s">
        <v>85</v>
      </c>
      <c r="H1836" s="2">
        <v>45393</v>
      </c>
      <c r="I1836" s="1" t="s">
        <v>66</v>
      </c>
      <c r="J1836" s="1" t="s">
        <v>1119</v>
      </c>
      <c r="K1836" s="1">
        <v>5</v>
      </c>
      <c r="L1836" s="1" t="s">
        <v>1909</v>
      </c>
      <c r="M1836" s="1">
        <v>5</v>
      </c>
      <c r="N1836" s="1">
        <v>698</v>
      </c>
      <c r="O1836" s="1">
        <v>40</v>
      </c>
      <c r="P1836" s="2">
        <v>45736</v>
      </c>
      <c r="Q1836" s="1"/>
    </row>
    <row r="1837" spans="1:17" x14ac:dyDescent="0.35">
      <c r="A1837" s="1" t="s">
        <v>1922</v>
      </c>
      <c r="B1837" s="1" t="s">
        <v>35</v>
      </c>
      <c r="C1837" s="1" t="s">
        <v>36</v>
      </c>
      <c r="D1837" s="1" t="s">
        <v>37</v>
      </c>
      <c r="E1837" s="1" t="s">
        <v>32</v>
      </c>
      <c r="F1837" s="1" t="s">
        <v>24</v>
      </c>
      <c r="G1837" s="1" t="s">
        <v>39</v>
      </c>
      <c r="H1837" s="2">
        <v>45312</v>
      </c>
      <c r="I1837" s="1" t="s">
        <v>26</v>
      </c>
      <c r="J1837" s="1" t="s">
        <v>1119</v>
      </c>
      <c r="K1837" s="1">
        <v>5</v>
      </c>
      <c r="L1837" s="1" t="s">
        <v>1909</v>
      </c>
      <c r="M1837" s="1">
        <v>5</v>
      </c>
      <c r="N1837" s="1">
        <v>1712</v>
      </c>
      <c r="O1837" s="1">
        <v>60</v>
      </c>
      <c r="P1837" s="2">
        <v>45350</v>
      </c>
      <c r="Q1837" s="1"/>
    </row>
    <row r="1838" spans="1:17" x14ac:dyDescent="0.35">
      <c r="A1838" s="1" t="s">
        <v>1923</v>
      </c>
      <c r="B1838" s="1" t="s">
        <v>20</v>
      </c>
      <c r="C1838" s="1" t="s">
        <v>21</v>
      </c>
      <c r="D1838" s="1" t="s">
        <v>22</v>
      </c>
      <c r="E1838" s="1" t="s">
        <v>124</v>
      </c>
      <c r="F1838" s="1" t="s">
        <v>24</v>
      </c>
      <c r="G1838" s="1" t="s">
        <v>25</v>
      </c>
      <c r="H1838" s="2">
        <v>45411</v>
      </c>
      <c r="I1838" s="1" t="s">
        <v>26</v>
      </c>
      <c r="J1838" s="1" t="s">
        <v>1119</v>
      </c>
      <c r="K1838" s="1">
        <v>5</v>
      </c>
      <c r="L1838" s="1" t="s">
        <v>1909</v>
      </c>
      <c r="M1838" s="1">
        <v>5</v>
      </c>
      <c r="N1838" s="1">
        <v>726</v>
      </c>
      <c r="O1838" s="1">
        <v>60</v>
      </c>
      <c r="P1838" s="2">
        <v>45745</v>
      </c>
      <c r="Q1838" s="1"/>
    </row>
    <row r="1839" spans="1:17" x14ac:dyDescent="0.35">
      <c r="A1839" s="1" t="s">
        <v>1924</v>
      </c>
      <c r="B1839" s="1" t="s">
        <v>56</v>
      </c>
      <c r="C1839" s="1" t="s">
        <v>57</v>
      </c>
      <c r="D1839" s="1" t="s">
        <v>58</v>
      </c>
      <c r="E1839" s="1" t="s">
        <v>23</v>
      </c>
      <c r="F1839" s="1" t="s">
        <v>24</v>
      </c>
      <c r="G1839" s="1" t="s">
        <v>59</v>
      </c>
      <c r="H1839" s="2">
        <v>45419</v>
      </c>
      <c r="I1839" s="1" t="s">
        <v>49</v>
      </c>
      <c r="J1839" s="1" t="s">
        <v>1119</v>
      </c>
      <c r="K1839" s="1">
        <v>5</v>
      </c>
      <c r="L1839" s="1" t="s">
        <v>1909</v>
      </c>
      <c r="M1839" s="1">
        <v>5</v>
      </c>
      <c r="N1839" s="1">
        <v>292</v>
      </c>
      <c r="O1839" s="1">
        <v>10</v>
      </c>
      <c r="P1839" s="2">
        <v>45450</v>
      </c>
      <c r="Q1839" s="1"/>
    </row>
    <row r="1840" spans="1:17" x14ac:dyDescent="0.35">
      <c r="A1840" s="1" t="s">
        <v>1925</v>
      </c>
      <c r="B1840" s="1" t="s">
        <v>51</v>
      </c>
      <c r="C1840" s="1" t="s">
        <v>52</v>
      </c>
      <c r="D1840" s="1" t="s">
        <v>53</v>
      </c>
      <c r="E1840" s="1" t="s">
        <v>47</v>
      </c>
      <c r="F1840" s="1" t="s">
        <v>24</v>
      </c>
      <c r="G1840" s="1" t="s">
        <v>48</v>
      </c>
      <c r="H1840" s="2">
        <v>45417</v>
      </c>
      <c r="I1840" s="1" t="s">
        <v>26</v>
      </c>
      <c r="J1840" s="1" t="s">
        <v>1119</v>
      </c>
      <c r="K1840" s="1">
        <v>5</v>
      </c>
      <c r="L1840" s="1" t="s">
        <v>1909</v>
      </c>
      <c r="M1840" s="1">
        <v>5</v>
      </c>
      <c r="N1840" s="1">
        <v>265</v>
      </c>
      <c r="O1840" s="1">
        <v>20</v>
      </c>
      <c r="P1840" s="2">
        <v>45715</v>
      </c>
      <c r="Q1840" s="1"/>
    </row>
    <row r="1841" spans="1:17" x14ac:dyDescent="0.35">
      <c r="A1841" s="1" t="s">
        <v>1926</v>
      </c>
      <c r="B1841" s="1" t="s">
        <v>78</v>
      </c>
      <c r="C1841" s="1" t="s">
        <v>79</v>
      </c>
      <c r="D1841" s="1" t="s">
        <v>80</v>
      </c>
      <c r="E1841" s="1" t="s">
        <v>84</v>
      </c>
      <c r="F1841" s="1" t="s">
        <v>24</v>
      </c>
      <c r="G1841" s="1" t="s">
        <v>39</v>
      </c>
      <c r="H1841" s="2">
        <v>45434</v>
      </c>
      <c r="I1841" s="1" t="s">
        <v>26</v>
      </c>
      <c r="J1841" s="1" t="s">
        <v>1119</v>
      </c>
      <c r="K1841" s="1">
        <v>5</v>
      </c>
      <c r="L1841" s="1" t="s">
        <v>1909</v>
      </c>
      <c r="M1841" s="1">
        <v>5</v>
      </c>
      <c r="N1841" s="1">
        <v>424</v>
      </c>
      <c r="O1841" s="1">
        <v>20</v>
      </c>
      <c r="P1841" s="2">
        <v>45617</v>
      </c>
      <c r="Q1841" s="1"/>
    </row>
    <row r="1842" spans="1:17" x14ac:dyDescent="0.35">
      <c r="A1842" s="1" t="s">
        <v>1927</v>
      </c>
      <c r="B1842" s="1" t="s">
        <v>20</v>
      </c>
      <c r="C1842" s="1" t="s">
        <v>21</v>
      </c>
      <c r="D1842" s="1" t="s">
        <v>22</v>
      </c>
      <c r="E1842" s="1" t="s">
        <v>124</v>
      </c>
      <c r="F1842" s="1" t="s">
        <v>24</v>
      </c>
      <c r="G1842" s="1" t="s">
        <v>59</v>
      </c>
      <c r="H1842" s="2">
        <v>45438</v>
      </c>
      <c r="I1842" s="1" t="s">
        <v>26</v>
      </c>
      <c r="J1842" s="1" t="s">
        <v>1119</v>
      </c>
      <c r="K1842" s="1">
        <v>5</v>
      </c>
      <c r="L1842" s="1" t="s">
        <v>1909</v>
      </c>
      <c r="M1842" s="1">
        <v>5</v>
      </c>
      <c r="N1842" s="1">
        <v>865</v>
      </c>
      <c r="O1842" s="1">
        <v>20</v>
      </c>
      <c r="P1842" s="2">
        <v>45494</v>
      </c>
      <c r="Q1842" s="1"/>
    </row>
    <row r="1843" spans="1:17" x14ac:dyDescent="0.35">
      <c r="A1843" s="1" t="s">
        <v>1928</v>
      </c>
      <c r="B1843" s="1" t="s">
        <v>51</v>
      </c>
      <c r="C1843" s="1" t="s">
        <v>52</v>
      </c>
      <c r="D1843" s="1" t="s">
        <v>53</v>
      </c>
      <c r="E1843" s="1" t="s">
        <v>47</v>
      </c>
      <c r="F1843" s="1" t="s">
        <v>24</v>
      </c>
      <c r="G1843" s="1" t="s">
        <v>25</v>
      </c>
      <c r="H1843" s="2">
        <v>45324</v>
      </c>
      <c r="I1843" s="1" t="s">
        <v>26</v>
      </c>
      <c r="J1843" s="1" t="s">
        <v>1119</v>
      </c>
      <c r="K1843" s="1">
        <v>5</v>
      </c>
      <c r="L1843" s="1" t="s">
        <v>1909</v>
      </c>
      <c r="M1843" s="1">
        <v>5</v>
      </c>
      <c r="N1843" s="1">
        <v>1284</v>
      </c>
      <c r="O1843" s="1">
        <v>30</v>
      </c>
      <c r="P1843" s="2">
        <v>45664</v>
      </c>
      <c r="Q1843" s="1"/>
    </row>
    <row r="1844" spans="1:17" x14ac:dyDescent="0.35">
      <c r="A1844" s="1" t="s">
        <v>1929</v>
      </c>
      <c r="B1844" s="1" t="s">
        <v>51</v>
      </c>
      <c r="C1844" s="1" t="s">
        <v>52</v>
      </c>
      <c r="D1844" s="1" t="s">
        <v>53</v>
      </c>
      <c r="E1844" s="1" t="s">
        <v>54</v>
      </c>
      <c r="F1844" s="1" t="s">
        <v>24</v>
      </c>
      <c r="G1844" s="1" t="s">
        <v>59</v>
      </c>
      <c r="H1844" s="2">
        <v>45359</v>
      </c>
      <c r="I1844" s="1" t="s">
        <v>26</v>
      </c>
      <c r="J1844" s="1" t="s">
        <v>1119</v>
      </c>
      <c r="K1844" s="1">
        <v>5</v>
      </c>
      <c r="L1844" s="1" t="s">
        <v>1909</v>
      </c>
      <c r="M1844" s="1">
        <v>5</v>
      </c>
      <c r="N1844" s="1">
        <v>1573</v>
      </c>
      <c r="O1844" s="1">
        <v>50</v>
      </c>
      <c r="P1844" s="2">
        <v>45562</v>
      </c>
      <c r="Q1844" s="1"/>
    </row>
    <row r="1845" spans="1:17" x14ac:dyDescent="0.35">
      <c r="A1845" s="1" t="s">
        <v>1930</v>
      </c>
      <c r="B1845" s="1" t="s">
        <v>20</v>
      </c>
      <c r="C1845" s="1" t="s">
        <v>21</v>
      </c>
      <c r="D1845" s="1" t="s">
        <v>22</v>
      </c>
      <c r="E1845" s="1" t="s">
        <v>44</v>
      </c>
      <c r="F1845" s="1" t="s">
        <v>24</v>
      </c>
      <c r="G1845" s="1" t="s">
        <v>25</v>
      </c>
      <c r="H1845" s="2">
        <v>45303</v>
      </c>
      <c r="I1845" s="1" t="s">
        <v>26</v>
      </c>
      <c r="J1845" s="1" t="s">
        <v>1119</v>
      </c>
      <c r="K1845" s="1">
        <v>5</v>
      </c>
      <c r="L1845" s="1" t="s">
        <v>1909</v>
      </c>
      <c r="M1845" s="1">
        <v>5</v>
      </c>
      <c r="N1845" s="1">
        <v>799</v>
      </c>
      <c r="O1845" s="1">
        <v>10</v>
      </c>
      <c r="P1845" s="2">
        <v>45497</v>
      </c>
      <c r="Q1845" s="1"/>
    </row>
    <row r="1846" spans="1:17" x14ac:dyDescent="0.35">
      <c r="A1846" s="1" t="s">
        <v>1931</v>
      </c>
      <c r="B1846" s="1" t="s">
        <v>51</v>
      </c>
      <c r="C1846" s="1" t="s">
        <v>52</v>
      </c>
      <c r="D1846" s="1" t="s">
        <v>53</v>
      </c>
      <c r="E1846" s="1" t="s">
        <v>54</v>
      </c>
      <c r="F1846" s="1" t="s">
        <v>24</v>
      </c>
      <c r="G1846" s="1" t="s">
        <v>39</v>
      </c>
      <c r="H1846" s="2">
        <v>45325</v>
      </c>
      <c r="I1846" s="1" t="s">
        <v>26</v>
      </c>
      <c r="J1846" s="1" t="s">
        <v>1119</v>
      </c>
      <c r="K1846" s="1">
        <v>5</v>
      </c>
      <c r="L1846" s="1" t="s">
        <v>1909</v>
      </c>
      <c r="M1846" s="1">
        <v>5</v>
      </c>
      <c r="N1846" s="1">
        <v>1108</v>
      </c>
      <c r="O1846" s="1">
        <v>60</v>
      </c>
      <c r="P1846" s="2">
        <v>45470</v>
      </c>
      <c r="Q1846" s="1"/>
    </row>
    <row r="1847" spans="1:17" x14ac:dyDescent="0.35">
      <c r="A1847" s="1" t="s">
        <v>1932</v>
      </c>
      <c r="B1847" s="1" t="s">
        <v>71</v>
      </c>
      <c r="C1847" s="1" t="s">
        <v>72</v>
      </c>
      <c r="D1847" s="1" t="s">
        <v>73</v>
      </c>
      <c r="E1847" s="1" t="s">
        <v>47</v>
      </c>
      <c r="F1847" s="1" t="s">
        <v>24</v>
      </c>
      <c r="G1847" s="1" t="s">
        <v>74</v>
      </c>
      <c r="H1847" s="2">
        <v>45430</v>
      </c>
      <c r="I1847" s="1" t="s">
        <v>26</v>
      </c>
      <c r="J1847" s="1" t="s">
        <v>1119</v>
      </c>
      <c r="K1847" s="1">
        <v>5</v>
      </c>
      <c r="L1847" s="1" t="s">
        <v>1909</v>
      </c>
      <c r="M1847" s="1">
        <v>5</v>
      </c>
      <c r="N1847" s="1">
        <v>1859</v>
      </c>
      <c r="O1847" s="1">
        <v>40</v>
      </c>
      <c r="P1847" s="2">
        <v>45700</v>
      </c>
      <c r="Q1847" s="1"/>
    </row>
    <row r="1848" spans="1:17" x14ac:dyDescent="0.35">
      <c r="A1848" s="1" t="s">
        <v>1933</v>
      </c>
      <c r="B1848" s="1" t="s">
        <v>78</v>
      </c>
      <c r="C1848" s="1" t="s">
        <v>79</v>
      </c>
      <c r="D1848" s="1" t="s">
        <v>80</v>
      </c>
      <c r="E1848" s="1" t="s">
        <v>47</v>
      </c>
      <c r="F1848" s="1" t="s">
        <v>24</v>
      </c>
      <c r="G1848" s="1" t="s">
        <v>87</v>
      </c>
      <c r="H1848" s="2">
        <v>45421</v>
      </c>
      <c r="I1848" s="1" t="s">
        <v>26</v>
      </c>
      <c r="J1848" s="1" t="s">
        <v>1119</v>
      </c>
      <c r="K1848" s="1">
        <v>5</v>
      </c>
      <c r="L1848" s="1" t="s">
        <v>1909</v>
      </c>
      <c r="M1848" s="1">
        <v>5</v>
      </c>
      <c r="N1848" s="1">
        <v>1979</v>
      </c>
      <c r="O1848" s="1">
        <v>100</v>
      </c>
      <c r="P1848" s="2">
        <v>45648</v>
      </c>
      <c r="Q1848" s="1"/>
    </row>
    <row r="1849" spans="1:17" x14ac:dyDescent="0.35">
      <c r="A1849" s="1" t="s">
        <v>1934</v>
      </c>
      <c r="B1849" s="1" t="s">
        <v>71</v>
      </c>
      <c r="C1849" s="1" t="s">
        <v>72</v>
      </c>
      <c r="D1849" s="1" t="s">
        <v>73</v>
      </c>
      <c r="E1849" s="1" t="s">
        <v>23</v>
      </c>
      <c r="F1849" s="1" t="s">
        <v>24</v>
      </c>
      <c r="G1849" s="1" t="s">
        <v>39</v>
      </c>
      <c r="H1849" s="2">
        <v>45307</v>
      </c>
      <c r="I1849" s="1" t="s">
        <v>49</v>
      </c>
      <c r="J1849" s="1" t="s">
        <v>1119</v>
      </c>
      <c r="K1849" s="1">
        <v>5</v>
      </c>
      <c r="L1849" s="1" t="s">
        <v>1909</v>
      </c>
      <c r="M1849" s="1">
        <v>5</v>
      </c>
      <c r="N1849" s="1">
        <v>272</v>
      </c>
      <c r="O1849" s="1">
        <v>20</v>
      </c>
      <c r="P1849" s="2">
        <v>45371</v>
      </c>
      <c r="Q1849" s="1"/>
    </row>
    <row r="1850" spans="1:17" x14ac:dyDescent="0.35">
      <c r="A1850" s="1" t="s">
        <v>1935</v>
      </c>
      <c r="B1850" s="1" t="s">
        <v>29</v>
      </c>
      <c r="C1850" s="1" t="s">
        <v>30</v>
      </c>
      <c r="D1850" s="1" t="s">
        <v>31</v>
      </c>
      <c r="E1850" s="1" t="s">
        <v>44</v>
      </c>
      <c r="F1850" s="1" t="s">
        <v>24</v>
      </c>
      <c r="G1850" s="1" t="s">
        <v>87</v>
      </c>
      <c r="H1850" s="2">
        <v>45372</v>
      </c>
      <c r="I1850" s="1" t="s">
        <v>26</v>
      </c>
      <c r="J1850" s="1" t="s">
        <v>1119</v>
      </c>
      <c r="K1850" s="1">
        <v>5</v>
      </c>
      <c r="L1850" s="1" t="s">
        <v>1909</v>
      </c>
      <c r="M1850" s="1">
        <v>5</v>
      </c>
      <c r="N1850" s="1">
        <v>320</v>
      </c>
      <c r="O1850" s="1">
        <v>40</v>
      </c>
      <c r="P1850" s="2">
        <v>45652</v>
      </c>
      <c r="Q1850" s="1"/>
    </row>
    <row r="1851" spans="1:17" x14ac:dyDescent="0.35">
      <c r="A1851" s="1" t="s">
        <v>1936</v>
      </c>
      <c r="B1851" s="1" t="s">
        <v>61</v>
      </c>
      <c r="C1851" s="1" t="s">
        <v>62</v>
      </c>
      <c r="D1851" s="1" t="s">
        <v>63</v>
      </c>
      <c r="E1851" s="1" t="s">
        <v>54</v>
      </c>
      <c r="F1851" s="1" t="s">
        <v>24</v>
      </c>
      <c r="G1851" s="1" t="s">
        <v>59</v>
      </c>
      <c r="H1851" s="2">
        <v>45353</v>
      </c>
      <c r="I1851" s="1" t="s">
        <v>26</v>
      </c>
      <c r="J1851" s="1" t="s">
        <v>1119</v>
      </c>
      <c r="K1851" s="1">
        <v>5</v>
      </c>
      <c r="L1851" s="1" t="s">
        <v>1909</v>
      </c>
      <c r="M1851" s="1">
        <v>5</v>
      </c>
      <c r="N1851" s="1">
        <v>1097</v>
      </c>
      <c r="O1851" s="1">
        <v>80</v>
      </c>
      <c r="P1851" s="2">
        <v>45550</v>
      </c>
      <c r="Q1851" s="1"/>
    </row>
    <row r="1852" spans="1:17" x14ac:dyDescent="0.35">
      <c r="A1852" s="1" t="s">
        <v>1937</v>
      </c>
      <c r="B1852" s="1" t="s">
        <v>56</v>
      </c>
      <c r="C1852" s="1" t="s">
        <v>57</v>
      </c>
      <c r="D1852" s="1" t="s">
        <v>58</v>
      </c>
      <c r="E1852" s="1" t="s">
        <v>64</v>
      </c>
      <c r="F1852" s="1" t="s">
        <v>24</v>
      </c>
      <c r="G1852" s="1" t="s">
        <v>48</v>
      </c>
      <c r="H1852" s="2">
        <v>45417</v>
      </c>
      <c r="I1852" s="1" t="s">
        <v>66</v>
      </c>
      <c r="J1852" s="1" t="s">
        <v>1119</v>
      </c>
      <c r="K1852" s="1">
        <v>5</v>
      </c>
      <c r="L1852" s="1" t="s">
        <v>1909</v>
      </c>
      <c r="M1852" s="1">
        <v>5</v>
      </c>
      <c r="N1852" s="1">
        <v>1443</v>
      </c>
      <c r="O1852" s="1">
        <v>40</v>
      </c>
      <c r="P1852" s="2">
        <v>45596</v>
      </c>
      <c r="Q1852" s="1"/>
    </row>
    <row r="1853" spans="1:17" x14ac:dyDescent="0.35">
      <c r="A1853" s="1" t="s">
        <v>1938</v>
      </c>
      <c r="B1853" s="1" t="s">
        <v>35</v>
      </c>
      <c r="C1853" s="1" t="s">
        <v>36</v>
      </c>
      <c r="D1853" s="1" t="s">
        <v>37</v>
      </c>
      <c r="E1853" s="1" t="s">
        <v>47</v>
      </c>
      <c r="F1853" s="1" t="s">
        <v>24</v>
      </c>
      <c r="G1853" s="1" t="s">
        <v>25</v>
      </c>
      <c r="H1853" s="2">
        <v>45404</v>
      </c>
      <c r="I1853" s="1" t="s">
        <v>26</v>
      </c>
      <c r="J1853" s="1" t="s">
        <v>1119</v>
      </c>
      <c r="K1853" s="1">
        <v>5</v>
      </c>
      <c r="L1853" s="1" t="s">
        <v>1909</v>
      </c>
      <c r="M1853" s="1">
        <v>5</v>
      </c>
      <c r="N1853" s="1">
        <v>254</v>
      </c>
      <c r="O1853" s="1">
        <v>50</v>
      </c>
      <c r="P1853" s="2">
        <v>45744</v>
      </c>
      <c r="Q1853" s="1"/>
    </row>
    <row r="1854" spans="1:17" x14ac:dyDescent="0.35">
      <c r="A1854" s="1" t="s">
        <v>1939</v>
      </c>
      <c r="B1854" s="1" t="s">
        <v>51</v>
      </c>
      <c r="C1854" s="1" t="s">
        <v>52</v>
      </c>
      <c r="D1854" s="1" t="s">
        <v>53</v>
      </c>
      <c r="E1854" s="1" t="s">
        <v>76</v>
      </c>
      <c r="F1854" s="1" t="s">
        <v>24</v>
      </c>
      <c r="G1854" s="1" t="s">
        <v>39</v>
      </c>
      <c r="H1854" s="2">
        <v>45383</v>
      </c>
      <c r="I1854" s="1" t="s">
        <v>49</v>
      </c>
      <c r="J1854" s="1" t="s">
        <v>1119</v>
      </c>
      <c r="K1854" s="1">
        <v>5</v>
      </c>
      <c r="L1854" s="1" t="s">
        <v>1909</v>
      </c>
      <c r="M1854" s="1">
        <v>5</v>
      </c>
      <c r="N1854" s="1">
        <v>424</v>
      </c>
      <c r="O1854" s="1">
        <v>40</v>
      </c>
      <c r="P1854" s="2">
        <v>45673</v>
      </c>
      <c r="Q1854" s="1"/>
    </row>
    <row r="1855" spans="1:17" x14ac:dyDescent="0.35">
      <c r="A1855" s="1" t="s">
        <v>1940</v>
      </c>
      <c r="B1855" s="1" t="s">
        <v>35</v>
      </c>
      <c r="C1855" s="1" t="s">
        <v>36</v>
      </c>
      <c r="D1855" s="1" t="s">
        <v>37</v>
      </c>
      <c r="E1855" s="1" t="s">
        <v>103</v>
      </c>
      <c r="F1855" s="1" t="s">
        <v>24</v>
      </c>
      <c r="G1855" s="1" t="s">
        <v>33</v>
      </c>
      <c r="H1855" s="2">
        <v>45388</v>
      </c>
      <c r="I1855" s="1" t="s">
        <v>49</v>
      </c>
      <c r="J1855" s="1" t="s">
        <v>1119</v>
      </c>
      <c r="K1855" s="1">
        <v>5</v>
      </c>
      <c r="L1855" s="1" t="s">
        <v>1909</v>
      </c>
      <c r="M1855" s="1">
        <v>5</v>
      </c>
      <c r="N1855" s="1">
        <v>847</v>
      </c>
      <c r="O1855" s="1">
        <v>60</v>
      </c>
      <c r="P1855" s="2">
        <v>45434</v>
      </c>
      <c r="Q1855" s="1"/>
    </row>
    <row r="1856" spans="1:17" x14ac:dyDescent="0.35">
      <c r="A1856" s="1" t="s">
        <v>1941</v>
      </c>
      <c r="B1856" s="1" t="s">
        <v>41</v>
      </c>
      <c r="C1856" s="1" t="s">
        <v>42</v>
      </c>
      <c r="D1856" s="1" t="s">
        <v>43</v>
      </c>
      <c r="E1856" s="1" t="s">
        <v>47</v>
      </c>
      <c r="F1856" s="1" t="s">
        <v>24</v>
      </c>
      <c r="G1856" s="1" t="s">
        <v>87</v>
      </c>
      <c r="H1856" s="2">
        <v>45439</v>
      </c>
      <c r="I1856" s="1" t="s">
        <v>49</v>
      </c>
      <c r="J1856" s="1" t="s">
        <v>1119</v>
      </c>
      <c r="K1856" s="1">
        <v>5</v>
      </c>
      <c r="L1856" s="1" t="s">
        <v>1909</v>
      </c>
      <c r="M1856" s="1">
        <v>5</v>
      </c>
      <c r="N1856" s="1">
        <v>1431</v>
      </c>
      <c r="O1856" s="1">
        <v>30</v>
      </c>
      <c r="P1856" s="2">
        <v>45682</v>
      </c>
      <c r="Q1856" s="1"/>
    </row>
    <row r="1857" spans="1:17" x14ac:dyDescent="0.35">
      <c r="A1857" s="1" t="s">
        <v>1942</v>
      </c>
      <c r="B1857" s="1" t="s">
        <v>51</v>
      </c>
      <c r="C1857" s="1" t="s">
        <v>52</v>
      </c>
      <c r="D1857" s="1" t="s">
        <v>53</v>
      </c>
      <c r="E1857" s="1" t="s">
        <v>23</v>
      </c>
      <c r="F1857" s="1" t="s">
        <v>24</v>
      </c>
      <c r="G1857" s="1" t="s">
        <v>85</v>
      </c>
      <c r="H1857" s="2">
        <v>45293</v>
      </c>
      <c r="I1857" s="1" t="s">
        <v>66</v>
      </c>
      <c r="J1857" s="1" t="s">
        <v>1119</v>
      </c>
      <c r="K1857" s="1">
        <v>5</v>
      </c>
      <c r="L1857" s="1" t="s">
        <v>1909</v>
      </c>
      <c r="M1857" s="1">
        <v>5</v>
      </c>
      <c r="N1857" s="1">
        <v>719</v>
      </c>
      <c r="O1857" s="1">
        <v>40</v>
      </c>
      <c r="P1857" s="2">
        <v>45336</v>
      </c>
      <c r="Q1857" s="1"/>
    </row>
    <row r="1858" spans="1:17" x14ac:dyDescent="0.35">
      <c r="A1858" s="1" t="s">
        <v>1943</v>
      </c>
      <c r="B1858" s="1" t="s">
        <v>41</v>
      </c>
      <c r="C1858" s="1" t="s">
        <v>42</v>
      </c>
      <c r="D1858" s="1" t="s">
        <v>43</v>
      </c>
      <c r="E1858" s="1" t="s">
        <v>54</v>
      </c>
      <c r="F1858" s="1" t="s">
        <v>127</v>
      </c>
      <c r="G1858" s="1" t="s">
        <v>39</v>
      </c>
      <c r="H1858" s="2">
        <v>45402</v>
      </c>
      <c r="I1858" s="1" t="s">
        <v>26</v>
      </c>
      <c r="J1858" s="1" t="s">
        <v>1119</v>
      </c>
      <c r="K1858" s="1">
        <v>5</v>
      </c>
      <c r="L1858" s="1" t="s">
        <v>1909</v>
      </c>
      <c r="M1858" s="1">
        <v>5</v>
      </c>
      <c r="N1858" s="1">
        <v>938</v>
      </c>
      <c r="O1858" s="1">
        <v>80</v>
      </c>
      <c r="P1858" s="2">
        <v>45736</v>
      </c>
      <c r="Q1858" s="1"/>
    </row>
    <row r="1859" spans="1:17" x14ac:dyDescent="0.35">
      <c r="A1859" s="1" t="s">
        <v>1944</v>
      </c>
      <c r="B1859" s="1" t="s">
        <v>56</v>
      </c>
      <c r="C1859" s="1" t="s">
        <v>57</v>
      </c>
      <c r="D1859" s="1" t="s">
        <v>58</v>
      </c>
      <c r="E1859" s="1" t="s">
        <v>64</v>
      </c>
      <c r="F1859" s="1" t="s">
        <v>127</v>
      </c>
      <c r="G1859" s="1" t="s">
        <v>85</v>
      </c>
      <c r="H1859" s="2">
        <v>45343</v>
      </c>
      <c r="I1859" s="1" t="s">
        <v>26</v>
      </c>
      <c r="J1859" s="1" t="s">
        <v>1119</v>
      </c>
      <c r="K1859" s="1">
        <v>5</v>
      </c>
      <c r="L1859" s="1" t="s">
        <v>1909</v>
      </c>
      <c r="M1859" s="1">
        <v>5</v>
      </c>
      <c r="N1859" s="1">
        <v>1159</v>
      </c>
      <c r="O1859" s="1">
        <v>30</v>
      </c>
      <c r="P1859" s="2">
        <v>45515</v>
      </c>
      <c r="Q1859" s="1"/>
    </row>
    <row r="1860" spans="1:17" x14ac:dyDescent="0.35">
      <c r="A1860" s="1" t="s">
        <v>1945</v>
      </c>
      <c r="B1860" s="1" t="s">
        <v>29</v>
      </c>
      <c r="C1860" s="1" t="s">
        <v>30</v>
      </c>
      <c r="D1860" s="1" t="s">
        <v>31</v>
      </c>
      <c r="E1860" s="1" t="s">
        <v>47</v>
      </c>
      <c r="F1860" s="1" t="s">
        <v>127</v>
      </c>
      <c r="G1860" s="1" t="s">
        <v>25</v>
      </c>
      <c r="H1860" s="2">
        <v>45415</v>
      </c>
      <c r="I1860" s="1" t="s">
        <v>66</v>
      </c>
      <c r="J1860" s="1" t="s">
        <v>1119</v>
      </c>
      <c r="K1860" s="1">
        <v>5</v>
      </c>
      <c r="L1860" s="1" t="s">
        <v>1909</v>
      </c>
      <c r="M1860" s="1">
        <v>5</v>
      </c>
      <c r="N1860" s="1">
        <v>643</v>
      </c>
      <c r="O1860" s="1">
        <v>40</v>
      </c>
      <c r="P1860" s="2">
        <v>45615</v>
      </c>
      <c r="Q1860" s="1"/>
    </row>
    <row r="1861" spans="1:17" x14ac:dyDescent="0.35">
      <c r="A1861" s="1" t="s">
        <v>1946</v>
      </c>
      <c r="B1861" s="1" t="s">
        <v>78</v>
      </c>
      <c r="C1861" s="1" t="s">
        <v>79</v>
      </c>
      <c r="D1861" s="1" t="s">
        <v>80</v>
      </c>
      <c r="E1861" s="1" t="s">
        <v>54</v>
      </c>
      <c r="F1861" s="1" t="s">
        <v>127</v>
      </c>
      <c r="G1861" s="1" t="s">
        <v>25</v>
      </c>
      <c r="H1861" s="2">
        <v>45360</v>
      </c>
      <c r="I1861" s="1" t="s">
        <v>66</v>
      </c>
      <c r="J1861" s="1" t="s">
        <v>1119</v>
      </c>
      <c r="K1861" s="1">
        <v>5</v>
      </c>
      <c r="L1861" s="1" t="s">
        <v>1909</v>
      </c>
      <c r="M1861" s="1">
        <v>5</v>
      </c>
      <c r="N1861" s="1">
        <v>540</v>
      </c>
      <c r="O1861" s="1">
        <v>60</v>
      </c>
      <c r="P1861" s="2">
        <v>45503</v>
      </c>
      <c r="Q1861" s="1"/>
    </row>
    <row r="1862" spans="1:17" x14ac:dyDescent="0.35">
      <c r="A1862" s="1" t="s">
        <v>1947</v>
      </c>
      <c r="B1862" s="1" t="s">
        <v>61</v>
      </c>
      <c r="C1862" s="1" t="s">
        <v>62</v>
      </c>
      <c r="D1862" s="1" t="s">
        <v>63</v>
      </c>
      <c r="E1862" s="1" t="s">
        <v>76</v>
      </c>
      <c r="F1862" s="1" t="s">
        <v>127</v>
      </c>
      <c r="G1862" s="1" t="s">
        <v>48</v>
      </c>
      <c r="H1862" s="2">
        <v>45322</v>
      </c>
      <c r="I1862" s="1" t="s">
        <v>49</v>
      </c>
      <c r="J1862" s="1" t="s">
        <v>1119</v>
      </c>
      <c r="K1862" s="1">
        <v>5</v>
      </c>
      <c r="L1862" s="1" t="s">
        <v>1909</v>
      </c>
      <c r="M1862" s="1">
        <v>5</v>
      </c>
      <c r="N1862" s="1">
        <v>523</v>
      </c>
      <c r="O1862" s="1">
        <v>10</v>
      </c>
      <c r="P1862" s="2">
        <v>45531</v>
      </c>
      <c r="Q1862" s="1"/>
    </row>
    <row r="1863" spans="1:17" x14ac:dyDescent="0.35">
      <c r="A1863" s="1" t="s">
        <v>1948</v>
      </c>
      <c r="B1863" s="1" t="s">
        <v>41</v>
      </c>
      <c r="C1863" s="1" t="s">
        <v>42</v>
      </c>
      <c r="D1863" s="1" t="s">
        <v>43</v>
      </c>
      <c r="E1863" s="1" t="s">
        <v>23</v>
      </c>
      <c r="F1863" s="1" t="s">
        <v>127</v>
      </c>
      <c r="G1863" s="1" t="s">
        <v>48</v>
      </c>
      <c r="H1863" s="2">
        <v>45440</v>
      </c>
      <c r="I1863" s="1" t="s">
        <v>66</v>
      </c>
      <c r="J1863" s="1" t="s">
        <v>1119</v>
      </c>
      <c r="K1863" s="1">
        <v>5</v>
      </c>
      <c r="L1863" s="1" t="s">
        <v>1909</v>
      </c>
      <c r="M1863" s="1">
        <v>5</v>
      </c>
      <c r="N1863" s="1">
        <v>391</v>
      </c>
      <c r="O1863" s="1">
        <v>90</v>
      </c>
      <c r="P1863" s="2">
        <v>45692</v>
      </c>
      <c r="Q1863" s="1"/>
    </row>
    <row r="1864" spans="1:17" x14ac:dyDescent="0.35">
      <c r="A1864" s="1" t="s">
        <v>1949</v>
      </c>
      <c r="B1864" s="1" t="s">
        <v>29</v>
      </c>
      <c r="C1864" s="1" t="s">
        <v>30</v>
      </c>
      <c r="D1864" s="1" t="s">
        <v>31</v>
      </c>
      <c r="E1864" s="1" t="s">
        <v>23</v>
      </c>
      <c r="F1864" s="1" t="s">
        <v>127</v>
      </c>
      <c r="G1864" s="1" t="s">
        <v>33</v>
      </c>
      <c r="H1864" s="2">
        <v>45417</v>
      </c>
      <c r="I1864" s="1" t="s">
        <v>26</v>
      </c>
      <c r="J1864" s="1" t="s">
        <v>1119</v>
      </c>
      <c r="K1864" s="1">
        <v>5</v>
      </c>
      <c r="L1864" s="1" t="s">
        <v>1909</v>
      </c>
      <c r="M1864" s="1">
        <v>5</v>
      </c>
      <c r="N1864" s="1">
        <v>448</v>
      </c>
      <c r="O1864" s="1">
        <v>30</v>
      </c>
      <c r="P1864" s="2">
        <v>45483</v>
      </c>
      <c r="Q1864" s="1"/>
    </row>
    <row r="1865" spans="1:17" x14ac:dyDescent="0.35">
      <c r="A1865" s="1" t="s">
        <v>1950</v>
      </c>
      <c r="B1865" s="1" t="s">
        <v>61</v>
      </c>
      <c r="C1865" s="1" t="s">
        <v>62</v>
      </c>
      <c r="D1865" s="1" t="s">
        <v>63</v>
      </c>
      <c r="E1865" s="1" t="s">
        <v>76</v>
      </c>
      <c r="F1865" s="1" t="s">
        <v>127</v>
      </c>
      <c r="G1865" s="1" t="s">
        <v>59</v>
      </c>
      <c r="H1865" s="2">
        <v>45324</v>
      </c>
      <c r="I1865" s="1" t="s">
        <v>26</v>
      </c>
      <c r="J1865" s="1" t="s">
        <v>1119</v>
      </c>
      <c r="K1865" s="1">
        <v>5</v>
      </c>
      <c r="L1865" s="1" t="s">
        <v>1909</v>
      </c>
      <c r="M1865" s="1">
        <v>5</v>
      </c>
      <c r="N1865" s="1">
        <v>1143</v>
      </c>
      <c r="O1865" s="1">
        <v>40</v>
      </c>
      <c r="P1865" s="2">
        <v>45577</v>
      </c>
      <c r="Q1865" s="1"/>
    </row>
    <row r="1866" spans="1:17" x14ac:dyDescent="0.35">
      <c r="A1866" s="1" t="s">
        <v>1951</v>
      </c>
      <c r="B1866" s="1" t="s">
        <v>51</v>
      </c>
      <c r="C1866" s="1" t="s">
        <v>52</v>
      </c>
      <c r="D1866" s="1" t="s">
        <v>53</v>
      </c>
      <c r="E1866" s="1" t="s">
        <v>103</v>
      </c>
      <c r="F1866" s="1" t="s">
        <v>127</v>
      </c>
      <c r="G1866" s="1" t="s">
        <v>48</v>
      </c>
      <c r="H1866" s="2">
        <v>45296</v>
      </c>
      <c r="I1866" s="1" t="s">
        <v>26</v>
      </c>
      <c r="J1866" s="1" t="s">
        <v>1119</v>
      </c>
      <c r="K1866" s="1">
        <v>5</v>
      </c>
      <c r="L1866" s="1" t="s">
        <v>1909</v>
      </c>
      <c r="M1866" s="1">
        <v>5</v>
      </c>
      <c r="N1866" s="1">
        <v>235</v>
      </c>
      <c r="O1866" s="1">
        <v>60</v>
      </c>
      <c r="P1866" s="2">
        <v>45626</v>
      </c>
      <c r="Q1866" s="1"/>
    </row>
    <row r="1867" spans="1:17" x14ac:dyDescent="0.35">
      <c r="A1867" s="1" t="s">
        <v>1952</v>
      </c>
      <c r="B1867" s="1" t="s">
        <v>61</v>
      </c>
      <c r="C1867" s="1" t="s">
        <v>62</v>
      </c>
      <c r="D1867" s="1" t="s">
        <v>63</v>
      </c>
      <c r="E1867" s="1" t="s">
        <v>47</v>
      </c>
      <c r="F1867" s="1" t="s">
        <v>127</v>
      </c>
      <c r="G1867" s="1" t="s">
        <v>48</v>
      </c>
      <c r="H1867" s="2">
        <v>45386</v>
      </c>
      <c r="I1867" s="1" t="s">
        <v>66</v>
      </c>
      <c r="J1867" s="1" t="s">
        <v>1119</v>
      </c>
      <c r="K1867" s="1">
        <v>5</v>
      </c>
      <c r="L1867" s="1" t="s">
        <v>1909</v>
      </c>
      <c r="M1867" s="1">
        <v>5</v>
      </c>
      <c r="N1867" s="1">
        <v>626</v>
      </c>
      <c r="O1867" s="1">
        <v>20</v>
      </c>
      <c r="P1867" s="2">
        <v>45418</v>
      </c>
      <c r="Q1867" s="1"/>
    </row>
    <row r="1868" spans="1:17" x14ac:dyDescent="0.35">
      <c r="A1868" s="1" t="s">
        <v>1953</v>
      </c>
      <c r="B1868" s="1" t="s">
        <v>56</v>
      </c>
      <c r="C1868" s="1" t="s">
        <v>57</v>
      </c>
      <c r="D1868" s="1" t="s">
        <v>58</v>
      </c>
      <c r="E1868" s="1" t="s">
        <v>47</v>
      </c>
      <c r="F1868" s="1" t="s">
        <v>127</v>
      </c>
      <c r="G1868" s="1" t="s">
        <v>48</v>
      </c>
      <c r="H1868" s="2">
        <v>45399</v>
      </c>
      <c r="I1868" s="1" t="s">
        <v>26</v>
      </c>
      <c r="J1868" s="1" t="s">
        <v>1119</v>
      </c>
      <c r="K1868" s="1">
        <v>5</v>
      </c>
      <c r="L1868" s="1" t="s">
        <v>1909</v>
      </c>
      <c r="M1868" s="1">
        <v>5</v>
      </c>
      <c r="N1868" s="1">
        <v>1171</v>
      </c>
      <c r="O1868" s="1">
        <v>50</v>
      </c>
      <c r="P1868" s="2">
        <v>45577</v>
      </c>
      <c r="Q1868" s="1"/>
    </row>
    <row r="1869" spans="1:17" x14ac:dyDescent="0.35">
      <c r="A1869" s="1" t="s">
        <v>1954</v>
      </c>
      <c r="B1869" s="1" t="s">
        <v>35</v>
      </c>
      <c r="C1869" s="1" t="s">
        <v>36</v>
      </c>
      <c r="D1869" s="1" t="s">
        <v>37</v>
      </c>
      <c r="E1869" s="1" t="s">
        <v>47</v>
      </c>
      <c r="F1869" s="1" t="s">
        <v>127</v>
      </c>
      <c r="G1869" s="1" t="s">
        <v>48</v>
      </c>
      <c r="H1869" s="2">
        <v>45375</v>
      </c>
      <c r="I1869" s="1" t="s">
        <v>66</v>
      </c>
      <c r="J1869" s="1" t="s">
        <v>1119</v>
      </c>
      <c r="K1869" s="1">
        <v>5</v>
      </c>
      <c r="L1869" s="1" t="s">
        <v>1909</v>
      </c>
      <c r="M1869" s="1">
        <v>5</v>
      </c>
      <c r="N1869" s="1">
        <v>354</v>
      </c>
      <c r="O1869" s="1">
        <v>50</v>
      </c>
      <c r="P1869" s="2">
        <v>45511</v>
      </c>
      <c r="Q1869" s="1"/>
    </row>
    <row r="1870" spans="1:17" x14ac:dyDescent="0.35">
      <c r="A1870" s="1" t="s">
        <v>1955</v>
      </c>
      <c r="B1870" s="1" t="s">
        <v>56</v>
      </c>
      <c r="C1870" s="1" t="s">
        <v>57</v>
      </c>
      <c r="D1870" s="1" t="s">
        <v>58</v>
      </c>
      <c r="E1870" s="1" t="s">
        <v>124</v>
      </c>
      <c r="F1870" s="1" t="s">
        <v>127</v>
      </c>
      <c r="G1870" s="1" t="s">
        <v>59</v>
      </c>
      <c r="H1870" s="2">
        <v>45322</v>
      </c>
      <c r="I1870" s="1" t="s">
        <v>26</v>
      </c>
      <c r="J1870" s="1" t="s">
        <v>1119</v>
      </c>
      <c r="K1870" s="1">
        <v>5</v>
      </c>
      <c r="L1870" s="1" t="s">
        <v>1909</v>
      </c>
      <c r="M1870" s="1">
        <v>5</v>
      </c>
      <c r="N1870" s="1">
        <v>373</v>
      </c>
      <c r="O1870" s="1">
        <v>20</v>
      </c>
      <c r="P1870" s="2">
        <v>45626</v>
      </c>
      <c r="Q1870" s="1"/>
    </row>
    <row r="1871" spans="1:17" x14ac:dyDescent="0.35">
      <c r="A1871" s="1" t="s">
        <v>1956</v>
      </c>
      <c r="B1871" s="1" t="s">
        <v>51</v>
      </c>
      <c r="C1871" s="1" t="s">
        <v>52</v>
      </c>
      <c r="D1871" s="1" t="s">
        <v>53</v>
      </c>
      <c r="E1871" s="1" t="s">
        <v>76</v>
      </c>
      <c r="F1871" s="1" t="s">
        <v>127</v>
      </c>
      <c r="G1871" s="1" t="s">
        <v>33</v>
      </c>
      <c r="H1871" s="2">
        <v>45355</v>
      </c>
      <c r="I1871" s="1" t="s">
        <v>26</v>
      </c>
      <c r="J1871" s="1" t="s">
        <v>1119</v>
      </c>
      <c r="K1871" s="1">
        <v>5</v>
      </c>
      <c r="L1871" s="1" t="s">
        <v>1909</v>
      </c>
      <c r="M1871" s="1">
        <v>5</v>
      </c>
      <c r="N1871" s="1">
        <v>396</v>
      </c>
      <c r="O1871" s="1">
        <v>70</v>
      </c>
      <c r="P1871" s="2">
        <v>45576</v>
      </c>
      <c r="Q1871" s="1"/>
    </row>
    <row r="1872" spans="1:17" x14ac:dyDescent="0.35">
      <c r="A1872" s="1" t="s">
        <v>1957</v>
      </c>
      <c r="B1872" s="1" t="s">
        <v>35</v>
      </c>
      <c r="C1872" s="1" t="s">
        <v>36</v>
      </c>
      <c r="D1872" s="1" t="s">
        <v>37</v>
      </c>
      <c r="E1872" s="1" t="s">
        <v>120</v>
      </c>
      <c r="F1872" s="1" t="s">
        <v>127</v>
      </c>
      <c r="G1872" s="1" t="s">
        <v>48</v>
      </c>
      <c r="H1872" s="2">
        <v>45388</v>
      </c>
      <c r="I1872" s="1" t="s">
        <v>26</v>
      </c>
      <c r="J1872" s="1" t="s">
        <v>1119</v>
      </c>
      <c r="K1872" s="1">
        <v>5</v>
      </c>
      <c r="L1872" s="1" t="s">
        <v>1909</v>
      </c>
      <c r="M1872" s="1">
        <v>5</v>
      </c>
      <c r="N1872" s="1">
        <v>723</v>
      </c>
      <c r="O1872" s="1">
        <v>40</v>
      </c>
      <c r="P1872" s="2">
        <v>45597</v>
      </c>
      <c r="Q1872" s="1"/>
    </row>
    <row r="1873" spans="1:17" x14ac:dyDescent="0.35">
      <c r="A1873" s="1" t="s">
        <v>1958</v>
      </c>
      <c r="B1873" s="1" t="s">
        <v>35</v>
      </c>
      <c r="C1873" s="1" t="s">
        <v>36</v>
      </c>
      <c r="D1873" s="1" t="s">
        <v>37</v>
      </c>
      <c r="E1873" s="1" t="s">
        <v>54</v>
      </c>
      <c r="F1873" s="1" t="s">
        <v>127</v>
      </c>
      <c r="G1873" s="1" t="s">
        <v>74</v>
      </c>
      <c r="H1873" s="2">
        <v>45299</v>
      </c>
      <c r="I1873" s="1" t="s">
        <v>66</v>
      </c>
      <c r="J1873" s="1" t="s">
        <v>1119</v>
      </c>
      <c r="K1873" s="1">
        <v>5</v>
      </c>
      <c r="L1873" s="1" t="s">
        <v>1909</v>
      </c>
      <c r="M1873" s="1">
        <v>5</v>
      </c>
      <c r="N1873" s="1">
        <v>707</v>
      </c>
      <c r="O1873" s="1">
        <v>90</v>
      </c>
      <c r="P1873" s="2">
        <v>45449</v>
      </c>
      <c r="Q1873" s="1"/>
    </row>
    <row r="1874" spans="1:17" x14ac:dyDescent="0.35">
      <c r="A1874" s="1" t="s">
        <v>1959</v>
      </c>
      <c r="B1874" s="1" t="s">
        <v>35</v>
      </c>
      <c r="C1874" s="1" t="s">
        <v>36</v>
      </c>
      <c r="D1874" s="1" t="s">
        <v>37</v>
      </c>
      <c r="E1874" s="1" t="s">
        <v>103</v>
      </c>
      <c r="F1874" s="1" t="s">
        <v>169</v>
      </c>
      <c r="G1874" s="1" t="s">
        <v>74</v>
      </c>
      <c r="H1874" s="2">
        <v>45305</v>
      </c>
      <c r="I1874" s="1" t="s">
        <v>26</v>
      </c>
      <c r="J1874" s="1" t="s">
        <v>1119</v>
      </c>
      <c r="K1874" s="1">
        <v>5</v>
      </c>
      <c r="L1874" s="1" t="s">
        <v>1909</v>
      </c>
      <c r="M1874" s="1">
        <v>5</v>
      </c>
      <c r="N1874" s="1">
        <v>1607</v>
      </c>
      <c r="O1874" s="1">
        <v>70</v>
      </c>
      <c r="P1874" s="2">
        <v>45667</v>
      </c>
      <c r="Q1874" s="1"/>
    </row>
    <row r="1875" spans="1:17" x14ac:dyDescent="0.35">
      <c r="A1875" s="1" t="s">
        <v>1960</v>
      </c>
      <c r="B1875" s="1" t="s">
        <v>78</v>
      </c>
      <c r="C1875" s="1" t="s">
        <v>79</v>
      </c>
      <c r="D1875" s="1" t="s">
        <v>80</v>
      </c>
      <c r="E1875" s="1" t="s">
        <v>23</v>
      </c>
      <c r="F1875" s="1" t="s">
        <v>169</v>
      </c>
      <c r="G1875" s="1" t="s">
        <v>33</v>
      </c>
      <c r="H1875" s="2">
        <v>45377</v>
      </c>
      <c r="I1875" s="1" t="s">
        <v>66</v>
      </c>
      <c r="J1875" s="1" t="s">
        <v>1119</v>
      </c>
      <c r="K1875" s="1">
        <v>5</v>
      </c>
      <c r="L1875" s="1" t="s">
        <v>1909</v>
      </c>
      <c r="M1875" s="1">
        <v>5</v>
      </c>
      <c r="N1875" s="1">
        <v>2560</v>
      </c>
      <c r="O1875" s="1">
        <v>20</v>
      </c>
      <c r="P1875" s="2">
        <v>45574</v>
      </c>
      <c r="Q1875" s="1"/>
    </row>
    <row r="1876" spans="1:17" x14ac:dyDescent="0.35">
      <c r="A1876" s="1" t="s">
        <v>1961</v>
      </c>
      <c r="B1876" s="1" t="s">
        <v>78</v>
      </c>
      <c r="C1876" s="1" t="s">
        <v>79</v>
      </c>
      <c r="D1876" s="1" t="s">
        <v>80</v>
      </c>
      <c r="E1876" s="1" t="s">
        <v>44</v>
      </c>
      <c r="F1876" s="1" t="s">
        <v>169</v>
      </c>
      <c r="G1876" s="1" t="s">
        <v>87</v>
      </c>
      <c r="H1876" s="2">
        <v>45349</v>
      </c>
      <c r="I1876" s="1" t="s">
        <v>66</v>
      </c>
      <c r="J1876" s="1" t="s">
        <v>1119</v>
      </c>
      <c r="K1876" s="1">
        <v>5</v>
      </c>
      <c r="L1876" s="1" t="s">
        <v>1909</v>
      </c>
      <c r="M1876" s="1">
        <v>5</v>
      </c>
      <c r="N1876" s="1">
        <v>2942</v>
      </c>
      <c r="O1876" s="1">
        <v>40</v>
      </c>
      <c r="P1876" s="2">
        <v>45672</v>
      </c>
      <c r="Q1876" s="1"/>
    </row>
    <row r="1877" spans="1:17" x14ac:dyDescent="0.35">
      <c r="A1877" s="1" t="s">
        <v>1962</v>
      </c>
      <c r="B1877" s="1" t="s">
        <v>61</v>
      </c>
      <c r="C1877" s="1" t="s">
        <v>62</v>
      </c>
      <c r="D1877" s="1" t="s">
        <v>63</v>
      </c>
      <c r="E1877" s="1" t="s">
        <v>84</v>
      </c>
      <c r="F1877" s="1" t="s">
        <v>169</v>
      </c>
      <c r="G1877" s="1" t="s">
        <v>59</v>
      </c>
      <c r="H1877" s="2">
        <v>45370</v>
      </c>
      <c r="I1877" s="1" t="s">
        <v>66</v>
      </c>
      <c r="J1877" s="1" t="s">
        <v>1119</v>
      </c>
      <c r="K1877" s="1">
        <v>5</v>
      </c>
      <c r="L1877" s="1" t="s">
        <v>1909</v>
      </c>
      <c r="M1877" s="1">
        <v>5</v>
      </c>
      <c r="N1877" s="1">
        <v>7428</v>
      </c>
      <c r="O1877" s="1">
        <v>30</v>
      </c>
      <c r="P1877" s="2">
        <v>45620</v>
      </c>
      <c r="Q1877" s="1"/>
    </row>
    <row r="1878" spans="1:17" x14ac:dyDescent="0.35">
      <c r="A1878" s="1" t="s">
        <v>1963</v>
      </c>
      <c r="B1878" s="1" t="s">
        <v>35</v>
      </c>
      <c r="C1878" s="1" t="s">
        <v>36</v>
      </c>
      <c r="D1878" s="1" t="s">
        <v>37</v>
      </c>
      <c r="E1878" s="1" t="s">
        <v>124</v>
      </c>
      <c r="F1878" s="1" t="s">
        <v>169</v>
      </c>
      <c r="G1878" s="1" t="s">
        <v>59</v>
      </c>
      <c r="H1878" s="2">
        <v>45293</v>
      </c>
      <c r="I1878" s="1" t="s">
        <v>26</v>
      </c>
      <c r="J1878" s="1" t="s">
        <v>1119</v>
      </c>
      <c r="K1878" s="1">
        <v>5</v>
      </c>
      <c r="L1878" s="1" t="s">
        <v>1909</v>
      </c>
      <c r="M1878" s="1">
        <v>5</v>
      </c>
      <c r="N1878" s="1">
        <v>3161</v>
      </c>
      <c r="O1878" s="1">
        <v>50</v>
      </c>
      <c r="P1878" s="2">
        <v>45585</v>
      </c>
      <c r="Q1878" s="1"/>
    </row>
    <row r="1879" spans="1:17" x14ac:dyDescent="0.35">
      <c r="A1879" s="1" t="s">
        <v>1964</v>
      </c>
      <c r="B1879" s="1" t="s">
        <v>41</v>
      </c>
      <c r="C1879" s="1" t="s">
        <v>42</v>
      </c>
      <c r="D1879" s="1" t="s">
        <v>43</v>
      </c>
      <c r="E1879" s="1" t="s">
        <v>76</v>
      </c>
      <c r="F1879" s="1" t="s">
        <v>169</v>
      </c>
      <c r="G1879" s="1" t="s">
        <v>48</v>
      </c>
      <c r="H1879" s="2">
        <v>45349</v>
      </c>
      <c r="I1879" s="1" t="s">
        <v>66</v>
      </c>
      <c r="J1879" s="1" t="s">
        <v>1119</v>
      </c>
      <c r="K1879" s="1">
        <v>5</v>
      </c>
      <c r="L1879" s="1" t="s">
        <v>1909</v>
      </c>
      <c r="M1879" s="1">
        <v>5</v>
      </c>
      <c r="N1879" s="1">
        <v>4558</v>
      </c>
      <c r="O1879" s="1">
        <v>40</v>
      </c>
      <c r="P1879" s="2">
        <v>45468</v>
      </c>
      <c r="Q1879" s="1"/>
    </row>
    <row r="1880" spans="1:17" x14ac:dyDescent="0.35">
      <c r="A1880" s="1" t="s">
        <v>1965</v>
      </c>
      <c r="B1880" s="1" t="s">
        <v>41</v>
      </c>
      <c r="C1880" s="1" t="s">
        <v>42</v>
      </c>
      <c r="D1880" s="1" t="s">
        <v>43</v>
      </c>
      <c r="E1880" s="1" t="s">
        <v>76</v>
      </c>
      <c r="F1880" s="1" t="s">
        <v>169</v>
      </c>
      <c r="G1880" s="1" t="s">
        <v>74</v>
      </c>
      <c r="H1880" s="2">
        <v>45353</v>
      </c>
      <c r="I1880" s="1" t="s">
        <v>66</v>
      </c>
      <c r="J1880" s="1" t="s">
        <v>1119</v>
      </c>
      <c r="K1880" s="1">
        <v>5</v>
      </c>
      <c r="L1880" s="1" t="s">
        <v>1909</v>
      </c>
      <c r="M1880" s="1">
        <v>5</v>
      </c>
      <c r="N1880" s="1">
        <v>5279</v>
      </c>
      <c r="O1880" s="1">
        <v>30</v>
      </c>
      <c r="P1880" s="2">
        <v>45517</v>
      </c>
      <c r="Q1880" s="1"/>
    </row>
    <row r="1881" spans="1:17" x14ac:dyDescent="0.35">
      <c r="A1881" s="1" t="s">
        <v>1966</v>
      </c>
      <c r="B1881" s="1" t="s">
        <v>35</v>
      </c>
      <c r="C1881" s="1" t="s">
        <v>36</v>
      </c>
      <c r="D1881" s="1" t="s">
        <v>37</v>
      </c>
      <c r="E1881" s="1" t="s">
        <v>54</v>
      </c>
      <c r="F1881" s="1" t="s">
        <v>169</v>
      </c>
      <c r="G1881" s="1" t="s">
        <v>25</v>
      </c>
      <c r="H1881" s="2">
        <v>45375</v>
      </c>
      <c r="I1881" s="1" t="s">
        <v>66</v>
      </c>
      <c r="J1881" s="1" t="s">
        <v>1119</v>
      </c>
      <c r="K1881" s="1">
        <v>5</v>
      </c>
      <c r="L1881" s="1" t="s">
        <v>1909</v>
      </c>
      <c r="M1881" s="1">
        <v>5</v>
      </c>
      <c r="N1881" s="1">
        <v>6644</v>
      </c>
      <c r="O1881" s="1">
        <v>50</v>
      </c>
      <c r="P1881" s="2">
        <v>45684</v>
      </c>
      <c r="Q1881" s="1"/>
    </row>
    <row r="1882" spans="1:17" x14ac:dyDescent="0.35">
      <c r="A1882" s="1" t="s">
        <v>1967</v>
      </c>
      <c r="B1882" s="1" t="s">
        <v>41</v>
      </c>
      <c r="C1882" s="1" t="s">
        <v>42</v>
      </c>
      <c r="D1882" s="1" t="s">
        <v>43</v>
      </c>
      <c r="E1882" s="1" t="s">
        <v>23</v>
      </c>
      <c r="F1882" s="1" t="s">
        <v>169</v>
      </c>
      <c r="G1882" s="1" t="s">
        <v>25</v>
      </c>
      <c r="H1882" s="2">
        <v>45352</v>
      </c>
      <c r="I1882" s="1" t="s">
        <v>26</v>
      </c>
      <c r="J1882" s="1" t="s">
        <v>1119</v>
      </c>
      <c r="K1882" s="1">
        <v>5</v>
      </c>
      <c r="L1882" s="1" t="s">
        <v>1909</v>
      </c>
      <c r="M1882" s="1">
        <v>5</v>
      </c>
      <c r="N1882" s="1">
        <v>1953</v>
      </c>
      <c r="O1882" s="1">
        <v>70</v>
      </c>
      <c r="P1882" s="2">
        <v>45617</v>
      </c>
      <c r="Q1882" s="1"/>
    </row>
    <row r="1883" spans="1:17" x14ac:dyDescent="0.35">
      <c r="A1883" s="1" t="s">
        <v>1968</v>
      </c>
      <c r="B1883" s="1" t="s">
        <v>56</v>
      </c>
      <c r="C1883" s="1" t="s">
        <v>57</v>
      </c>
      <c r="D1883" s="1" t="s">
        <v>58</v>
      </c>
      <c r="E1883" s="1" t="s">
        <v>54</v>
      </c>
      <c r="F1883" s="1" t="s">
        <v>169</v>
      </c>
      <c r="G1883" s="1" t="s">
        <v>33</v>
      </c>
      <c r="H1883" s="2">
        <v>45312</v>
      </c>
      <c r="I1883" s="1" t="s">
        <v>26</v>
      </c>
      <c r="J1883" s="1" t="s">
        <v>1119</v>
      </c>
      <c r="K1883" s="1">
        <v>5</v>
      </c>
      <c r="L1883" s="1" t="s">
        <v>1909</v>
      </c>
      <c r="M1883" s="1">
        <v>5</v>
      </c>
      <c r="N1883" s="1">
        <v>7787</v>
      </c>
      <c r="O1883" s="1">
        <v>60</v>
      </c>
      <c r="P1883" s="2">
        <v>45428</v>
      </c>
      <c r="Q1883" s="1"/>
    </row>
    <row r="1884" spans="1:17" x14ac:dyDescent="0.35">
      <c r="A1884" s="1" t="s">
        <v>1969</v>
      </c>
      <c r="B1884" s="1" t="s">
        <v>41</v>
      </c>
      <c r="C1884" s="1" t="s">
        <v>42</v>
      </c>
      <c r="D1884" s="1" t="s">
        <v>43</v>
      </c>
      <c r="E1884" s="1" t="s">
        <v>68</v>
      </c>
      <c r="F1884" s="1" t="s">
        <v>169</v>
      </c>
      <c r="G1884" s="1" t="s">
        <v>48</v>
      </c>
      <c r="H1884" s="2">
        <v>45322</v>
      </c>
      <c r="I1884" s="1" t="s">
        <v>26</v>
      </c>
      <c r="J1884" s="1" t="s">
        <v>1119</v>
      </c>
      <c r="K1884" s="1">
        <v>5</v>
      </c>
      <c r="L1884" s="1" t="s">
        <v>1909</v>
      </c>
      <c r="M1884" s="1">
        <v>5</v>
      </c>
      <c r="N1884" s="1">
        <v>4665</v>
      </c>
      <c r="O1884" s="1">
        <v>40</v>
      </c>
      <c r="P1884" s="2">
        <v>45478</v>
      </c>
      <c r="Q1884" s="1"/>
    </row>
    <row r="1885" spans="1:17" x14ac:dyDescent="0.35">
      <c r="A1885" s="1" t="s">
        <v>1970</v>
      </c>
      <c r="B1885" s="1" t="s">
        <v>61</v>
      </c>
      <c r="C1885" s="1" t="s">
        <v>62</v>
      </c>
      <c r="D1885" s="1" t="s">
        <v>63</v>
      </c>
      <c r="E1885" s="1" t="s">
        <v>54</v>
      </c>
      <c r="F1885" s="1" t="s">
        <v>169</v>
      </c>
      <c r="G1885" s="1" t="s">
        <v>39</v>
      </c>
      <c r="H1885" s="2">
        <v>45439</v>
      </c>
      <c r="I1885" s="1" t="s">
        <v>26</v>
      </c>
      <c r="J1885" s="1" t="s">
        <v>1119</v>
      </c>
      <c r="K1885" s="1">
        <v>5</v>
      </c>
      <c r="L1885" s="1" t="s">
        <v>1909</v>
      </c>
      <c r="M1885" s="1">
        <v>5</v>
      </c>
      <c r="N1885" s="1">
        <v>2470</v>
      </c>
      <c r="O1885" s="1">
        <v>20</v>
      </c>
      <c r="P1885" s="2">
        <v>45580</v>
      </c>
      <c r="Q1885" s="1"/>
    </row>
    <row r="1886" spans="1:17" x14ac:dyDescent="0.35">
      <c r="A1886" s="1" t="s">
        <v>1971</v>
      </c>
      <c r="B1886" s="1" t="s">
        <v>78</v>
      </c>
      <c r="C1886" s="1" t="s">
        <v>79</v>
      </c>
      <c r="D1886" s="1" t="s">
        <v>80</v>
      </c>
      <c r="E1886" s="1" t="s">
        <v>44</v>
      </c>
      <c r="F1886" s="1" t="s">
        <v>169</v>
      </c>
      <c r="G1886" s="1" t="s">
        <v>85</v>
      </c>
      <c r="H1886" s="2">
        <v>45408</v>
      </c>
      <c r="I1886" s="1" t="s">
        <v>66</v>
      </c>
      <c r="J1886" s="1" t="s">
        <v>1119</v>
      </c>
      <c r="K1886" s="1">
        <v>5</v>
      </c>
      <c r="L1886" s="1" t="s">
        <v>1909</v>
      </c>
      <c r="M1886" s="1">
        <v>5</v>
      </c>
      <c r="N1886" s="1">
        <v>5258</v>
      </c>
      <c r="O1886" s="1">
        <v>60</v>
      </c>
      <c r="P1886" s="2">
        <v>45520</v>
      </c>
      <c r="Q1886" s="1"/>
    </row>
    <row r="1887" spans="1:17" x14ac:dyDescent="0.35">
      <c r="A1887" s="1" t="s">
        <v>1972</v>
      </c>
      <c r="B1887" s="1" t="s">
        <v>41</v>
      </c>
      <c r="C1887" s="1" t="s">
        <v>42</v>
      </c>
      <c r="D1887" s="1" t="s">
        <v>43</v>
      </c>
      <c r="E1887" s="1" t="s">
        <v>23</v>
      </c>
      <c r="F1887" s="1" t="s">
        <v>169</v>
      </c>
      <c r="G1887" s="1" t="s">
        <v>48</v>
      </c>
      <c r="H1887" s="2">
        <v>45416</v>
      </c>
      <c r="I1887" s="1" t="s">
        <v>26</v>
      </c>
      <c r="J1887" s="1" t="s">
        <v>1119</v>
      </c>
      <c r="K1887" s="1">
        <v>5</v>
      </c>
      <c r="L1887" s="1" t="s">
        <v>1909</v>
      </c>
      <c r="M1887" s="1">
        <v>5</v>
      </c>
      <c r="N1887" s="1">
        <v>1859</v>
      </c>
      <c r="O1887" s="1">
        <v>20</v>
      </c>
      <c r="P1887" s="2">
        <v>45731</v>
      </c>
      <c r="Q1887" s="1"/>
    </row>
    <row r="1888" spans="1:17" x14ac:dyDescent="0.35">
      <c r="A1888" s="1" t="s">
        <v>1973</v>
      </c>
      <c r="B1888" s="1" t="s">
        <v>61</v>
      </c>
      <c r="C1888" s="1" t="s">
        <v>62</v>
      </c>
      <c r="D1888" s="1" t="s">
        <v>63</v>
      </c>
      <c r="E1888" s="1" t="s">
        <v>23</v>
      </c>
      <c r="F1888" s="1" t="s">
        <v>169</v>
      </c>
      <c r="G1888" s="1" t="s">
        <v>39</v>
      </c>
      <c r="H1888" s="2">
        <v>45410</v>
      </c>
      <c r="I1888" s="1" t="s">
        <v>26</v>
      </c>
      <c r="J1888" s="1" t="s">
        <v>1119</v>
      </c>
      <c r="K1888" s="1">
        <v>5</v>
      </c>
      <c r="L1888" s="1" t="s">
        <v>1909</v>
      </c>
      <c r="M1888" s="1">
        <v>5</v>
      </c>
      <c r="N1888" s="1">
        <v>2792</v>
      </c>
      <c r="O1888" s="1">
        <v>30</v>
      </c>
      <c r="P1888" s="2">
        <v>45687</v>
      </c>
      <c r="Q1888" s="1"/>
    </row>
    <row r="1889" spans="1:17" x14ac:dyDescent="0.35">
      <c r="A1889" s="1" t="s">
        <v>1974</v>
      </c>
      <c r="B1889" s="1" t="s">
        <v>56</v>
      </c>
      <c r="C1889" s="1" t="s">
        <v>57</v>
      </c>
      <c r="D1889" s="1" t="s">
        <v>58</v>
      </c>
      <c r="E1889" s="1" t="s">
        <v>23</v>
      </c>
      <c r="F1889" s="1" t="s">
        <v>169</v>
      </c>
      <c r="G1889" s="1" t="s">
        <v>25</v>
      </c>
      <c r="H1889" s="2">
        <v>45302</v>
      </c>
      <c r="I1889" s="1" t="s">
        <v>49</v>
      </c>
      <c r="J1889" s="1" t="s">
        <v>1119</v>
      </c>
      <c r="K1889" s="1">
        <v>5</v>
      </c>
      <c r="L1889" s="1" t="s">
        <v>1909</v>
      </c>
      <c r="M1889" s="1">
        <v>5</v>
      </c>
      <c r="N1889" s="1">
        <v>7714</v>
      </c>
      <c r="O1889" s="1">
        <v>60</v>
      </c>
      <c r="P1889" s="2">
        <v>45607</v>
      </c>
      <c r="Q1889" s="1"/>
    </row>
    <row r="1890" spans="1:17" x14ac:dyDescent="0.35">
      <c r="A1890" s="1" t="s">
        <v>1975</v>
      </c>
      <c r="B1890" s="1" t="s">
        <v>41</v>
      </c>
      <c r="C1890" s="1" t="s">
        <v>42</v>
      </c>
      <c r="D1890" s="1" t="s">
        <v>43</v>
      </c>
      <c r="E1890" s="1" t="s">
        <v>38</v>
      </c>
      <c r="F1890" s="1" t="s">
        <v>169</v>
      </c>
      <c r="G1890" s="1" t="s">
        <v>25</v>
      </c>
      <c r="H1890" s="2">
        <v>45391</v>
      </c>
      <c r="I1890" s="1" t="s">
        <v>66</v>
      </c>
      <c r="J1890" s="1" t="s">
        <v>1119</v>
      </c>
      <c r="K1890" s="1">
        <v>5</v>
      </c>
      <c r="L1890" s="1" t="s">
        <v>1909</v>
      </c>
      <c r="M1890" s="1">
        <v>5</v>
      </c>
      <c r="N1890" s="1">
        <v>774</v>
      </c>
      <c r="O1890" s="1">
        <v>30</v>
      </c>
      <c r="P1890" s="2">
        <v>45544</v>
      </c>
      <c r="Q1890" s="1"/>
    </row>
    <row r="1891" spans="1:17" x14ac:dyDescent="0.35">
      <c r="A1891" s="1" t="s">
        <v>1976</v>
      </c>
      <c r="B1891" s="1" t="s">
        <v>35</v>
      </c>
      <c r="C1891" s="1" t="s">
        <v>36</v>
      </c>
      <c r="D1891" s="1" t="s">
        <v>37</v>
      </c>
      <c r="E1891" s="1" t="s">
        <v>44</v>
      </c>
      <c r="F1891" s="1" t="s">
        <v>169</v>
      </c>
      <c r="G1891" s="1" t="s">
        <v>48</v>
      </c>
      <c r="H1891" s="2">
        <v>45420</v>
      </c>
      <c r="I1891" s="1" t="s">
        <v>26</v>
      </c>
      <c r="J1891" s="1" t="s">
        <v>1119</v>
      </c>
      <c r="K1891" s="1">
        <v>5</v>
      </c>
      <c r="L1891" s="1" t="s">
        <v>1909</v>
      </c>
      <c r="M1891" s="1">
        <v>5</v>
      </c>
      <c r="N1891" s="1">
        <v>4719</v>
      </c>
      <c r="O1891" s="1">
        <v>60</v>
      </c>
      <c r="P1891" s="2">
        <v>45774</v>
      </c>
      <c r="Q1891" s="1"/>
    </row>
    <row r="1892" spans="1:17" x14ac:dyDescent="0.35">
      <c r="A1892" s="1" t="s">
        <v>1977</v>
      </c>
      <c r="B1892" s="1" t="s">
        <v>51</v>
      </c>
      <c r="C1892" s="1" t="s">
        <v>52</v>
      </c>
      <c r="D1892" s="1" t="s">
        <v>53</v>
      </c>
      <c r="E1892" s="1" t="s">
        <v>23</v>
      </c>
      <c r="F1892" s="1" t="s">
        <v>169</v>
      </c>
      <c r="G1892" s="1" t="s">
        <v>48</v>
      </c>
      <c r="H1892" s="2">
        <v>45435</v>
      </c>
      <c r="I1892" s="1" t="s">
        <v>26</v>
      </c>
      <c r="J1892" s="1" t="s">
        <v>1119</v>
      </c>
      <c r="K1892" s="1">
        <v>5</v>
      </c>
      <c r="L1892" s="1" t="s">
        <v>1909</v>
      </c>
      <c r="M1892" s="1">
        <v>5</v>
      </c>
      <c r="N1892" s="1">
        <v>984</v>
      </c>
      <c r="O1892" s="1">
        <v>30</v>
      </c>
      <c r="P1892" s="2">
        <v>45460</v>
      </c>
      <c r="Q1892" s="1"/>
    </row>
    <row r="1893" spans="1:17" x14ac:dyDescent="0.35">
      <c r="A1893" s="1" t="s">
        <v>1978</v>
      </c>
      <c r="B1893" s="1" t="s">
        <v>51</v>
      </c>
      <c r="C1893" s="1" t="s">
        <v>52</v>
      </c>
      <c r="D1893" s="1" t="s">
        <v>53</v>
      </c>
      <c r="E1893" s="1" t="s">
        <v>103</v>
      </c>
      <c r="F1893" s="1" t="s">
        <v>169</v>
      </c>
      <c r="G1893" s="1" t="s">
        <v>25</v>
      </c>
      <c r="H1893" s="2">
        <v>45348</v>
      </c>
      <c r="I1893" s="1" t="s">
        <v>26</v>
      </c>
      <c r="J1893" s="1" t="s">
        <v>1119</v>
      </c>
      <c r="K1893" s="1">
        <v>5</v>
      </c>
      <c r="L1893" s="1" t="s">
        <v>1909</v>
      </c>
      <c r="M1893" s="1">
        <v>5</v>
      </c>
      <c r="N1893" s="1">
        <v>2665</v>
      </c>
      <c r="O1893" s="1">
        <v>40</v>
      </c>
      <c r="P1893" s="2">
        <v>45632</v>
      </c>
      <c r="Q1893" s="1"/>
    </row>
    <row r="1894" spans="1:17" x14ac:dyDescent="0.35">
      <c r="A1894" s="1" t="s">
        <v>1979</v>
      </c>
      <c r="B1894" s="1" t="s">
        <v>35</v>
      </c>
      <c r="C1894" s="1" t="s">
        <v>36</v>
      </c>
      <c r="D1894" s="1" t="s">
        <v>37</v>
      </c>
      <c r="E1894" s="1" t="s">
        <v>47</v>
      </c>
      <c r="F1894" s="1" t="s">
        <v>169</v>
      </c>
      <c r="G1894" s="1" t="s">
        <v>59</v>
      </c>
      <c r="H1894" s="2">
        <v>45363</v>
      </c>
      <c r="I1894" s="1" t="s">
        <v>66</v>
      </c>
      <c r="J1894" s="1" t="s">
        <v>1119</v>
      </c>
      <c r="K1894" s="1">
        <v>5</v>
      </c>
      <c r="L1894" s="1" t="s">
        <v>1909</v>
      </c>
      <c r="M1894" s="1">
        <v>5</v>
      </c>
      <c r="N1894" s="1">
        <v>225</v>
      </c>
      <c r="O1894" s="1">
        <v>40</v>
      </c>
      <c r="P1894" s="2">
        <v>45389</v>
      </c>
      <c r="Q1894" s="1"/>
    </row>
    <row r="1895" spans="1:17" x14ac:dyDescent="0.35">
      <c r="A1895" s="1" t="s">
        <v>1980</v>
      </c>
      <c r="B1895" s="1" t="s">
        <v>35</v>
      </c>
      <c r="C1895" s="1" t="s">
        <v>36</v>
      </c>
      <c r="D1895" s="1" t="s">
        <v>37</v>
      </c>
      <c r="E1895" s="1" t="s">
        <v>44</v>
      </c>
      <c r="F1895" s="1" t="s">
        <v>169</v>
      </c>
      <c r="G1895" s="1" t="s">
        <v>59</v>
      </c>
      <c r="H1895" s="2">
        <v>45343</v>
      </c>
      <c r="I1895" s="1" t="s">
        <v>49</v>
      </c>
      <c r="J1895" s="1" t="s">
        <v>1119</v>
      </c>
      <c r="K1895" s="1">
        <v>5</v>
      </c>
      <c r="L1895" s="1" t="s">
        <v>1909</v>
      </c>
      <c r="M1895" s="1">
        <v>5</v>
      </c>
      <c r="N1895" s="1">
        <v>412</v>
      </c>
      <c r="O1895" s="1">
        <v>30</v>
      </c>
      <c r="P1895" s="2">
        <v>45637</v>
      </c>
      <c r="Q1895" s="1"/>
    </row>
    <row r="1896" spans="1:17" x14ac:dyDescent="0.35">
      <c r="A1896" s="1" t="s">
        <v>1981</v>
      </c>
      <c r="B1896" s="1" t="s">
        <v>41</v>
      </c>
      <c r="C1896" s="1" t="s">
        <v>42</v>
      </c>
      <c r="D1896" s="1" t="s">
        <v>43</v>
      </c>
      <c r="E1896" s="1" t="s">
        <v>23</v>
      </c>
      <c r="F1896" s="1" t="s">
        <v>169</v>
      </c>
      <c r="G1896" s="1" t="s">
        <v>39</v>
      </c>
      <c r="H1896" s="2">
        <v>45374</v>
      </c>
      <c r="I1896" s="1" t="s">
        <v>26</v>
      </c>
      <c r="J1896" s="1" t="s">
        <v>1119</v>
      </c>
      <c r="K1896" s="1">
        <v>5</v>
      </c>
      <c r="L1896" s="1" t="s">
        <v>1909</v>
      </c>
      <c r="M1896" s="1">
        <v>5</v>
      </c>
      <c r="N1896" s="1">
        <v>5878</v>
      </c>
      <c r="O1896" s="1">
        <v>40</v>
      </c>
      <c r="P1896" s="2">
        <v>45562</v>
      </c>
      <c r="Q1896" s="1"/>
    </row>
    <row r="1897" spans="1:17" x14ac:dyDescent="0.35">
      <c r="A1897" s="1" t="s">
        <v>1982</v>
      </c>
      <c r="B1897" s="1" t="s">
        <v>35</v>
      </c>
      <c r="C1897" s="1" t="s">
        <v>36</v>
      </c>
      <c r="D1897" s="1" t="s">
        <v>37</v>
      </c>
      <c r="E1897" s="1" t="s">
        <v>124</v>
      </c>
      <c r="F1897" s="1" t="s">
        <v>169</v>
      </c>
      <c r="G1897" s="1" t="s">
        <v>48</v>
      </c>
      <c r="H1897" s="2">
        <v>45381</v>
      </c>
      <c r="I1897" s="1" t="s">
        <v>49</v>
      </c>
      <c r="J1897" s="1" t="s">
        <v>1119</v>
      </c>
      <c r="K1897" s="1">
        <v>5</v>
      </c>
      <c r="L1897" s="1" t="s">
        <v>1909</v>
      </c>
      <c r="M1897" s="1">
        <v>5</v>
      </c>
      <c r="N1897" s="1">
        <v>5193</v>
      </c>
      <c r="O1897" s="1">
        <v>70</v>
      </c>
      <c r="P1897" s="2">
        <v>45613</v>
      </c>
      <c r="Q1897" s="1"/>
    </row>
    <row r="1898" spans="1:17" x14ac:dyDescent="0.35">
      <c r="A1898" s="1" t="s">
        <v>1983</v>
      </c>
      <c r="B1898" s="1" t="s">
        <v>78</v>
      </c>
      <c r="C1898" s="1" t="s">
        <v>79</v>
      </c>
      <c r="D1898" s="1" t="s">
        <v>80</v>
      </c>
      <c r="E1898" s="1" t="s">
        <v>54</v>
      </c>
      <c r="F1898" s="1" t="s">
        <v>169</v>
      </c>
      <c r="G1898" s="1" t="s">
        <v>48</v>
      </c>
      <c r="H1898" s="2">
        <v>45356</v>
      </c>
      <c r="I1898" s="1" t="s">
        <v>26</v>
      </c>
      <c r="J1898" s="1" t="s">
        <v>1119</v>
      </c>
      <c r="K1898" s="1">
        <v>5</v>
      </c>
      <c r="L1898" s="1" t="s">
        <v>1909</v>
      </c>
      <c r="M1898" s="1">
        <v>5</v>
      </c>
      <c r="N1898" s="1">
        <v>3104</v>
      </c>
      <c r="O1898" s="1">
        <v>20</v>
      </c>
      <c r="P1898" s="2">
        <v>45706</v>
      </c>
      <c r="Q1898" s="1"/>
    </row>
    <row r="1899" spans="1:17" x14ac:dyDescent="0.35">
      <c r="A1899" s="1" t="s">
        <v>1984</v>
      </c>
      <c r="B1899" s="1" t="s">
        <v>61</v>
      </c>
      <c r="C1899" s="1" t="s">
        <v>62</v>
      </c>
      <c r="D1899" s="1" t="s">
        <v>63</v>
      </c>
      <c r="E1899" s="1" t="s">
        <v>47</v>
      </c>
      <c r="F1899" s="1" t="s">
        <v>169</v>
      </c>
      <c r="G1899" s="1" t="s">
        <v>33</v>
      </c>
      <c r="H1899" s="2">
        <v>45410</v>
      </c>
      <c r="I1899" s="1" t="s">
        <v>26</v>
      </c>
      <c r="J1899" s="1" t="s">
        <v>1119</v>
      </c>
      <c r="K1899" s="1">
        <v>5</v>
      </c>
      <c r="L1899" s="1" t="s">
        <v>1909</v>
      </c>
      <c r="M1899" s="1">
        <v>5</v>
      </c>
      <c r="N1899" s="1">
        <v>369</v>
      </c>
      <c r="O1899" s="1">
        <v>60</v>
      </c>
      <c r="P1899" s="2">
        <v>45471</v>
      </c>
      <c r="Q1899" s="1"/>
    </row>
    <row r="1900" spans="1:17" x14ac:dyDescent="0.35">
      <c r="A1900" s="1" t="s">
        <v>1985</v>
      </c>
      <c r="B1900" s="1" t="s">
        <v>20</v>
      </c>
      <c r="C1900" s="1" t="s">
        <v>21</v>
      </c>
      <c r="D1900" s="1" t="s">
        <v>22</v>
      </c>
      <c r="E1900" s="1" t="s">
        <v>54</v>
      </c>
      <c r="F1900" s="1" t="s">
        <v>169</v>
      </c>
      <c r="G1900" s="1" t="s">
        <v>48</v>
      </c>
      <c r="H1900" s="2">
        <v>45400</v>
      </c>
      <c r="I1900" s="1" t="s">
        <v>66</v>
      </c>
      <c r="J1900" s="1" t="s">
        <v>1119</v>
      </c>
      <c r="K1900" s="1">
        <v>5</v>
      </c>
      <c r="L1900" s="1" t="s">
        <v>1909</v>
      </c>
      <c r="M1900" s="1">
        <v>5</v>
      </c>
      <c r="N1900" s="1">
        <v>7428</v>
      </c>
      <c r="O1900" s="1">
        <v>90</v>
      </c>
      <c r="P1900" s="2">
        <v>45436</v>
      </c>
      <c r="Q1900" s="1"/>
    </row>
    <row r="1901" spans="1:17" x14ac:dyDescent="0.35">
      <c r="A1901" s="1" t="s">
        <v>1986</v>
      </c>
      <c r="B1901" s="1" t="s">
        <v>51</v>
      </c>
      <c r="C1901" s="1" t="s">
        <v>52</v>
      </c>
      <c r="D1901" s="1" t="s">
        <v>53</v>
      </c>
      <c r="E1901" s="1" t="s">
        <v>47</v>
      </c>
      <c r="F1901" s="1" t="s">
        <v>169</v>
      </c>
      <c r="G1901" s="1" t="s">
        <v>48</v>
      </c>
      <c r="H1901" s="2">
        <v>45392</v>
      </c>
      <c r="I1901" s="1" t="s">
        <v>66</v>
      </c>
      <c r="J1901" s="1" t="s">
        <v>1119</v>
      </c>
      <c r="K1901" s="1">
        <v>5</v>
      </c>
      <c r="L1901" s="1" t="s">
        <v>1909</v>
      </c>
      <c r="M1901" s="1">
        <v>5</v>
      </c>
      <c r="N1901" s="1">
        <v>5810</v>
      </c>
      <c r="O1901" s="1">
        <v>50</v>
      </c>
      <c r="P1901" s="2">
        <v>45433</v>
      </c>
      <c r="Q1901" s="1"/>
    </row>
    <row r="1902" spans="1:17" x14ac:dyDescent="0.35">
      <c r="A1902" s="1" t="s">
        <v>1987</v>
      </c>
      <c r="B1902" s="1" t="s">
        <v>35</v>
      </c>
      <c r="C1902" s="1" t="s">
        <v>36</v>
      </c>
      <c r="D1902" s="1" t="s">
        <v>37</v>
      </c>
      <c r="E1902" s="1" t="s">
        <v>54</v>
      </c>
      <c r="F1902" s="1" t="s">
        <v>169</v>
      </c>
      <c r="G1902" s="1" t="s">
        <v>85</v>
      </c>
      <c r="H1902" s="2">
        <v>45371</v>
      </c>
      <c r="I1902" s="1" t="s">
        <v>26</v>
      </c>
      <c r="J1902" s="1" t="s">
        <v>1119</v>
      </c>
      <c r="K1902" s="1">
        <v>5</v>
      </c>
      <c r="L1902" s="1" t="s">
        <v>1909</v>
      </c>
      <c r="M1902" s="1">
        <v>5</v>
      </c>
      <c r="N1902" s="1">
        <v>3930</v>
      </c>
      <c r="O1902" s="1">
        <v>20</v>
      </c>
      <c r="P1902" s="2">
        <v>45463</v>
      </c>
      <c r="Q1902" s="1"/>
    </row>
    <row r="1903" spans="1:17" x14ac:dyDescent="0.35">
      <c r="A1903" s="1" t="s">
        <v>1988</v>
      </c>
      <c r="B1903" s="1" t="s">
        <v>35</v>
      </c>
      <c r="C1903" s="1" t="s">
        <v>36</v>
      </c>
      <c r="D1903" s="1" t="s">
        <v>37</v>
      </c>
      <c r="E1903" s="1" t="s">
        <v>54</v>
      </c>
      <c r="F1903" s="1" t="s">
        <v>169</v>
      </c>
      <c r="G1903" s="1" t="s">
        <v>33</v>
      </c>
      <c r="H1903" s="2">
        <v>45419</v>
      </c>
      <c r="I1903" s="1" t="s">
        <v>26</v>
      </c>
      <c r="J1903" s="1" t="s">
        <v>1119</v>
      </c>
      <c r="K1903" s="1">
        <v>5</v>
      </c>
      <c r="L1903" s="1" t="s">
        <v>1909</v>
      </c>
      <c r="M1903" s="1">
        <v>5</v>
      </c>
      <c r="N1903" s="1">
        <v>225</v>
      </c>
      <c r="O1903" s="1">
        <v>50</v>
      </c>
      <c r="P1903" s="2">
        <v>45470</v>
      </c>
      <c r="Q1903" s="1"/>
    </row>
    <row r="1904" spans="1:17" x14ac:dyDescent="0.35">
      <c r="A1904" s="1" t="s">
        <v>1989</v>
      </c>
      <c r="B1904" s="1" t="s">
        <v>35</v>
      </c>
      <c r="C1904" s="1" t="s">
        <v>36</v>
      </c>
      <c r="D1904" s="1" t="s">
        <v>37</v>
      </c>
      <c r="E1904" s="1" t="s">
        <v>32</v>
      </c>
      <c r="F1904" s="1" t="s">
        <v>241</v>
      </c>
      <c r="G1904" s="1" t="s">
        <v>85</v>
      </c>
      <c r="H1904" s="2">
        <v>45330</v>
      </c>
      <c r="I1904" s="1" t="s">
        <v>66</v>
      </c>
      <c r="J1904" s="1" t="s">
        <v>1119</v>
      </c>
      <c r="K1904" s="1">
        <v>5</v>
      </c>
      <c r="L1904" s="1" t="s">
        <v>1909</v>
      </c>
      <c r="M1904" s="1">
        <v>5</v>
      </c>
      <c r="N1904" s="1">
        <v>16393</v>
      </c>
      <c r="O1904" s="1">
        <v>50</v>
      </c>
      <c r="P1904" s="2">
        <v>45443</v>
      </c>
      <c r="Q1904" s="1"/>
    </row>
    <row r="1905" spans="1:17" x14ac:dyDescent="0.35">
      <c r="A1905" s="1" t="s">
        <v>1990</v>
      </c>
      <c r="B1905" s="1" t="s">
        <v>56</v>
      </c>
      <c r="C1905" s="1" t="s">
        <v>57</v>
      </c>
      <c r="D1905" s="1" t="s">
        <v>58</v>
      </c>
      <c r="E1905" s="1" t="s">
        <v>23</v>
      </c>
      <c r="F1905" s="1" t="s">
        <v>248</v>
      </c>
      <c r="G1905" s="1" t="s">
        <v>85</v>
      </c>
      <c r="H1905" s="2">
        <v>45330</v>
      </c>
      <c r="I1905" s="1" t="s">
        <v>49</v>
      </c>
      <c r="J1905" s="1" t="s">
        <v>1119</v>
      </c>
      <c r="K1905" s="1">
        <v>5</v>
      </c>
      <c r="L1905" s="1" t="s">
        <v>1909</v>
      </c>
      <c r="M1905" s="1">
        <v>5</v>
      </c>
      <c r="N1905" s="1">
        <v>6516</v>
      </c>
      <c r="O1905" s="1">
        <v>90</v>
      </c>
      <c r="P1905" s="2">
        <v>45627</v>
      </c>
      <c r="Q1905" s="1"/>
    </row>
    <row r="1906" spans="1:17" x14ac:dyDescent="0.35">
      <c r="A1906" s="1" t="s">
        <v>1991</v>
      </c>
      <c r="B1906" s="1" t="s">
        <v>41</v>
      </c>
      <c r="C1906" s="1" t="s">
        <v>42</v>
      </c>
      <c r="D1906" s="1" t="s">
        <v>43</v>
      </c>
      <c r="E1906" s="1" t="s">
        <v>23</v>
      </c>
      <c r="F1906" s="1" t="s">
        <v>248</v>
      </c>
      <c r="G1906" s="1" t="s">
        <v>39</v>
      </c>
      <c r="H1906" s="2">
        <v>45332</v>
      </c>
      <c r="I1906" s="1" t="s">
        <v>49</v>
      </c>
      <c r="J1906" s="1" t="s">
        <v>1119</v>
      </c>
      <c r="K1906" s="1">
        <v>5</v>
      </c>
      <c r="L1906" s="1" t="s">
        <v>1909</v>
      </c>
      <c r="M1906" s="1">
        <v>5</v>
      </c>
      <c r="N1906" s="1">
        <v>5433</v>
      </c>
      <c r="O1906" s="1">
        <v>30</v>
      </c>
      <c r="P1906" s="2">
        <v>45414</v>
      </c>
      <c r="Q1906" s="1"/>
    </row>
    <row r="1907" spans="1:17" x14ac:dyDescent="0.35">
      <c r="A1907" s="1" t="s">
        <v>1992</v>
      </c>
      <c r="B1907" s="1" t="s">
        <v>41</v>
      </c>
      <c r="C1907" s="1" t="s">
        <v>42</v>
      </c>
      <c r="D1907" s="1" t="s">
        <v>43</v>
      </c>
      <c r="E1907" s="1" t="s">
        <v>47</v>
      </c>
      <c r="F1907" s="1" t="s">
        <v>24</v>
      </c>
      <c r="G1907" s="1" t="s">
        <v>74</v>
      </c>
      <c r="H1907" s="2">
        <v>45380</v>
      </c>
      <c r="I1907" s="1" t="s">
        <v>66</v>
      </c>
      <c r="J1907" s="1" t="s">
        <v>1993</v>
      </c>
      <c r="K1907" s="1">
        <v>2</v>
      </c>
      <c r="L1907" s="1"/>
      <c r="M1907" s="1"/>
      <c r="N1907" s="1">
        <v>1044</v>
      </c>
      <c r="O1907" s="1">
        <v>40</v>
      </c>
      <c r="P1907" s="2">
        <v>45718</v>
      </c>
      <c r="Q1907" s="1"/>
    </row>
    <row r="1908" spans="1:17" x14ac:dyDescent="0.35">
      <c r="A1908" s="1" t="s">
        <v>1994</v>
      </c>
      <c r="B1908" s="1" t="s">
        <v>41</v>
      </c>
      <c r="C1908" s="1" t="s">
        <v>42</v>
      </c>
      <c r="D1908" s="1" t="s">
        <v>43</v>
      </c>
      <c r="E1908" s="1" t="s">
        <v>44</v>
      </c>
      <c r="F1908" s="1" t="s">
        <v>24</v>
      </c>
      <c r="G1908" s="1" t="s">
        <v>39</v>
      </c>
      <c r="H1908" s="2">
        <v>45397</v>
      </c>
      <c r="I1908" s="1" t="s">
        <v>49</v>
      </c>
      <c r="J1908" s="1" t="s">
        <v>1993</v>
      </c>
      <c r="K1908" s="1">
        <v>2</v>
      </c>
      <c r="L1908" s="1"/>
      <c r="M1908" s="1"/>
      <c r="N1908" s="1">
        <v>1251</v>
      </c>
      <c r="O1908" s="1">
        <v>30</v>
      </c>
      <c r="P1908" s="2">
        <v>45494</v>
      </c>
      <c r="Q1908" s="1"/>
    </row>
    <row r="1909" spans="1:17" x14ac:dyDescent="0.35">
      <c r="A1909" s="1" t="s">
        <v>1995</v>
      </c>
      <c r="B1909" s="1" t="s">
        <v>29</v>
      </c>
      <c r="C1909" s="1" t="s">
        <v>30</v>
      </c>
      <c r="D1909" s="1" t="s">
        <v>31</v>
      </c>
      <c r="E1909" s="1" t="s">
        <v>54</v>
      </c>
      <c r="F1909" s="1" t="s">
        <v>24</v>
      </c>
      <c r="G1909" s="1" t="s">
        <v>48</v>
      </c>
      <c r="H1909" s="2">
        <v>45324</v>
      </c>
      <c r="I1909" s="1" t="s">
        <v>26</v>
      </c>
      <c r="J1909" s="1" t="s">
        <v>1993</v>
      </c>
      <c r="K1909" s="1">
        <v>2</v>
      </c>
      <c r="L1909" s="1"/>
      <c r="M1909" s="1"/>
      <c r="N1909" s="1">
        <v>1825</v>
      </c>
      <c r="O1909" s="1">
        <v>60</v>
      </c>
      <c r="P1909" s="2">
        <v>45467</v>
      </c>
      <c r="Q1909" s="1"/>
    </row>
    <row r="1910" spans="1:17" x14ac:dyDescent="0.35">
      <c r="A1910" s="1" t="s">
        <v>1996</v>
      </c>
      <c r="B1910" s="1" t="s">
        <v>35</v>
      </c>
      <c r="C1910" s="1" t="s">
        <v>36</v>
      </c>
      <c r="D1910" s="1" t="s">
        <v>37</v>
      </c>
      <c r="E1910" s="1" t="s">
        <v>54</v>
      </c>
      <c r="F1910" s="1" t="s">
        <v>24</v>
      </c>
      <c r="G1910" s="1" t="s">
        <v>39</v>
      </c>
      <c r="H1910" s="2">
        <v>45293</v>
      </c>
      <c r="I1910" s="1" t="s">
        <v>66</v>
      </c>
      <c r="J1910" s="1" t="s">
        <v>1993</v>
      </c>
      <c r="K1910" s="1">
        <v>2</v>
      </c>
      <c r="L1910" s="1"/>
      <c r="M1910" s="1"/>
      <c r="N1910" s="1">
        <v>1812</v>
      </c>
      <c r="O1910" s="1">
        <v>80</v>
      </c>
      <c r="P1910" s="2">
        <v>45380</v>
      </c>
      <c r="Q1910" s="1"/>
    </row>
    <row r="1911" spans="1:17" x14ac:dyDescent="0.35">
      <c r="A1911" s="1" t="s">
        <v>1997</v>
      </c>
      <c r="B1911" s="1" t="s">
        <v>61</v>
      </c>
      <c r="C1911" s="1" t="s">
        <v>62</v>
      </c>
      <c r="D1911" s="1" t="s">
        <v>63</v>
      </c>
      <c r="E1911" s="1" t="s">
        <v>44</v>
      </c>
      <c r="F1911" s="1" t="s">
        <v>24</v>
      </c>
      <c r="G1911" s="1" t="s">
        <v>59</v>
      </c>
      <c r="H1911" s="2">
        <v>45411</v>
      </c>
      <c r="I1911" s="1" t="s">
        <v>26</v>
      </c>
      <c r="J1911" s="1" t="s">
        <v>1993</v>
      </c>
      <c r="K1911" s="1">
        <v>2</v>
      </c>
      <c r="L1911" s="1"/>
      <c r="M1911" s="1"/>
      <c r="N1911" s="1">
        <v>1948</v>
      </c>
      <c r="O1911" s="1">
        <v>70</v>
      </c>
      <c r="P1911" s="2">
        <v>45740</v>
      </c>
      <c r="Q1911" s="1"/>
    </row>
    <row r="1912" spans="1:17" x14ac:dyDescent="0.35">
      <c r="A1912" s="1" t="s">
        <v>1998</v>
      </c>
      <c r="B1912" s="1" t="s">
        <v>78</v>
      </c>
      <c r="C1912" s="1" t="s">
        <v>79</v>
      </c>
      <c r="D1912" s="1" t="s">
        <v>80</v>
      </c>
      <c r="E1912" s="1" t="s">
        <v>54</v>
      </c>
      <c r="F1912" s="1" t="s">
        <v>24</v>
      </c>
      <c r="G1912" s="1" t="s">
        <v>59</v>
      </c>
      <c r="H1912" s="2">
        <v>45313</v>
      </c>
      <c r="I1912" s="1" t="s">
        <v>26</v>
      </c>
      <c r="J1912" s="1" t="s">
        <v>1993</v>
      </c>
      <c r="K1912" s="1">
        <v>2</v>
      </c>
      <c r="L1912" s="1"/>
      <c r="M1912" s="1"/>
      <c r="N1912" s="1">
        <v>978</v>
      </c>
      <c r="O1912" s="1">
        <v>20</v>
      </c>
      <c r="P1912" s="2">
        <v>45535</v>
      </c>
      <c r="Q1912" s="1"/>
    </row>
    <row r="1913" spans="1:17" x14ac:dyDescent="0.35">
      <c r="A1913" s="1" t="s">
        <v>1999</v>
      </c>
      <c r="B1913" s="1" t="s">
        <v>78</v>
      </c>
      <c r="C1913" s="1" t="s">
        <v>79</v>
      </c>
      <c r="D1913" s="1" t="s">
        <v>80</v>
      </c>
      <c r="E1913" s="1" t="s">
        <v>103</v>
      </c>
      <c r="F1913" s="1" t="s">
        <v>24</v>
      </c>
      <c r="G1913" s="1" t="s">
        <v>59</v>
      </c>
      <c r="H1913" s="2">
        <v>45363</v>
      </c>
      <c r="I1913" s="1" t="s">
        <v>26</v>
      </c>
      <c r="J1913" s="1" t="s">
        <v>1993</v>
      </c>
      <c r="K1913" s="1">
        <v>2</v>
      </c>
      <c r="L1913" s="1"/>
      <c r="M1913" s="1"/>
      <c r="N1913" s="1">
        <v>1815</v>
      </c>
      <c r="O1913" s="1">
        <v>70</v>
      </c>
      <c r="P1913" s="2">
        <v>45685</v>
      </c>
      <c r="Q1913" s="1"/>
    </row>
    <row r="1914" spans="1:17" x14ac:dyDescent="0.35">
      <c r="A1914" s="1" t="s">
        <v>2000</v>
      </c>
      <c r="B1914" s="1" t="s">
        <v>35</v>
      </c>
      <c r="C1914" s="1" t="s">
        <v>36</v>
      </c>
      <c r="D1914" s="1" t="s">
        <v>37</v>
      </c>
      <c r="E1914" s="1" t="s">
        <v>103</v>
      </c>
      <c r="F1914" s="1" t="s">
        <v>24</v>
      </c>
      <c r="G1914" s="1" t="s">
        <v>59</v>
      </c>
      <c r="H1914" s="2">
        <v>45311</v>
      </c>
      <c r="I1914" s="1" t="s">
        <v>26</v>
      </c>
      <c r="J1914" s="1" t="s">
        <v>1993</v>
      </c>
      <c r="K1914" s="1">
        <v>2</v>
      </c>
      <c r="L1914" s="1"/>
      <c r="M1914" s="1"/>
      <c r="N1914" s="1">
        <v>879</v>
      </c>
      <c r="O1914" s="1">
        <v>100</v>
      </c>
      <c r="P1914" s="2">
        <v>45470</v>
      </c>
      <c r="Q1914" s="1"/>
    </row>
    <row r="1915" spans="1:17" x14ac:dyDescent="0.35">
      <c r="A1915" s="1" t="s">
        <v>2001</v>
      </c>
      <c r="B1915" s="1" t="s">
        <v>61</v>
      </c>
      <c r="C1915" s="1" t="s">
        <v>62</v>
      </c>
      <c r="D1915" s="1" t="s">
        <v>63</v>
      </c>
      <c r="E1915" s="1" t="s">
        <v>103</v>
      </c>
      <c r="F1915" s="1" t="s">
        <v>24</v>
      </c>
      <c r="G1915" s="1" t="s">
        <v>25</v>
      </c>
      <c r="H1915" s="2">
        <v>45352</v>
      </c>
      <c r="I1915" s="1" t="s">
        <v>66</v>
      </c>
      <c r="J1915" s="1" t="s">
        <v>1993</v>
      </c>
      <c r="K1915" s="1">
        <v>2</v>
      </c>
      <c r="L1915" s="1"/>
      <c r="M1915" s="1"/>
      <c r="N1915" s="1">
        <v>665</v>
      </c>
      <c r="O1915" s="1">
        <v>40</v>
      </c>
      <c r="P1915" s="2">
        <v>45474</v>
      </c>
      <c r="Q1915" s="1"/>
    </row>
    <row r="1916" spans="1:17" x14ac:dyDescent="0.35">
      <c r="A1916" s="1" t="s">
        <v>2002</v>
      </c>
      <c r="B1916" s="1" t="s">
        <v>35</v>
      </c>
      <c r="C1916" s="1" t="s">
        <v>36</v>
      </c>
      <c r="D1916" s="1" t="s">
        <v>37</v>
      </c>
      <c r="E1916" s="1" t="s">
        <v>47</v>
      </c>
      <c r="F1916" s="1" t="s">
        <v>24</v>
      </c>
      <c r="G1916" s="1" t="s">
        <v>48</v>
      </c>
      <c r="H1916" s="2">
        <v>45443</v>
      </c>
      <c r="I1916" s="1" t="s">
        <v>26</v>
      </c>
      <c r="J1916" s="1" t="s">
        <v>1993</v>
      </c>
      <c r="K1916" s="1">
        <v>2</v>
      </c>
      <c r="L1916" s="1"/>
      <c r="M1916" s="1"/>
      <c r="N1916" s="1">
        <v>268</v>
      </c>
      <c r="O1916" s="1">
        <v>40</v>
      </c>
      <c r="P1916" s="2">
        <v>45466</v>
      </c>
      <c r="Q1916" s="1"/>
    </row>
    <row r="1917" spans="1:17" x14ac:dyDescent="0.35">
      <c r="A1917" s="1" t="s">
        <v>2003</v>
      </c>
      <c r="B1917" s="1" t="s">
        <v>35</v>
      </c>
      <c r="C1917" s="1" t="s">
        <v>36</v>
      </c>
      <c r="D1917" s="1" t="s">
        <v>37</v>
      </c>
      <c r="E1917" s="1" t="s">
        <v>120</v>
      </c>
      <c r="F1917" s="1" t="s">
        <v>24</v>
      </c>
      <c r="G1917" s="1" t="s">
        <v>74</v>
      </c>
      <c r="H1917" s="2">
        <v>45406</v>
      </c>
      <c r="I1917" s="1" t="s">
        <v>49</v>
      </c>
      <c r="J1917" s="1" t="s">
        <v>1993</v>
      </c>
      <c r="K1917" s="1">
        <v>2</v>
      </c>
      <c r="L1917" s="1"/>
      <c r="M1917" s="1"/>
      <c r="N1917" s="1">
        <v>1387</v>
      </c>
      <c r="O1917" s="1">
        <v>50</v>
      </c>
      <c r="P1917" s="2">
        <v>45702</v>
      </c>
      <c r="Q1917" s="1"/>
    </row>
    <row r="1918" spans="1:17" x14ac:dyDescent="0.35">
      <c r="A1918" s="1" t="s">
        <v>2004</v>
      </c>
      <c r="B1918" s="1" t="s">
        <v>51</v>
      </c>
      <c r="C1918" s="1" t="s">
        <v>52</v>
      </c>
      <c r="D1918" s="1" t="s">
        <v>53</v>
      </c>
      <c r="E1918" s="1" t="s">
        <v>38</v>
      </c>
      <c r="F1918" s="1" t="s">
        <v>24</v>
      </c>
      <c r="G1918" s="1" t="s">
        <v>87</v>
      </c>
      <c r="H1918" s="2">
        <v>45352</v>
      </c>
      <c r="I1918" s="1" t="s">
        <v>26</v>
      </c>
      <c r="J1918" s="1" t="s">
        <v>1993</v>
      </c>
      <c r="K1918" s="1">
        <v>2</v>
      </c>
      <c r="L1918" s="1"/>
      <c r="M1918" s="1"/>
      <c r="N1918" s="1">
        <v>207</v>
      </c>
      <c r="O1918" s="1">
        <v>40</v>
      </c>
      <c r="P1918" s="2">
        <v>45539</v>
      </c>
      <c r="Q1918" s="1"/>
    </row>
    <row r="1919" spans="1:17" x14ac:dyDescent="0.35">
      <c r="A1919" s="1" t="s">
        <v>2005</v>
      </c>
      <c r="B1919" s="1" t="s">
        <v>29</v>
      </c>
      <c r="C1919" s="1" t="s">
        <v>30</v>
      </c>
      <c r="D1919" s="1" t="s">
        <v>31</v>
      </c>
      <c r="E1919" s="1" t="s">
        <v>38</v>
      </c>
      <c r="F1919" s="1" t="s">
        <v>24</v>
      </c>
      <c r="G1919" s="1" t="s">
        <v>48</v>
      </c>
      <c r="H1919" s="2">
        <v>45332</v>
      </c>
      <c r="I1919" s="1" t="s">
        <v>66</v>
      </c>
      <c r="J1919" s="1" t="s">
        <v>1993</v>
      </c>
      <c r="K1919" s="1">
        <v>2</v>
      </c>
      <c r="L1919" s="1"/>
      <c r="M1919" s="1"/>
      <c r="N1919" s="1">
        <v>1239</v>
      </c>
      <c r="O1919" s="1">
        <v>20</v>
      </c>
      <c r="P1919" s="2">
        <v>45500</v>
      </c>
      <c r="Q1919" s="1"/>
    </row>
    <row r="1920" spans="1:17" x14ac:dyDescent="0.35">
      <c r="A1920" s="1" t="s">
        <v>2006</v>
      </c>
      <c r="B1920" s="1" t="s">
        <v>41</v>
      </c>
      <c r="C1920" s="1" t="s">
        <v>42</v>
      </c>
      <c r="D1920" s="1" t="s">
        <v>43</v>
      </c>
      <c r="E1920" s="1" t="s">
        <v>47</v>
      </c>
      <c r="F1920" s="1" t="s">
        <v>24</v>
      </c>
      <c r="G1920" s="1" t="s">
        <v>48</v>
      </c>
      <c r="H1920" s="2">
        <v>45399</v>
      </c>
      <c r="I1920" s="1" t="s">
        <v>26</v>
      </c>
      <c r="J1920" s="1" t="s">
        <v>1993</v>
      </c>
      <c r="K1920" s="1">
        <v>2</v>
      </c>
      <c r="L1920" s="1"/>
      <c r="M1920" s="1"/>
      <c r="N1920" s="1">
        <v>588</v>
      </c>
      <c r="O1920" s="1">
        <v>20</v>
      </c>
      <c r="P1920" s="2">
        <v>45655</v>
      </c>
      <c r="Q1920" s="1"/>
    </row>
    <row r="1921" spans="1:17" x14ac:dyDescent="0.35">
      <c r="A1921" s="1" t="s">
        <v>2007</v>
      </c>
      <c r="B1921" s="1" t="s">
        <v>41</v>
      </c>
      <c r="C1921" s="1" t="s">
        <v>42</v>
      </c>
      <c r="D1921" s="1" t="s">
        <v>43</v>
      </c>
      <c r="E1921" s="1" t="s">
        <v>44</v>
      </c>
      <c r="F1921" s="1" t="s">
        <v>24</v>
      </c>
      <c r="G1921" s="1" t="s">
        <v>59</v>
      </c>
      <c r="H1921" s="2">
        <v>45306</v>
      </c>
      <c r="I1921" s="1" t="s">
        <v>26</v>
      </c>
      <c r="J1921" s="1" t="s">
        <v>1993</v>
      </c>
      <c r="K1921" s="1">
        <v>2</v>
      </c>
      <c r="L1921" s="1"/>
      <c r="M1921" s="1"/>
      <c r="N1921" s="1">
        <v>900</v>
      </c>
      <c r="O1921" s="1">
        <v>50</v>
      </c>
      <c r="P1921" s="2">
        <v>45585</v>
      </c>
      <c r="Q1921" s="1"/>
    </row>
    <row r="1922" spans="1:17" x14ac:dyDescent="0.35">
      <c r="A1922" s="1" t="s">
        <v>2008</v>
      </c>
      <c r="B1922" s="1" t="s">
        <v>41</v>
      </c>
      <c r="C1922" s="1" t="s">
        <v>42</v>
      </c>
      <c r="D1922" s="1" t="s">
        <v>43</v>
      </c>
      <c r="E1922" s="1" t="s">
        <v>47</v>
      </c>
      <c r="F1922" s="1" t="s">
        <v>24</v>
      </c>
      <c r="G1922" s="1" t="s">
        <v>87</v>
      </c>
      <c r="H1922" s="2">
        <v>45415</v>
      </c>
      <c r="I1922" s="1" t="s">
        <v>26</v>
      </c>
      <c r="J1922" s="1" t="s">
        <v>1993</v>
      </c>
      <c r="K1922" s="1">
        <v>2</v>
      </c>
      <c r="L1922" s="1"/>
      <c r="M1922" s="1"/>
      <c r="N1922" s="1">
        <v>1326</v>
      </c>
      <c r="O1922" s="1">
        <v>60</v>
      </c>
      <c r="P1922" s="2">
        <v>45750</v>
      </c>
      <c r="Q1922" s="1"/>
    </row>
    <row r="1923" spans="1:17" x14ac:dyDescent="0.35">
      <c r="A1923" s="1" t="s">
        <v>2009</v>
      </c>
      <c r="B1923" s="1" t="s">
        <v>35</v>
      </c>
      <c r="C1923" s="1" t="s">
        <v>36</v>
      </c>
      <c r="D1923" s="1" t="s">
        <v>37</v>
      </c>
      <c r="E1923" s="1" t="s">
        <v>47</v>
      </c>
      <c r="F1923" s="1" t="s">
        <v>24</v>
      </c>
      <c r="G1923" s="1" t="s">
        <v>33</v>
      </c>
      <c r="H1923" s="2">
        <v>45385</v>
      </c>
      <c r="I1923" s="1" t="s">
        <v>26</v>
      </c>
      <c r="J1923" s="1" t="s">
        <v>1993</v>
      </c>
      <c r="K1923" s="1">
        <v>2</v>
      </c>
      <c r="L1923" s="1"/>
      <c r="M1923" s="1"/>
      <c r="N1923" s="1">
        <v>1553</v>
      </c>
      <c r="O1923" s="1">
        <v>40</v>
      </c>
      <c r="P1923" s="2">
        <v>45698</v>
      </c>
      <c r="Q1923" s="1"/>
    </row>
    <row r="1924" spans="1:17" x14ac:dyDescent="0.35">
      <c r="A1924" s="1" t="s">
        <v>2010</v>
      </c>
      <c r="B1924" s="1" t="s">
        <v>29</v>
      </c>
      <c r="C1924" s="1" t="s">
        <v>30</v>
      </c>
      <c r="D1924" s="1" t="s">
        <v>31</v>
      </c>
      <c r="E1924" s="1" t="s">
        <v>120</v>
      </c>
      <c r="F1924" s="1" t="s">
        <v>24</v>
      </c>
      <c r="G1924" s="1" t="s">
        <v>59</v>
      </c>
      <c r="H1924" s="2">
        <v>45322</v>
      </c>
      <c r="I1924" s="1" t="s">
        <v>66</v>
      </c>
      <c r="J1924" s="1" t="s">
        <v>1993</v>
      </c>
      <c r="K1924" s="1">
        <v>2</v>
      </c>
      <c r="L1924" s="1"/>
      <c r="M1924" s="1"/>
      <c r="N1924" s="1">
        <v>1888</v>
      </c>
      <c r="O1924" s="1">
        <v>30</v>
      </c>
      <c r="P1924" s="2">
        <v>45521</v>
      </c>
      <c r="Q1924" s="1"/>
    </row>
    <row r="1925" spans="1:17" x14ac:dyDescent="0.35">
      <c r="A1925" s="1" t="s">
        <v>2011</v>
      </c>
      <c r="B1925" s="1" t="s">
        <v>56</v>
      </c>
      <c r="C1925" s="1" t="s">
        <v>57</v>
      </c>
      <c r="D1925" s="1" t="s">
        <v>58</v>
      </c>
      <c r="E1925" s="1" t="s">
        <v>47</v>
      </c>
      <c r="F1925" s="1" t="s">
        <v>24</v>
      </c>
      <c r="G1925" s="1" t="s">
        <v>39</v>
      </c>
      <c r="H1925" s="2">
        <v>45351</v>
      </c>
      <c r="I1925" s="1" t="s">
        <v>49</v>
      </c>
      <c r="J1925" s="1" t="s">
        <v>1993</v>
      </c>
      <c r="K1925" s="1">
        <v>2</v>
      </c>
      <c r="L1925" s="1"/>
      <c r="M1925" s="1"/>
      <c r="N1925" s="1">
        <v>382</v>
      </c>
      <c r="O1925" s="1">
        <v>100</v>
      </c>
      <c r="P1925" s="2">
        <v>45504</v>
      </c>
      <c r="Q1925" s="1"/>
    </row>
    <row r="1926" spans="1:17" x14ac:dyDescent="0.35">
      <c r="A1926" s="1" t="s">
        <v>2012</v>
      </c>
      <c r="B1926" s="1" t="s">
        <v>29</v>
      </c>
      <c r="C1926" s="1" t="s">
        <v>30</v>
      </c>
      <c r="D1926" s="1" t="s">
        <v>31</v>
      </c>
      <c r="E1926" s="1" t="s">
        <v>100</v>
      </c>
      <c r="F1926" s="1" t="s">
        <v>24</v>
      </c>
      <c r="G1926" s="1" t="s">
        <v>39</v>
      </c>
      <c r="H1926" s="2">
        <v>45368</v>
      </c>
      <c r="I1926" s="1" t="s">
        <v>26</v>
      </c>
      <c r="J1926" s="1" t="s">
        <v>1993</v>
      </c>
      <c r="K1926" s="1">
        <v>2</v>
      </c>
      <c r="L1926" s="1"/>
      <c r="M1926" s="1"/>
      <c r="N1926" s="1">
        <v>931</v>
      </c>
      <c r="O1926" s="1">
        <v>40</v>
      </c>
      <c r="P1926" s="2">
        <v>45444</v>
      </c>
      <c r="Q1926" s="1"/>
    </row>
    <row r="1927" spans="1:17" x14ac:dyDescent="0.35">
      <c r="A1927" s="1" t="s">
        <v>2013</v>
      </c>
      <c r="B1927" s="1" t="s">
        <v>35</v>
      </c>
      <c r="C1927" s="1" t="s">
        <v>36</v>
      </c>
      <c r="D1927" s="1" t="s">
        <v>37</v>
      </c>
      <c r="E1927" s="1" t="s">
        <v>32</v>
      </c>
      <c r="F1927" s="1" t="s">
        <v>24</v>
      </c>
      <c r="G1927" s="1" t="s">
        <v>74</v>
      </c>
      <c r="H1927" s="2">
        <v>45323</v>
      </c>
      <c r="I1927" s="1" t="s">
        <v>66</v>
      </c>
      <c r="J1927" s="1" t="s">
        <v>1993</v>
      </c>
      <c r="K1927" s="1">
        <v>2</v>
      </c>
      <c r="L1927" s="1"/>
      <c r="M1927" s="1"/>
      <c r="N1927" s="1">
        <v>382</v>
      </c>
      <c r="O1927" s="1">
        <v>60</v>
      </c>
      <c r="P1927" s="2">
        <v>45621</v>
      </c>
      <c r="Q1927" s="1"/>
    </row>
    <row r="1928" spans="1:17" x14ac:dyDescent="0.35">
      <c r="A1928" s="1" t="s">
        <v>2014</v>
      </c>
      <c r="B1928" s="1" t="s">
        <v>41</v>
      </c>
      <c r="C1928" s="1" t="s">
        <v>42</v>
      </c>
      <c r="D1928" s="1" t="s">
        <v>43</v>
      </c>
      <c r="E1928" s="1" t="s">
        <v>23</v>
      </c>
      <c r="F1928" s="1" t="s">
        <v>24</v>
      </c>
      <c r="G1928" s="1" t="s">
        <v>85</v>
      </c>
      <c r="H1928" s="2">
        <v>45332</v>
      </c>
      <c r="I1928" s="1" t="s">
        <v>66</v>
      </c>
      <c r="J1928" s="1" t="s">
        <v>1993</v>
      </c>
      <c r="K1928" s="1">
        <v>2</v>
      </c>
      <c r="L1928" s="1"/>
      <c r="M1928" s="1"/>
      <c r="N1928" s="1">
        <v>547</v>
      </c>
      <c r="O1928" s="1">
        <v>50</v>
      </c>
      <c r="P1928" s="2">
        <v>45510</v>
      </c>
      <c r="Q1928" s="1"/>
    </row>
    <row r="1929" spans="1:17" x14ac:dyDescent="0.35">
      <c r="A1929" s="1" t="s">
        <v>2015</v>
      </c>
      <c r="B1929" s="1" t="s">
        <v>41</v>
      </c>
      <c r="C1929" s="1" t="s">
        <v>42</v>
      </c>
      <c r="D1929" s="1" t="s">
        <v>43</v>
      </c>
      <c r="E1929" s="1" t="s">
        <v>32</v>
      </c>
      <c r="F1929" s="1" t="s">
        <v>24</v>
      </c>
      <c r="G1929" s="1" t="s">
        <v>59</v>
      </c>
      <c r="H1929" s="2">
        <v>45383</v>
      </c>
      <c r="I1929" s="1" t="s">
        <v>66</v>
      </c>
      <c r="J1929" s="1" t="s">
        <v>1993</v>
      </c>
      <c r="K1929" s="1">
        <v>2</v>
      </c>
      <c r="L1929" s="1"/>
      <c r="M1929" s="1"/>
      <c r="N1929" s="1">
        <v>1545</v>
      </c>
      <c r="O1929" s="1">
        <v>90</v>
      </c>
      <c r="P1929" s="2">
        <v>45523</v>
      </c>
      <c r="Q1929" s="1"/>
    </row>
    <row r="1930" spans="1:17" x14ac:dyDescent="0.35">
      <c r="A1930" s="1" t="s">
        <v>2016</v>
      </c>
      <c r="B1930" s="1" t="s">
        <v>35</v>
      </c>
      <c r="C1930" s="1" t="s">
        <v>36</v>
      </c>
      <c r="D1930" s="1" t="s">
        <v>37</v>
      </c>
      <c r="E1930" s="1" t="s">
        <v>54</v>
      </c>
      <c r="F1930" s="1" t="s">
        <v>24</v>
      </c>
      <c r="G1930" s="1" t="s">
        <v>48</v>
      </c>
      <c r="H1930" s="2">
        <v>45304</v>
      </c>
      <c r="I1930" s="1" t="s">
        <v>26</v>
      </c>
      <c r="J1930" s="1" t="s">
        <v>1993</v>
      </c>
      <c r="K1930" s="1">
        <v>2</v>
      </c>
      <c r="L1930" s="1"/>
      <c r="M1930" s="1"/>
      <c r="N1930" s="1">
        <v>1779</v>
      </c>
      <c r="O1930" s="1">
        <v>80</v>
      </c>
      <c r="P1930" s="2">
        <v>45540</v>
      </c>
      <c r="Q1930" s="1"/>
    </row>
    <row r="1931" spans="1:17" x14ac:dyDescent="0.35">
      <c r="A1931" s="1" t="s">
        <v>2017</v>
      </c>
      <c r="B1931" s="1" t="s">
        <v>41</v>
      </c>
      <c r="C1931" s="1" t="s">
        <v>42</v>
      </c>
      <c r="D1931" s="1" t="s">
        <v>43</v>
      </c>
      <c r="E1931" s="1" t="s">
        <v>76</v>
      </c>
      <c r="F1931" s="1" t="s">
        <v>24</v>
      </c>
      <c r="G1931" s="1" t="s">
        <v>48</v>
      </c>
      <c r="H1931" s="2">
        <v>45381</v>
      </c>
      <c r="I1931" s="1" t="s">
        <v>26</v>
      </c>
      <c r="J1931" s="1" t="s">
        <v>1993</v>
      </c>
      <c r="K1931" s="1">
        <v>2</v>
      </c>
      <c r="L1931" s="1"/>
      <c r="M1931" s="1"/>
      <c r="N1931" s="1">
        <v>332</v>
      </c>
      <c r="O1931" s="1">
        <v>30</v>
      </c>
      <c r="P1931" s="2">
        <v>45487</v>
      </c>
      <c r="Q1931" s="1"/>
    </row>
    <row r="1932" spans="1:17" x14ac:dyDescent="0.35">
      <c r="A1932" s="1" t="s">
        <v>2018</v>
      </c>
      <c r="B1932" s="1" t="s">
        <v>56</v>
      </c>
      <c r="C1932" s="1" t="s">
        <v>57</v>
      </c>
      <c r="D1932" s="1" t="s">
        <v>58</v>
      </c>
      <c r="E1932" s="1" t="s">
        <v>23</v>
      </c>
      <c r="F1932" s="1" t="s">
        <v>24</v>
      </c>
      <c r="G1932" s="1" t="s">
        <v>74</v>
      </c>
      <c r="H1932" s="2">
        <v>45320</v>
      </c>
      <c r="I1932" s="1" t="s">
        <v>49</v>
      </c>
      <c r="J1932" s="1" t="s">
        <v>1993</v>
      </c>
      <c r="K1932" s="1">
        <v>2</v>
      </c>
      <c r="L1932" s="1"/>
      <c r="M1932" s="1"/>
      <c r="N1932" s="1">
        <v>655</v>
      </c>
      <c r="O1932" s="1">
        <v>10</v>
      </c>
      <c r="P1932" s="2">
        <v>45668</v>
      </c>
      <c r="Q1932" s="1"/>
    </row>
    <row r="1933" spans="1:17" x14ac:dyDescent="0.35">
      <c r="A1933" s="1" t="s">
        <v>2019</v>
      </c>
      <c r="B1933" s="1" t="s">
        <v>35</v>
      </c>
      <c r="C1933" s="1" t="s">
        <v>36</v>
      </c>
      <c r="D1933" s="1" t="s">
        <v>37</v>
      </c>
      <c r="E1933" s="1" t="s">
        <v>47</v>
      </c>
      <c r="F1933" s="1" t="s">
        <v>24</v>
      </c>
      <c r="G1933" s="1" t="s">
        <v>39</v>
      </c>
      <c r="H1933" s="2">
        <v>45437</v>
      </c>
      <c r="I1933" s="1" t="s">
        <v>26</v>
      </c>
      <c r="J1933" s="1" t="s">
        <v>1993</v>
      </c>
      <c r="K1933" s="1">
        <v>2</v>
      </c>
      <c r="L1933" s="1"/>
      <c r="M1933" s="1"/>
      <c r="N1933" s="1">
        <v>955</v>
      </c>
      <c r="O1933" s="1">
        <v>20</v>
      </c>
      <c r="P1933" s="2">
        <v>45544</v>
      </c>
      <c r="Q1933" s="1"/>
    </row>
    <row r="1934" spans="1:17" x14ac:dyDescent="0.35">
      <c r="A1934" s="1" t="s">
        <v>2020</v>
      </c>
      <c r="B1934" s="1" t="s">
        <v>56</v>
      </c>
      <c r="C1934" s="1" t="s">
        <v>57</v>
      </c>
      <c r="D1934" s="1" t="s">
        <v>58</v>
      </c>
      <c r="E1934" s="1" t="s">
        <v>120</v>
      </c>
      <c r="F1934" s="1" t="s">
        <v>24</v>
      </c>
      <c r="G1934" s="1" t="s">
        <v>85</v>
      </c>
      <c r="H1934" s="2">
        <v>45357</v>
      </c>
      <c r="I1934" s="1" t="s">
        <v>66</v>
      </c>
      <c r="J1934" s="1" t="s">
        <v>1993</v>
      </c>
      <c r="K1934" s="1">
        <v>2</v>
      </c>
      <c r="L1934" s="1"/>
      <c r="M1934" s="1"/>
      <c r="N1934" s="1">
        <v>923</v>
      </c>
      <c r="O1934" s="1">
        <v>60</v>
      </c>
      <c r="P1934" s="2">
        <v>45476</v>
      </c>
      <c r="Q1934" s="1"/>
    </row>
    <row r="1935" spans="1:17" x14ac:dyDescent="0.35">
      <c r="A1935" s="1" t="s">
        <v>2021</v>
      </c>
      <c r="B1935" s="1" t="s">
        <v>35</v>
      </c>
      <c r="C1935" s="1" t="s">
        <v>36</v>
      </c>
      <c r="D1935" s="1" t="s">
        <v>37</v>
      </c>
      <c r="E1935" s="1" t="s">
        <v>47</v>
      </c>
      <c r="F1935" s="1" t="s">
        <v>24</v>
      </c>
      <c r="G1935" s="1" t="s">
        <v>48</v>
      </c>
      <c r="H1935" s="2">
        <v>45413</v>
      </c>
      <c r="I1935" s="1" t="s">
        <v>26</v>
      </c>
      <c r="J1935" s="1" t="s">
        <v>1993</v>
      </c>
      <c r="K1935" s="1">
        <v>2</v>
      </c>
      <c r="L1935" s="1"/>
      <c r="M1935" s="1"/>
      <c r="N1935" s="1">
        <v>581</v>
      </c>
      <c r="O1935" s="1">
        <v>40</v>
      </c>
      <c r="P1935" s="2">
        <v>45461</v>
      </c>
      <c r="Q1935" s="1"/>
    </row>
    <row r="1936" spans="1:17" x14ac:dyDescent="0.35">
      <c r="A1936" s="1" t="s">
        <v>2022</v>
      </c>
      <c r="B1936" s="1" t="s">
        <v>41</v>
      </c>
      <c r="C1936" s="1" t="s">
        <v>42</v>
      </c>
      <c r="D1936" s="1" t="s">
        <v>43</v>
      </c>
      <c r="E1936" s="1" t="s">
        <v>54</v>
      </c>
      <c r="F1936" s="1" t="s">
        <v>24</v>
      </c>
      <c r="G1936" s="1" t="s">
        <v>85</v>
      </c>
      <c r="H1936" s="2">
        <v>45310</v>
      </c>
      <c r="I1936" s="1" t="s">
        <v>26</v>
      </c>
      <c r="J1936" s="1" t="s">
        <v>1993</v>
      </c>
      <c r="K1936" s="1">
        <v>2</v>
      </c>
      <c r="L1936" s="1"/>
      <c r="M1936" s="1"/>
      <c r="N1936" s="1">
        <v>1911</v>
      </c>
      <c r="O1936" s="1">
        <v>90</v>
      </c>
      <c r="P1936" s="2">
        <v>45439</v>
      </c>
      <c r="Q1936" s="1"/>
    </row>
    <row r="1937" spans="1:17" x14ac:dyDescent="0.35">
      <c r="A1937" s="1" t="s">
        <v>2023</v>
      </c>
      <c r="B1937" s="1" t="s">
        <v>41</v>
      </c>
      <c r="C1937" s="1" t="s">
        <v>42</v>
      </c>
      <c r="D1937" s="1" t="s">
        <v>43</v>
      </c>
      <c r="E1937" s="1" t="s">
        <v>23</v>
      </c>
      <c r="F1937" s="1" t="s">
        <v>24</v>
      </c>
      <c r="G1937" s="1" t="s">
        <v>59</v>
      </c>
      <c r="H1937" s="2">
        <v>45403</v>
      </c>
      <c r="I1937" s="1" t="s">
        <v>26</v>
      </c>
      <c r="J1937" s="1" t="s">
        <v>1993</v>
      </c>
      <c r="K1937" s="1">
        <v>2</v>
      </c>
      <c r="L1937" s="1"/>
      <c r="M1937" s="1"/>
      <c r="N1937" s="1">
        <v>1605</v>
      </c>
      <c r="O1937" s="1">
        <v>50</v>
      </c>
      <c r="P1937" s="2">
        <v>45633</v>
      </c>
      <c r="Q1937" s="1"/>
    </row>
    <row r="1938" spans="1:17" x14ac:dyDescent="0.35">
      <c r="A1938" s="1" t="s">
        <v>2024</v>
      </c>
      <c r="B1938" s="1" t="s">
        <v>41</v>
      </c>
      <c r="C1938" s="1" t="s">
        <v>42</v>
      </c>
      <c r="D1938" s="1" t="s">
        <v>43</v>
      </c>
      <c r="E1938" s="1" t="s">
        <v>54</v>
      </c>
      <c r="F1938" s="1" t="s">
        <v>24</v>
      </c>
      <c r="G1938" s="1" t="s">
        <v>25</v>
      </c>
      <c r="H1938" s="2">
        <v>45398</v>
      </c>
      <c r="I1938" s="1" t="s">
        <v>26</v>
      </c>
      <c r="J1938" s="1" t="s">
        <v>1993</v>
      </c>
      <c r="K1938" s="1">
        <v>2</v>
      </c>
      <c r="L1938" s="1"/>
      <c r="M1938" s="1"/>
      <c r="N1938" s="1">
        <v>311</v>
      </c>
      <c r="O1938" s="1">
        <v>50</v>
      </c>
      <c r="P1938" s="2">
        <v>45683</v>
      </c>
      <c r="Q1938" s="1"/>
    </row>
    <row r="1939" spans="1:17" x14ac:dyDescent="0.35">
      <c r="A1939" s="1" t="s">
        <v>2025</v>
      </c>
      <c r="B1939" s="1" t="s">
        <v>78</v>
      </c>
      <c r="C1939" s="1" t="s">
        <v>79</v>
      </c>
      <c r="D1939" s="1" t="s">
        <v>80</v>
      </c>
      <c r="E1939" s="1" t="s">
        <v>23</v>
      </c>
      <c r="F1939" s="1" t="s">
        <v>24</v>
      </c>
      <c r="G1939" s="1" t="s">
        <v>48</v>
      </c>
      <c r="H1939" s="2">
        <v>45305</v>
      </c>
      <c r="I1939" s="1" t="s">
        <v>26</v>
      </c>
      <c r="J1939" s="1" t="s">
        <v>1993</v>
      </c>
      <c r="K1939" s="1">
        <v>2</v>
      </c>
      <c r="L1939" s="1"/>
      <c r="M1939" s="1"/>
      <c r="N1939" s="1">
        <v>589</v>
      </c>
      <c r="O1939" s="1">
        <v>20</v>
      </c>
      <c r="P1939" s="2">
        <v>45435</v>
      </c>
      <c r="Q1939" s="1"/>
    </row>
    <row r="1940" spans="1:17" x14ac:dyDescent="0.35">
      <c r="A1940" s="1" t="s">
        <v>2026</v>
      </c>
      <c r="B1940" s="1" t="s">
        <v>56</v>
      </c>
      <c r="C1940" s="1" t="s">
        <v>57</v>
      </c>
      <c r="D1940" s="1" t="s">
        <v>58</v>
      </c>
      <c r="E1940" s="1" t="s">
        <v>44</v>
      </c>
      <c r="F1940" s="1" t="s">
        <v>24</v>
      </c>
      <c r="G1940" s="1" t="s">
        <v>48</v>
      </c>
      <c r="H1940" s="2">
        <v>45327</v>
      </c>
      <c r="I1940" s="1" t="s">
        <v>26</v>
      </c>
      <c r="J1940" s="1" t="s">
        <v>1993</v>
      </c>
      <c r="K1940" s="1">
        <v>2</v>
      </c>
      <c r="L1940" s="1"/>
      <c r="M1940" s="1"/>
      <c r="N1940" s="1">
        <v>1416</v>
      </c>
      <c r="O1940" s="1">
        <v>20</v>
      </c>
      <c r="P1940" s="2">
        <v>45439</v>
      </c>
      <c r="Q1940" s="1"/>
    </row>
    <row r="1941" spans="1:17" x14ac:dyDescent="0.35">
      <c r="A1941" s="1" t="s">
        <v>2027</v>
      </c>
      <c r="B1941" s="1" t="s">
        <v>35</v>
      </c>
      <c r="C1941" s="1" t="s">
        <v>36</v>
      </c>
      <c r="D1941" s="1" t="s">
        <v>37</v>
      </c>
      <c r="E1941" s="1" t="s">
        <v>124</v>
      </c>
      <c r="F1941" s="1" t="s">
        <v>24</v>
      </c>
      <c r="G1941" s="1" t="s">
        <v>25</v>
      </c>
      <c r="H1941" s="2">
        <v>45319</v>
      </c>
      <c r="I1941" s="1" t="s">
        <v>66</v>
      </c>
      <c r="J1941" s="1" t="s">
        <v>1993</v>
      </c>
      <c r="K1941" s="1">
        <v>2</v>
      </c>
      <c r="L1941" s="1"/>
      <c r="M1941" s="1"/>
      <c r="N1941" s="1">
        <v>1873</v>
      </c>
      <c r="O1941" s="1">
        <v>40</v>
      </c>
      <c r="P1941" s="2">
        <v>45426</v>
      </c>
      <c r="Q1941" s="1"/>
    </row>
    <row r="1942" spans="1:17" x14ac:dyDescent="0.35">
      <c r="A1942" s="1" t="s">
        <v>2028</v>
      </c>
      <c r="B1942" s="1" t="s">
        <v>71</v>
      </c>
      <c r="C1942" s="1" t="s">
        <v>72</v>
      </c>
      <c r="D1942" s="1" t="s">
        <v>73</v>
      </c>
      <c r="E1942" s="1" t="s">
        <v>23</v>
      </c>
      <c r="F1942" s="1" t="s">
        <v>24</v>
      </c>
      <c r="G1942" s="1" t="s">
        <v>48</v>
      </c>
      <c r="H1942" s="2">
        <v>45332</v>
      </c>
      <c r="I1942" s="1" t="s">
        <v>26</v>
      </c>
      <c r="J1942" s="1" t="s">
        <v>1993</v>
      </c>
      <c r="K1942" s="1">
        <v>2</v>
      </c>
      <c r="L1942" s="1"/>
      <c r="M1942" s="1"/>
      <c r="N1942" s="1">
        <v>282</v>
      </c>
      <c r="O1942" s="1">
        <v>20</v>
      </c>
      <c r="P1942" s="2">
        <v>45384</v>
      </c>
      <c r="Q1942" s="1"/>
    </row>
    <row r="1943" spans="1:17" x14ac:dyDescent="0.35">
      <c r="A1943" s="1" t="s">
        <v>2029</v>
      </c>
      <c r="B1943" s="1" t="s">
        <v>61</v>
      </c>
      <c r="C1943" s="1" t="s">
        <v>62</v>
      </c>
      <c r="D1943" s="1" t="s">
        <v>63</v>
      </c>
      <c r="E1943" s="1" t="s">
        <v>47</v>
      </c>
      <c r="F1943" s="1" t="s">
        <v>24</v>
      </c>
      <c r="G1943" s="1" t="s">
        <v>59</v>
      </c>
      <c r="H1943" s="2">
        <v>45370</v>
      </c>
      <c r="I1943" s="1" t="s">
        <v>26</v>
      </c>
      <c r="J1943" s="1" t="s">
        <v>1993</v>
      </c>
      <c r="K1943" s="1">
        <v>2</v>
      </c>
      <c r="L1943" s="1"/>
      <c r="M1943" s="1"/>
      <c r="N1943" s="1">
        <v>1434</v>
      </c>
      <c r="O1943" s="1">
        <v>40</v>
      </c>
      <c r="P1943" s="2">
        <v>45453</v>
      </c>
      <c r="Q1943" s="1"/>
    </row>
    <row r="1944" spans="1:17" x14ac:dyDescent="0.35">
      <c r="A1944" s="1" t="s">
        <v>2030</v>
      </c>
      <c r="B1944" s="1" t="s">
        <v>56</v>
      </c>
      <c r="C1944" s="1" t="s">
        <v>57</v>
      </c>
      <c r="D1944" s="1" t="s">
        <v>58</v>
      </c>
      <c r="E1944" s="1" t="s">
        <v>64</v>
      </c>
      <c r="F1944" s="1" t="s">
        <v>24</v>
      </c>
      <c r="G1944" s="1" t="s">
        <v>39</v>
      </c>
      <c r="H1944" s="2">
        <v>45368</v>
      </c>
      <c r="I1944" s="1" t="s">
        <v>66</v>
      </c>
      <c r="J1944" s="1" t="s">
        <v>1993</v>
      </c>
      <c r="K1944" s="1">
        <v>2</v>
      </c>
      <c r="L1944" s="1"/>
      <c r="M1944" s="1"/>
      <c r="N1944" s="1">
        <v>349</v>
      </c>
      <c r="O1944" s="1">
        <v>50</v>
      </c>
      <c r="P1944" s="2">
        <v>45572</v>
      </c>
      <c r="Q1944" s="1"/>
    </row>
    <row r="1945" spans="1:17" x14ac:dyDescent="0.35">
      <c r="A1945" s="1" t="s">
        <v>2031</v>
      </c>
      <c r="B1945" s="1" t="s">
        <v>61</v>
      </c>
      <c r="C1945" s="1" t="s">
        <v>62</v>
      </c>
      <c r="D1945" s="1" t="s">
        <v>63</v>
      </c>
      <c r="E1945" s="1" t="s">
        <v>84</v>
      </c>
      <c r="F1945" s="1" t="s">
        <v>24</v>
      </c>
      <c r="G1945" s="1" t="s">
        <v>25</v>
      </c>
      <c r="H1945" s="2">
        <v>45379</v>
      </c>
      <c r="I1945" s="1" t="s">
        <v>66</v>
      </c>
      <c r="J1945" s="1" t="s">
        <v>1993</v>
      </c>
      <c r="K1945" s="1">
        <v>2</v>
      </c>
      <c r="L1945" s="1"/>
      <c r="M1945" s="1"/>
      <c r="N1945" s="1">
        <v>994</v>
      </c>
      <c r="O1945" s="1">
        <v>20</v>
      </c>
      <c r="P1945" s="2">
        <v>45470</v>
      </c>
      <c r="Q1945" s="1"/>
    </row>
    <row r="1946" spans="1:17" x14ac:dyDescent="0.35">
      <c r="A1946" s="1" t="s">
        <v>2032</v>
      </c>
      <c r="B1946" s="1" t="s">
        <v>35</v>
      </c>
      <c r="C1946" s="1" t="s">
        <v>36</v>
      </c>
      <c r="D1946" s="1" t="s">
        <v>37</v>
      </c>
      <c r="E1946" s="1" t="s">
        <v>54</v>
      </c>
      <c r="F1946" s="1" t="s">
        <v>24</v>
      </c>
      <c r="G1946" s="1" t="s">
        <v>25</v>
      </c>
      <c r="H1946" s="2">
        <v>45293</v>
      </c>
      <c r="I1946" s="1" t="s">
        <v>66</v>
      </c>
      <c r="J1946" s="1" t="s">
        <v>1993</v>
      </c>
      <c r="K1946" s="1">
        <v>2</v>
      </c>
      <c r="L1946" s="1"/>
      <c r="M1946" s="1"/>
      <c r="N1946" s="1">
        <v>1969</v>
      </c>
      <c r="O1946" s="1">
        <v>20</v>
      </c>
      <c r="P1946" s="2">
        <v>45561</v>
      </c>
      <c r="Q1946" s="1"/>
    </row>
    <row r="1947" spans="1:17" x14ac:dyDescent="0.35">
      <c r="A1947" s="1" t="s">
        <v>2033</v>
      </c>
      <c r="B1947" s="1" t="s">
        <v>35</v>
      </c>
      <c r="C1947" s="1" t="s">
        <v>36</v>
      </c>
      <c r="D1947" s="1" t="s">
        <v>37</v>
      </c>
      <c r="E1947" s="1" t="s">
        <v>23</v>
      </c>
      <c r="F1947" s="1" t="s">
        <v>24</v>
      </c>
      <c r="G1947" s="1" t="s">
        <v>74</v>
      </c>
      <c r="H1947" s="2">
        <v>45424</v>
      </c>
      <c r="I1947" s="1" t="s">
        <v>26</v>
      </c>
      <c r="J1947" s="1" t="s">
        <v>1993</v>
      </c>
      <c r="K1947" s="1">
        <v>2</v>
      </c>
      <c r="L1947" s="1"/>
      <c r="M1947" s="1"/>
      <c r="N1947" s="1">
        <v>406</v>
      </c>
      <c r="O1947" s="1">
        <v>40</v>
      </c>
      <c r="P1947" s="2">
        <v>45583</v>
      </c>
      <c r="Q1947" s="1"/>
    </row>
    <row r="1948" spans="1:17" x14ac:dyDescent="0.35">
      <c r="A1948" s="1" t="s">
        <v>2034</v>
      </c>
      <c r="B1948" s="1" t="s">
        <v>61</v>
      </c>
      <c r="C1948" s="1" t="s">
        <v>62</v>
      </c>
      <c r="D1948" s="1" t="s">
        <v>63</v>
      </c>
      <c r="E1948" s="1" t="s">
        <v>76</v>
      </c>
      <c r="F1948" s="1" t="s">
        <v>24</v>
      </c>
      <c r="G1948" s="1" t="s">
        <v>59</v>
      </c>
      <c r="H1948" s="2">
        <v>45430</v>
      </c>
      <c r="I1948" s="1" t="s">
        <v>66</v>
      </c>
      <c r="J1948" s="1" t="s">
        <v>1993</v>
      </c>
      <c r="K1948" s="1">
        <v>2</v>
      </c>
      <c r="L1948" s="1"/>
      <c r="M1948" s="1"/>
      <c r="N1948" s="1">
        <v>1985</v>
      </c>
      <c r="O1948" s="1">
        <v>50</v>
      </c>
      <c r="P1948" s="2">
        <v>45668</v>
      </c>
      <c r="Q1948" s="1"/>
    </row>
    <row r="1949" spans="1:17" x14ac:dyDescent="0.35">
      <c r="A1949" s="1" t="s">
        <v>2035</v>
      </c>
      <c r="B1949" s="1" t="s">
        <v>71</v>
      </c>
      <c r="C1949" s="1" t="s">
        <v>72</v>
      </c>
      <c r="D1949" s="1" t="s">
        <v>73</v>
      </c>
      <c r="E1949" s="1" t="s">
        <v>76</v>
      </c>
      <c r="F1949" s="1" t="s">
        <v>24</v>
      </c>
      <c r="G1949" s="1" t="s">
        <v>85</v>
      </c>
      <c r="H1949" s="2">
        <v>45434</v>
      </c>
      <c r="I1949" s="1" t="s">
        <v>26</v>
      </c>
      <c r="J1949" s="1" t="s">
        <v>1993</v>
      </c>
      <c r="K1949" s="1">
        <v>2</v>
      </c>
      <c r="L1949" s="1"/>
      <c r="M1949" s="1"/>
      <c r="N1949" s="1">
        <v>668</v>
      </c>
      <c r="O1949" s="1">
        <v>40</v>
      </c>
      <c r="P1949" s="2">
        <v>45591</v>
      </c>
      <c r="Q1949" s="1"/>
    </row>
    <row r="1950" spans="1:17" x14ac:dyDescent="0.35">
      <c r="A1950" s="1" t="s">
        <v>2036</v>
      </c>
      <c r="B1950" s="1" t="s">
        <v>61</v>
      </c>
      <c r="C1950" s="1" t="s">
        <v>62</v>
      </c>
      <c r="D1950" s="1" t="s">
        <v>63</v>
      </c>
      <c r="E1950" s="1" t="s">
        <v>54</v>
      </c>
      <c r="F1950" s="1" t="s">
        <v>24</v>
      </c>
      <c r="G1950" s="1" t="s">
        <v>74</v>
      </c>
      <c r="H1950" s="2">
        <v>45355</v>
      </c>
      <c r="I1950" s="1" t="s">
        <v>26</v>
      </c>
      <c r="J1950" s="1" t="s">
        <v>1993</v>
      </c>
      <c r="K1950" s="1">
        <v>2</v>
      </c>
      <c r="L1950" s="1"/>
      <c r="M1950" s="1"/>
      <c r="N1950" s="1">
        <v>596</v>
      </c>
      <c r="O1950" s="1">
        <v>10</v>
      </c>
      <c r="P1950" s="2">
        <v>45467</v>
      </c>
      <c r="Q1950" s="1"/>
    </row>
    <row r="1951" spans="1:17" x14ac:dyDescent="0.35">
      <c r="A1951" s="1" t="s">
        <v>2037</v>
      </c>
      <c r="B1951" s="1" t="s">
        <v>51</v>
      </c>
      <c r="C1951" s="1" t="s">
        <v>52</v>
      </c>
      <c r="D1951" s="1" t="s">
        <v>53</v>
      </c>
      <c r="E1951" s="1" t="s">
        <v>54</v>
      </c>
      <c r="F1951" s="1" t="s">
        <v>24</v>
      </c>
      <c r="G1951" s="1" t="s">
        <v>33</v>
      </c>
      <c r="H1951" s="2">
        <v>45366</v>
      </c>
      <c r="I1951" s="1" t="s">
        <v>66</v>
      </c>
      <c r="J1951" s="1" t="s">
        <v>1993</v>
      </c>
      <c r="K1951" s="1">
        <v>2</v>
      </c>
      <c r="L1951" s="1"/>
      <c r="M1951" s="1"/>
      <c r="N1951" s="1">
        <v>1691</v>
      </c>
      <c r="O1951" s="1">
        <v>40</v>
      </c>
      <c r="P1951" s="2">
        <v>45655</v>
      </c>
      <c r="Q1951" s="1"/>
    </row>
    <row r="1952" spans="1:17" x14ac:dyDescent="0.35">
      <c r="A1952" s="1" t="s">
        <v>2038</v>
      </c>
      <c r="B1952" s="1" t="s">
        <v>78</v>
      </c>
      <c r="C1952" s="1" t="s">
        <v>79</v>
      </c>
      <c r="D1952" s="1" t="s">
        <v>80</v>
      </c>
      <c r="E1952" s="1" t="s">
        <v>47</v>
      </c>
      <c r="F1952" s="1" t="s">
        <v>24</v>
      </c>
      <c r="G1952" s="1" t="s">
        <v>39</v>
      </c>
      <c r="H1952" s="2">
        <v>45305</v>
      </c>
      <c r="I1952" s="1" t="s">
        <v>66</v>
      </c>
      <c r="J1952" s="1" t="s">
        <v>1993</v>
      </c>
      <c r="K1952" s="1">
        <v>2</v>
      </c>
      <c r="L1952" s="1"/>
      <c r="M1952" s="1"/>
      <c r="N1952" s="1">
        <v>1303</v>
      </c>
      <c r="O1952" s="1">
        <v>40</v>
      </c>
      <c r="P1952" s="2">
        <v>45502</v>
      </c>
      <c r="Q1952" s="1"/>
    </row>
    <row r="1953" spans="1:17" x14ac:dyDescent="0.35">
      <c r="A1953" s="1" t="s">
        <v>2039</v>
      </c>
      <c r="B1953" s="1" t="s">
        <v>56</v>
      </c>
      <c r="C1953" s="1" t="s">
        <v>57</v>
      </c>
      <c r="D1953" s="1" t="s">
        <v>58</v>
      </c>
      <c r="E1953" s="1" t="s">
        <v>47</v>
      </c>
      <c r="F1953" s="1" t="s">
        <v>24</v>
      </c>
      <c r="G1953" s="1" t="s">
        <v>59</v>
      </c>
      <c r="H1953" s="2">
        <v>45434</v>
      </c>
      <c r="I1953" s="1" t="s">
        <v>49</v>
      </c>
      <c r="J1953" s="1" t="s">
        <v>1993</v>
      </c>
      <c r="K1953" s="1">
        <v>2</v>
      </c>
      <c r="L1953" s="1"/>
      <c r="M1953" s="1"/>
      <c r="N1953" s="1">
        <v>1520</v>
      </c>
      <c r="O1953" s="1">
        <v>30</v>
      </c>
      <c r="P1953" s="2">
        <v>45526</v>
      </c>
      <c r="Q1953" s="1"/>
    </row>
    <row r="1954" spans="1:17" x14ac:dyDescent="0.35">
      <c r="A1954" s="1" t="s">
        <v>2040</v>
      </c>
      <c r="B1954" s="1" t="s">
        <v>41</v>
      </c>
      <c r="C1954" s="1" t="s">
        <v>42</v>
      </c>
      <c r="D1954" s="1" t="s">
        <v>43</v>
      </c>
      <c r="E1954" s="1" t="s">
        <v>84</v>
      </c>
      <c r="F1954" s="1" t="s">
        <v>24</v>
      </c>
      <c r="G1954" s="1" t="s">
        <v>59</v>
      </c>
      <c r="H1954" s="2">
        <v>45397</v>
      </c>
      <c r="I1954" s="1" t="s">
        <v>49</v>
      </c>
      <c r="J1954" s="1" t="s">
        <v>1993</v>
      </c>
      <c r="K1954" s="1">
        <v>2</v>
      </c>
      <c r="L1954" s="1"/>
      <c r="M1954" s="1"/>
      <c r="N1954" s="1">
        <v>834</v>
      </c>
      <c r="O1954" s="1">
        <v>30</v>
      </c>
      <c r="P1954" s="2">
        <v>45576</v>
      </c>
      <c r="Q1954" s="1"/>
    </row>
    <row r="1955" spans="1:17" x14ac:dyDescent="0.35">
      <c r="A1955" s="1" t="s">
        <v>2041</v>
      </c>
      <c r="B1955" s="1" t="s">
        <v>35</v>
      </c>
      <c r="C1955" s="1" t="s">
        <v>36</v>
      </c>
      <c r="D1955" s="1" t="s">
        <v>37</v>
      </c>
      <c r="E1955" s="1" t="s">
        <v>100</v>
      </c>
      <c r="F1955" s="1" t="s">
        <v>24</v>
      </c>
      <c r="G1955" s="1" t="s">
        <v>33</v>
      </c>
      <c r="H1955" s="2">
        <v>45311</v>
      </c>
      <c r="I1955" s="1" t="s">
        <v>26</v>
      </c>
      <c r="J1955" s="1" t="s">
        <v>1993</v>
      </c>
      <c r="K1955" s="1">
        <v>2</v>
      </c>
      <c r="L1955" s="1"/>
      <c r="M1955" s="1"/>
      <c r="N1955" s="1">
        <v>444</v>
      </c>
      <c r="O1955" s="1">
        <v>20</v>
      </c>
      <c r="P1955" s="2">
        <v>45613</v>
      </c>
      <c r="Q1955" s="1"/>
    </row>
    <row r="1956" spans="1:17" x14ac:dyDescent="0.35">
      <c r="A1956" s="1" t="s">
        <v>2042</v>
      </c>
      <c r="B1956" s="1" t="s">
        <v>61</v>
      </c>
      <c r="C1956" s="1" t="s">
        <v>62</v>
      </c>
      <c r="D1956" s="1" t="s">
        <v>63</v>
      </c>
      <c r="E1956" s="1" t="s">
        <v>54</v>
      </c>
      <c r="F1956" s="1" t="s">
        <v>24</v>
      </c>
      <c r="G1956" s="1" t="s">
        <v>87</v>
      </c>
      <c r="H1956" s="2">
        <v>45353</v>
      </c>
      <c r="I1956" s="1" t="s">
        <v>26</v>
      </c>
      <c r="J1956" s="1" t="s">
        <v>1993</v>
      </c>
      <c r="K1956" s="1">
        <v>2</v>
      </c>
      <c r="L1956" s="1"/>
      <c r="M1956" s="1"/>
      <c r="N1956" s="1">
        <v>1067</v>
      </c>
      <c r="O1956" s="1">
        <v>40</v>
      </c>
      <c r="P1956" s="2">
        <v>45496</v>
      </c>
      <c r="Q1956" s="1"/>
    </row>
    <row r="1957" spans="1:17" x14ac:dyDescent="0.35">
      <c r="A1957" s="1" t="s">
        <v>2043</v>
      </c>
      <c r="B1957" s="1" t="s">
        <v>35</v>
      </c>
      <c r="C1957" s="1" t="s">
        <v>36</v>
      </c>
      <c r="D1957" s="1" t="s">
        <v>37</v>
      </c>
      <c r="E1957" s="1" t="s">
        <v>76</v>
      </c>
      <c r="F1957" s="1" t="s">
        <v>24</v>
      </c>
      <c r="G1957" s="1" t="s">
        <v>33</v>
      </c>
      <c r="H1957" s="2">
        <v>45443</v>
      </c>
      <c r="I1957" s="1" t="s">
        <v>26</v>
      </c>
      <c r="J1957" s="1" t="s">
        <v>1993</v>
      </c>
      <c r="K1957" s="1">
        <v>2</v>
      </c>
      <c r="L1957" s="1"/>
      <c r="M1957" s="1"/>
      <c r="N1957" s="1">
        <v>958</v>
      </c>
      <c r="O1957" s="1">
        <v>40</v>
      </c>
      <c r="P1957" s="2">
        <v>45788</v>
      </c>
      <c r="Q1957" s="1"/>
    </row>
    <row r="1958" spans="1:17" x14ac:dyDescent="0.35">
      <c r="A1958" s="1" t="s">
        <v>2044</v>
      </c>
      <c r="B1958" s="1" t="s">
        <v>71</v>
      </c>
      <c r="C1958" s="1" t="s">
        <v>72</v>
      </c>
      <c r="D1958" s="1" t="s">
        <v>73</v>
      </c>
      <c r="E1958" s="1" t="s">
        <v>68</v>
      </c>
      <c r="F1958" s="1" t="s">
        <v>24</v>
      </c>
      <c r="G1958" s="1" t="s">
        <v>25</v>
      </c>
      <c r="H1958" s="2">
        <v>45413</v>
      </c>
      <c r="I1958" s="1" t="s">
        <v>66</v>
      </c>
      <c r="J1958" s="1" t="s">
        <v>1993</v>
      </c>
      <c r="K1958" s="1">
        <v>2</v>
      </c>
      <c r="L1958" s="1"/>
      <c r="M1958" s="1"/>
      <c r="N1958" s="1">
        <v>1017</v>
      </c>
      <c r="O1958" s="1">
        <v>30</v>
      </c>
      <c r="P1958" s="2">
        <v>45592</v>
      </c>
      <c r="Q1958" s="1"/>
    </row>
    <row r="1959" spans="1:17" x14ac:dyDescent="0.35">
      <c r="A1959" s="1" t="s">
        <v>2045</v>
      </c>
      <c r="B1959" s="1" t="s">
        <v>35</v>
      </c>
      <c r="C1959" s="1" t="s">
        <v>36</v>
      </c>
      <c r="D1959" s="1" t="s">
        <v>37</v>
      </c>
      <c r="E1959" s="1" t="s">
        <v>54</v>
      </c>
      <c r="F1959" s="1" t="s">
        <v>24</v>
      </c>
      <c r="G1959" s="1" t="s">
        <v>25</v>
      </c>
      <c r="H1959" s="2">
        <v>45306</v>
      </c>
      <c r="I1959" s="1" t="s">
        <v>26</v>
      </c>
      <c r="J1959" s="1" t="s">
        <v>1993</v>
      </c>
      <c r="K1959" s="1">
        <v>2</v>
      </c>
      <c r="L1959" s="1"/>
      <c r="M1959" s="1"/>
      <c r="N1959" s="1">
        <v>1621</v>
      </c>
      <c r="O1959" s="1">
        <v>40</v>
      </c>
      <c r="P1959" s="2">
        <v>45527</v>
      </c>
      <c r="Q1959" s="1"/>
    </row>
    <row r="1960" spans="1:17" x14ac:dyDescent="0.35">
      <c r="A1960" s="1" t="s">
        <v>2046</v>
      </c>
      <c r="B1960" s="1" t="s">
        <v>61</v>
      </c>
      <c r="C1960" s="1" t="s">
        <v>62</v>
      </c>
      <c r="D1960" s="1" t="s">
        <v>63</v>
      </c>
      <c r="E1960" s="1" t="s">
        <v>47</v>
      </c>
      <c r="F1960" s="1" t="s">
        <v>24</v>
      </c>
      <c r="G1960" s="1" t="s">
        <v>48</v>
      </c>
      <c r="H1960" s="2">
        <v>45390</v>
      </c>
      <c r="I1960" s="1" t="s">
        <v>26</v>
      </c>
      <c r="J1960" s="1" t="s">
        <v>1993</v>
      </c>
      <c r="K1960" s="1">
        <v>2</v>
      </c>
      <c r="L1960" s="1"/>
      <c r="M1960" s="1"/>
      <c r="N1960" s="1">
        <v>604</v>
      </c>
      <c r="O1960" s="1">
        <v>20</v>
      </c>
      <c r="P1960" s="2">
        <v>45549</v>
      </c>
      <c r="Q1960" s="1"/>
    </row>
    <row r="1961" spans="1:17" x14ac:dyDescent="0.35">
      <c r="A1961" s="1" t="s">
        <v>2047</v>
      </c>
      <c r="B1961" s="1" t="s">
        <v>71</v>
      </c>
      <c r="C1961" s="1" t="s">
        <v>72</v>
      </c>
      <c r="D1961" s="1" t="s">
        <v>73</v>
      </c>
      <c r="E1961" s="1" t="s">
        <v>100</v>
      </c>
      <c r="F1961" s="1" t="s">
        <v>24</v>
      </c>
      <c r="G1961" s="1" t="s">
        <v>48</v>
      </c>
      <c r="H1961" s="2">
        <v>45318</v>
      </c>
      <c r="I1961" s="1" t="s">
        <v>26</v>
      </c>
      <c r="J1961" s="1" t="s">
        <v>1993</v>
      </c>
      <c r="K1961" s="1">
        <v>2</v>
      </c>
      <c r="L1961" s="1"/>
      <c r="M1961" s="1"/>
      <c r="N1961" s="1">
        <v>1943</v>
      </c>
      <c r="O1961" s="1">
        <v>90</v>
      </c>
      <c r="P1961" s="2">
        <v>45670</v>
      </c>
      <c r="Q1961" s="1"/>
    </row>
    <row r="1962" spans="1:17" x14ac:dyDescent="0.35">
      <c r="A1962" s="1" t="s">
        <v>2048</v>
      </c>
      <c r="B1962" s="1" t="s">
        <v>78</v>
      </c>
      <c r="C1962" s="1" t="s">
        <v>79</v>
      </c>
      <c r="D1962" s="1" t="s">
        <v>80</v>
      </c>
      <c r="E1962" s="1" t="s">
        <v>76</v>
      </c>
      <c r="F1962" s="1" t="s">
        <v>24</v>
      </c>
      <c r="G1962" s="1" t="s">
        <v>59</v>
      </c>
      <c r="H1962" s="2">
        <v>45304</v>
      </c>
      <c r="I1962" s="1" t="s">
        <v>26</v>
      </c>
      <c r="J1962" s="1" t="s">
        <v>1993</v>
      </c>
      <c r="K1962" s="1">
        <v>2</v>
      </c>
      <c r="L1962" s="1"/>
      <c r="M1962" s="1"/>
      <c r="N1962" s="1">
        <v>1019</v>
      </c>
      <c r="O1962" s="1">
        <v>20</v>
      </c>
      <c r="P1962" s="2">
        <v>45556</v>
      </c>
      <c r="Q1962" s="1"/>
    </row>
    <row r="1963" spans="1:17" x14ac:dyDescent="0.35">
      <c r="A1963" s="1" t="s">
        <v>2049</v>
      </c>
      <c r="B1963" s="1" t="s">
        <v>71</v>
      </c>
      <c r="C1963" s="1" t="s">
        <v>72</v>
      </c>
      <c r="D1963" s="1" t="s">
        <v>73</v>
      </c>
      <c r="E1963" s="1" t="s">
        <v>23</v>
      </c>
      <c r="F1963" s="1" t="s">
        <v>24</v>
      </c>
      <c r="G1963" s="1" t="s">
        <v>39</v>
      </c>
      <c r="H1963" s="2">
        <v>45417</v>
      </c>
      <c r="I1963" s="1" t="s">
        <v>49</v>
      </c>
      <c r="J1963" s="1" t="s">
        <v>1993</v>
      </c>
      <c r="K1963" s="1">
        <v>2</v>
      </c>
      <c r="L1963" s="1"/>
      <c r="M1963" s="1"/>
      <c r="N1963" s="1">
        <v>1623</v>
      </c>
      <c r="O1963" s="1">
        <v>20</v>
      </c>
      <c r="P1963" s="2">
        <v>45535</v>
      </c>
      <c r="Q1963" s="1"/>
    </row>
    <row r="1964" spans="1:17" x14ac:dyDescent="0.35">
      <c r="A1964" s="1" t="s">
        <v>2050</v>
      </c>
      <c r="B1964" s="1" t="s">
        <v>56</v>
      </c>
      <c r="C1964" s="1" t="s">
        <v>57</v>
      </c>
      <c r="D1964" s="1" t="s">
        <v>58</v>
      </c>
      <c r="E1964" s="1" t="s">
        <v>54</v>
      </c>
      <c r="F1964" s="1" t="s">
        <v>24</v>
      </c>
      <c r="G1964" s="1" t="s">
        <v>33</v>
      </c>
      <c r="H1964" s="2">
        <v>45435</v>
      </c>
      <c r="I1964" s="1" t="s">
        <v>66</v>
      </c>
      <c r="J1964" s="1" t="s">
        <v>1993</v>
      </c>
      <c r="K1964" s="1">
        <v>2</v>
      </c>
      <c r="L1964" s="1"/>
      <c r="M1964" s="1"/>
      <c r="N1964" s="1">
        <v>466</v>
      </c>
      <c r="O1964" s="1">
        <v>30</v>
      </c>
      <c r="P1964" s="2">
        <v>45657</v>
      </c>
      <c r="Q1964" s="1"/>
    </row>
    <row r="1965" spans="1:17" x14ac:dyDescent="0.35">
      <c r="A1965" s="1" t="s">
        <v>2051</v>
      </c>
      <c r="B1965" s="1" t="s">
        <v>41</v>
      </c>
      <c r="C1965" s="1" t="s">
        <v>42</v>
      </c>
      <c r="D1965" s="1" t="s">
        <v>43</v>
      </c>
      <c r="E1965" s="1" t="s">
        <v>32</v>
      </c>
      <c r="F1965" s="1" t="s">
        <v>24</v>
      </c>
      <c r="G1965" s="1" t="s">
        <v>48</v>
      </c>
      <c r="H1965" s="2">
        <v>45320</v>
      </c>
      <c r="I1965" s="1" t="s">
        <v>66</v>
      </c>
      <c r="J1965" s="1" t="s">
        <v>1993</v>
      </c>
      <c r="K1965" s="1">
        <v>2</v>
      </c>
      <c r="L1965" s="1"/>
      <c r="M1965" s="1"/>
      <c r="N1965" s="1">
        <v>444</v>
      </c>
      <c r="O1965" s="1">
        <v>50</v>
      </c>
      <c r="P1965" s="2">
        <v>45571</v>
      </c>
      <c r="Q1965" s="1"/>
    </row>
    <row r="1966" spans="1:17" x14ac:dyDescent="0.35">
      <c r="A1966" s="1" t="s">
        <v>2052</v>
      </c>
      <c r="B1966" s="1" t="s">
        <v>78</v>
      </c>
      <c r="C1966" s="1" t="s">
        <v>79</v>
      </c>
      <c r="D1966" s="1" t="s">
        <v>80</v>
      </c>
      <c r="E1966" s="1" t="s">
        <v>23</v>
      </c>
      <c r="F1966" s="1" t="s">
        <v>24</v>
      </c>
      <c r="G1966" s="1" t="s">
        <v>48</v>
      </c>
      <c r="H1966" s="2">
        <v>45345</v>
      </c>
      <c r="I1966" s="1" t="s">
        <v>66</v>
      </c>
      <c r="J1966" s="1" t="s">
        <v>1993</v>
      </c>
      <c r="K1966" s="1">
        <v>2</v>
      </c>
      <c r="L1966" s="1"/>
      <c r="M1966" s="1"/>
      <c r="N1966" s="1">
        <v>1748</v>
      </c>
      <c r="O1966" s="1">
        <v>50</v>
      </c>
      <c r="P1966" s="2">
        <v>45625</v>
      </c>
      <c r="Q1966" s="1"/>
    </row>
    <row r="1967" spans="1:17" x14ac:dyDescent="0.35">
      <c r="A1967" s="1" t="s">
        <v>2053</v>
      </c>
      <c r="B1967" s="1" t="s">
        <v>35</v>
      </c>
      <c r="C1967" s="1" t="s">
        <v>36</v>
      </c>
      <c r="D1967" s="1" t="s">
        <v>37</v>
      </c>
      <c r="E1967" s="1" t="s">
        <v>44</v>
      </c>
      <c r="F1967" s="1" t="s">
        <v>24</v>
      </c>
      <c r="G1967" s="1" t="s">
        <v>25</v>
      </c>
      <c r="H1967" s="2">
        <v>45332</v>
      </c>
      <c r="I1967" s="1" t="s">
        <v>26</v>
      </c>
      <c r="J1967" s="1" t="s">
        <v>1993</v>
      </c>
      <c r="K1967" s="1">
        <v>2</v>
      </c>
      <c r="L1967" s="1"/>
      <c r="M1967" s="1"/>
      <c r="N1967" s="1">
        <v>1276</v>
      </c>
      <c r="O1967" s="1">
        <v>50</v>
      </c>
      <c r="P1967" s="2">
        <v>45482</v>
      </c>
      <c r="Q1967" s="1"/>
    </row>
    <row r="1968" spans="1:17" x14ac:dyDescent="0.35">
      <c r="A1968" s="1" t="s">
        <v>2054</v>
      </c>
      <c r="B1968" s="1" t="s">
        <v>51</v>
      </c>
      <c r="C1968" s="1" t="s">
        <v>52</v>
      </c>
      <c r="D1968" s="1" t="s">
        <v>53</v>
      </c>
      <c r="E1968" s="1" t="s">
        <v>23</v>
      </c>
      <c r="F1968" s="1" t="s">
        <v>24</v>
      </c>
      <c r="G1968" s="1" t="s">
        <v>39</v>
      </c>
      <c r="H1968" s="2">
        <v>45413</v>
      </c>
      <c r="I1968" s="1" t="s">
        <v>26</v>
      </c>
      <c r="J1968" s="1" t="s">
        <v>1993</v>
      </c>
      <c r="K1968" s="1">
        <v>2</v>
      </c>
      <c r="L1968" s="1"/>
      <c r="M1968" s="1"/>
      <c r="N1968" s="1">
        <v>1968</v>
      </c>
      <c r="O1968" s="1">
        <v>100</v>
      </c>
      <c r="P1968" s="2">
        <v>45499</v>
      </c>
      <c r="Q1968" s="1"/>
    </row>
    <row r="1969" spans="1:17" x14ac:dyDescent="0.35">
      <c r="A1969" s="1" t="s">
        <v>2055</v>
      </c>
      <c r="B1969" s="1" t="s">
        <v>78</v>
      </c>
      <c r="C1969" s="1" t="s">
        <v>79</v>
      </c>
      <c r="D1969" s="1" t="s">
        <v>80</v>
      </c>
      <c r="E1969" s="1" t="s">
        <v>23</v>
      </c>
      <c r="F1969" s="1" t="s">
        <v>24</v>
      </c>
      <c r="G1969" s="1" t="s">
        <v>48</v>
      </c>
      <c r="H1969" s="2">
        <v>45374</v>
      </c>
      <c r="I1969" s="1" t="s">
        <v>26</v>
      </c>
      <c r="J1969" s="1" t="s">
        <v>1993</v>
      </c>
      <c r="K1969" s="1">
        <v>2</v>
      </c>
      <c r="L1969" s="1"/>
      <c r="M1969" s="1"/>
      <c r="N1969" s="1">
        <v>500</v>
      </c>
      <c r="O1969" s="1">
        <v>40</v>
      </c>
      <c r="P1969" s="2">
        <v>45663</v>
      </c>
      <c r="Q1969" s="1"/>
    </row>
    <row r="1970" spans="1:17" x14ac:dyDescent="0.35">
      <c r="A1970" s="1" t="s">
        <v>2056</v>
      </c>
      <c r="B1970" s="1" t="s">
        <v>41</v>
      </c>
      <c r="C1970" s="1" t="s">
        <v>42</v>
      </c>
      <c r="D1970" s="1" t="s">
        <v>43</v>
      </c>
      <c r="E1970" s="1" t="s">
        <v>47</v>
      </c>
      <c r="F1970" s="1" t="s">
        <v>24</v>
      </c>
      <c r="G1970" s="1" t="s">
        <v>74</v>
      </c>
      <c r="H1970" s="2">
        <v>45299</v>
      </c>
      <c r="I1970" s="1" t="s">
        <v>49</v>
      </c>
      <c r="J1970" s="1" t="s">
        <v>1993</v>
      </c>
      <c r="K1970" s="1">
        <v>2</v>
      </c>
      <c r="L1970" s="1"/>
      <c r="M1970" s="1"/>
      <c r="N1970" s="1">
        <v>494</v>
      </c>
      <c r="O1970" s="1">
        <v>20</v>
      </c>
      <c r="P1970" s="2">
        <v>45393</v>
      </c>
      <c r="Q1970" s="1"/>
    </row>
    <row r="1971" spans="1:17" x14ac:dyDescent="0.35">
      <c r="A1971" s="1" t="s">
        <v>2057</v>
      </c>
      <c r="B1971" s="1" t="s">
        <v>51</v>
      </c>
      <c r="C1971" s="1" t="s">
        <v>52</v>
      </c>
      <c r="D1971" s="1" t="s">
        <v>53</v>
      </c>
      <c r="E1971" s="1" t="s">
        <v>84</v>
      </c>
      <c r="F1971" s="1" t="s">
        <v>24</v>
      </c>
      <c r="G1971" s="1" t="s">
        <v>33</v>
      </c>
      <c r="H1971" s="2">
        <v>45424</v>
      </c>
      <c r="I1971" s="1" t="s">
        <v>66</v>
      </c>
      <c r="J1971" s="1" t="s">
        <v>1993</v>
      </c>
      <c r="K1971" s="1">
        <v>2</v>
      </c>
      <c r="L1971" s="1"/>
      <c r="M1971" s="1"/>
      <c r="N1971" s="1">
        <v>1307</v>
      </c>
      <c r="O1971" s="1">
        <v>20</v>
      </c>
      <c r="P1971" s="2">
        <v>45642</v>
      </c>
      <c r="Q1971" s="1"/>
    </row>
    <row r="1972" spans="1:17" x14ac:dyDescent="0.35">
      <c r="A1972" s="1" t="s">
        <v>2058</v>
      </c>
      <c r="B1972" s="1" t="s">
        <v>35</v>
      </c>
      <c r="C1972" s="1" t="s">
        <v>36</v>
      </c>
      <c r="D1972" s="1" t="s">
        <v>37</v>
      </c>
      <c r="E1972" s="1" t="s">
        <v>54</v>
      </c>
      <c r="F1972" s="1" t="s">
        <v>24</v>
      </c>
      <c r="G1972" s="1" t="s">
        <v>39</v>
      </c>
      <c r="H1972" s="2">
        <v>45400</v>
      </c>
      <c r="I1972" s="1" t="s">
        <v>26</v>
      </c>
      <c r="J1972" s="1" t="s">
        <v>1993</v>
      </c>
      <c r="K1972" s="1">
        <v>2</v>
      </c>
      <c r="L1972" s="1"/>
      <c r="M1972" s="1"/>
      <c r="N1972" s="1">
        <v>1913</v>
      </c>
      <c r="O1972" s="1">
        <v>40</v>
      </c>
      <c r="P1972" s="2">
        <v>45439</v>
      </c>
      <c r="Q1972" s="1"/>
    </row>
    <row r="1973" spans="1:17" x14ac:dyDescent="0.35">
      <c r="A1973" s="1" t="s">
        <v>2059</v>
      </c>
      <c r="B1973" s="1" t="s">
        <v>61</v>
      </c>
      <c r="C1973" s="1" t="s">
        <v>62</v>
      </c>
      <c r="D1973" s="1" t="s">
        <v>63</v>
      </c>
      <c r="E1973" s="1" t="s">
        <v>100</v>
      </c>
      <c r="F1973" s="1" t="s">
        <v>24</v>
      </c>
      <c r="G1973" s="1" t="s">
        <v>85</v>
      </c>
      <c r="H1973" s="2">
        <v>45346</v>
      </c>
      <c r="I1973" s="1" t="s">
        <v>26</v>
      </c>
      <c r="J1973" s="1" t="s">
        <v>1993</v>
      </c>
      <c r="K1973" s="1">
        <v>2</v>
      </c>
      <c r="L1973" s="1"/>
      <c r="M1973" s="1"/>
      <c r="N1973" s="1">
        <v>1519</v>
      </c>
      <c r="O1973" s="1">
        <v>90</v>
      </c>
      <c r="P1973" s="2">
        <v>45580</v>
      </c>
      <c r="Q1973" s="1"/>
    </row>
    <row r="1974" spans="1:17" x14ac:dyDescent="0.35">
      <c r="A1974" s="1" t="s">
        <v>2060</v>
      </c>
      <c r="B1974" s="1" t="s">
        <v>41</v>
      </c>
      <c r="C1974" s="1" t="s">
        <v>42</v>
      </c>
      <c r="D1974" s="1" t="s">
        <v>43</v>
      </c>
      <c r="E1974" s="1" t="s">
        <v>100</v>
      </c>
      <c r="F1974" s="1" t="s">
        <v>24</v>
      </c>
      <c r="G1974" s="1" t="s">
        <v>48</v>
      </c>
      <c r="H1974" s="2">
        <v>45382</v>
      </c>
      <c r="I1974" s="1" t="s">
        <v>66</v>
      </c>
      <c r="J1974" s="1" t="s">
        <v>1993</v>
      </c>
      <c r="K1974" s="1">
        <v>2</v>
      </c>
      <c r="L1974" s="1"/>
      <c r="M1974" s="1"/>
      <c r="N1974" s="1">
        <v>1323</v>
      </c>
      <c r="O1974" s="1">
        <v>40</v>
      </c>
      <c r="P1974" s="2">
        <v>45698</v>
      </c>
      <c r="Q1974" s="1"/>
    </row>
    <row r="1975" spans="1:17" x14ac:dyDescent="0.35">
      <c r="A1975" s="1" t="s">
        <v>2061</v>
      </c>
      <c r="B1975" s="1" t="s">
        <v>29</v>
      </c>
      <c r="C1975" s="1" t="s">
        <v>30</v>
      </c>
      <c r="D1975" s="1" t="s">
        <v>31</v>
      </c>
      <c r="E1975" s="1" t="s">
        <v>64</v>
      </c>
      <c r="F1975" s="1" t="s">
        <v>24</v>
      </c>
      <c r="G1975" s="1" t="s">
        <v>87</v>
      </c>
      <c r="H1975" s="2">
        <v>45301</v>
      </c>
      <c r="I1975" s="1" t="s">
        <v>49</v>
      </c>
      <c r="J1975" s="1" t="s">
        <v>1993</v>
      </c>
      <c r="K1975" s="1">
        <v>2</v>
      </c>
      <c r="L1975" s="1"/>
      <c r="M1975" s="1"/>
      <c r="N1975" s="1">
        <v>304</v>
      </c>
      <c r="O1975" s="1">
        <v>30</v>
      </c>
      <c r="P1975" s="2">
        <v>45416</v>
      </c>
      <c r="Q1975" s="1"/>
    </row>
    <row r="1976" spans="1:17" x14ac:dyDescent="0.35">
      <c r="A1976" s="1" t="s">
        <v>2062</v>
      </c>
      <c r="B1976" s="1" t="s">
        <v>35</v>
      </c>
      <c r="C1976" s="1" t="s">
        <v>36</v>
      </c>
      <c r="D1976" s="1" t="s">
        <v>37</v>
      </c>
      <c r="E1976" s="1" t="s">
        <v>32</v>
      </c>
      <c r="F1976" s="1" t="s">
        <v>24</v>
      </c>
      <c r="G1976" s="1" t="s">
        <v>39</v>
      </c>
      <c r="H1976" s="2">
        <v>45336</v>
      </c>
      <c r="I1976" s="1" t="s">
        <v>26</v>
      </c>
      <c r="J1976" s="1" t="s">
        <v>1993</v>
      </c>
      <c r="K1976" s="1">
        <v>2</v>
      </c>
      <c r="L1976" s="1"/>
      <c r="M1976" s="1"/>
      <c r="N1976" s="1">
        <v>762</v>
      </c>
      <c r="O1976" s="1">
        <v>20</v>
      </c>
      <c r="P1976" s="2">
        <v>45472</v>
      </c>
      <c r="Q1976" s="1"/>
    </row>
    <row r="1977" spans="1:17" x14ac:dyDescent="0.35">
      <c r="A1977" s="1" t="s">
        <v>2063</v>
      </c>
      <c r="B1977" s="1" t="s">
        <v>41</v>
      </c>
      <c r="C1977" s="1" t="s">
        <v>42</v>
      </c>
      <c r="D1977" s="1" t="s">
        <v>43</v>
      </c>
      <c r="E1977" s="1" t="s">
        <v>76</v>
      </c>
      <c r="F1977" s="1" t="s">
        <v>24</v>
      </c>
      <c r="G1977" s="1" t="s">
        <v>33</v>
      </c>
      <c r="H1977" s="2">
        <v>45386</v>
      </c>
      <c r="I1977" s="1" t="s">
        <v>26</v>
      </c>
      <c r="J1977" s="1" t="s">
        <v>1993</v>
      </c>
      <c r="K1977" s="1">
        <v>2</v>
      </c>
      <c r="L1977" s="1"/>
      <c r="M1977" s="1"/>
      <c r="N1977" s="1">
        <v>834</v>
      </c>
      <c r="O1977" s="1">
        <v>30</v>
      </c>
      <c r="P1977" s="2">
        <v>45428</v>
      </c>
      <c r="Q1977" s="1"/>
    </row>
    <row r="1978" spans="1:17" x14ac:dyDescent="0.35">
      <c r="A1978" s="1" t="s">
        <v>2064</v>
      </c>
      <c r="B1978" s="1" t="s">
        <v>56</v>
      </c>
      <c r="C1978" s="1" t="s">
        <v>57</v>
      </c>
      <c r="D1978" s="1" t="s">
        <v>58</v>
      </c>
      <c r="E1978" s="1" t="s">
        <v>54</v>
      </c>
      <c r="F1978" s="1" t="s">
        <v>24</v>
      </c>
      <c r="G1978" s="1" t="s">
        <v>39</v>
      </c>
      <c r="H1978" s="2">
        <v>45348</v>
      </c>
      <c r="I1978" s="1" t="s">
        <v>66</v>
      </c>
      <c r="J1978" s="1" t="s">
        <v>1993</v>
      </c>
      <c r="K1978" s="1">
        <v>2</v>
      </c>
      <c r="L1978" s="1"/>
      <c r="M1978" s="1"/>
      <c r="N1978" s="1">
        <v>1973</v>
      </c>
      <c r="O1978" s="1">
        <v>50</v>
      </c>
      <c r="P1978" s="2">
        <v>45647</v>
      </c>
      <c r="Q1978" s="1"/>
    </row>
    <row r="1979" spans="1:17" x14ac:dyDescent="0.35">
      <c r="A1979" s="1" t="s">
        <v>2065</v>
      </c>
      <c r="B1979" s="1" t="s">
        <v>61</v>
      </c>
      <c r="C1979" s="1" t="s">
        <v>62</v>
      </c>
      <c r="D1979" s="1" t="s">
        <v>63</v>
      </c>
      <c r="E1979" s="1" t="s">
        <v>54</v>
      </c>
      <c r="F1979" s="1" t="s">
        <v>24</v>
      </c>
      <c r="G1979" s="1" t="s">
        <v>39</v>
      </c>
      <c r="H1979" s="2">
        <v>45351</v>
      </c>
      <c r="I1979" s="1" t="s">
        <v>66</v>
      </c>
      <c r="J1979" s="1" t="s">
        <v>1993</v>
      </c>
      <c r="K1979" s="1">
        <v>2</v>
      </c>
      <c r="L1979" s="1"/>
      <c r="M1979" s="1"/>
      <c r="N1979" s="1">
        <v>1850</v>
      </c>
      <c r="O1979" s="1">
        <v>30</v>
      </c>
      <c r="P1979" s="2">
        <v>45567</v>
      </c>
      <c r="Q1979" s="1"/>
    </row>
    <row r="1980" spans="1:17" x14ac:dyDescent="0.35">
      <c r="A1980" s="1" t="s">
        <v>2066</v>
      </c>
      <c r="B1980" s="1" t="s">
        <v>35</v>
      </c>
      <c r="C1980" s="1" t="s">
        <v>36</v>
      </c>
      <c r="D1980" s="1" t="s">
        <v>37</v>
      </c>
      <c r="E1980" s="1" t="s">
        <v>76</v>
      </c>
      <c r="F1980" s="1" t="s">
        <v>24</v>
      </c>
      <c r="G1980" s="1" t="s">
        <v>48</v>
      </c>
      <c r="H1980" s="2">
        <v>45302</v>
      </c>
      <c r="I1980" s="1" t="s">
        <v>26</v>
      </c>
      <c r="J1980" s="1" t="s">
        <v>1993</v>
      </c>
      <c r="K1980" s="1">
        <v>2</v>
      </c>
      <c r="L1980" s="1"/>
      <c r="M1980" s="1"/>
      <c r="N1980" s="1">
        <v>1222</v>
      </c>
      <c r="O1980" s="1">
        <v>40</v>
      </c>
      <c r="P1980" s="2">
        <v>45419</v>
      </c>
      <c r="Q1980" s="1"/>
    </row>
    <row r="1981" spans="1:17" x14ac:dyDescent="0.35">
      <c r="A1981" s="1" t="s">
        <v>2067</v>
      </c>
      <c r="B1981" s="1" t="s">
        <v>29</v>
      </c>
      <c r="C1981" s="1" t="s">
        <v>30</v>
      </c>
      <c r="D1981" s="1" t="s">
        <v>31</v>
      </c>
      <c r="E1981" s="1" t="s">
        <v>23</v>
      </c>
      <c r="F1981" s="1" t="s">
        <v>24</v>
      </c>
      <c r="G1981" s="1" t="s">
        <v>48</v>
      </c>
      <c r="H1981" s="2">
        <v>45325</v>
      </c>
      <c r="I1981" s="1" t="s">
        <v>26</v>
      </c>
      <c r="J1981" s="1" t="s">
        <v>1993</v>
      </c>
      <c r="K1981" s="1">
        <v>2</v>
      </c>
      <c r="L1981" s="1"/>
      <c r="M1981" s="1"/>
      <c r="N1981" s="1">
        <v>992</v>
      </c>
      <c r="O1981" s="1">
        <v>30</v>
      </c>
      <c r="P1981" s="2">
        <v>45539</v>
      </c>
      <c r="Q1981" s="1"/>
    </row>
    <row r="1982" spans="1:17" x14ac:dyDescent="0.35">
      <c r="A1982" s="1" t="s">
        <v>2068</v>
      </c>
      <c r="B1982" s="1" t="s">
        <v>71</v>
      </c>
      <c r="C1982" s="1" t="s">
        <v>72</v>
      </c>
      <c r="D1982" s="1" t="s">
        <v>73</v>
      </c>
      <c r="E1982" s="1" t="s">
        <v>23</v>
      </c>
      <c r="F1982" s="1" t="s">
        <v>24</v>
      </c>
      <c r="G1982" s="1" t="s">
        <v>74</v>
      </c>
      <c r="H1982" s="2">
        <v>45436</v>
      </c>
      <c r="I1982" s="1" t="s">
        <v>66</v>
      </c>
      <c r="J1982" s="1" t="s">
        <v>1993</v>
      </c>
      <c r="K1982" s="1">
        <v>2</v>
      </c>
      <c r="L1982" s="1"/>
      <c r="M1982" s="1"/>
      <c r="N1982" s="1">
        <v>1488</v>
      </c>
      <c r="O1982" s="1">
        <v>40</v>
      </c>
      <c r="P1982" s="2">
        <v>45506</v>
      </c>
      <c r="Q1982" s="1"/>
    </row>
    <row r="1983" spans="1:17" x14ac:dyDescent="0.35">
      <c r="A1983" s="1" t="s">
        <v>2069</v>
      </c>
      <c r="B1983" s="1" t="s">
        <v>20</v>
      </c>
      <c r="C1983" s="1" t="s">
        <v>21</v>
      </c>
      <c r="D1983" s="1" t="s">
        <v>22</v>
      </c>
      <c r="E1983" s="1" t="s">
        <v>76</v>
      </c>
      <c r="F1983" s="1" t="s">
        <v>24</v>
      </c>
      <c r="G1983" s="1" t="s">
        <v>74</v>
      </c>
      <c r="H1983" s="2">
        <v>45318</v>
      </c>
      <c r="I1983" s="1" t="s">
        <v>26</v>
      </c>
      <c r="J1983" s="1" t="s">
        <v>1993</v>
      </c>
      <c r="K1983" s="1">
        <v>2</v>
      </c>
      <c r="L1983" s="1"/>
      <c r="M1983" s="1"/>
      <c r="N1983" s="1">
        <v>1636</v>
      </c>
      <c r="O1983" s="1">
        <v>20</v>
      </c>
      <c r="P1983" s="2">
        <v>45399</v>
      </c>
      <c r="Q1983" s="1"/>
    </row>
    <row r="1984" spans="1:17" x14ac:dyDescent="0.35">
      <c r="A1984" s="1" t="s">
        <v>2070</v>
      </c>
      <c r="B1984" s="1" t="s">
        <v>35</v>
      </c>
      <c r="C1984" s="1" t="s">
        <v>36</v>
      </c>
      <c r="D1984" s="1" t="s">
        <v>37</v>
      </c>
      <c r="E1984" s="1" t="s">
        <v>54</v>
      </c>
      <c r="F1984" s="1" t="s">
        <v>24</v>
      </c>
      <c r="G1984" s="1" t="s">
        <v>85</v>
      </c>
      <c r="H1984" s="2">
        <v>45352</v>
      </c>
      <c r="I1984" s="1" t="s">
        <v>49</v>
      </c>
      <c r="J1984" s="1" t="s">
        <v>1993</v>
      </c>
      <c r="K1984" s="1">
        <v>2</v>
      </c>
      <c r="L1984" s="1"/>
      <c r="M1984" s="1"/>
      <c r="N1984" s="1">
        <v>296</v>
      </c>
      <c r="O1984" s="1">
        <v>40</v>
      </c>
      <c r="P1984" s="2">
        <v>45549</v>
      </c>
      <c r="Q1984" s="1"/>
    </row>
    <row r="1985" spans="1:17" x14ac:dyDescent="0.35">
      <c r="A1985" s="1" t="s">
        <v>2071</v>
      </c>
      <c r="B1985" s="1" t="s">
        <v>78</v>
      </c>
      <c r="C1985" s="1" t="s">
        <v>79</v>
      </c>
      <c r="D1985" s="1" t="s">
        <v>80</v>
      </c>
      <c r="E1985" s="1" t="s">
        <v>44</v>
      </c>
      <c r="F1985" s="1" t="s">
        <v>24</v>
      </c>
      <c r="G1985" s="1" t="s">
        <v>48</v>
      </c>
      <c r="H1985" s="2">
        <v>45414</v>
      </c>
      <c r="I1985" s="1" t="s">
        <v>26</v>
      </c>
      <c r="J1985" s="1" t="s">
        <v>1993</v>
      </c>
      <c r="K1985" s="1">
        <v>2</v>
      </c>
      <c r="L1985" s="1"/>
      <c r="M1985" s="1"/>
      <c r="N1985" s="1">
        <v>1927</v>
      </c>
      <c r="O1985" s="1">
        <v>10</v>
      </c>
      <c r="P1985" s="2">
        <v>45540</v>
      </c>
      <c r="Q1985" s="1"/>
    </row>
    <row r="1986" spans="1:17" x14ac:dyDescent="0.35">
      <c r="A1986" s="1" t="s">
        <v>2072</v>
      </c>
      <c r="B1986" s="1" t="s">
        <v>35</v>
      </c>
      <c r="C1986" s="1" t="s">
        <v>36</v>
      </c>
      <c r="D1986" s="1" t="s">
        <v>37</v>
      </c>
      <c r="E1986" s="1" t="s">
        <v>47</v>
      </c>
      <c r="F1986" s="1" t="s">
        <v>24</v>
      </c>
      <c r="G1986" s="1" t="s">
        <v>48</v>
      </c>
      <c r="H1986" s="2">
        <v>45405</v>
      </c>
      <c r="I1986" s="1" t="s">
        <v>66</v>
      </c>
      <c r="J1986" s="1" t="s">
        <v>1993</v>
      </c>
      <c r="K1986" s="1">
        <v>2</v>
      </c>
      <c r="L1986" s="1"/>
      <c r="M1986" s="1"/>
      <c r="N1986" s="1">
        <v>1958</v>
      </c>
      <c r="O1986" s="1">
        <v>50</v>
      </c>
      <c r="P1986" s="2">
        <v>45754</v>
      </c>
      <c r="Q1986" s="1"/>
    </row>
    <row r="1987" spans="1:17" x14ac:dyDescent="0.35">
      <c r="A1987" s="1" t="s">
        <v>2073</v>
      </c>
      <c r="B1987" s="1" t="s">
        <v>41</v>
      </c>
      <c r="C1987" s="1" t="s">
        <v>42</v>
      </c>
      <c r="D1987" s="1" t="s">
        <v>43</v>
      </c>
      <c r="E1987" s="1" t="s">
        <v>68</v>
      </c>
      <c r="F1987" s="1" t="s">
        <v>24</v>
      </c>
      <c r="G1987" s="1" t="s">
        <v>87</v>
      </c>
      <c r="H1987" s="2">
        <v>45363</v>
      </c>
      <c r="I1987" s="1" t="s">
        <v>26</v>
      </c>
      <c r="J1987" s="1" t="s">
        <v>1993</v>
      </c>
      <c r="K1987" s="1">
        <v>2</v>
      </c>
      <c r="L1987" s="1"/>
      <c r="M1987" s="1"/>
      <c r="N1987" s="1">
        <v>1396</v>
      </c>
      <c r="O1987" s="1">
        <v>10</v>
      </c>
      <c r="P1987" s="2">
        <v>45544</v>
      </c>
      <c r="Q1987" s="1"/>
    </row>
    <row r="1988" spans="1:17" x14ac:dyDescent="0.35">
      <c r="A1988" s="1" t="s">
        <v>2074</v>
      </c>
      <c r="B1988" s="1" t="s">
        <v>61</v>
      </c>
      <c r="C1988" s="1" t="s">
        <v>62</v>
      </c>
      <c r="D1988" s="1" t="s">
        <v>63</v>
      </c>
      <c r="E1988" s="1" t="s">
        <v>47</v>
      </c>
      <c r="F1988" s="1" t="s">
        <v>24</v>
      </c>
      <c r="G1988" s="1" t="s">
        <v>74</v>
      </c>
      <c r="H1988" s="2">
        <v>45433</v>
      </c>
      <c r="I1988" s="1" t="s">
        <v>26</v>
      </c>
      <c r="J1988" s="1" t="s">
        <v>1993</v>
      </c>
      <c r="K1988" s="1">
        <v>2</v>
      </c>
      <c r="L1988" s="1"/>
      <c r="M1988" s="1"/>
      <c r="N1988" s="1">
        <v>205</v>
      </c>
      <c r="O1988" s="1">
        <v>20</v>
      </c>
      <c r="P1988" s="2">
        <v>45603</v>
      </c>
      <c r="Q1988" s="1"/>
    </row>
    <row r="1989" spans="1:17" x14ac:dyDescent="0.35">
      <c r="A1989" s="1" t="s">
        <v>2075</v>
      </c>
      <c r="B1989" s="1" t="s">
        <v>56</v>
      </c>
      <c r="C1989" s="1" t="s">
        <v>57</v>
      </c>
      <c r="D1989" s="1" t="s">
        <v>58</v>
      </c>
      <c r="E1989" s="1" t="s">
        <v>54</v>
      </c>
      <c r="F1989" s="1" t="s">
        <v>24</v>
      </c>
      <c r="G1989" s="1" t="s">
        <v>33</v>
      </c>
      <c r="H1989" s="2">
        <v>45313</v>
      </c>
      <c r="I1989" s="1" t="s">
        <v>26</v>
      </c>
      <c r="J1989" s="1" t="s">
        <v>1993</v>
      </c>
      <c r="K1989" s="1">
        <v>2</v>
      </c>
      <c r="L1989" s="1"/>
      <c r="M1989" s="1"/>
      <c r="N1989" s="1">
        <v>951</v>
      </c>
      <c r="O1989" s="1">
        <v>100</v>
      </c>
      <c r="P1989" s="2">
        <v>45353</v>
      </c>
      <c r="Q1989" s="1"/>
    </row>
    <row r="1990" spans="1:17" x14ac:dyDescent="0.35">
      <c r="A1990" s="1" t="s">
        <v>2076</v>
      </c>
      <c r="B1990" s="1" t="s">
        <v>35</v>
      </c>
      <c r="C1990" s="1" t="s">
        <v>36</v>
      </c>
      <c r="D1990" s="1" t="s">
        <v>37</v>
      </c>
      <c r="E1990" s="1" t="s">
        <v>44</v>
      </c>
      <c r="F1990" s="1" t="s">
        <v>24</v>
      </c>
      <c r="G1990" s="1" t="s">
        <v>25</v>
      </c>
      <c r="H1990" s="2">
        <v>45320</v>
      </c>
      <c r="I1990" s="1" t="s">
        <v>26</v>
      </c>
      <c r="J1990" s="1" t="s">
        <v>1993</v>
      </c>
      <c r="K1990" s="1">
        <v>2</v>
      </c>
      <c r="L1990" s="1"/>
      <c r="M1990" s="1"/>
      <c r="N1990" s="1">
        <v>271</v>
      </c>
      <c r="O1990" s="1">
        <v>80</v>
      </c>
      <c r="P1990" s="2">
        <v>45569</v>
      </c>
      <c r="Q1990" s="1"/>
    </row>
    <row r="1991" spans="1:17" x14ac:dyDescent="0.35">
      <c r="A1991" s="1" t="s">
        <v>2077</v>
      </c>
      <c r="B1991" s="1" t="s">
        <v>35</v>
      </c>
      <c r="C1991" s="1" t="s">
        <v>36</v>
      </c>
      <c r="D1991" s="1" t="s">
        <v>37</v>
      </c>
      <c r="E1991" s="1" t="s">
        <v>100</v>
      </c>
      <c r="F1991" s="1" t="s">
        <v>24</v>
      </c>
      <c r="G1991" s="1" t="s">
        <v>48</v>
      </c>
      <c r="H1991" s="2">
        <v>45380</v>
      </c>
      <c r="I1991" s="1" t="s">
        <v>66</v>
      </c>
      <c r="J1991" s="1" t="s">
        <v>1993</v>
      </c>
      <c r="K1991" s="1">
        <v>2</v>
      </c>
      <c r="L1991" s="1"/>
      <c r="M1991" s="1"/>
      <c r="N1991" s="1">
        <v>740</v>
      </c>
      <c r="O1991" s="1">
        <v>30</v>
      </c>
      <c r="P1991" s="2">
        <v>45632</v>
      </c>
      <c r="Q1991" s="1"/>
    </row>
    <row r="1992" spans="1:17" x14ac:dyDescent="0.35">
      <c r="A1992" s="1" t="s">
        <v>2078</v>
      </c>
      <c r="B1992" s="1" t="s">
        <v>41</v>
      </c>
      <c r="C1992" s="1" t="s">
        <v>42</v>
      </c>
      <c r="D1992" s="1" t="s">
        <v>43</v>
      </c>
      <c r="E1992" s="1" t="s">
        <v>103</v>
      </c>
      <c r="F1992" s="1" t="s">
        <v>24</v>
      </c>
      <c r="G1992" s="1" t="s">
        <v>33</v>
      </c>
      <c r="H1992" s="2">
        <v>45423</v>
      </c>
      <c r="I1992" s="1" t="s">
        <v>26</v>
      </c>
      <c r="J1992" s="1" t="s">
        <v>1993</v>
      </c>
      <c r="K1992" s="1">
        <v>2</v>
      </c>
      <c r="L1992" s="1"/>
      <c r="M1992" s="1"/>
      <c r="N1992" s="1">
        <v>1520</v>
      </c>
      <c r="O1992" s="1">
        <v>40</v>
      </c>
      <c r="P1992" s="2">
        <v>45784</v>
      </c>
      <c r="Q1992" s="1"/>
    </row>
    <row r="1993" spans="1:17" x14ac:dyDescent="0.35">
      <c r="A1993" s="1" t="s">
        <v>2079</v>
      </c>
      <c r="B1993" s="1" t="s">
        <v>51</v>
      </c>
      <c r="C1993" s="1" t="s">
        <v>52</v>
      </c>
      <c r="D1993" s="1" t="s">
        <v>53</v>
      </c>
      <c r="E1993" s="1" t="s">
        <v>76</v>
      </c>
      <c r="F1993" s="1" t="s">
        <v>24</v>
      </c>
      <c r="G1993" s="1" t="s">
        <v>48</v>
      </c>
      <c r="H1993" s="2">
        <v>45384</v>
      </c>
      <c r="I1993" s="1" t="s">
        <v>66</v>
      </c>
      <c r="J1993" s="1" t="s">
        <v>1993</v>
      </c>
      <c r="K1993" s="1">
        <v>2</v>
      </c>
      <c r="L1993" s="1"/>
      <c r="M1993" s="1"/>
      <c r="N1993" s="1">
        <v>774</v>
      </c>
      <c r="O1993" s="1">
        <v>20</v>
      </c>
      <c r="P1993" s="2">
        <v>45434</v>
      </c>
      <c r="Q1993" s="1"/>
    </row>
    <row r="1994" spans="1:17" x14ac:dyDescent="0.35">
      <c r="A1994" s="1" t="s">
        <v>2080</v>
      </c>
      <c r="B1994" s="1" t="s">
        <v>35</v>
      </c>
      <c r="C1994" s="1" t="s">
        <v>36</v>
      </c>
      <c r="D1994" s="1" t="s">
        <v>37</v>
      </c>
      <c r="E1994" s="1" t="s">
        <v>54</v>
      </c>
      <c r="F1994" s="1" t="s">
        <v>24</v>
      </c>
      <c r="G1994" s="1" t="s">
        <v>39</v>
      </c>
      <c r="H1994" s="2">
        <v>45303</v>
      </c>
      <c r="I1994" s="1" t="s">
        <v>26</v>
      </c>
      <c r="J1994" s="1" t="s">
        <v>1993</v>
      </c>
      <c r="K1994" s="1">
        <v>2</v>
      </c>
      <c r="L1994" s="1"/>
      <c r="M1994" s="1"/>
      <c r="N1994" s="1">
        <v>373</v>
      </c>
      <c r="O1994" s="1">
        <v>70</v>
      </c>
      <c r="P1994" s="2">
        <v>45636</v>
      </c>
      <c r="Q1994" s="1"/>
    </row>
    <row r="1995" spans="1:17" x14ac:dyDescent="0.35">
      <c r="A1995" s="1" t="s">
        <v>2081</v>
      </c>
      <c r="B1995" s="1" t="s">
        <v>29</v>
      </c>
      <c r="C1995" s="1" t="s">
        <v>30</v>
      </c>
      <c r="D1995" s="1" t="s">
        <v>31</v>
      </c>
      <c r="E1995" s="1" t="s">
        <v>84</v>
      </c>
      <c r="F1995" s="1" t="s">
        <v>24</v>
      </c>
      <c r="G1995" s="1" t="s">
        <v>59</v>
      </c>
      <c r="H1995" s="2">
        <v>45329</v>
      </c>
      <c r="I1995" s="1" t="s">
        <v>66</v>
      </c>
      <c r="J1995" s="1" t="s">
        <v>1993</v>
      </c>
      <c r="K1995" s="1">
        <v>2</v>
      </c>
      <c r="L1995" s="1"/>
      <c r="M1995" s="1"/>
      <c r="N1995" s="1">
        <v>1382</v>
      </c>
      <c r="O1995" s="1">
        <v>40</v>
      </c>
      <c r="P1995" s="2">
        <v>45541</v>
      </c>
      <c r="Q1995" s="1"/>
    </row>
    <row r="1996" spans="1:17" x14ac:dyDescent="0.35">
      <c r="A1996" s="1" t="s">
        <v>2082</v>
      </c>
      <c r="B1996" s="1" t="s">
        <v>35</v>
      </c>
      <c r="C1996" s="1" t="s">
        <v>36</v>
      </c>
      <c r="D1996" s="1" t="s">
        <v>37</v>
      </c>
      <c r="E1996" s="1" t="s">
        <v>100</v>
      </c>
      <c r="F1996" s="1" t="s">
        <v>24</v>
      </c>
      <c r="G1996" s="1" t="s">
        <v>25</v>
      </c>
      <c r="H1996" s="2">
        <v>45322</v>
      </c>
      <c r="I1996" s="1" t="s">
        <v>49</v>
      </c>
      <c r="J1996" s="1" t="s">
        <v>1993</v>
      </c>
      <c r="K1996" s="1">
        <v>2</v>
      </c>
      <c r="L1996" s="1"/>
      <c r="M1996" s="1"/>
      <c r="N1996" s="1">
        <v>1247</v>
      </c>
      <c r="O1996" s="1">
        <v>30</v>
      </c>
      <c r="P1996" s="2">
        <v>45670</v>
      </c>
      <c r="Q1996" s="1"/>
    </row>
    <row r="1997" spans="1:17" x14ac:dyDescent="0.35">
      <c r="A1997" s="1" t="s">
        <v>2083</v>
      </c>
      <c r="B1997" s="1" t="s">
        <v>61</v>
      </c>
      <c r="C1997" s="1" t="s">
        <v>62</v>
      </c>
      <c r="D1997" s="1" t="s">
        <v>63</v>
      </c>
      <c r="E1997" s="1" t="s">
        <v>76</v>
      </c>
      <c r="F1997" s="1" t="s">
        <v>24</v>
      </c>
      <c r="G1997" s="1" t="s">
        <v>85</v>
      </c>
      <c r="H1997" s="2">
        <v>45313</v>
      </c>
      <c r="I1997" s="1" t="s">
        <v>66</v>
      </c>
      <c r="J1997" s="1" t="s">
        <v>1993</v>
      </c>
      <c r="K1997" s="1">
        <v>2</v>
      </c>
      <c r="L1997" s="1"/>
      <c r="M1997" s="1"/>
      <c r="N1997" s="1">
        <v>1780</v>
      </c>
      <c r="O1997" s="1">
        <v>40</v>
      </c>
      <c r="P1997" s="2">
        <v>45659</v>
      </c>
      <c r="Q1997" s="1"/>
    </row>
    <row r="1998" spans="1:17" x14ac:dyDescent="0.35">
      <c r="A1998" s="1" t="s">
        <v>2084</v>
      </c>
      <c r="B1998" s="1" t="s">
        <v>56</v>
      </c>
      <c r="C1998" s="1" t="s">
        <v>57</v>
      </c>
      <c r="D1998" s="1" t="s">
        <v>58</v>
      </c>
      <c r="E1998" s="1" t="s">
        <v>54</v>
      </c>
      <c r="F1998" s="1" t="s">
        <v>24</v>
      </c>
      <c r="G1998" s="1" t="s">
        <v>25</v>
      </c>
      <c r="H1998" s="2">
        <v>45375</v>
      </c>
      <c r="I1998" s="1" t="s">
        <v>66</v>
      </c>
      <c r="J1998" s="1" t="s">
        <v>1993</v>
      </c>
      <c r="K1998" s="1">
        <v>2</v>
      </c>
      <c r="L1998" s="1"/>
      <c r="M1998" s="1"/>
      <c r="N1998" s="1">
        <v>1589</v>
      </c>
      <c r="O1998" s="1">
        <v>10</v>
      </c>
      <c r="P1998" s="2">
        <v>45624</v>
      </c>
      <c r="Q1998" s="1"/>
    </row>
    <row r="1999" spans="1:17" x14ac:dyDescent="0.35">
      <c r="A1999" s="1" t="s">
        <v>2085</v>
      </c>
      <c r="B1999" s="1" t="s">
        <v>35</v>
      </c>
      <c r="C1999" s="1" t="s">
        <v>36</v>
      </c>
      <c r="D1999" s="1" t="s">
        <v>37</v>
      </c>
      <c r="E1999" s="1" t="s">
        <v>103</v>
      </c>
      <c r="F1999" s="1" t="s">
        <v>24</v>
      </c>
      <c r="G1999" s="1" t="s">
        <v>87</v>
      </c>
      <c r="H1999" s="2">
        <v>45351</v>
      </c>
      <c r="I1999" s="1" t="s">
        <v>26</v>
      </c>
      <c r="J1999" s="1" t="s">
        <v>1993</v>
      </c>
      <c r="K1999" s="1">
        <v>2</v>
      </c>
      <c r="L1999" s="1"/>
      <c r="M1999" s="1"/>
      <c r="N1999" s="1">
        <v>303</v>
      </c>
      <c r="O1999" s="1">
        <v>20</v>
      </c>
      <c r="P1999" s="2">
        <v>45656</v>
      </c>
      <c r="Q1999" s="1"/>
    </row>
    <row r="2000" spans="1:17" x14ac:dyDescent="0.35">
      <c r="A2000" s="1" t="s">
        <v>2086</v>
      </c>
      <c r="B2000" s="1" t="s">
        <v>20</v>
      </c>
      <c r="C2000" s="1" t="s">
        <v>21</v>
      </c>
      <c r="D2000" s="1" t="s">
        <v>22</v>
      </c>
      <c r="E2000" s="1" t="s">
        <v>23</v>
      </c>
      <c r="F2000" s="1" t="s">
        <v>24</v>
      </c>
      <c r="G2000" s="1" t="s">
        <v>48</v>
      </c>
      <c r="H2000" s="2">
        <v>45345</v>
      </c>
      <c r="I2000" s="1" t="s">
        <v>26</v>
      </c>
      <c r="J2000" s="1" t="s">
        <v>1993</v>
      </c>
      <c r="K2000" s="1">
        <v>2</v>
      </c>
      <c r="L2000" s="1"/>
      <c r="M2000" s="1"/>
      <c r="N2000" s="1">
        <v>348</v>
      </c>
      <c r="O2000" s="1">
        <v>20</v>
      </c>
      <c r="P2000" s="2">
        <v>45479</v>
      </c>
      <c r="Q2000" s="1"/>
    </row>
    <row r="2001" spans="1:17" x14ac:dyDescent="0.35">
      <c r="A2001" s="1" t="s">
        <v>2087</v>
      </c>
      <c r="B2001" s="1" t="s">
        <v>78</v>
      </c>
      <c r="C2001" s="1" t="s">
        <v>79</v>
      </c>
      <c r="D2001" s="1" t="s">
        <v>80</v>
      </c>
      <c r="E2001" s="1" t="s">
        <v>54</v>
      </c>
      <c r="F2001" s="1" t="s">
        <v>24</v>
      </c>
      <c r="G2001" s="1" t="s">
        <v>48</v>
      </c>
      <c r="H2001" s="2">
        <v>45330</v>
      </c>
      <c r="I2001" s="1" t="s">
        <v>26</v>
      </c>
      <c r="J2001" s="1" t="s">
        <v>1993</v>
      </c>
      <c r="K2001" s="1">
        <v>2</v>
      </c>
      <c r="L2001" s="1"/>
      <c r="M2001" s="1"/>
      <c r="N2001" s="1">
        <v>1908</v>
      </c>
      <c r="O2001" s="1">
        <v>40</v>
      </c>
      <c r="P2001" s="2">
        <v>45399</v>
      </c>
      <c r="Q2001" s="1"/>
    </row>
    <row r="2002" spans="1:17" x14ac:dyDescent="0.35">
      <c r="A2002" s="1" t="s">
        <v>2088</v>
      </c>
      <c r="B2002" s="1" t="s">
        <v>41</v>
      </c>
      <c r="C2002" s="1" t="s">
        <v>42</v>
      </c>
      <c r="D2002" s="1" t="s">
        <v>43</v>
      </c>
      <c r="E2002" s="1" t="s">
        <v>23</v>
      </c>
      <c r="F2002" s="1" t="s">
        <v>24</v>
      </c>
      <c r="G2002" s="1" t="s">
        <v>25</v>
      </c>
      <c r="H2002" s="2">
        <v>45297</v>
      </c>
      <c r="I2002" s="1" t="s">
        <v>66</v>
      </c>
      <c r="J2002" s="1" t="s">
        <v>1993</v>
      </c>
      <c r="K2002" s="1">
        <v>2</v>
      </c>
      <c r="L2002" s="1"/>
      <c r="M2002" s="1"/>
      <c r="N2002" s="1">
        <v>433</v>
      </c>
      <c r="O2002" s="1">
        <v>50</v>
      </c>
      <c r="P2002" s="2">
        <v>45393</v>
      </c>
      <c r="Q2002" s="1"/>
    </row>
    <row r="2003" spans="1:17" x14ac:dyDescent="0.35">
      <c r="A2003" s="1" t="s">
        <v>2089</v>
      </c>
      <c r="B2003" s="1" t="s">
        <v>61</v>
      </c>
      <c r="C2003" s="1" t="s">
        <v>62</v>
      </c>
      <c r="D2003" s="1" t="s">
        <v>63</v>
      </c>
      <c r="E2003" s="1" t="s">
        <v>47</v>
      </c>
      <c r="F2003" s="1" t="s">
        <v>24</v>
      </c>
      <c r="G2003" s="1" t="s">
        <v>74</v>
      </c>
      <c r="H2003" s="2">
        <v>45377</v>
      </c>
      <c r="I2003" s="1" t="s">
        <v>49</v>
      </c>
      <c r="J2003" s="1" t="s">
        <v>1993</v>
      </c>
      <c r="K2003" s="1">
        <v>2</v>
      </c>
      <c r="L2003" s="1"/>
      <c r="M2003" s="1"/>
      <c r="N2003" s="1">
        <v>325</v>
      </c>
      <c r="O2003" s="1">
        <v>40</v>
      </c>
      <c r="P2003" s="2">
        <v>45461</v>
      </c>
      <c r="Q2003" s="1"/>
    </row>
    <row r="2004" spans="1:17" x14ac:dyDescent="0.35">
      <c r="A2004" s="1" t="s">
        <v>2090</v>
      </c>
      <c r="B2004" s="1" t="s">
        <v>51</v>
      </c>
      <c r="C2004" s="1" t="s">
        <v>52</v>
      </c>
      <c r="D2004" s="1" t="s">
        <v>53</v>
      </c>
      <c r="E2004" s="1" t="s">
        <v>23</v>
      </c>
      <c r="F2004" s="1" t="s">
        <v>24</v>
      </c>
      <c r="G2004" s="1" t="s">
        <v>33</v>
      </c>
      <c r="H2004" s="2">
        <v>45320</v>
      </c>
      <c r="I2004" s="1" t="s">
        <v>26</v>
      </c>
      <c r="J2004" s="1" t="s">
        <v>1993</v>
      </c>
      <c r="K2004" s="1">
        <v>2</v>
      </c>
      <c r="L2004" s="1"/>
      <c r="M2004" s="1"/>
      <c r="N2004" s="1">
        <v>970</v>
      </c>
      <c r="O2004" s="1">
        <v>20</v>
      </c>
      <c r="P2004" s="2">
        <v>45617</v>
      </c>
      <c r="Q2004" s="1"/>
    </row>
    <row r="2005" spans="1:17" x14ac:dyDescent="0.35">
      <c r="A2005" s="1" t="s">
        <v>2091</v>
      </c>
      <c r="B2005" s="1" t="s">
        <v>35</v>
      </c>
      <c r="C2005" s="1" t="s">
        <v>36</v>
      </c>
      <c r="D2005" s="1" t="s">
        <v>37</v>
      </c>
      <c r="E2005" s="1" t="s">
        <v>54</v>
      </c>
      <c r="F2005" s="1" t="s">
        <v>24</v>
      </c>
      <c r="G2005" s="1" t="s">
        <v>39</v>
      </c>
      <c r="H2005" s="2">
        <v>45348</v>
      </c>
      <c r="I2005" s="1" t="s">
        <v>26</v>
      </c>
      <c r="J2005" s="1" t="s">
        <v>1993</v>
      </c>
      <c r="K2005" s="1">
        <v>2</v>
      </c>
      <c r="L2005" s="1"/>
      <c r="M2005" s="1"/>
      <c r="N2005" s="1">
        <v>325</v>
      </c>
      <c r="O2005" s="1">
        <v>20</v>
      </c>
      <c r="P2005" s="2">
        <v>45451</v>
      </c>
      <c r="Q2005" s="1"/>
    </row>
    <row r="2006" spans="1:17" x14ac:dyDescent="0.35">
      <c r="A2006" s="1" t="s">
        <v>2092</v>
      </c>
      <c r="B2006" s="1" t="s">
        <v>56</v>
      </c>
      <c r="C2006" s="1" t="s">
        <v>57</v>
      </c>
      <c r="D2006" s="1" t="s">
        <v>58</v>
      </c>
      <c r="E2006" s="1" t="s">
        <v>23</v>
      </c>
      <c r="F2006" s="1" t="s">
        <v>24</v>
      </c>
      <c r="G2006" s="1" t="s">
        <v>48</v>
      </c>
      <c r="H2006" s="2">
        <v>45431</v>
      </c>
      <c r="I2006" s="1" t="s">
        <v>66</v>
      </c>
      <c r="J2006" s="1" t="s">
        <v>1993</v>
      </c>
      <c r="K2006" s="1">
        <v>2</v>
      </c>
      <c r="L2006" s="1"/>
      <c r="M2006" s="1"/>
      <c r="N2006" s="1">
        <v>206</v>
      </c>
      <c r="O2006" s="1">
        <v>20</v>
      </c>
      <c r="P2006" s="2">
        <v>45672</v>
      </c>
      <c r="Q2006" s="1"/>
    </row>
    <row r="2007" spans="1:17" x14ac:dyDescent="0.35">
      <c r="A2007" s="1" t="s">
        <v>2093</v>
      </c>
      <c r="B2007" s="1" t="s">
        <v>41</v>
      </c>
      <c r="C2007" s="1" t="s">
        <v>42</v>
      </c>
      <c r="D2007" s="1" t="s">
        <v>43</v>
      </c>
      <c r="E2007" s="1" t="s">
        <v>120</v>
      </c>
      <c r="F2007" s="1" t="s">
        <v>24</v>
      </c>
      <c r="G2007" s="1" t="s">
        <v>59</v>
      </c>
      <c r="H2007" s="2">
        <v>45306</v>
      </c>
      <c r="I2007" s="1" t="s">
        <v>66</v>
      </c>
      <c r="J2007" s="1" t="s">
        <v>1993</v>
      </c>
      <c r="K2007" s="1">
        <v>2</v>
      </c>
      <c r="L2007" s="1"/>
      <c r="M2007" s="1"/>
      <c r="N2007" s="1">
        <v>1001</v>
      </c>
      <c r="O2007" s="1">
        <v>50</v>
      </c>
      <c r="P2007" s="2">
        <v>45660</v>
      </c>
      <c r="Q2007" s="1"/>
    </row>
    <row r="2008" spans="1:17" x14ac:dyDescent="0.35">
      <c r="A2008" s="1" t="s">
        <v>2094</v>
      </c>
      <c r="B2008" s="1" t="s">
        <v>56</v>
      </c>
      <c r="C2008" s="1" t="s">
        <v>57</v>
      </c>
      <c r="D2008" s="1" t="s">
        <v>58</v>
      </c>
      <c r="E2008" s="1" t="s">
        <v>54</v>
      </c>
      <c r="F2008" s="1" t="s">
        <v>24</v>
      </c>
      <c r="G2008" s="1" t="s">
        <v>48</v>
      </c>
      <c r="H2008" s="2">
        <v>45374</v>
      </c>
      <c r="I2008" s="1" t="s">
        <v>66</v>
      </c>
      <c r="J2008" s="1" t="s">
        <v>1993</v>
      </c>
      <c r="K2008" s="1">
        <v>2</v>
      </c>
      <c r="L2008" s="1"/>
      <c r="M2008" s="1"/>
      <c r="N2008" s="1">
        <v>842</v>
      </c>
      <c r="O2008" s="1">
        <v>30</v>
      </c>
      <c r="P2008" s="2">
        <v>45420</v>
      </c>
      <c r="Q2008" s="1"/>
    </row>
    <row r="2009" spans="1:17" x14ac:dyDescent="0.35">
      <c r="A2009" s="1" t="s">
        <v>2095</v>
      </c>
      <c r="B2009" s="1" t="s">
        <v>41</v>
      </c>
      <c r="C2009" s="1" t="s">
        <v>42</v>
      </c>
      <c r="D2009" s="1" t="s">
        <v>43</v>
      </c>
      <c r="E2009" s="1" t="s">
        <v>84</v>
      </c>
      <c r="F2009" s="1" t="s">
        <v>24</v>
      </c>
      <c r="G2009" s="1" t="s">
        <v>48</v>
      </c>
      <c r="H2009" s="2">
        <v>45383</v>
      </c>
      <c r="I2009" s="1" t="s">
        <v>66</v>
      </c>
      <c r="J2009" s="1" t="s">
        <v>1993</v>
      </c>
      <c r="K2009" s="1">
        <v>2</v>
      </c>
      <c r="L2009" s="1"/>
      <c r="M2009" s="1"/>
      <c r="N2009" s="1">
        <v>300</v>
      </c>
      <c r="O2009" s="1">
        <v>60</v>
      </c>
      <c r="P2009" s="2">
        <v>45734</v>
      </c>
      <c r="Q2009" s="1"/>
    </row>
    <row r="2010" spans="1:17" x14ac:dyDescent="0.35">
      <c r="A2010" s="1" t="s">
        <v>2096</v>
      </c>
      <c r="B2010" s="1" t="s">
        <v>35</v>
      </c>
      <c r="C2010" s="1" t="s">
        <v>36</v>
      </c>
      <c r="D2010" s="1" t="s">
        <v>37</v>
      </c>
      <c r="E2010" s="1" t="s">
        <v>32</v>
      </c>
      <c r="F2010" s="1" t="s">
        <v>24</v>
      </c>
      <c r="G2010" s="1" t="s">
        <v>59</v>
      </c>
      <c r="H2010" s="2">
        <v>45295</v>
      </c>
      <c r="I2010" s="1" t="s">
        <v>66</v>
      </c>
      <c r="J2010" s="1" t="s">
        <v>1993</v>
      </c>
      <c r="K2010" s="1">
        <v>2</v>
      </c>
      <c r="L2010" s="1"/>
      <c r="M2010" s="1"/>
      <c r="N2010" s="1">
        <v>1204</v>
      </c>
      <c r="O2010" s="1">
        <v>50</v>
      </c>
      <c r="P2010" s="2">
        <v>45453</v>
      </c>
      <c r="Q2010" s="1"/>
    </row>
    <row r="2011" spans="1:17" x14ac:dyDescent="0.35">
      <c r="A2011" s="1" t="s">
        <v>2097</v>
      </c>
      <c r="B2011" s="1" t="s">
        <v>71</v>
      </c>
      <c r="C2011" s="1" t="s">
        <v>72</v>
      </c>
      <c r="D2011" s="1" t="s">
        <v>73</v>
      </c>
      <c r="E2011" s="1" t="s">
        <v>47</v>
      </c>
      <c r="F2011" s="1" t="s">
        <v>24</v>
      </c>
      <c r="G2011" s="1" t="s">
        <v>74</v>
      </c>
      <c r="H2011" s="2">
        <v>45415</v>
      </c>
      <c r="I2011" s="1" t="s">
        <v>26</v>
      </c>
      <c r="J2011" s="1" t="s">
        <v>1993</v>
      </c>
      <c r="K2011" s="1">
        <v>2</v>
      </c>
      <c r="L2011" s="1"/>
      <c r="M2011" s="1"/>
      <c r="N2011" s="1">
        <v>1834</v>
      </c>
      <c r="O2011" s="1">
        <v>40</v>
      </c>
      <c r="P2011" s="2">
        <v>45623</v>
      </c>
      <c r="Q2011" s="1"/>
    </row>
    <row r="2012" spans="1:17" x14ac:dyDescent="0.35">
      <c r="A2012" s="1" t="s">
        <v>2098</v>
      </c>
      <c r="B2012" s="1" t="s">
        <v>35</v>
      </c>
      <c r="C2012" s="1" t="s">
        <v>36</v>
      </c>
      <c r="D2012" s="1" t="s">
        <v>37</v>
      </c>
      <c r="E2012" s="1" t="s">
        <v>76</v>
      </c>
      <c r="F2012" s="1" t="s">
        <v>24</v>
      </c>
      <c r="G2012" s="1" t="s">
        <v>85</v>
      </c>
      <c r="H2012" s="2">
        <v>45429</v>
      </c>
      <c r="I2012" s="1" t="s">
        <v>66</v>
      </c>
      <c r="J2012" s="1" t="s">
        <v>1993</v>
      </c>
      <c r="K2012" s="1">
        <v>2</v>
      </c>
      <c r="L2012" s="1"/>
      <c r="M2012" s="1"/>
      <c r="N2012" s="1">
        <v>444</v>
      </c>
      <c r="O2012" s="1">
        <v>30</v>
      </c>
      <c r="P2012" s="2">
        <v>45784</v>
      </c>
      <c r="Q2012" s="1"/>
    </row>
    <row r="2013" spans="1:17" x14ac:dyDescent="0.35">
      <c r="A2013" s="1" t="s">
        <v>2099</v>
      </c>
      <c r="B2013" s="1" t="s">
        <v>61</v>
      </c>
      <c r="C2013" s="1" t="s">
        <v>62</v>
      </c>
      <c r="D2013" s="1" t="s">
        <v>63</v>
      </c>
      <c r="E2013" s="1" t="s">
        <v>54</v>
      </c>
      <c r="F2013" s="1" t="s">
        <v>24</v>
      </c>
      <c r="G2013" s="1" t="s">
        <v>85</v>
      </c>
      <c r="H2013" s="2">
        <v>45335</v>
      </c>
      <c r="I2013" s="1" t="s">
        <v>66</v>
      </c>
      <c r="J2013" s="1" t="s">
        <v>1993</v>
      </c>
      <c r="K2013" s="1">
        <v>2</v>
      </c>
      <c r="L2013" s="1"/>
      <c r="M2013" s="1"/>
      <c r="N2013" s="1">
        <v>1107</v>
      </c>
      <c r="O2013" s="1">
        <v>20</v>
      </c>
      <c r="P2013" s="2">
        <v>45584</v>
      </c>
      <c r="Q2013" s="1"/>
    </row>
    <row r="2014" spans="1:17" x14ac:dyDescent="0.35">
      <c r="A2014" s="1" t="s">
        <v>2100</v>
      </c>
      <c r="B2014" s="1" t="s">
        <v>35</v>
      </c>
      <c r="C2014" s="1" t="s">
        <v>36</v>
      </c>
      <c r="D2014" s="1" t="s">
        <v>37</v>
      </c>
      <c r="E2014" s="1" t="s">
        <v>38</v>
      </c>
      <c r="F2014" s="1" t="s">
        <v>24</v>
      </c>
      <c r="G2014" s="1" t="s">
        <v>39</v>
      </c>
      <c r="H2014" s="2">
        <v>45358</v>
      </c>
      <c r="I2014" s="1" t="s">
        <v>66</v>
      </c>
      <c r="J2014" s="1" t="s">
        <v>1993</v>
      </c>
      <c r="K2014" s="1">
        <v>2</v>
      </c>
      <c r="L2014" s="1"/>
      <c r="M2014" s="1"/>
      <c r="N2014" s="1">
        <v>322</v>
      </c>
      <c r="O2014" s="1">
        <v>50</v>
      </c>
      <c r="P2014" s="2">
        <v>45551</v>
      </c>
      <c r="Q2014" s="1"/>
    </row>
    <row r="2015" spans="1:17" x14ac:dyDescent="0.35">
      <c r="A2015" s="1" t="s">
        <v>2101</v>
      </c>
      <c r="B2015" s="1" t="s">
        <v>78</v>
      </c>
      <c r="C2015" s="1" t="s">
        <v>79</v>
      </c>
      <c r="D2015" s="1" t="s">
        <v>80</v>
      </c>
      <c r="E2015" s="1" t="s">
        <v>44</v>
      </c>
      <c r="F2015" s="1" t="s">
        <v>24</v>
      </c>
      <c r="G2015" s="1" t="s">
        <v>39</v>
      </c>
      <c r="H2015" s="2">
        <v>45333</v>
      </c>
      <c r="I2015" s="1" t="s">
        <v>49</v>
      </c>
      <c r="J2015" s="1" t="s">
        <v>1993</v>
      </c>
      <c r="K2015" s="1">
        <v>2</v>
      </c>
      <c r="L2015" s="1"/>
      <c r="M2015" s="1"/>
      <c r="N2015" s="1">
        <v>1872</v>
      </c>
      <c r="O2015" s="1">
        <v>100</v>
      </c>
      <c r="P2015" s="2">
        <v>45641</v>
      </c>
      <c r="Q2015" s="1"/>
    </row>
    <row r="2016" spans="1:17" x14ac:dyDescent="0.35">
      <c r="A2016" s="1" t="s">
        <v>2102</v>
      </c>
      <c r="B2016" s="1" t="s">
        <v>51</v>
      </c>
      <c r="C2016" s="1" t="s">
        <v>52</v>
      </c>
      <c r="D2016" s="1" t="s">
        <v>53</v>
      </c>
      <c r="E2016" s="1" t="s">
        <v>47</v>
      </c>
      <c r="F2016" s="1" t="s">
        <v>24</v>
      </c>
      <c r="G2016" s="1" t="s">
        <v>39</v>
      </c>
      <c r="H2016" s="2">
        <v>45416</v>
      </c>
      <c r="I2016" s="1" t="s">
        <v>26</v>
      </c>
      <c r="J2016" s="1" t="s">
        <v>1993</v>
      </c>
      <c r="K2016" s="1">
        <v>2</v>
      </c>
      <c r="L2016" s="1"/>
      <c r="M2016" s="1"/>
      <c r="N2016" s="1">
        <v>1774</v>
      </c>
      <c r="O2016" s="1">
        <v>90</v>
      </c>
      <c r="P2016" s="2">
        <v>45652</v>
      </c>
      <c r="Q2016" s="1"/>
    </row>
    <row r="2017" spans="1:17" x14ac:dyDescent="0.35">
      <c r="A2017" s="1" t="s">
        <v>2103</v>
      </c>
      <c r="B2017" s="1" t="s">
        <v>61</v>
      </c>
      <c r="C2017" s="1" t="s">
        <v>62</v>
      </c>
      <c r="D2017" s="1" t="s">
        <v>63</v>
      </c>
      <c r="E2017" s="1" t="s">
        <v>84</v>
      </c>
      <c r="F2017" s="1" t="s">
        <v>24</v>
      </c>
      <c r="G2017" s="1" t="s">
        <v>59</v>
      </c>
      <c r="H2017" s="2">
        <v>45377</v>
      </c>
      <c r="I2017" s="1" t="s">
        <v>26</v>
      </c>
      <c r="J2017" s="1" t="s">
        <v>1993</v>
      </c>
      <c r="K2017" s="1">
        <v>2</v>
      </c>
      <c r="L2017" s="1"/>
      <c r="M2017" s="1"/>
      <c r="N2017" s="1">
        <v>1981</v>
      </c>
      <c r="O2017" s="1">
        <v>30</v>
      </c>
      <c r="P2017" s="2">
        <v>45717</v>
      </c>
      <c r="Q2017" s="1"/>
    </row>
    <row r="2018" spans="1:17" x14ac:dyDescent="0.35">
      <c r="A2018" s="1" t="s">
        <v>2104</v>
      </c>
      <c r="B2018" s="1" t="s">
        <v>78</v>
      </c>
      <c r="C2018" s="1" t="s">
        <v>79</v>
      </c>
      <c r="D2018" s="1" t="s">
        <v>80</v>
      </c>
      <c r="E2018" s="1" t="s">
        <v>120</v>
      </c>
      <c r="F2018" s="1" t="s">
        <v>24</v>
      </c>
      <c r="G2018" s="1" t="s">
        <v>48</v>
      </c>
      <c r="H2018" s="2">
        <v>45318</v>
      </c>
      <c r="I2018" s="1" t="s">
        <v>49</v>
      </c>
      <c r="J2018" s="1" t="s">
        <v>1993</v>
      </c>
      <c r="K2018" s="1">
        <v>2</v>
      </c>
      <c r="L2018" s="1"/>
      <c r="M2018" s="1"/>
      <c r="N2018" s="1">
        <v>1478</v>
      </c>
      <c r="O2018" s="1">
        <v>20</v>
      </c>
      <c r="P2018" s="2">
        <v>45442</v>
      </c>
      <c r="Q2018" s="1"/>
    </row>
    <row r="2019" spans="1:17" x14ac:dyDescent="0.35">
      <c r="A2019" s="1" t="s">
        <v>2105</v>
      </c>
      <c r="B2019" s="1" t="s">
        <v>41</v>
      </c>
      <c r="C2019" s="1" t="s">
        <v>42</v>
      </c>
      <c r="D2019" s="1" t="s">
        <v>43</v>
      </c>
      <c r="E2019" s="1" t="s">
        <v>76</v>
      </c>
      <c r="F2019" s="1" t="s">
        <v>24</v>
      </c>
      <c r="G2019" s="1" t="s">
        <v>87</v>
      </c>
      <c r="H2019" s="2">
        <v>45343</v>
      </c>
      <c r="I2019" s="1" t="s">
        <v>49</v>
      </c>
      <c r="J2019" s="1" t="s">
        <v>1993</v>
      </c>
      <c r="K2019" s="1">
        <v>2</v>
      </c>
      <c r="L2019" s="1"/>
      <c r="M2019" s="1"/>
      <c r="N2019" s="1">
        <v>1199</v>
      </c>
      <c r="O2019" s="1">
        <v>40</v>
      </c>
      <c r="P2019" s="2">
        <v>45604</v>
      </c>
      <c r="Q2019" s="1"/>
    </row>
    <row r="2020" spans="1:17" x14ac:dyDescent="0.35">
      <c r="A2020" s="1" t="s">
        <v>2106</v>
      </c>
      <c r="B2020" s="1" t="s">
        <v>41</v>
      </c>
      <c r="C2020" s="1" t="s">
        <v>42</v>
      </c>
      <c r="D2020" s="1" t="s">
        <v>43</v>
      </c>
      <c r="E2020" s="1" t="s">
        <v>23</v>
      </c>
      <c r="F2020" s="1" t="s">
        <v>24</v>
      </c>
      <c r="G2020" s="1" t="s">
        <v>33</v>
      </c>
      <c r="H2020" s="2">
        <v>45299</v>
      </c>
      <c r="I2020" s="1" t="s">
        <v>26</v>
      </c>
      <c r="J2020" s="1" t="s">
        <v>1993</v>
      </c>
      <c r="K2020" s="1">
        <v>2</v>
      </c>
      <c r="L2020" s="1"/>
      <c r="M2020" s="1"/>
      <c r="N2020" s="1">
        <v>1042</v>
      </c>
      <c r="O2020" s="1">
        <v>20</v>
      </c>
      <c r="P2020" s="2">
        <v>45377</v>
      </c>
      <c r="Q2020" s="1"/>
    </row>
    <row r="2021" spans="1:17" x14ac:dyDescent="0.35">
      <c r="A2021" s="1" t="s">
        <v>2107</v>
      </c>
      <c r="B2021" s="1" t="s">
        <v>41</v>
      </c>
      <c r="C2021" s="1" t="s">
        <v>42</v>
      </c>
      <c r="D2021" s="1" t="s">
        <v>43</v>
      </c>
      <c r="E2021" s="1" t="s">
        <v>54</v>
      </c>
      <c r="F2021" s="1" t="s">
        <v>24</v>
      </c>
      <c r="G2021" s="1" t="s">
        <v>74</v>
      </c>
      <c r="H2021" s="2">
        <v>45426</v>
      </c>
      <c r="I2021" s="1" t="s">
        <v>26</v>
      </c>
      <c r="J2021" s="1" t="s">
        <v>1993</v>
      </c>
      <c r="K2021" s="1">
        <v>2</v>
      </c>
      <c r="L2021" s="1"/>
      <c r="M2021" s="1"/>
      <c r="N2021" s="1">
        <v>299</v>
      </c>
      <c r="O2021" s="1">
        <v>40</v>
      </c>
      <c r="P2021" s="2">
        <v>45722</v>
      </c>
      <c r="Q2021" s="1"/>
    </row>
    <row r="2022" spans="1:17" x14ac:dyDescent="0.35">
      <c r="A2022" s="1" t="s">
        <v>2108</v>
      </c>
      <c r="B2022" s="1" t="s">
        <v>56</v>
      </c>
      <c r="C2022" s="1" t="s">
        <v>57</v>
      </c>
      <c r="D2022" s="1" t="s">
        <v>58</v>
      </c>
      <c r="E2022" s="1" t="s">
        <v>44</v>
      </c>
      <c r="F2022" s="1" t="s">
        <v>24</v>
      </c>
      <c r="G2022" s="1" t="s">
        <v>59</v>
      </c>
      <c r="H2022" s="2">
        <v>45312</v>
      </c>
      <c r="I2022" s="1" t="s">
        <v>26</v>
      </c>
      <c r="J2022" s="1" t="s">
        <v>1993</v>
      </c>
      <c r="K2022" s="1">
        <v>2</v>
      </c>
      <c r="L2022" s="1"/>
      <c r="M2022" s="1"/>
      <c r="N2022" s="1">
        <v>1361</v>
      </c>
      <c r="O2022" s="1">
        <v>100</v>
      </c>
      <c r="P2022" s="2">
        <v>45478</v>
      </c>
      <c r="Q2022" s="1"/>
    </row>
    <row r="2023" spans="1:17" x14ac:dyDescent="0.35">
      <c r="A2023" s="1" t="s">
        <v>2109</v>
      </c>
      <c r="B2023" s="1" t="s">
        <v>56</v>
      </c>
      <c r="C2023" s="1" t="s">
        <v>57</v>
      </c>
      <c r="D2023" s="1" t="s">
        <v>58</v>
      </c>
      <c r="E2023" s="1" t="s">
        <v>54</v>
      </c>
      <c r="F2023" s="1" t="s">
        <v>24</v>
      </c>
      <c r="G2023" s="1" t="s">
        <v>39</v>
      </c>
      <c r="H2023" s="2">
        <v>45314</v>
      </c>
      <c r="I2023" s="1" t="s">
        <v>66</v>
      </c>
      <c r="J2023" s="1" t="s">
        <v>1993</v>
      </c>
      <c r="K2023" s="1">
        <v>2</v>
      </c>
      <c r="L2023" s="1"/>
      <c r="M2023" s="1"/>
      <c r="N2023" s="1">
        <v>1946</v>
      </c>
      <c r="O2023" s="1">
        <v>90</v>
      </c>
      <c r="P2023" s="2">
        <v>45369</v>
      </c>
      <c r="Q2023" s="1"/>
    </row>
    <row r="2024" spans="1:17" x14ac:dyDescent="0.35">
      <c r="A2024" s="1" t="s">
        <v>2110</v>
      </c>
      <c r="B2024" s="1" t="s">
        <v>78</v>
      </c>
      <c r="C2024" s="1" t="s">
        <v>79</v>
      </c>
      <c r="D2024" s="1" t="s">
        <v>80</v>
      </c>
      <c r="E2024" s="1" t="s">
        <v>103</v>
      </c>
      <c r="F2024" s="1" t="s">
        <v>24</v>
      </c>
      <c r="G2024" s="1" t="s">
        <v>48</v>
      </c>
      <c r="H2024" s="2">
        <v>45331</v>
      </c>
      <c r="I2024" s="1" t="s">
        <v>49</v>
      </c>
      <c r="J2024" s="1" t="s">
        <v>1993</v>
      </c>
      <c r="K2024" s="1">
        <v>2</v>
      </c>
      <c r="L2024" s="1"/>
      <c r="M2024" s="1"/>
      <c r="N2024" s="1">
        <v>1528</v>
      </c>
      <c r="O2024" s="1">
        <v>50</v>
      </c>
      <c r="P2024" s="2">
        <v>45555</v>
      </c>
      <c r="Q2024" s="1"/>
    </row>
    <row r="2025" spans="1:17" x14ac:dyDescent="0.35">
      <c r="A2025" s="1" t="s">
        <v>2111</v>
      </c>
      <c r="B2025" s="1" t="s">
        <v>35</v>
      </c>
      <c r="C2025" s="1" t="s">
        <v>36</v>
      </c>
      <c r="D2025" s="1" t="s">
        <v>37</v>
      </c>
      <c r="E2025" s="1" t="s">
        <v>47</v>
      </c>
      <c r="F2025" s="1" t="s">
        <v>24</v>
      </c>
      <c r="G2025" s="1" t="s">
        <v>48</v>
      </c>
      <c r="H2025" s="2">
        <v>45380</v>
      </c>
      <c r="I2025" s="1" t="s">
        <v>26</v>
      </c>
      <c r="J2025" s="1" t="s">
        <v>1993</v>
      </c>
      <c r="K2025" s="1">
        <v>2</v>
      </c>
      <c r="L2025" s="1"/>
      <c r="M2025" s="1"/>
      <c r="N2025" s="1">
        <v>1513</v>
      </c>
      <c r="O2025" s="1">
        <v>50</v>
      </c>
      <c r="P2025" s="2">
        <v>45741</v>
      </c>
      <c r="Q2025" s="1"/>
    </row>
    <row r="2026" spans="1:17" x14ac:dyDescent="0.35">
      <c r="A2026" s="1" t="s">
        <v>2112</v>
      </c>
      <c r="B2026" s="1" t="s">
        <v>35</v>
      </c>
      <c r="C2026" s="1" t="s">
        <v>36</v>
      </c>
      <c r="D2026" s="1" t="s">
        <v>37</v>
      </c>
      <c r="E2026" s="1" t="s">
        <v>103</v>
      </c>
      <c r="F2026" s="1" t="s">
        <v>24</v>
      </c>
      <c r="G2026" s="1" t="s">
        <v>48</v>
      </c>
      <c r="H2026" s="2">
        <v>45311</v>
      </c>
      <c r="I2026" s="1" t="s">
        <v>66</v>
      </c>
      <c r="J2026" s="1" t="s">
        <v>1993</v>
      </c>
      <c r="K2026" s="1">
        <v>2</v>
      </c>
      <c r="L2026" s="1"/>
      <c r="M2026" s="1"/>
      <c r="N2026" s="1">
        <v>1901</v>
      </c>
      <c r="O2026" s="1">
        <v>10</v>
      </c>
      <c r="P2026" s="2">
        <v>45400</v>
      </c>
      <c r="Q2026" s="1"/>
    </row>
    <row r="2027" spans="1:17" x14ac:dyDescent="0.35">
      <c r="A2027" s="1" t="s">
        <v>2113</v>
      </c>
      <c r="B2027" s="1" t="s">
        <v>61</v>
      </c>
      <c r="C2027" s="1" t="s">
        <v>62</v>
      </c>
      <c r="D2027" s="1" t="s">
        <v>63</v>
      </c>
      <c r="E2027" s="1" t="s">
        <v>64</v>
      </c>
      <c r="F2027" s="1" t="s">
        <v>24</v>
      </c>
      <c r="G2027" s="1" t="s">
        <v>48</v>
      </c>
      <c r="H2027" s="2">
        <v>45412</v>
      </c>
      <c r="I2027" s="1" t="s">
        <v>49</v>
      </c>
      <c r="J2027" s="1" t="s">
        <v>1993</v>
      </c>
      <c r="K2027" s="1">
        <v>2</v>
      </c>
      <c r="L2027" s="1"/>
      <c r="M2027" s="1"/>
      <c r="N2027" s="1">
        <v>1584</v>
      </c>
      <c r="O2027" s="1">
        <v>60</v>
      </c>
      <c r="P2027" s="2">
        <v>45621</v>
      </c>
      <c r="Q2027" s="1"/>
    </row>
    <row r="2028" spans="1:17" x14ac:dyDescent="0.35">
      <c r="A2028" s="1" t="s">
        <v>2114</v>
      </c>
      <c r="B2028" s="1" t="s">
        <v>35</v>
      </c>
      <c r="C2028" s="1" t="s">
        <v>36</v>
      </c>
      <c r="D2028" s="1" t="s">
        <v>37</v>
      </c>
      <c r="E2028" s="1" t="s">
        <v>47</v>
      </c>
      <c r="F2028" s="1" t="s">
        <v>24</v>
      </c>
      <c r="G2028" s="1" t="s">
        <v>39</v>
      </c>
      <c r="H2028" s="2">
        <v>45380</v>
      </c>
      <c r="I2028" s="1" t="s">
        <v>66</v>
      </c>
      <c r="J2028" s="1" t="s">
        <v>1993</v>
      </c>
      <c r="K2028" s="1">
        <v>2</v>
      </c>
      <c r="L2028" s="1"/>
      <c r="M2028" s="1"/>
      <c r="N2028" s="1">
        <v>226</v>
      </c>
      <c r="O2028" s="1">
        <v>20</v>
      </c>
      <c r="P2028" s="2">
        <v>45740</v>
      </c>
      <c r="Q2028" s="1"/>
    </row>
    <row r="2029" spans="1:17" x14ac:dyDescent="0.35">
      <c r="A2029" s="1" t="s">
        <v>2115</v>
      </c>
      <c r="B2029" s="1" t="s">
        <v>35</v>
      </c>
      <c r="C2029" s="1" t="s">
        <v>36</v>
      </c>
      <c r="D2029" s="1" t="s">
        <v>37</v>
      </c>
      <c r="E2029" s="1" t="s">
        <v>76</v>
      </c>
      <c r="F2029" s="1" t="s">
        <v>24</v>
      </c>
      <c r="G2029" s="1" t="s">
        <v>48</v>
      </c>
      <c r="H2029" s="2">
        <v>45377</v>
      </c>
      <c r="I2029" s="1" t="s">
        <v>49</v>
      </c>
      <c r="J2029" s="1" t="s">
        <v>1993</v>
      </c>
      <c r="K2029" s="1">
        <v>2</v>
      </c>
      <c r="L2029" s="1"/>
      <c r="M2029" s="1"/>
      <c r="N2029" s="1">
        <v>383</v>
      </c>
      <c r="O2029" s="1">
        <v>30</v>
      </c>
      <c r="P2029" s="2">
        <v>45503</v>
      </c>
      <c r="Q2029" s="1"/>
    </row>
    <row r="2030" spans="1:17" x14ac:dyDescent="0.35">
      <c r="A2030" s="1" t="s">
        <v>2116</v>
      </c>
      <c r="B2030" s="1" t="s">
        <v>78</v>
      </c>
      <c r="C2030" s="1" t="s">
        <v>79</v>
      </c>
      <c r="D2030" s="1" t="s">
        <v>80</v>
      </c>
      <c r="E2030" s="1" t="s">
        <v>76</v>
      </c>
      <c r="F2030" s="1" t="s">
        <v>24</v>
      </c>
      <c r="G2030" s="1" t="s">
        <v>33</v>
      </c>
      <c r="H2030" s="2">
        <v>45335</v>
      </c>
      <c r="I2030" s="1" t="s">
        <v>26</v>
      </c>
      <c r="J2030" s="1" t="s">
        <v>1993</v>
      </c>
      <c r="K2030" s="1">
        <v>2</v>
      </c>
      <c r="L2030" s="1"/>
      <c r="M2030" s="1"/>
      <c r="N2030" s="1">
        <v>728</v>
      </c>
      <c r="O2030" s="1">
        <v>60</v>
      </c>
      <c r="P2030" s="2">
        <v>45449</v>
      </c>
      <c r="Q2030" s="1"/>
    </row>
    <row r="2031" spans="1:17" x14ac:dyDescent="0.35">
      <c r="A2031" s="1" t="s">
        <v>2117</v>
      </c>
      <c r="B2031" s="1" t="s">
        <v>29</v>
      </c>
      <c r="C2031" s="1" t="s">
        <v>30</v>
      </c>
      <c r="D2031" s="1" t="s">
        <v>31</v>
      </c>
      <c r="E2031" s="1" t="s">
        <v>47</v>
      </c>
      <c r="F2031" s="1" t="s">
        <v>24</v>
      </c>
      <c r="G2031" s="1" t="s">
        <v>33</v>
      </c>
      <c r="H2031" s="2">
        <v>45327</v>
      </c>
      <c r="I2031" s="1" t="s">
        <v>66</v>
      </c>
      <c r="J2031" s="1" t="s">
        <v>1993</v>
      </c>
      <c r="K2031" s="1">
        <v>2</v>
      </c>
      <c r="L2031" s="1"/>
      <c r="M2031" s="1"/>
      <c r="N2031" s="1">
        <v>258</v>
      </c>
      <c r="O2031" s="1">
        <v>30</v>
      </c>
      <c r="P2031" s="2">
        <v>45687</v>
      </c>
      <c r="Q2031" s="1"/>
    </row>
    <row r="2032" spans="1:17" x14ac:dyDescent="0.35">
      <c r="A2032" s="1" t="s">
        <v>2118</v>
      </c>
      <c r="B2032" s="1" t="s">
        <v>78</v>
      </c>
      <c r="C2032" s="1" t="s">
        <v>79</v>
      </c>
      <c r="D2032" s="1" t="s">
        <v>80</v>
      </c>
      <c r="E2032" s="1" t="s">
        <v>38</v>
      </c>
      <c r="F2032" s="1" t="s">
        <v>24</v>
      </c>
      <c r="G2032" s="1" t="s">
        <v>48</v>
      </c>
      <c r="H2032" s="2">
        <v>45373</v>
      </c>
      <c r="I2032" s="1" t="s">
        <v>66</v>
      </c>
      <c r="J2032" s="1" t="s">
        <v>1993</v>
      </c>
      <c r="K2032" s="1">
        <v>2</v>
      </c>
      <c r="L2032" s="1"/>
      <c r="M2032" s="1"/>
      <c r="N2032" s="1">
        <v>466</v>
      </c>
      <c r="O2032" s="1">
        <v>30</v>
      </c>
      <c r="P2032" s="2">
        <v>45611</v>
      </c>
      <c r="Q2032" s="1"/>
    </row>
    <row r="2033" spans="1:17" x14ac:dyDescent="0.35">
      <c r="A2033" s="1" t="s">
        <v>2119</v>
      </c>
      <c r="B2033" s="1" t="s">
        <v>78</v>
      </c>
      <c r="C2033" s="1" t="s">
        <v>79</v>
      </c>
      <c r="D2033" s="1" t="s">
        <v>80</v>
      </c>
      <c r="E2033" s="1" t="s">
        <v>120</v>
      </c>
      <c r="F2033" s="1" t="s">
        <v>24</v>
      </c>
      <c r="G2033" s="1" t="s">
        <v>59</v>
      </c>
      <c r="H2033" s="2">
        <v>45418</v>
      </c>
      <c r="I2033" s="1" t="s">
        <v>26</v>
      </c>
      <c r="J2033" s="1" t="s">
        <v>1993</v>
      </c>
      <c r="K2033" s="1">
        <v>2</v>
      </c>
      <c r="L2033" s="1"/>
      <c r="M2033" s="1"/>
      <c r="N2033" s="1">
        <v>1459</v>
      </c>
      <c r="O2033" s="1">
        <v>80</v>
      </c>
      <c r="P2033" s="2">
        <v>45526</v>
      </c>
      <c r="Q2033" s="1"/>
    </row>
    <row r="2034" spans="1:17" x14ac:dyDescent="0.35">
      <c r="A2034" s="1" t="s">
        <v>2120</v>
      </c>
      <c r="B2034" s="1" t="s">
        <v>61</v>
      </c>
      <c r="C2034" s="1" t="s">
        <v>62</v>
      </c>
      <c r="D2034" s="1" t="s">
        <v>63</v>
      </c>
      <c r="E2034" s="1" t="s">
        <v>54</v>
      </c>
      <c r="F2034" s="1" t="s">
        <v>24</v>
      </c>
      <c r="G2034" s="1" t="s">
        <v>74</v>
      </c>
      <c r="H2034" s="2">
        <v>45342</v>
      </c>
      <c r="I2034" s="1" t="s">
        <v>26</v>
      </c>
      <c r="J2034" s="1" t="s">
        <v>1993</v>
      </c>
      <c r="K2034" s="1">
        <v>2</v>
      </c>
      <c r="L2034" s="1"/>
      <c r="M2034" s="1"/>
      <c r="N2034" s="1">
        <v>568</v>
      </c>
      <c r="O2034" s="1">
        <v>100</v>
      </c>
      <c r="P2034" s="2">
        <v>45649</v>
      </c>
      <c r="Q2034" s="1"/>
    </row>
    <row r="2035" spans="1:17" x14ac:dyDescent="0.35">
      <c r="A2035" s="1" t="s">
        <v>2121</v>
      </c>
      <c r="B2035" s="1" t="s">
        <v>71</v>
      </c>
      <c r="C2035" s="1" t="s">
        <v>72</v>
      </c>
      <c r="D2035" s="1" t="s">
        <v>73</v>
      </c>
      <c r="E2035" s="1" t="s">
        <v>44</v>
      </c>
      <c r="F2035" s="1" t="s">
        <v>24</v>
      </c>
      <c r="G2035" s="1" t="s">
        <v>59</v>
      </c>
      <c r="H2035" s="2">
        <v>45318</v>
      </c>
      <c r="I2035" s="1" t="s">
        <v>26</v>
      </c>
      <c r="J2035" s="1" t="s">
        <v>1993</v>
      </c>
      <c r="K2035" s="1">
        <v>2</v>
      </c>
      <c r="L2035" s="1"/>
      <c r="M2035" s="1"/>
      <c r="N2035" s="1">
        <v>1826</v>
      </c>
      <c r="O2035" s="1">
        <v>30</v>
      </c>
      <c r="P2035" s="2">
        <v>45444</v>
      </c>
      <c r="Q2035" s="1"/>
    </row>
    <row r="2036" spans="1:17" x14ac:dyDescent="0.35">
      <c r="A2036" s="1" t="s">
        <v>2122</v>
      </c>
      <c r="B2036" s="1" t="s">
        <v>41</v>
      </c>
      <c r="C2036" s="1" t="s">
        <v>42</v>
      </c>
      <c r="D2036" s="1" t="s">
        <v>43</v>
      </c>
      <c r="E2036" s="1" t="s">
        <v>23</v>
      </c>
      <c r="F2036" s="1" t="s">
        <v>24</v>
      </c>
      <c r="G2036" s="1" t="s">
        <v>25</v>
      </c>
      <c r="H2036" s="2">
        <v>45325</v>
      </c>
      <c r="I2036" s="1" t="s">
        <v>26</v>
      </c>
      <c r="J2036" s="1" t="s">
        <v>1993</v>
      </c>
      <c r="K2036" s="1">
        <v>2</v>
      </c>
      <c r="L2036" s="1"/>
      <c r="M2036" s="1"/>
      <c r="N2036" s="1">
        <v>1939</v>
      </c>
      <c r="O2036" s="1">
        <v>70</v>
      </c>
      <c r="P2036" s="2">
        <v>45515</v>
      </c>
      <c r="Q2036" s="1"/>
    </row>
    <row r="2037" spans="1:17" x14ac:dyDescent="0.35">
      <c r="A2037" s="1" t="s">
        <v>2123</v>
      </c>
      <c r="B2037" s="1" t="s">
        <v>35</v>
      </c>
      <c r="C2037" s="1" t="s">
        <v>36</v>
      </c>
      <c r="D2037" s="1" t="s">
        <v>37</v>
      </c>
      <c r="E2037" s="1" t="s">
        <v>54</v>
      </c>
      <c r="F2037" s="1" t="s">
        <v>24</v>
      </c>
      <c r="G2037" s="1" t="s">
        <v>48</v>
      </c>
      <c r="H2037" s="2">
        <v>45436</v>
      </c>
      <c r="I2037" s="1" t="s">
        <v>49</v>
      </c>
      <c r="J2037" s="1" t="s">
        <v>1993</v>
      </c>
      <c r="K2037" s="1">
        <v>2</v>
      </c>
      <c r="L2037" s="1"/>
      <c r="M2037" s="1"/>
      <c r="N2037" s="1">
        <v>1039</v>
      </c>
      <c r="O2037" s="1">
        <v>40</v>
      </c>
      <c r="P2037" s="2">
        <v>45641</v>
      </c>
      <c r="Q2037" s="1"/>
    </row>
    <row r="2038" spans="1:17" x14ac:dyDescent="0.35">
      <c r="A2038" s="1" t="s">
        <v>2124</v>
      </c>
      <c r="B2038" s="1" t="s">
        <v>35</v>
      </c>
      <c r="C2038" s="1" t="s">
        <v>36</v>
      </c>
      <c r="D2038" s="1" t="s">
        <v>37</v>
      </c>
      <c r="E2038" s="1" t="s">
        <v>23</v>
      </c>
      <c r="F2038" s="1" t="s">
        <v>24</v>
      </c>
      <c r="G2038" s="1" t="s">
        <v>48</v>
      </c>
      <c r="H2038" s="2">
        <v>45351</v>
      </c>
      <c r="I2038" s="1" t="s">
        <v>26</v>
      </c>
      <c r="J2038" s="1" t="s">
        <v>1993</v>
      </c>
      <c r="K2038" s="1">
        <v>2</v>
      </c>
      <c r="L2038" s="1"/>
      <c r="M2038" s="1"/>
      <c r="N2038" s="1">
        <v>247</v>
      </c>
      <c r="O2038" s="1">
        <v>30</v>
      </c>
      <c r="P2038" s="2">
        <v>45588</v>
      </c>
      <c r="Q2038" s="1"/>
    </row>
    <row r="2039" spans="1:17" x14ac:dyDescent="0.35">
      <c r="A2039" s="1" t="s">
        <v>2125</v>
      </c>
      <c r="B2039" s="1" t="s">
        <v>61</v>
      </c>
      <c r="C2039" s="1" t="s">
        <v>62</v>
      </c>
      <c r="D2039" s="1" t="s">
        <v>63</v>
      </c>
      <c r="E2039" s="1" t="s">
        <v>47</v>
      </c>
      <c r="F2039" s="1" t="s">
        <v>24</v>
      </c>
      <c r="G2039" s="1" t="s">
        <v>48</v>
      </c>
      <c r="H2039" s="2">
        <v>45435</v>
      </c>
      <c r="I2039" s="1" t="s">
        <v>49</v>
      </c>
      <c r="J2039" s="1" t="s">
        <v>1993</v>
      </c>
      <c r="K2039" s="1">
        <v>2</v>
      </c>
      <c r="L2039" s="1"/>
      <c r="M2039" s="1"/>
      <c r="N2039" s="1">
        <v>274</v>
      </c>
      <c r="O2039" s="1">
        <v>20</v>
      </c>
      <c r="P2039" s="2">
        <v>45670</v>
      </c>
      <c r="Q2039" s="1"/>
    </row>
    <row r="2040" spans="1:17" x14ac:dyDescent="0.35">
      <c r="A2040" s="1" t="s">
        <v>2126</v>
      </c>
      <c r="B2040" s="1" t="s">
        <v>35</v>
      </c>
      <c r="C2040" s="1" t="s">
        <v>36</v>
      </c>
      <c r="D2040" s="1" t="s">
        <v>37</v>
      </c>
      <c r="E2040" s="1" t="s">
        <v>100</v>
      </c>
      <c r="F2040" s="1" t="s">
        <v>24</v>
      </c>
      <c r="G2040" s="1" t="s">
        <v>48</v>
      </c>
      <c r="H2040" s="2">
        <v>45378</v>
      </c>
      <c r="I2040" s="1" t="s">
        <v>49</v>
      </c>
      <c r="J2040" s="1" t="s">
        <v>1993</v>
      </c>
      <c r="K2040" s="1">
        <v>2</v>
      </c>
      <c r="L2040" s="1"/>
      <c r="M2040" s="1"/>
      <c r="N2040" s="1">
        <v>686</v>
      </c>
      <c r="O2040" s="1">
        <v>90</v>
      </c>
      <c r="P2040" s="2">
        <v>45519</v>
      </c>
      <c r="Q2040" s="1"/>
    </row>
    <row r="2041" spans="1:17" x14ac:dyDescent="0.35">
      <c r="A2041" s="1" t="s">
        <v>2127</v>
      </c>
      <c r="B2041" s="1" t="s">
        <v>41</v>
      </c>
      <c r="C2041" s="1" t="s">
        <v>42</v>
      </c>
      <c r="D2041" s="1" t="s">
        <v>43</v>
      </c>
      <c r="E2041" s="1" t="s">
        <v>84</v>
      </c>
      <c r="F2041" s="1" t="s">
        <v>24</v>
      </c>
      <c r="G2041" s="1" t="s">
        <v>33</v>
      </c>
      <c r="H2041" s="2">
        <v>45319</v>
      </c>
      <c r="I2041" s="1" t="s">
        <v>66</v>
      </c>
      <c r="J2041" s="1" t="s">
        <v>1993</v>
      </c>
      <c r="K2041" s="1">
        <v>2</v>
      </c>
      <c r="L2041" s="1"/>
      <c r="M2041" s="1"/>
      <c r="N2041" s="1">
        <v>1568</v>
      </c>
      <c r="O2041" s="1">
        <v>20</v>
      </c>
      <c r="P2041" s="2">
        <v>45403</v>
      </c>
      <c r="Q2041" s="1"/>
    </row>
    <row r="2042" spans="1:17" x14ac:dyDescent="0.35">
      <c r="A2042" s="1" t="s">
        <v>2128</v>
      </c>
      <c r="B2042" s="1" t="s">
        <v>41</v>
      </c>
      <c r="C2042" s="1" t="s">
        <v>42</v>
      </c>
      <c r="D2042" s="1" t="s">
        <v>43</v>
      </c>
      <c r="E2042" s="1" t="s">
        <v>47</v>
      </c>
      <c r="F2042" s="1" t="s">
        <v>24</v>
      </c>
      <c r="G2042" s="1" t="s">
        <v>48</v>
      </c>
      <c r="H2042" s="2">
        <v>45299</v>
      </c>
      <c r="I2042" s="1" t="s">
        <v>66</v>
      </c>
      <c r="J2042" s="1" t="s">
        <v>1993</v>
      </c>
      <c r="K2042" s="1">
        <v>2</v>
      </c>
      <c r="L2042" s="1"/>
      <c r="M2042" s="1"/>
      <c r="N2042" s="1">
        <v>1191</v>
      </c>
      <c r="O2042" s="1">
        <v>80</v>
      </c>
      <c r="P2042" s="2">
        <v>45479</v>
      </c>
      <c r="Q2042" s="1"/>
    </row>
    <row r="2043" spans="1:17" x14ac:dyDescent="0.35">
      <c r="A2043" s="1" t="s">
        <v>2129</v>
      </c>
      <c r="B2043" s="1" t="s">
        <v>71</v>
      </c>
      <c r="C2043" s="1" t="s">
        <v>72</v>
      </c>
      <c r="D2043" s="1" t="s">
        <v>73</v>
      </c>
      <c r="E2043" s="1" t="s">
        <v>47</v>
      </c>
      <c r="F2043" s="1" t="s">
        <v>24</v>
      </c>
      <c r="G2043" s="1" t="s">
        <v>33</v>
      </c>
      <c r="H2043" s="2">
        <v>45381</v>
      </c>
      <c r="I2043" s="1" t="s">
        <v>66</v>
      </c>
      <c r="J2043" s="1" t="s">
        <v>1993</v>
      </c>
      <c r="K2043" s="1">
        <v>2</v>
      </c>
      <c r="L2043" s="1"/>
      <c r="M2043" s="1"/>
      <c r="N2043" s="1">
        <v>386</v>
      </c>
      <c r="O2043" s="1">
        <v>50</v>
      </c>
      <c r="P2043" s="2">
        <v>45678</v>
      </c>
      <c r="Q2043" s="1"/>
    </row>
    <row r="2044" spans="1:17" x14ac:dyDescent="0.35">
      <c r="A2044" s="1" t="s">
        <v>2130</v>
      </c>
      <c r="B2044" s="1" t="s">
        <v>41</v>
      </c>
      <c r="C2044" s="1" t="s">
        <v>42</v>
      </c>
      <c r="D2044" s="1" t="s">
        <v>43</v>
      </c>
      <c r="E2044" s="1" t="s">
        <v>54</v>
      </c>
      <c r="F2044" s="1" t="s">
        <v>24</v>
      </c>
      <c r="G2044" s="1" t="s">
        <v>59</v>
      </c>
      <c r="H2044" s="2">
        <v>45293</v>
      </c>
      <c r="I2044" s="1" t="s">
        <v>66</v>
      </c>
      <c r="J2044" s="1" t="s">
        <v>1993</v>
      </c>
      <c r="K2044" s="1">
        <v>2</v>
      </c>
      <c r="L2044" s="1"/>
      <c r="M2044" s="1"/>
      <c r="N2044" s="1">
        <v>535</v>
      </c>
      <c r="O2044" s="1">
        <v>20</v>
      </c>
      <c r="P2044" s="2">
        <v>45527</v>
      </c>
      <c r="Q2044" s="1"/>
    </row>
    <row r="2045" spans="1:17" x14ac:dyDescent="0.35">
      <c r="A2045" s="1" t="s">
        <v>2131</v>
      </c>
      <c r="B2045" s="1" t="s">
        <v>56</v>
      </c>
      <c r="C2045" s="1" t="s">
        <v>57</v>
      </c>
      <c r="D2045" s="1" t="s">
        <v>58</v>
      </c>
      <c r="E2045" s="1" t="s">
        <v>120</v>
      </c>
      <c r="F2045" s="1" t="s">
        <v>24</v>
      </c>
      <c r="G2045" s="1" t="s">
        <v>48</v>
      </c>
      <c r="H2045" s="2">
        <v>45404</v>
      </c>
      <c r="I2045" s="1" t="s">
        <v>49</v>
      </c>
      <c r="J2045" s="1" t="s">
        <v>1993</v>
      </c>
      <c r="K2045" s="1">
        <v>2</v>
      </c>
      <c r="L2045" s="1"/>
      <c r="M2045" s="1"/>
      <c r="N2045" s="1">
        <v>1832</v>
      </c>
      <c r="O2045" s="1">
        <v>50</v>
      </c>
      <c r="P2045" s="2">
        <v>45727</v>
      </c>
      <c r="Q2045" s="1"/>
    </row>
    <row r="2046" spans="1:17" x14ac:dyDescent="0.35">
      <c r="A2046" s="1" t="s">
        <v>2132</v>
      </c>
      <c r="B2046" s="1" t="s">
        <v>78</v>
      </c>
      <c r="C2046" s="1" t="s">
        <v>79</v>
      </c>
      <c r="D2046" s="1" t="s">
        <v>80</v>
      </c>
      <c r="E2046" s="1" t="s">
        <v>100</v>
      </c>
      <c r="F2046" s="1" t="s">
        <v>24</v>
      </c>
      <c r="G2046" s="1" t="s">
        <v>39</v>
      </c>
      <c r="H2046" s="2">
        <v>45371</v>
      </c>
      <c r="I2046" s="1" t="s">
        <v>66</v>
      </c>
      <c r="J2046" s="1" t="s">
        <v>1993</v>
      </c>
      <c r="K2046" s="1">
        <v>2</v>
      </c>
      <c r="L2046" s="1"/>
      <c r="M2046" s="1"/>
      <c r="N2046" s="1">
        <v>1175</v>
      </c>
      <c r="O2046" s="1">
        <v>40</v>
      </c>
      <c r="P2046" s="2">
        <v>45408</v>
      </c>
      <c r="Q2046" s="1"/>
    </row>
    <row r="2047" spans="1:17" x14ac:dyDescent="0.35">
      <c r="A2047" s="1" t="s">
        <v>2133</v>
      </c>
      <c r="B2047" s="1" t="s">
        <v>41</v>
      </c>
      <c r="C2047" s="1" t="s">
        <v>42</v>
      </c>
      <c r="D2047" s="1" t="s">
        <v>43</v>
      </c>
      <c r="E2047" s="1" t="s">
        <v>103</v>
      </c>
      <c r="F2047" s="1" t="s">
        <v>24</v>
      </c>
      <c r="G2047" s="1" t="s">
        <v>59</v>
      </c>
      <c r="H2047" s="2">
        <v>45425</v>
      </c>
      <c r="I2047" s="1" t="s">
        <v>66</v>
      </c>
      <c r="J2047" s="1" t="s">
        <v>1993</v>
      </c>
      <c r="K2047" s="1">
        <v>2</v>
      </c>
      <c r="L2047" s="1"/>
      <c r="M2047" s="1"/>
      <c r="N2047" s="1">
        <v>894</v>
      </c>
      <c r="O2047" s="1">
        <v>50</v>
      </c>
      <c r="P2047" s="2">
        <v>45608</v>
      </c>
      <c r="Q2047" s="1"/>
    </row>
    <row r="2048" spans="1:17" x14ac:dyDescent="0.35">
      <c r="A2048" s="1" t="s">
        <v>2134</v>
      </c>
      <c r="B2048" s="1" t="s">
        <v>56</v>
      </c>
      <c r="C2048" s="1" t="s">
        <v>57</v>
      </c>
      <c r="D2048" s="1" t="s">
        <v>58</v>
      </c>
      <c r="E2048" s="1" t="s">
        <v>54</v>
      </c>
      <c r="F2048" s="1" t="s">
        <v>24</v>
      </c>
      <c r="G2048" s="1" t="s">
        <v>33</v>
      </c>
      <c r="H2048" s="2">
        <v>45424</v>
      </c>
      <c r="I2048" s="1" t="s">
        <v>26</v>
      </c>
      <c r="J2048" s="1" t="s">
        <v>1993</v>
      </c>
      <c r="K2048" s="1">
        <v>2</v>
      </c>
      <c r="L2048" s="1"/>
      <c r="M2048" s="1"/>
      <c r="N2048" s="1">
        <v>291</v>
      </c>
      <c r="O2048" s="1">
        <v>50</v>
      </c>
      <c r="P2048" s="2">
        <v>45531</v>
      </c>
      <c r="Q2048" s="1"/>
    </row>
    <row r="2049" spans="1:17" x14ac:dyDescent="0.35">
      <c r="A2049" s="1" t="s">
        <v>2135</v>
      </c>
      <c r="B2049" s="1" t="s">
        <v>20</v>
      </c>
      <c r="C2049" s="1" t="s">
        <v>21</v>
      </c>
      <c r="D2049" s="1" t="s">
        <v>22</v>
      </c>
      <c r="E2049" s="1" t="s">
        <v>120</v>
      </c>
      <c r="F2049" s="1" t="s">
        <v>24</v>
      </c>
      <c r="G2049" s="1" t="s">
        <v>85</v>
      </c>
      <c r="H2049" s="2">
        <v>45354</v>
      </c>
      <c r="I2049" s="1" t="s">
        <v>49</v>
      </c>
      <c r="J2049" s="1" t="s">
        <v>1993</v>
      </c>
      <c r="K2049" s="1">
        <v>2</v>
      </c>
      <c r="L2049" s="1"/>
      <c r="M2049" s="1"/>
      <c r="N2049" s="1">
        <v>1118</v>
      </c>
      <c r="O2049" s="1">
        <v>20</v>
      </c>
      <c r="P2049" s="2">
        <v>45569</v>
      </c>
      <c r="Q2049" s="1"/>
    </row>
    <row r="2050" spans="1:17" x14ac:dyDescent="0.35">
      <c r="A2050" s="1" t="s">
        <v>2136</v>
      </c>
      <c r="B2050" s="1" t="s">
        <v>35</v>
      </c>
      <c r="C2050" s="1" t="s">
        <v>36</v>
      </c>
      <c r="D2050" s="1" t="s">
        <v>37</v>
      </c>
      <c r="E2050" s="1" t="s">
        <v>68</v>
      </c>
      <c r="F2050" s="1" t="s">
        <v>24</v>
      </c>
      <c r="G2050" s="1" t="s">
        <v>33</v>
      </c>
      <c r="H2050" s="2">
        <v>45431</v>
      </c>
      <c r="I2050" s="1" t="s">
        <v>66</v>
      </c>
      <c r="J2050" s="1" t="s">
        <v>1993</v>
      </c>
      <c r="K2050" s="1">
        <v>2</v>
      </c>
      <c r="L2050" s="1"/>
      <c r="M2050" s="1"/>
      <c r="N2050" s="1">
        <v>427</v>
      </c>
      <c r="O2050" s="1">
        <v>30</v>
      </c>
      <c r="P2050" s="2">
        <v>45647</v>
      </c>
      <c r="Q2050" s="1"/>
    </row>
    <row r="2051" spans="1:17" x14ac:dyDescent="0.35">
      <c r="A2051" s="1" t="s">
        <v>2137</v>
      </c>
      <c r="B2051" s="1" t="s">
        <v>20</v>
      </c>
      <c r="C2051" s="1" t="s">
        <v>21</v>
      </c>
      <c r="D2051" s="1" t="s">
        <v>22</v>
      </c>
      <c r="E2051" s="1" t="s">
        <v>23</v>
      </c>
      <c r="F2051" s="1" t="s">
        <v>24</v>
      </c>
      <c r="G2051" s="1" t="s">
        <v>33</v>
      </c>
      <c r="H2051" s="2">
        <v>45440</v>
      </c>
      <c r="I2051" s="1" t="s">
        <v>49</v>
      </c>
      <c r="J2051" s="1" t="s">
        <v>1993</v>
      </c>
      <c r="K2051" s="1">
        <v>2</v>
      </c>
      <c r="L2051" s="1"/>
      <c r="M2051" s="1"/>
      <c r="N2051" s="1">
        <v>1236</v>
      </c>
      <c r="O2051" s="1">
        <v>20</v>
      </c>
      <c r="P2051" s="2">
        <v>45736</v>
      </c>
      <c r="Q2051" s="1"/>
    </row>
    <row r="2052" spans="1:17" x14ac:dyDescent="0.35">
      <c r="A2052" s="1" t="s">
        <v>2138</v>
      </c>
      <c r="B2052" s="1" t="s">
        <v>56</v>
      </c>
      <c r="C2052" s="1" t="s">
        <v>57</v>
      </c>
      <c r="D2052" s="1" t="s">
        <v>58</v>
      </c>
      <c r="E2052" s="1" t="s">
        <v>23</v>
      </c>
      <c r="F2052" s="1" t="s">
        <v>24</v>
      </c>
      <c r="G2052" s="1" t="s">
        <v>87</v>
      </c>
      <c r="H2052" s="2">
        <v>45309</v>
      </c>
      <c r="I2052" s="1" t="s">
        <v>66</v>
      </c>
      <c r="J2052" s="1" t="s">
        <v>1993</v>
      </c>
      <c r="K2052" s="1">
        <v>2</v>
      </c>
      <c r="L2052" s="1"/>
      <c r="M2052" s="1"/>
      <c r="N2052" s="1">
        <v>707</v>
      </c>
      <c r="O2052" s="1">
        <v>100</v>
      </c>
      <c r="P2052" s="2">
        <v>45507</v>
      </c>
      <c r="Q2052" s="1"/>
    </row>
    <row r="2053" spans="1:17" x14ac:dyDescent="0.35">
      <c r="A2053" s="1" t="s">
        <v>2139</v>
      </c>
      <c r="B2053" s="1" t="s">
        <v>56</v>
      </c>
      <c r="C2053" s="1" t="s">
        <v>57</v>
      </c>
      <c r="D2053" s="1" t="s">
        <v>58</v>
      </c>
      <c r="E2053" s="1" t="s">
        <v>44</v>
      </c>
      <c r="F2053" s="1" t="s">
        <v>24</v>
      </c>
      <c r="G2053" s="1" t="s">
        <v>48</v>
      </c>
      <c r="H2053" s="2">
        <v>45319</v>
      </c>
      <c r="I2053" s="1" t="s">
        <v>49</v>
      </c>
      <c r="J2053" s="1" t="s">
        <v>1993</v>
      </c>
      <c r="K2053" s="1">
        <v>2</v>
      </c>
      <c r="L2053" s="1"/>
      <c r="M2053" s="1"/>
      <c r="N2053" s="1">
        <v>420</v>
      </c>
      <c r="O2053" s="1">
        <v>20</v>
      </c>
      <c r="P2053" s="2">
        <v>45433</v>
      </c>
      <c r="Q2053" s="1"/>
    </row>
    <row r="2054" spans="1:17" x14ac:dyDescent="0.35">
      <c r="A2054" s="1" t="s">
        <v>2140</v>
      </c>
      <c r="B2054" s="1" t="s">
        <v>51</v>
      </c>
      <c r="C2054" s="1" t="s">
        <v>52</v>
      </c>
      <c r="D2054" s="1" t="s">
        <v>53</v>
      </c>
      <c r="E2054" s="1" t="s">
        <v>54</v>
      </c>
      <c r="F2054" s="1" t="s">
        <v>24</v>
      </c>
      <c r="G2054" s="1" t="s">
        <v>39</v>
      </c>
      <c r="H2054" s="2">
        <v>45438</v>
      </c>
      <c r="I2054" s="1" t="s">
        <v>26</v>
      </c>
      <c r="J2054" s="1" t="s">
        <v>1993</v>
      </c>
      <c r="K2054" s="1">
        <v>2</v>
      </c>
      <c r="L2054" s="1"/>
      <c r="M2054" s="1"/>
      <c r="N2054" s="1">
        <v>1986</v>
      </c>
      <c r="O2054" s="1">
        <v>60</v>
      </c>
      <c r="P2054" s="2">
        <v>45687</v>
      </c>
      <c r="Q2054" s="1"/>
    </row>
    <row r="2055" spans="1:17" x14ac:dyDescent="0.35">
      <c r="A2055" s="1" t="s">
        <v>2141</v>
      </c>
      <c r="B2055" s="1" t="s">
        <v>29</v>
      </c>
      <c r="C2055" s="1" t="s">
        <v>30</v>
      </c>
      <c r="D2055" s="1" t="s">
        <v>31</v>
      </c>
      <c r="E2055" s="1" t="s">
        <v>54</v>
      </c>
      <c r="F2055" s="1" t="s">
        <v>24</v>
      </c>
      <c r="G2055" s="1" t="s">
        <v>39</v>
      </c>
      <c r="H2055" s="2">
        <v>45409</v>
      </c>
      <c r="I2055" s="1" t="s">
        <v>26</v>
      </c>
      <c r="J2055" s="1" t="s">
        <v>1993</v>
      </c>
      <c r="K2055" s="1">
        <v>2</v>
      </c>
      <c r="L2055" s="1"/>
      <c r="M2055" s="1"/>
      <c r="N2055" s="1">
        <v>901</v>
      </c>
      <c r="O2055" s="1">
        <v>50</v>
      </c>
      <c r="P2055" s="2">
        <v>45503</v>
      </c>
      <c r="Q2055" s="1"/>
    </row>
    <row r="2056" spans="1:17" x14ac:dyDescent="0.35">
      <c r="A2056" s="1" t="s">
        <v>2142</v>
      </c>
      <c r="B2056" s="1" t="s">
        <v>78</v>
      </c>
      <c r="C2056" s="1" t="s">
        <v>79</v>
      </c>
      <c r="D2056" s="1" t="s">
        <v>80</v>
      </c>
      <c r="E2056" s="1" t="s">
        <v>54</v>
      </c>
      <c r="F2056" s="1" t="s">
        <v>24</v>
      </c>
      <c r="G2056" s="1" t="s">
        <v>85</v>
      </c>
      <c r="H2056" s="2">
        <v>45428</v>
      </c>
      <c r="I2056" s="1" t="s">
        <v>66</v>
      </c>
      <c r="J2056" s="1" t="s">
        <v>1993</v>
      </c>
      <c r="K2056" s="1">
        <v>2</v>
      </c>
      <c r="L2056" s="1"/>
      <c r="M2056" s="1"/>
      <c r="N2056" s="1">
        <v>1164</v>
      </c>
      <c r="O2056" s="1">
        <v>60</v>
      </c>
      <c r="P2056" s="2">
        <v>45746</v>
      </c>
      <c r="Q2056" s="1"/>
    </row>
    <row r="2057" spans="1:17" x14ac:dyDescent="0.35">
      <c r="A2057" s="1" t="s">
        <v>2143</v>
      </c>
      <c r="B2057" s="1" t="s">
        <v>35</v>
      </c>
      <c r="C2057" s="1" t="s">
        <v>36</v>
      </c>
      <c r="D2057" s="1" t="s">
        <v>37</v>
      </c>
      <c r="E2057" s="1" t="s">
        <v>124</v>
      </c>
      <c r="F2057" s="1" t="s">
        <v>24</v>
      </c>
      <c r="G2057" s="1" t="s">
        <v>33</v>
      </c>
      <c r="H2057" s="2">
        <v>45433</v>
      </c>
      <c r="I2057" s="1" t="s">
        <v>26</v>
      </c>
      <c r="J2057" s="1" t="s">
        <v>1993</v>
      </c>
      <c r="K2057" s="1">
        <v>2</v>
      </c>
      <c r="L2057" s="1"/>
      <c r="M2057" s="1"/>
      <c r="N2057" s="1">
        <v>1661</v>
      </c>
      <c r="O2057" s="1">
        <v>40</v>
      </c>
      <c r="P2057" s="2">
        <v>45753</v>
      </c>
      <c r="Q2057" s="1"/>
    </row>
    <row r="2058" spans="1:17" x14ac:dyDescent="0.35">
      <c r="A2058" s="1" t="s">
        <v>2144</v>
      </c>
      <c r="B2058" s="1" t="s">
        <v>35</v>
      </c>
      <c r="C2058" s="1" t="s">
        <v>36</v>
      </c>
      <c r="D2058" s="1" t="s">
        <v>37</v>
      </c>
      <c r="E2058" s="1" t="s">
        <v>23</v>
      </c>
      <c r="F2058" s="1" t="s">
        <v>24</v>
      </c>
      <c r="G2058" s="1" t="s">
        <v>39</v>
      </c>
      <c r="H2058" s="2">
        <v>45428</v>
      </c>
      <c r="I2058" s="1" t="s">
        <v>66</v>
      </c>
      <c r="J2058" s="1" t="s">
        <v>1993</v>
      </c>
      <c r="K2058" s="1">
        <v>2</v>
      </c>
      <c r="L2058" s="1"/>
      <c r="M2058" s="1"/>
      <c r="N2058" s="1">
        <v>1096</v>
      </c>
      <c r="O2058" s="1">
        <v>20</v>
      </c>
      <c r="P2058" s="2">
        <v>45681</v>
      </c>
      <c r="Q2058" s="1"/>
    </row>
    <row r="2059" spans="1:17" x14ac:dyDescent="0.35">
      <c r="A2059" s="1" t="s">
        <v>2145</v>
      </c>
      <c r="B2059" s="1" t="s">
        <v>61</v>
      </c>
      <c r="C2059" s="1" t="s">
        <v>62</v>
      </c>
      <c r="D2059" s="1" t="s">
        <v>63</v>
      </c>
      <c r="E2059" s="1" t="s">
        <v>54</v>
      </c>
      <c r="F2059" s="1" t="s">
        <v>24</v>
      </c>
      <c r="G2059" s="1" t="s">
        <v>33</v>
      </c>
      <c r="H2059" s="2">
        <v>45332</v>
      </c>
      <c r="I2059" s="1" t="s">
        <v>66</v>
      </c>
      <c r="J2059" s="1" t="s">
        <v>1993</v>
      </c>
      <c r="K2059" s="1">
        <v>2</v>
      </c>
      <c r="L2059" s="1"/>
      <c r="M2059" s="1"/>
      <c r="N2059" s="1">
        <v>379</v>
      </c>
      <c r="O2059" s="1">
        <v>40</v>
      </c>
      <c r="P2059" s="2">
        <v>45626</v>
      </c>
      <c r="Q2059" s="1"/>
    </row>
    <row r="2060" spans="1:17" x14ac:dyDescent="0.35">
      <c r="A2060" s="1" t="s">
        <v>2146</v>
      </c>
      <c r="B2060" s="1" t="s">
        <v>35</v>
      </c>
      <c r="C2060" s="1" t="s">
        <v>36</v>
      </c>
      <c r="D2060" s="1" t="s">
        <v>37</v>
      </c>
      <c r="E2060" s="1" t="s">
        <v>38</v>
      </c>
      <c r="F2060" s="1" t="s">
        <v>24</v>
      </c>
      <c r="G2060" s="1" t="s">
        <v>25</v>
      </c>
      <c r="H2060" s="2">
        <v>45410</v>
      </c>
      <c r="I2060" s="1" t="s">
        <v>26</v>
      </c>
      <c r="J2060" s="1" t="s">
        <v>1993</v>
      </c>
      <c r="K2060" s="1">
        <v>2</v>
      </c>
      <c r="L2060" s="1"/>
      <c r="M2060" s="1"/>
      <c r="N2060" s="1">
        <v>1368</v>
      </c>
      <c r="O2060" s="1">
        <v>20</v>
      </c>
      <c r="P2060" s="2">
        <v>45595</v>
      </c>
      <c r="Q2060" s="1"/>
    </row>
    <row r="2061" spans="1:17" x14ac:dyDescent="0.35">
      <c r="A2061" s="1" t="s">
        <v>2147</v>
      </c>
      <c r="B2061" s="1" t="s">
        <v>35</v>
      </c>
      <c r="C2061" s="1" t="s">
        <v>36</v>
      </c>
      <c r="D2061" s="1" t="s">
        <v>37</v>
      </c>
      <c r="E2061" s="1" t="s">
        <v>32</v>
      </c>
      <c r="F2061" s="1" t="s">
        <v>24</v>
      </c>
      <c r="G2061" s="1" t="s">
        <v>59</v>
      </c>
      <c r="H2061" s="2">
        <v>45377</v>
      </c>
      <c r="I2061" s="1" t="s">
        <v>26</v>
      </c>
      <c r="J2061" s="1" t="s">
        <v>1993</v>
      </c>
      <c r="K2061" s="1">
        <v>2</v>
      </c>
      <c r="L2061" s="1"/>
      <c r="M2061" s="1"/>
      <c r="N2061" s="1">
        <v>1691</v>
      </c>
      <c r="O2061" s="1">
        <v>60</v>
      </c>
      <c r="P2061" s="2">
        <v>45711</v>
      </c>
      <c r="Q2061" s="1"/>
    </row>
    <row r="2062" spans="1:17" x14ac:dyDescent="0.35">
      <c r="A2062" s="1" t="s">
        <v>2148</v>
      </c>
      <c r="B2062" s="1" t="s">
        <v>29</v>
      </c>
      <c r="C2062" s="1" t="s">
        <v>30</v>
      </c>
      <c r="D2062" s="1" t="s">
        <v>31</v>
      </c>
      <c r="E2062" s="1" t="s">
        <v>47</v>
      </c>
      <c r="F2062" s="1" t="s">
        <v>24</v>
      </c>
      <c r="G2062" s="1" t="s">
        <v>33</v>
      </c>
      <c r="H2062" s="2">
        <v>45433</v>
      </c>
      <c r="I2062" s="1" t="s">
        <v>66</v>
      </c>
      <c r="J2062" s="1" t="s">
        <v>1993</v>
      </c>
      <c r="K2062" s="1">
        <v>2</v>
      </c>
      <c r="L2062" s="1"/>
      <c r="M2062" s="1"/>
      <c r="N2062" s="1">
        <v>543</v>
      </c>
      <c r="O2062" s="1">
        <v>40</v>
      </c>
      <c r="P2062" s="2">
        <v>45633</v>
      </c>
      <c r="Q2062" s="1"/>
    </row>
    <row r="2063" spans="1:17" x14ac:dyDescent="0.35">
      <c r="A2063" s="1" t="s">
        <v>2149</v>
      </c>
      <c r="B2063" s="1" t="s">
        <v>51</v>
      </c>
      <c r="C2063" s="1" t="s">
        <v>52</v>
      </c>
      <c r="D2063" s="1" t="s">
        <v>53</v>
      </c>
      <c r="E2063" s="1" t="s">
        <v>54</v>
      </c>
      <c r="F2063" s="1" t="s">
        <v>24</v>
      </c>
      <c r="G2063" s="1" t="s">
        <v>33</v>
      </c>
      <c r="H2063" s="2">
        <v>45297</v>
      </c>
      <c r="I2063" s="1" t="s">
        <v>26</v>
      </c>
      <c r="J2063" s="1" t="s">
        <v>1993</v>
      </c>
      <c r="K2063" s="1">
        <v>2</v>
      </c>
      <c r="L2063" s="1"/>
      <c r="M2063" s="1"/>
      <c r="N2063" s="1">
        <v>231</v>
      </c>
      <c r="O2063" s="1">
        <v>40</v>
      </c>
      <c r="P2063" s="2">
        <v>45478</v>
      </c>
      <c r="Q2063" s="1"/>
    </row>
    <row r="2064" spans="1:17" x14ac:dyDescent="0.35">
      <c r="A2064" s="1" t="s">
        <v>2150</v>
      </c>
      <c r="B2064" s="1" t="s">
        <v>35</v>
      </c>
      <c r="C2064" s="1" t="s">
        <v>36</v>
      </c>
      <c r="D2064" s="1" t="s">
        <v>37</v>
      </c>
      <c r="E2064" s="1" t="s">
        <v>100</v>
      </c>
      <c r="F2064" s="1" t="s">
        <v>24</v>
      </c>
      <c r="G2064" s="1" t="s">
        <v>33</v>
      </c>
      <c r="H2064" s="2">
        <v>45433</v>
      </c>
      <c r="I2064" s="1" t="s">
        <v>26</v>
      </c>
      <c r="J2064" s="1" t="s">
        <v>1993</v>
      </c>
      <c r="K2064" s="1">
        <v>2</v>
      </c>
      <c r="L2064" s="1"/>
      <c r="M2064" s="1"/>
      <c r="N2064" s="1">
        <v>1295</v>
      </c>
      <c r="O2064" s="1">
        <v>20</v>
      </c>
      <c r="P2064" s="2">
        <v>45538</v>
      </c>
      <c r="Q2064" s="1"/>
    </row>
    <row r="2065" spans="1:17" x14ac:dyDescent="0.35">
      <c r="A2065" s="1" t="s">
        <v>2151</v>
      </c>
      <c r="B2065" s="1" t="s">
        <v>61</v>
      </c>
      <c r="C2065" s="1" t="s">
        <v>62</v>
      </c>
      <c r="D2065" s="1" t="s">
        <v>63</v>
      </c>
      <c r="E2065" s="1" t="s">
        <v>54</v>
      </c>
      <c r="F2065" s="1" t="s">
        <v>24</v>
      </c>
      <c r="G2065" s="1" t="s">
        <v>48</v>
      </c>
      <c r="H2065" s="2">
        <v>45301</v>
      </c>
      <c r="I2065" s="1" t="s">
        <v>49</v>
      </c>
      <c r="J2065" s="1" t="s">
        <v>1993</v>
      </c>
      <c r="K2065" s="1">
        <v>2</v>
      </c>
      <c r="L2065" s="1"/>
      <c r="M2065" s="1"/>
      <c r="N2065" s="1">
        <v>730</v>
      </c>
      <c r="O2065" s="1">
        <v>80</v>
      </c>
      <c r="P2065" s="2">
        <v>45547</v>
      </c>
      <c r="Q2065" s="1"/>
    </row>
    <row r="2066" spans="1:17" x14ac:dyDescent="0.35">
      <c r="A2066" s="1" t="s">
        <v>2152</v>
      </c>
      <c r="B2066" s="1" t="s">
        <v>78</v>
      </c>
      <c r="C2066" s="1" t="s">
        <v>79</v>
      </c>
      <c r="D2066" s="1" t="s">
        <v>80</v>
      </c>
      <c r="E2066" s="1" t="s">
        <v>124</v>
      </c>
      <c r="F2066" s="1" t="s">
        <v>24</v>
      </c>
      <c r="G2066" s="1" t="s">
        <v>25</v>
      </c>
      <c r="H2066" s="2">
        <v>45300</v>
      </c>
      <c r="I2066" s="1" t="s">
        <v>49</v>
      </c>
      <c r="J2066" s="1" t="s">
        <v>1993</v>
      </c>
      <c r="K2066" s="1">
        <v>2</v>
      </c>
      <c r="L2066" s="1"/>
      <c r="M2066" s="1"/>
      <c r="N2066" s="1">
        <v>1201</v>
      </c>
      <c r="O2066" s="1">
        <v>20</v>
      </c>
      <c r="P2066" s="2">
        <v>45503</v>
      </c>
      <c r="Q2066" s="1"/>
    </row>
    <row r="2067" spans="1:17" x14ac:dyDescent="0.35">
      <c r="A2067" s="1" t="s">
        <v>2153</v>
      </c>
      <c r="B2067" s="1" t="s">
        <v>35</v>
      </c>
      <c r="C2067" s="1" t="s">
        <v>36</v>
      </c>
      <c r="D2067" s="1" t="s">
        <v>37</v>
      </c>
      <c r="E2067" s="1" t="s">
        <v>64</v>
      </c>
      <c r="F2067" s="1" t="s">
        <v>24</v>
      </c>
      <c r="G2067" s="1" t="s">
        <v>59</v>
      </c>
      <c r="H2067" s="2">
        <v>45334</v>
      </c>
      <c r="I2067" s="1" t="s">
        <v>26</v>
      </c>
      <c r="J2067" s="1" t="s">
        <v>1993</v>
      </c>
      <c r="K2067" s="1">
        <v>2</v>
      </c>
      <c r="L2067" s="1"/>
      <c r="M2067" s="1"/>
      <c r="N2067" s="1">
        <v>1687</v>
      </c>
      <c r="O2067" s="1">
        <v>90</v>
      </c>
      <c r="P2067" s="2">
        <v>45694</v>
      </c>
      <c r="Q2067" s="1"/>
    </row>
    <row r="2068" spans="1:17" x14ac:dyDescent="0.35">
      <c r="A2068" s="1" t="s">
        <v>2154</v>
      </c>
      <c r="B2068" s="1" t="s">
        <v>78</v>
      </c>
      <c r="C2068" s="1" t="s">
        <v>79</v>
      </c>
      <c r="D2068" s="1" t="s">
        <v>80</v>
      </c>
      <c r="E2068" s="1" t="s">
        <v>68</v>
      </c>
      <c r="F2068" s="1" t="s">
        <v>24</v>
      </c>
      <c r="G2068" s="1" t="s">
        <v>59</v>
      </c>
      <c r="H2068" s="2">
        <v>45440</v>
      </c>
      <c r="I2068" s="1" t="s">
        <v>66</v>
      </c>
      <c r="J2068" s="1" t="s">
        <v>1993</v>
      </c>
      <c r="K2068" s="1">
        <v>2</v>
      </c>
      <c r="L2068" s="1"/>
      <c r="M2068" s="1"/>
      <c r="N2068" s="1">
        <v>822</v>
      </c>
      <c r="O2068" s="1">
        <v>30</v>
      </c>
      <c r="P2068" s="2">
        <v>45777</v>
      </c>
      <c r="Q2068" s="1"/>
    </row>
    <row r="2069" spans="1:17" x14ac:dyDescent="0.35">
      <c r="A2069" s="1" t="s">
        <v>2155</v>
      </c>
      <c r="B2069" s="1" t="s">
        <v>29</v>
      </c>
      <c r="C2069" s="1" t="s">
        <v>30</v>
      </c>
      <c r="D2069" s="1" t="s">
        <v>31</v>
      </c>
      <c r="E2069" s="1" t="s">
        <v>32</v>
      </c>
      <c r="F2069" s="1" t="s">
        <v>24</v>
      </c>
      <c r="G2069" s="1" t="s">
        <v>87</v>
      </c>
      <c r="H2069" s="2">
        <v>45356</v>
      </c>
      <c r="I2069" s="1" t="s">
        <v>26</v>
      </c>
      <c r="J2069" s="1" t="s">
        <v>1993</v>
      </c>
      <c r="K2069" s="1">
        <v>2</v>
      </c>
      <c r="L2069" s="1"/>
      <c r="M2069" s="1"/>
      <c r="N2069" s="1">
        <v>1008</v>
      </c>
      <c r="O2069" s="1">
        <v>30</v>
      </c>
      <c r="P2069" s="2">
        <v>45661</v>
      </c>
      <c r="Q2069" s="1"/>
    </row>
    <row r="2070" spans="1:17" x14ac:dyDescent="0.35">
      <c r="A2070" s="1" t="s">
        <v>2156</v>
      </c>
      <c r="B2070" s="1" t="s">
        <v>78</v>
      </c>
      <c r="C2070" s="1" t="s">
        <v>79</v>
      </c>
      <c r="D2070" s="1" t="s">
        <v>80</v>
      </c>
      <c r="E2070" s="1" t="s">
        <v>120</v>
      </c>
      <c r="F2070" s="1" t="s">
        <v>24</v>
      </c>
      <c r="G2070" s="1" t="s">
        <v>48</v>
      </c>
      <c r="H2070" s="2">
        <v>45397</v>
      </c>
      <c r="I2070" s="1" t="s">
        <v>26</v>
      </c>
      <c r="J2070" s="1" t="s">
        <v>1993</v>
      </c>
      <c r="K2070" s="1">
        <v>2</v>
      </c>
      <c r="L2070" s="1"/>
      <c r="M2070" s="1"/>
      <c r="N2070" s="1">
        <v>1973</v>
      </c>
      <c r="O2070" s="1">
        <v>30</v>
      </c>
      <c r="P2070" s="2">
        <v>45617</v>
      </c>
      <c r="Q2070" s="1"/>
    </row>
    <row r="2071" spans="1:17" x14ac:dyDescent="0.35">
      <c r="A2071" s="1" t="s">
        <v>2157</v>
      </c>
      <c r="B2071" s="1" t="s">
        <v>61</v>
      </c>
      <c r="C2071" s="1" t="s">
        <v>62</v>
      </c>
      <c r="D2071" s="1" t="s">
        <v>63</v>
      </c>
      <c r="E2071" s="1" t="s">
        <v>32</v>
      </c>
      <c r="F2071" s="1" t="s">
        <v>24</v>
      </c>
      <c r="G2071" s="1" t="s">
        <v>33</v>
      </c>
      <c r="H2071" s="2">
        <v>45408</v>
      </c>
      <c r="I2071" s="1" t="s">
        <v>66</v>
      </c>
      <c r="J2071" s="1" t="s">
        <v>1993</v>
      </c>
      <c r="K2071" s="1">
        <v>2</v>
      </c>
      <c r="L2071" s="1"/>
      <c r="M2071" s="1"/>
      <c r="N2071" s="1">
        <v>1811</v>
      </c>
      <c r="O2071" s="1">
        <v>50</v>
      </c>
      <c r="P2071" s="2">
        <v>45741</v>
      </c>
      <c r="Q2071" s="1"/>
    </row>
    <row r="2072" spans="1:17" x14ac:dyDescent="0.35">
      <c r="A2072" s="1" t="s">
        <v>2158</v>
      </c>
      <c r="B2072" s="1" t="s">
        <v>78</v>
      </c>
      <c r="C2072" s="1" t="s">
        <v>79</v>
      </c>
      <c r="D2072" s="1" t="s">
        <v>80</v>
      </c>
      <c r="E2072" s="1" t="s">
        <v>76</v>
      </c>
      <c r="F2072" s="1" t="s">
        <v>24</v>
      </c>
      <c r="G2072" s="1" t="s">
        <v>33</v>
      </c>
      <c r="H2072" s="2">
        <v>45301</v>
      </c>
      <c r="I2072" s="1" t="s">
        <v>49</v>
      </c>
      <c r="J2072" s="1" t="s">
        <v>1993</v>
      </c>
      <c r="K2072" s="1">
        <v>2</v>
      </c>
      <c r="L2072" s="1"/>
      <c r="M2072" s="1"/>
      <c r="N2072" s="1">
        <v>934</v>
      </c>
      <c r="O2072" s="1">
        <v>40</v>
      </c>
      <c r="P2072" s="2">
        <v>45386</v>
      </c>
      <c r="Q2072" s="1"/>
    </row>
    <row r="2073" spans="1:17" x14ac:dyDescent="0.35">
      <c r="A2073" s="1" t="s">
        <v>2159</v>
      </c>
      <c r="B2073" s="1" t="s">
        <v>41</v>
      </c>
      <c r="C2073" s="1" t="s">
        <v>42</v>
      </c>
      <c r="D2073" s="1" t="s">
        <v>43</v>
      </c>
      <c r="E2073" s="1" t="s">
        <v>47</v>
      </c>
      <c r="F2073" s="1" t="s">
        <v>24</v>
      </c>
      <c r="G2073" s="1" t="s">
        <v>25</v>
      </c>
      <c r="H2073" s="2">
        <v>45436</v>
      </c>
      <c r="I2073" s="1" t="s">
        <v>49</v>
      </c>
      <c r="J2073" s="1" t="s">
        <v>1993</v>
      </c>
      <c r="K2073" s="1">
        <v>2</v>
      </c>
      <c r="L2073" s="1"/>
      <c r="M2073" s="1"/>
      <c r="N2073" s="1">
        <v>262</v>
      </c>
      <c r="O2073" s="1">
        <v>90</v>
      </c>
      <c r="P2073" s="2">
        <v>45559</v>
      </c>
      <c r="Q2073" s="1"/>
    </row>
    <row r="2074" spans="1:17" x14ac:dyDescent="0.35">
      <c r="A2074" s="1" t="s">
        <v>2160</v>
      </c>
      <c r="B2074" s="1" t="s">
        <v>41</v>
      </c>
      <c r="C2074" s="1" t="s">
        <v>42</v>
      </c>
      <c r="D2074" s="1" t="s">
        <v>43</v>
      </c>
      <c r="E2074" s="1" t="s">
        <v>54</v>
      </c>
      <c r="F2074" s="1" t="s">
        <v>24</v>
      </c>
      <c r="G2074" s="1" t="s">
        <v>74</v>
      </c>
      <c r="H2074" s="2">
        <v>45306</v>
      </c>
      <c r="I2074" s="1" t="s">
        <v>49</v>
      </c>
      <c r="J2074" s="1" t="s">
        <v>1993</v>
      </c>
      <c r="K2074" s="1">
        <v>2</v>
      </c>
      <c r="L2074" s="1"/>
      <c r="M2074" s="1"/>
      <c r="N2074" s="1">
        <v>879</v>
      </c>
      <c r="O2074" s="1">
        <v>90</v>
      </c>
      <c r="P2074" s="2">
        <v>45659</v>
      </c>
      <c r="Q2074" s="1"/>
    </row>
    <row r="2075" spans="1:17" x14ac:dyDescent="0.35">
      <c r="A2075" s="1" t="s">
        <v>2161</v>
      </c>
      <c r="B2075" s="1" t="s">
        <v>61</v>
      </c>
      <c r="C2075" s="1" t="s">
        <v>62</v>
      </c>
      <c r="D2075" s="1" t="s">
        <v>63</v>
      </c>
      <c r="E2075" s="1" t="s">
        <v>68</v>
      </c>
      <c r="F2075" s="1" t="s">
        <v>24</v>
      </c>
      <c r="G2075" s="1" t="s">
        <v>85</v>
      </c>
      <c r="H2075" s="2">
        <v>45402</v>
      </c>
      <c r="I2075" s="1" t="s">
        <v>26</v>
      </c>
      <c r="J2075" s="1" t="s">
        <v>1993</v>
      </c>
      <c r="K2075" s="1">
        <v>2</v>
      </c>
      <c r="L2075" s="1"/>
      <c r="M2075" s="1"/>
      <c r="N2075" s="1">
        <v>1305</v>
      </c>
      <c r="O2075" s="1">
        <v>50</v>
      </c>
      <c r="P2075" s="2">
        <v>45689</v>
      </c>
      <c r="Q2075" s="1"/>
    </row>
    <row r="2076" spans="1:17" x14ac:dyDescent="0.35">
      <c r="A2076" s="1" t="s">
        <v>2162</v>
      </c>
      <c r="B2076" s="1" t="s">
        <v>78</v>
      </c>
      <c r="C2076" s="1" t="s">
        <v>79</v>
      </c>
      <c r="D2076" s="1" t="s">
        <v>80</v>
      </c>
      <c r="E2076" s="1" t="s">
        <v>76</v>
      </c>
      <c r="F2076" s="1" t="s">
        <v>24</v>
      </c>
      <c r="G2076" s="1" t="s">
        <v>85</v>
      </c>
      <c r="H2076" s="2">
        <v>45432</v>
      </c>
      <c r="I2076" s="1" t="s">
        <v>66</v>
      </c>
      <c r="J2076" s="1" t="s">
        <v>1993</v>
      </c>
      <c r="K2076" s="1">
        <v>2</v>
      </c>
      <c r="L2076" s="1"/>
      <c r="M2076" s="1"/>
      <c r="N2076" s="1">
        <v>1704</v>
      </c>
      <c r="O2076" s="1">
        <v>100</v>
      </c>
      <c r="P2076" s="2">
        <v>45613</v>
      </c>
      <c r="Q2076" s="1"/>
    </row>
    <row r="2077" spans="1:17" x14ac:dyDescent="0.35">
      <c r="A2077" s="1" t="s">
        <v>2163</v>
      </c>
      <c r="B2077" s="1" t="s">
        <v>61</v>
      </c>
      <c r="C2077" s="1" t="s">
        <v>62</v>
      </c>
      <c r="D2077" s="1" t="s">
        <v>63</v>
      </c>
      <c r="E2077" s="1" t="s">
        <v>100</v>
      </c>
      <c r="F2077" s="1" t="s">
        <v>24</v>
      </c>
      <c r="G2077" s="1" t="s">
        <v>33</v>
      </c>
      <c r="H2077" s="2">
        <v>45418</v>
      </c>
      <c r="I2077" s="1" t="s">
        <v>26</v>
      </c>
      <c r="J2077" s="1" t="s">
        <v>1993</v>
      </c>
      <c r="K2077" s="1">
        <v>2</v>
      </c>
      <c r="L2077" s="1"/>
      <c r="M2077" s="1"/>
      <c r="N2077" s="1">
        <v>261</v>
      </c>
      <c r="O2077" s="1">
        <v>40</v>
      </c>
      <c r="P2077" s="2">
        <v>45477</v>
      </c>
      <c r="Q2077" s="1"/>
    </row>
    <row r="2078" spans="1:17" x14ac:dyDescent="0.35">
      <c r="A2078" s="1" t="s">
        <v>2164</v>
      </c>
      <c r="B2078" s="1" t="s">
        <v>20</v>
      </c>
      <c r="C2078" s="1" t="s">
        <v>21</v>
      </c>
      <c r="D2078" s="1" t="s">
        <v>22</v>
      </c>
      <c r="E2078" s="1" t="s">
        <v>44</v>
      </c>
      <c r="F2078" s="1" t="s">
        <v>24</v>
      </c>
      <c r="G2078" s="1" t="s">
        <v>48</v>
      </c>
      <c r="H2078" s="2">
        <v>45324</v>
      </c>
      <c r="I2078" s="1" t="s">
        <v>49</v>
      </c>
      <c r="J2078" s="1" t="s">
        <v>1993</v>
      </c>
      <c r="K2078" s="1">
        <v>2</v>
      </c>
      <c r="L2078" s="1"/>
      <c r="M2078" s="1"/>
      <c r="N2078" s="1">
        <v>1268</v>
      </c>
      <c r="O2078" s="1">
        <v>20</v>
      </c>
      <c r="P2078" s="2">
        <v>45547</v>
      </c>
      <c r="Q2078" s="1"/>
    </row>
    <row r="2079" spans="1:17" x14ac:dyDescent="0.35">
      <c r="A2079" s="1" t="s">
        <v>2165</v>
      </c>
      <c r="B2079" s="1" t="s">
        <v>51</v>
      </c>
      <c r="C2079" s="1" t="s">
        <v>52</v>
      </c>
      <c r="D2079" s="1" t="s">
        <v>53</v>
      </c>
      <c r="E2079" s="1" t="s">
        <v>54</v>
      </c>
      <c r="F2079" s="1" t="s">
        <v>127</v>
      </c>
      <c r="G2079" s="1" t="s">
        <v>39</v>
      </c>
      <c r="H2079" s="2">
        <v>45401</v>
      </c>
      <c r="I2079" s="1" t="s">
        <v>26</v>
      </c>
      <c r="J2079" s="1" t="s">
        <v>1993</v>
      </c>
      <c r="K2079" s="1">
        <v>2</v>
      </c>
      <c r="L2079" s="1"/>
      <c r="M2079" s="1"/>
      <c r="N2079" s="1">
        <v>327</v>
      </c>
      <c r="O2079" s="1">
        <v>40</v>
      </c>
      <c r="P2079" s="2">
        <v>45736</v>
      </c>
      <c r="Q2079" s="1"/>
    </row>
    <row r="2080" spans="1:17" x14ac:dyDescent="0.35">
      <c r="A2080" s="1" t="s">
        <v>2166</v>
      </c>
      <c r="B2080" s="1" t="s">
        <v>78</v>
      </c>
      <c r="C2080" s="1" t="s">
        <v>79</v>
      </c>
      <c r="D2080" s="1" t="s">
        <v>80</v>
      </c>
      <c r="E2080" s="1" t="s">
        <v>84</v>
      </c>
      <c r="F2080" s="1" t="s">
        <v>127</v>
      </c>
      <c r="G2080" s="1" t="s">
        <v>85</v>
      </c>
      <c r="H2080" s="2">
        <v>45361</v>
      </c>
      <c r="I2080" s="1" t="s">
        <v>49</v>
      </c>
      <c r="J2080" s="1" t="s">
        <v>1993</v>
      </c>
      <c r="K2080" s="1">
        <v>2</v>
      </c>
      <c r="L2080" s="1"/>
      <c r="M2080" s="1"/>
      <c r="N2080" s="1">
        <v>911</v>
      </c>
      <c r="O2080" s="1">
        <v>40</v>
      </c>
      <c r="P2080" s="2">
        <v>45687</v>
      </c>
      <c r="Q2080" s="1"/>
    </row>
    <row r="2081" spans="1:17" x14ac:dyDescent="0.35">
      <c r="A2081" s="1" t="s">
        <v>2167</v>
      </c>
      <c r="B2081" s="1" t="s">
        <v>61</v>
      </c>
      <c r="C2081" s="1" t="s">
        <v>62</v>
      </c>
      <c r="D2081" s="1" t="s">
        <v>63</v>
      </c>
      <c r="E2081" s="1" t="s">
        <v>47</v>
      </c>
      <c r="F2081" s="1" t="s">
        <v>127</v>
      </c>
      <c r="G2081" s="1" t="s">
        <v>48</v>
      </c>
      <c r="H2081" s="2">
        <v>45432</v>
      </c>
      <c r="I2081" s="1" t="s">
        <v>66</v>
      </c>
      <c r="J2081" s="1" t="s">
        <v>1993</v>
      </c>
      <c r="K2081" s="1">
        <v>2</v>
      </c>
      <c r="L2081" s="1"/>
      <c r="M2081" s="1"/>
      <c r="N2081" s="1">
        <v>632</v>
      </c>
      <c r="O2081" s="1">
        <v>60</v>
      </c>
      <c r="P2081" s="2">
        <v>45677</v>
      </c>
      <c r="Q2081" s="1"/>
    </row>
    <row r="2082" spans="1:17" x14ac:dyDescent="0.35">
      <c r="A2082" s="1" t="s">
        <v>2168</v>
      </c>
      <c r="B2082" s="1" t="s">
        <v>56</v>
      </c>
      <c r="C2082" s="1" t="s">
        <v>57</v>
      </c>
      <c r="D2082" s="1" t="s">
        <v>58</v>
      </c>
      <c r="E2082" s="1" t="s">
        <v>44</v>
      </c>
      <c r="F2082" s="1" t="s">
        <v>127</v>
      </c>
      <c r="G2082" s="1" t="s">
        <v>48</v>
      </c>
      <c r="H2082" s="2">
        <v>45307</v>
      </c>
      <c r="I2082" s="1" t="s">
        <v>26</v>
      </c>
      <c r="J2082" s="1" t="s">
        <v>1993</v>
      </c>
      <c r="K2082" s="1">
        <v>2</v>
      </c>
      <c r="L2082" s="1"/>
      <c r="M2082" s="1"/>
      <c r="N2082" s="1">
        <v>331</v>
      </c>
      <c r="O2082" s="1">
        <v>30</v>
      </c>
      <c r="P2082" s="2">
        <v>45399</v>
      </c>
      <c r="Q2082" s="1"/>
    </row>
    <row r="2083" spans="1:17" x14ac:dyDescent="0.35">
      <c r="A2083" s="1" t="s">
        <v>2169</v>
      </c>
      <c r="B2083" s="1" t="s">
        <v>56</v>
      </c>
      <c r="C2083" s="1" t="s">
        <v>57</v>
      </c>
      <c r="D2083" s="1" t="s">
        <v>58</v>
      </c>
      <c r="E2083" s="1" t="s">
        <v>23</v>
      </c>
      <c r="F2083" s="1" t="s">
        <v>127</v>
      </c>
      <c r="G2083" s="1" t="s">
        <v>33</v>
      </c>
      <c r="H2083" s="2">
        <v>45322</v>
      </c>
      <c r="I2083" s="1" t="s">
        <v>26</v>
      </c>
      <c r="J2083" s="1" t="s">
        <v>1993</v>
      </c>
      <c r="K2083" s="1">
        <v>2</v>
      </c>
      <c r="L2083" s="1"/>
      <c r="M2083" s="1"/>
      <c r="N2083" s="1">
        <v>1012</v>
      </c>
      <c r="O2083" s="1">
        <v>50</v>
      </c>
      <c r="P2083" s="2">
        <v>45549</v>
      </c>
      <c r="Q2083" s="1"/>
    </row>
    <row r="2084" spans="1:17" x14ac:dyDescent="0.35">
      <c r="A2084" s="1" t="s">
        <v>2170</v>
      </c>
      <c r="B2084" s="1" t="s">
        <v>56</v>
      </c>
      <c r="C2084" s="1" t="s">
        <v>57</v>
      </c>
      <c r="D2084" s="1" t="s">
        <v>58</v>
      </c>
      <c r="E2084" s="1" t="s">
        <v>64</v>
      </c>
      <c r="F2084" s="1" t="s">
        <v>127</v>
      </c>
      <c r="G2084" s="1" t="s">
        <v>59</v>
      </c>
      <c r="H2084" s="2">
        <v>45310</v>
      </c>
      <c r="I2084" s="1" t="s">
        <v>49</v>
      </c>
      <c r="J2084" s="1" t="s">
        <v>1993</v>
      </c>
      <c r="K2084" s="1">
        <v>2</v>
      </c>
      <c r="L2084" s="1"/>
      <c r="M2084" s="1"/>
      <c r="N2084" s="1">
        <v>600</v>
      </c>
      <c r="O2084" s="1">
        <v>30</v>
      </c>
      <c r="P2084" s="2">
        <v>45615</v>
      </c>
      <c r="Q2084" s="1"/>
    </row>
    <row r="2085" spans="1:17" x14ac:dyDescent="0.35">
      <c r="A2085" s="1" t="s">
        <v>2171</v>
      </c>
      <c r="B2085" s="1" t="s">
        <v>35</v>
      </c>
      <c r="C2085" s="1" t="s">
        <v>36</v>
      </c>
      <c r="D2085" s="1" t="s">
        <v>37</v>
      </c>
      <c r="E2085" s="1" t="s">
        <v>38</v>
      </c>
      <c r="F2085" s="1" t="s">
        <v>127</v>
      </c>
      <c r="G2085" s="1" t="s">
        <v>33</v>
      </c>
      <c r="H2085" s="2">
        <v>45404</v>
      </c>
      <c r="I2085" s="1" t="s">
        <v>26</v>
      </c>
      <c r="J2085" s="1" t="s">
        <v>1993</v>
      </c>
      <c r="K2085" s="1">
        <v>2</v>
      </c>
      <c r="L2085" s="1"/>
      <c r="M2085" s="1"/>
      <c r="N2085" s="1">
        <v>338</v>
      </c>
      <c r="O2085" s="1">
        <v>30</v>
      </c>
      <c r="P2085" s="2">
        <v>45696</v>
      </c>
      <c r="Q2085" s="1"/>
    </row>
    <row r="2086" spans="1:17" x14ac:dyDescent="0.35">
      <c r="A2086" s="1" t="s">
        <v>2172</v>
      </c>
      <c r="B2086" s="1" t="s">
        <v>35</v>
      </c>
      <c r="C2086" s="1" t="s">
        <v>36</v>
      </c>
      <c r="D2086" s="1" t="s">
        <v>37</v>
      </c>
      <c r="E2086" s="1" t="s">
        <v>64</v>
      </c>
      <c r="F2086" s="1" t="s">
        <v>127</v>
      </c>
      <c r="G2086" s="1" t="s">
        <v>39</v>
      </c>
      <c r="H2086" s="2">
        <v>45319</v>
      </c>
      <c r="I2086" s="1" t="s">
        <v>49</v>
      </c>
      <c r="J2086" s="1" t="s">
        <v>1993</v>
      </c>
      <c r="K2086" s="1">
        <v>2</v>
      </c>
      <c r="L2086" s="1"/>
      <c r="M2086" s="1"/>
      <c r="N2086" s="1">
        <v>410</v>
      </c>
      <c r="O2086" s="1">
        <v>30</v>
      </c>
      <c r="P2086" s="2">
        <v>45441</v>
      </c>
      <c r="Q2086" s="1"/>
    </row>
    <row r="2087" spans="1:17" x14ac:dyDescent="0.35">
      <c r="A2087" s="1" t="s">
        <v>2173</v>
      </c>
      <c r="B2087" s="1" t="s">
        <v>51</v>
      </c>
      <c r="C2087" s="1" t="s">
        <v>52</v>
      </c>
      <c r="D2087" s="1" t="s">
        <v>53</v>
      </c>
      <c r="E2087" s="1" t="s">
        <v>100</v>
      </c>
      <c r="F2087" s="1" t="s">
        <v>127</v>
      </c>
      <c r="G2087" s="1" t="s">
        <v>59</v>
      </c>
      <c r="H2087" s="2">
        <v>45406</v>
      </c>
      <c r="I2087" s="1" t="s">
        <v>66</v>
      </c>
      <c r="J2087" s="1" t="s">
        <v>1993</v>
      </c>
      <c r="K2087" s="1">
        <v>2</v>
      </c>
      <c r="L2087" s="1"/>
      <c r="M2087" s="1"/>
      <c r="N2087" s="1">
        <v>830</v>
      </c>
      <c r="O2087" s="1">
        <v>20</v>
      </c>
      <c r="P2087" s="2">
        <v>45538</v>
      </c>
      <c r="Q2087" s="1"/>
    </row>
    <row r="2088" spans="1:17" x14ac:dyDescent="0.35">
      <c r="A2088" s="1" t="s">
        <v>2174</v>
      </c>
      <c r="B2088" s="1" t="s">
        <v>61</v>
      </c>
      <c r="C2088" s="1" t="s">
        <v>62</v>
      </c>
      <c r="D2088" s="1" t="s">
        <v>63</v>
      </c>
      <c r="E2088" s="1" t="s">
        <v>44</v>
      </c>
      <c r="F2088" s="1" t="s">
        <v>127</v>
      </c>
      <c r="G2088" s="1" t="s">
        <v>59</v>
      </c>
      <c r="H2088" s="2">
        <v>45373</v>
      </c>
      <c r="I2088" s="1" t="s">
        <v>66</v>
      </c>
      <c r="J2088" s="1" t="s">
        <v>1993</v>
      </c>
      <c r="K2088" s="1">
        <v>2</v>
      </c>
      <c r="L2088" s="1"/>
      <c r="M2088" s="1"/>
      <c r="N2088" s="1">
        <v>417</v>
      </c>
      <c r="O2088" s="1">
        <v>40</v>
      </c>
      <c r="P2088" s="2">
        <v>45420</v>
      </c>
      <c r="Q2088" s="1"/>
    </row>
    <row r="2089" spans="1:17" x14ac:dyDescent="0.35">
      <c r="A2089" s="1" t="s">
        <v>2175</v>
      </c>
      <c r="B2089" s="1" t="s">
        <v>41</v>
      </c>
      <c r="C2089" s="1" t="s">
        <v>42</v>
      </c>
      <c r="D2089" s="1" t="s">
        <v>43</v>
      </c>
      <c r="E2089" s="1" t="s">
        <v>23</v>
      </c>
      <c r="F2089" s="1" t="s">
        <v>127</v>
      </c>
      <c r="G2089" s="1" t="s">
        <v>48</v>
      </c>
      <c r="H2089" s="2">
        <v>45293</v>
      </c>
      <c r="I2089" s="1" t="s">
        <v>66</v>
      </c>
      <c r="J2089" s="1" t="s">
        <v>1993</v>
      </c>
      <c r="K2089" s="1">
        <v>2</v>
      </c>
      <c r="L2089" s="1"/>
      <c r="M2089" s="1"/>
      <c r="N2089" s="1">
        <v>801</v>
      </c>
      <c r="O2089" s="1">
        <v>10</v>
      </c>
      <c r="P2089" s="2">
        <v>45622</v>
      </c>
      <c r="Q2089" s="1"/>
    </row>
    <row r="2090" spans="1:17" x14ac:dyDescent="0.35">
      <c r="A2090" s="1" t="s">
        <v>2176</v>
      </c>
      <c r="B2090" s="1" t="s">
        <v>35</v>
      </c>
      <c r="C2090" s="1" t="s">
        <v>36</v>
      </c>
      <c r="D2090" s="1" t="s">
        <v>37</v>
      </c>
      <c r="E2090" s="1" t="s">
        <v>47</v>
      </c>
      <c r="F2090" s="1" t="s">
        <v>127</v>
      </c>
      <c r="G2090" s="1" t="s">
        <v>87</v>
      </c>
      <c r="H2090" s="2">
        <v>45364</v>
      </c>
      <c r="I2090" s="1" t="s">
        <v>26</v>
      </c>
      <c r="J2090" s="1" t="s">
        <v>1993</v>
      </c>
      <c r="K2090" s="1">
        <v>2</v>
      </c>
      <c r="L2090" s="1"/>
      <c r="M2090" s="1"/>
      <c r="N2090" s="1">
        <v>632</v>
      </c>
      <c r="O2090" s="1">
        <v>60</v>
      </c>
      <c r="P2090" s="2">
        <v>45723</v>
      </c>
      <c r="Q2090" s="1"/>
    </row>
    <row r="2091" spans="1:17" x14ac:dyDescent="0.35">
      <c r="A2091" s="1" t="s">
        <v>2177</v>
      </c>
      <c r="B2091" s="1" t="s">
        <v>71</v>
      </c>
      <c r="C2091" s="1" t="s">
        <v>72</v>
      </c>
      <c r="D2091" s="1" t="s">
        <v>73</v>
      </c>
      <c r="E2091" s="1" t="s">
        <v>38</v>
      </c>
      <c r="F2091" s="1" t="s">
        <v>127</v>
      </c>
      <c r="G2091" s="1" t="s">
        <v>48</v>
      </c>
      <c r="H2091" s="2">
        <v>45361</v>
      </c>
      <c r="I2091" s="1" t="s">
        <v>26</v>
      </c>
      <c r="J2091" s="1" t="s">
        <v>1993</v>
      </c>
      <c r="K2091" s="1">
        <v>2</v>
      </c>
      <c r="L2091" s="1"/>
      <c r="M2091" s="1"/>
      <c r="N2091" s="1">
        <v>720</v>
      </c>
      <c r="O2091" s="1">
        <v>40</v>
      </c>
      <c r="P2091" s="2">
        <v>45399</v>
      </c>
      <c r="Q2091" s="1"/>
    </row>
    <row r="2092" spans="1:17" x14ac:dyDescent="0.35">
      <c r="A2092" s="1" t="s">
        <v>2178</v>
      </c>
      <c r="B2092" s="1" t="s">
        <v>71</v>
      </c>
      <c r="C2092" s="1" t="s">
        <v>72</v>
      </c>
      <c r="D2092" s="1" t="s">
        <v>73</v>
      </c>
      <c r="E2092" s="1" t="s">
        <v>124</v>
      </c>
      <c r="F2092" s="1" t="s">
        <v>127</v>
      </c>
      <c r="G2092" s="1" t="s">
        <v>48</v>
      </c>
      <c r="H2092" s="2">
        <v>45403</v>
      </c>
      <c r="I2092" s="1" t="s">
        <v>49</v>
      </c>
      <c r="J2092" s="1" t="s">
        <v>1993</v>
      </c>
      <c r="K2092" s="1">
        <v>2</v>
      </c>
      <c r="L2092" s="1"/>
      <c r="M2092" s="1"/>
      <c r="N2092" s="1">
        <v>815</v>
      </c>
      <c r="O2092" s="1">
        <v>20</v>
      </c>
      <c r="P2092" s="2">
        <v>45509</v>
      </c>
      <c r="Q2092" s="1"/>
    </row>
    <row r="2093" spans="1:17" x14ac:dyDescent="0.35">
      <c r="A2093" s="1" t="s">
        <v>2179</v>
      </c>
      <c r="B2093" s="1" t="s">
        <v>56</v>
      </c>
      <c r="C2093" s="1" t="s">
        <v>57</v>
      </c>
      <c r="D2093" s="1" t="s">
        <v>58</v>
      </c>
      <c r="E2093" s="1" t="s">
        <v>38</v>
      </c>
      <c r="F2093" s="1" t="s">
        <v>127</v>
      </c>
      <c r="G2093" s="1" t="s">
        <v>33</v>
      </c>
      <c r="H2093" s="2">
        <v>45309</v>
      </c>
      <c r="I2093" s="1" t="s">
        <v>66</v>
      </c>
      <c r="J2093" s="1" t="s">
        <v>1993</v>
      </c>
      <c r="K2093" s="1">
        <v>2</v>
      </c>
      <c r="L2093" s="1"/>
      <c r="M2093" s="1"/>
      <c r="N2093" s="1">
        <v>1026</v>
      </c>
      <c r="O2093" s="1">
        <v>10</v>
      </c>
      <c r="P2093" s="2">
        <v>45637</v>
      </c>
      <c r="Q2093" s="1"/>
    </row>
    <row r="2094" spans="1:17" x14ac:dyDescent="0.35">
      <c r="A2094" s="1" t="s">
        <v>2180</v>
      </c>
      <c r="B2094" s="1" t="s">
        <v>61</v>
      </c>
      <c r="C2094" s="1" t="s">
        <v>62</v>
      </c>
      <c r="D2094" s="1" t="s">
        <v>63</v>
      </c>
      <c r="E2094" s="1" t="s">
        <v>44</v>
      </c>
      <c r="F2094" s="1" t="s">
        <v>127</v>
      </c>
      <c r="G2094" s="1" t="s">
        <v>59</v>
      </c>
      <c r="H2094" s="2">
        <v>45352</v>
      </c>
      <c r="I2094" s="1" t="s">
        <v>49</v>
      </c>
      <c r="J2094" s="1" t="s">
        <v>1993</v>
      </c>
      <c r="K2094" s="1">
        <v>2</v>
      </c>
      <c r="L2094" s="1"/>
      <c r="M2094" s="1"/>
      <c r="N2094" s="1">
        <v>308</v>
      </c>
      <c r="O2094" s="1">
        <v>30</v>
      </c>
      <c r="P2094" s="2">
        <v>45490</v>
      </c>
      <c r="Q2094" s="1"/>
    </row>
    <row r="2095" spans="1:17" x14ac:dyDescent="0.35">
      <c r="A2095" s="1" t="s">
        <v>2181</v>
      </c>
      <c r="B2095" s="1" t="s">
        <v>51</v>
      </c>
      <c r="C2095" s="1" t="s">
        <v>52</v>
      </c>
      <c r="D2095" s="1" t="s">
        <v>53</v>
      </c>
      <c r="E2095" s="1" t="s">
        <v>54</v>
      </c>
      <c r="F2095" s="1" t="s">
        <v>127</v>
      </c>
      <c r="G2095" s="1" t="s">
        <v>74</v>
      </c>
      <c r="H2095" s="2">
        <v>45356</v>
      </c>
      <c r="I2095" s="1" t="s">
        <v>26</v>
      </c>
      <c r="J2095" s="1" t="s">
        <v>1993</v>
      </c>
      <c r="K2095" s="1">
        <v>2</v>
      </c>
      <c r="L2095" s="1"/>
      <c r="M2095" s="1"/>
      <c r="N2095" s="1">
        <v>1199</v>
      </c>
      <c r="O2095" s="1">
        <v>30</v>
      </c>
      <c r="P2095" s="2">
        <v>45526</v>
      </c>
      <c r="Q2095" s="1"/>
    </row>
    <row r="2096" spans="1:17" x14ac:dyDescent="0.35">
      <c r="A2096" s="1" t="s">
        <v>2182</v>
      </c>
      <c r="B2096" s="1" t="s">
        <v>61</v>
      </c>
      <c r="C2096" s="1" t="s">
        <v>62</v>
      </c>
      <c r="D2096" s="1" t="s">
        <v>63</v>
      </c>
      <c r="E2096" s="1" t="s">
        <v>44</v>
      </c>
      <c r="F2096" s="1" t="s">
        <v>127</v>
      </c>
      <c r="G2096" s="1" t="s">
        <v>59</v>
      </c>
      <c r="H2096" s="2">
        <v>45425</v>
      </c>
      <c r="I2096" s="1" t="s">
        <v>26</v>
      </c>
      <c r="J2096" s="1" t="s">
        <v>1993</v>
      </c>
      <c r="K2096" s="1">
        <v>2</v>
      </c>
      <c r="L2096" s="1"/>
      <c r="M2096" s="1"/>
      <c r="N2096" s="1">
        <v>984</v>
      </c>
      <c r="O2096" s="1">
        <v>90</v>
      </c>
      <c r="P2096" s="2">
        <v>45478</v>
      </c>
      <c r="Q2096" s="1"/>
    </row>
    <row r="2097" spans="1:17" x14ac:dyDescent="0.35">
      <c r="A2097" s="1" t="s">
        <v>2183</v>
      </c>
      <c r="B2097" s="1" t="s">
        <v>51</v>
      </c>
      <c r="C2097" s="1" t="s">
        <v>52</v>
      </c>
      <c r="D2097" s="1" t="s">
        <v>53</v>
      </c>
      <c r="E2097" s="1" t="s">
        <v>103</v>
      </c>
      <c r="F2097" s="1" t="s">
        <v>127</v>
      </c>
      <c r="G2097" s="1" t="s">
        <v>59</v>
      </c>
      <c r="H2097" s="2">
        <v>45318</v>
      </c>
      <c r="I2097" s="1" t="s">
        <v>26</v>
      </c>
      <c r="J2097" s="1" t="s">
        <v>1993</v>
      </c>
      <c r="K2097" s="1">
        <v>2</v>
      </c>
      <c r="L2097" s="1"/>
      <c r="M2097" s="1"/>
      <c r="N2097" s="1">
        <v>991</v>
      </c>
      <c r="O2097" s="1">
        <v>20</v>
      </c>
      <c r="P2097" s="2">
        <v>45529</v>
      </c>
      <c r="Q2097" s="1"/>
    </row>
    <row r="2098" spans="1:17" x14ac:dyDescent="0.35">
      <c r="A2098" s="1" t="s">
        <v>2184</v>
      </c>
      <c r="B2098" s="1" t="s">
        <v>35</v>
      </c>
      <c r="C2098" s="1" t="s">
        <v>36</v>
      </c>
      <c r="D2098" s="1" t="s">
        <v>37</v>
      </c>
      <c r="E2098" s="1" t="s">
        <v>47</v>
      </c>
      <c r="F2098" s="1" t="s">
        <v>127</v>
      </c>
      <c r="G2098" s="1" t="s">
        <v>39</v>
      </c>
      <c r="H2098" s="2">
        <v>45322</v>
      </c>
      <c r="I2098" s="1" t="s">
        <v>66</v>
      </c>
      <c r="J2098" s="1" t="s">
        <v>1993</v>
      </c>
      <c r="K2098" s="1">
        <v>2</v>
      </c>
      <c r="L2098" s="1"/>
      <c r="M2098" s="1"/>
      <c r="N2098" s="1">
        <v>1141</v>
      </c>
      <c r="O2098" s="1">
        <v>20</v>
      </c>
      <c r="P2098" s="2">
        <v>45418</v>
      </c>
      <c r="Q2098" s="1"/>
    </row>
    <row r="2099" spans="1:17" x14ac:dyDescent="0.35">
      <c r="A2099" s="1" t="s">
        <v>2185</v>
      </c>
      <c r="B2099" s="1" t="s">
        <v>71</v>
      </c>
      <c r="C2099" s="1" t="s">
        <v>72</v>
      </c>
      <c r="D2099" s="1" t="s">
        <v>73</v>
      </c>
      <c r="E2099" s="1" t="s">
        <v>47</v>
      </c>
      <c r="F2099" s="1" t="s">
        <v>127</v>
      </c>
      <c r="G2099" s="1" t="s">
        <v>74</v>
      </c>
      <c r="H2099" s="2">
        <v>45423</v>
      </c>
      <c r="I2099" s="1" t="s">
        <v>66</v>
      </c>
      <c r="J2099" s="1" t="s">
        <v>1993</v>
      </c>
      <c r="K2099" s="1">
        <v>2</v>
      </c>
      <c r="L2099" s="1"/>
      <c r="M2099" s="1"/>
      <c r="N2099" s="1">
        <v>1186</v>
      </c>
      <c r="O2099" s="1">
        <v>90</v>
      </c>
      <c r="P2099" s="2">
        <v>45700</v>
      </c>
      <c r="Q2099" s="1"/>
    </row>
    <row r="2100" spans="1:17" x14ac:dyDescent="0.35">
      <c r="A2100" s="1" t="s">
        <v>2186</v>
      </c>
      <c r="B2100" s="1" t="s">
        <v>71</v>
      </c>
      <c r="C2100" s="1" t="s">
        <v>72</v>
      </c>
      <c r="D2100" s="1" t="s">
        <v>73</v>
      </c>
      <c r="E2100" s="1" t="s">
        <v>54</v>
      </c>
      <c r="F2100" s="1" t="s">
        <v>127</v>
      </c>
      <c r="G2100" s="1" t="s">
        <v>39</v>
      </c>
      <c r="H2100" s="2">
        <v>45437</v>
      </c>
      <c r="I2100" s="1" t="s">
        <v>26</v>
      </c>
      <c r="J2100" s="1" t="s">
        <v>1993</v>
      </c>
      <c r="K2100" s="1">
        <v>2</v>
      </c>
      <c r="L2100" s="1"/>
      <c r="M2100" s="1"/>
      <c r="N2100" s="1">
        <v>1054</v>
      </c>
      <c r="O2100" s="1">
        <v>80</v>
      </c>
      <c r="P2100" s="2">
        <v>45738</v>
      </c>
      <c r="Q2100" s="1"/>
    </row>
    <row r="2101" spans="1:17" x14ac:dyDescent="0.35">
      <c r="A2101" s="1" t="s">
        <v>2187</v>
      </c>
      <c r="B2101" s="1" t="s">
        <v>41</v>
      </c>
      <c r="C2101" s="1" t="s">
        <v>42</v>
      </c>
      <c r="D2101" s="1" t="s">
        <v>43</v>
      </c>
      <c r="E2101" s="1" t="s">
        <v>68</v>
      </c>
      <c r="F2101" s="1" t="s">
        <v>127</v>
      </c>
      <c r="G2101" s="1" t="s">
        <v>25</v>
      </c>
      <c r="H2101" s="2">
        <v>45341</v>
      </c>
      <c r="I2101" s="1" t="s">
        <v>26</v>
      </c>
      <c r="J2101" s="1" t="s">
        <v>1993</v>
      </c>
      <c r="K2101" s="1">
        <v>2</v>
      </c>
      <c r="L2101" s="1"/>
      <c r="M2101" s="1"/>
      <c r="N2101" s="1">
        <v>816</v>
      </c>
      <c r="O2101" s="1">
        <v>40</v>
      </c>
      <c r="P2101" s="2">
        <v>45532</v>
      </c>
      <c r="Q2101" s="1"/>
    </row>
    <row r="2102" spans="1:17" x14ac:dyDescent="0.35">
      <c r="A2102" s="1" t="s">
        <v>2188</v>
      </c>
      <c r="B2102" s="1" t="s">
        <v>41</v>
      </c>
      <c r="C2102" s="1" t="s">
        <v>42</v>
      </c>
      <c r="D2102" s="1" t="s">
        <v>43</v>
      </c>
      <c r="E2102" s="1" t="s">
        <v>64</v>
      </c>
      <c r="F2102" s="1" t="s">
        <v>127</v>
      </c>
      <c r="G2102" s="1" t="s">
        <v>59</v>
      </c>
      <c r="H2102" s="2">
        <v>45339</v>
      </c>
      <c r="I2102" s="1" t="s">
        <v>66</v>
      </c>
      <c r="J2102" s="1" t="s">
        <v>1993</v>
      </c>
      <c r="K2102" s="1">
        <v>2</v>
      </c>
      <c r="L2102" s="1"/>
      <c r="M2102" s="1"/>
      <c r="N2102" s="1">
        <v>415</v>
      </c>
      <c r="O2102" s="1">
        <v>10</v>
      </c>
      <c r="P2102" s="2">
        <v>45543</v>
      </c>
      <c r="Q2102" s="1"/>
    </row>
    <row r="2103" spans="1:17" x14ac:dyDescent="0.35">
      <c r="A2103" s="1" t="s">
        <v>2189</v>
      </c>
      <c r="B2103" s="1" t="s">
        <v>56</v>
      </c>
      <c r="C2103" s="1" t="s">
        <v>57</v>
      </c>
      <c r="D2103" s="1" t="s">
        <v>58</v>
      </c>
      <c r="E2103" s="1" t="s">
        <v>23</v>
      </c>
      <c r="F2103" s="1" t="s">
        <v>127</v>
      </c>
      <c r="G2103" s="1" t="s">
        <v>39</v>
      </c>
      <c r="H2103" s="2">
        <v>45379</v>
      </c>
      <c r="I2103" s="1" t="s">
        <v>66</v>
      </c>
      <c r="J2103" s="1" t="s">
        <v>1993</v>
      </c>
      <c r="K2103" s="1">
        <v>2</v>
      </c>
      <c r="L2103" s="1"/>
      <c r="M2103" s="1"/>
      <c r="N2103" s="1">
        <v>349</v>
      </c>
      <c r="O2103" s="1">
        <v>60</v>
      </c>
      <c r="P2103" s="2">
        <v>45605</v>
      </c>
      <c r="Q2103" s="1"/>
    </row>
    <row r="2104" spans="1:17" x14ac:dyDescent="0.35">
      <c r="A2104" s="1" t="s">
        <v>2190</v>
      </c>
      <c r="B2104" s="1" t="s">
        <v>78</v>
      </c>
      <c r="C2104" s="1" t="s">
        <v>79</v>
      </c>
      <c r="D2104" s="1" t="s">
        <v>80</v>
      </c>
      <c r="E2104" s="1" t="s">
        <v>103</v>
      </c>
      <c r="F2104" s="1" t="s">
        <v>127</v>
      </c>
      <c r="G2104" s="1" t="s">
        <v>48</v>
      </c>
      <c r="H2104" s="2">
        <v>45423</v>
      </c>
      <c r="I2104" s="1" t="s">
        <v>49</v>
      </c>
      <c r="J2104" s="1" t="s">
        <v>1993</v>
      </c>
      <c r="K2104" s="1">
        <v>2</v>
      </c>
      <c r="L2104" s="1"/>
      <c r="M2104" s="1"/>
      <c r="N2104" s="1">
        <v>284</v>
      </c>
      <c r="O2104" s="1">
        <v>100</v>
      </c>
      <c r="P2104" s="2">
        <v>45601</v>
      </c>
      <c r="Q2104" s="1"/>
    </row>
    <row r="2105" spans="1:17" x14ac:dyDescent="0.35">
      <c r="A2105" s="1" t="s">
        <v>2191</v>
      </c>
      <c r="B2105" s="1" t="s">
        <v>61</v>
      </c>
      <c r="C2105" s="1" t="s">
        <v>62</v>
      </c>
      <c r="D2105" s="1" t="s">
        <v>63</v>
      </c>
      <c r="E2105" s="1" t="s">
        <v>76</v>
      </c>
      <c r="F2105" s="1" t="s">
        <v>127</v>
      </c>
      <c r="G2105" s="1" t="s">
        <v>25</v>
      </c>
      <c r="H2105" s="2">
        <v>45315</v>
      </c>
      <c r="I2105" s="1" t="s">
        <v>26</v>
      </c>
      <c r="J2105" s="1" t="s">
        <v>1993</v>
      </c>
      <c r="K2105" s="1">
        <v>2</v>
      </c>
      <c r="L2105" s="1"/>
      <c r="M2105" s="1"/>
      <c r="N2105" s="1">
        <v>540</v>
      </c>
      <c r="O2105" s="1">
        <v>60</v>
      </c>
      <c r="P2105" s="2">
        <v>45592</v>
      </c>
      <c r="Q2105" s="1"/>
    </row>
    <row r="2106" spans="1:17" x14ac:dyDescent="0.35">
      <c r="A2106" s="1" t="s">
        <v>2192</v>
      </c>
      <c r="B2106" s="1" t="s">
        <v>56</v>
      </c>
      <c r="C2106" s="1" t="s">
        <v>57</v>
      </c>
      <c r="D2106" s="1" t="s">
        <v>58</v>
      </c>
      <c r="E2106" s="1" t="s">
        <v>54</v>
      </c>
      <c r="F2106" s="1" t="s">
        <v>127</v>
      </c>
      <c r="G2106" s="1" t="s">
        <v>39</v>
      </c>
      <c r="H2106" s="2">
        <v>45426</v>
      </c>
      <c r="I2106" s="1" t="s">
        <v>66</v>
      </c>
      <c r="J2106" s="1" t="s">
        <v>1993</v>
      </c>
      <c r="K2106" s="1">
        <v>2</v>
      </c>
      <c r="L2106" s="1"/>
      <c r="M2106" s="1"/>
      <c r="N2106" s="1">
        <v>751</v>
      </c>
      <c r="O2106" s="1">
        <v>40</v>
      </c>
      <c r="P2106" s="2">
        <v>45659</v>
      </c>
      <c r="Q2106" s="1"/>
    </row>
    <row r="2107" spans="1:17" x14ac:dyDescent="0.35">
      <c r="A2107" s="1" t="s">
        <v>2193</v>
      </c>
      <c r="B2107" s="1" t="s">
        <v>41</v>
      </c>
      <c r="C2107" s="1" t="s">
        <v>42</v>
      </c>
      <c r="D2107" s="1" t="s">
        <v>43</v>
      </c>
      <c r="E2107" s="1" t="s">
        <v>44</v>
      </c>
      <c r="F2107" s="1" t="s">
        <v>127</v>
      </c>
      <c r="G2107" s="1" t="s">
        <v>85</v>
      </c>
      <c r="H2107" s="2">
        <v>45431</v>
      </c>
      <c r="I2107" s="1" t="s">
        <v>26</v>
      </c>
      <c r="J2107" s="1" t="s">
        <v>1993</v>
      </c>
      <c r="K2107" s="1">
        <v>2</v>
      </c>
      <c r="L2107" s="1"/>
      <c r="M2107" s="1"/>
      <c r="N2107" s="1">
        <v>316</v>
      </c>
      <c r="O2107" s="1">
        <v>50</v>
      </c>
      <c r="P2107" s="2">
        <v>45732</v>
      </c>
      <c r="Q2107" s="1"/>
    </row>
    <row r="2108" spans="1:17" x14ac:dyDescent="0.35">
      <c r="A2108" s="1" t="s">
        <v>2194</v>
      </c>
      <c r="B2108" s="1" t="s">
        <v>20</v>
      </c>
      <c r="C2108" s="1" t="s">
        <v>21</v>
      </c>
      <c r="D2108" s="1" t="s">
        <v>22</v>
      </c>
      <c r="E2108" s="1" t="s">
        <v>38</v>
      </c>
      <c r="F2108" s="1" t="s">
        <v>127</v>
      </c>
      <c r="G2108" s="1" t="s">
        <v>48</v>
      </c>
      <c r="H2108" s="2">
        <v>45342</v>
      </c>
      <c r="I2108" s="1" t="s">
        <v>26</v>
      </c>
      <c r="J2108" s="1" t="s">
        <v>1993</v>
      </c>
      <c r="K2108" s="1">
        <v>2</v>
      </c>
      <c r="L2108" s="1"/>
      <c r="M2108" s="1"/>
      <c r="N2108" s="1">
        <v>1185</v>
      </c>
      <c r="O2108" s="1">
        <v>20</v>
      </c>
      <c r="P2108" s="2">
        <v>45435</v>
      </c>
      <c r="Q2108" s="1"/>
    </row>
    <row r="2109" spans="1:17" x14ac:dyDescent="0.35">
      <c r="A2109" s="1" t="s">
        <v>2195</v>
      </c>
      <c r="B2109" s="1" t="s">
        <v>35</v>
      </c>
      <c r="C2109" s="1" t="s">
        <v>36</v>
      </c>
      <c r="D2109" s="1" t="s">
        <v>37</v>
      </c>
      <c r="E2109" s="1" t="s">
        <v>54</v>
      </c>
      <c r="F2109" s="1" t="s">
        <v>127</v>
      </c>
      <c r="G2109" s="1" t="s">
        <v>25</v>
      </c>
      <c r="H2109" s="2">
        <v>45392</v>
      </c>
      <c r="I2109" s="1" t="s">
        <v>26</v>
      </c>
      <c r="J2109" s="1" t="s">
        <v>1993</v>
      </c>
      <c r="K2109" s="1">
        <v>2</v>
      </c>
      <c r="L2109" s="1"/>
      <c r="M2109" s="1"/>
      <c r="N2109" s="1">
        <v>927</v>
      </c>
      <c r="O2109" s="1">
        <v>40</v>
      </c>
      <c r="P2109" s="2">
        <v>45560</v>
      </c>
      <c r="Q2109" s="1"/>
    </row>
    <row r="2110" spans="1:17" x14ac:dyDescent="0.35">
      <c r="A2110" s="1" t="s">
        <v>2196</v>
      </c>
      <c r="B2110" s="1" t="s">
        <v>56</v>
      </c>
      <c r="C2110" s="1" t="s">
        <v>57</v>
      </c>
      <c r="D2110" s="1" t="s">
        <v>58</v>
      </c>
      <c r="E2110" s="1" t="s">
        <v>54</v>
      </c>
      <c r="F2110" s="1" t="s">
        <v>127</v>
      </c>
      <c r="G2110" s="1" t="s">
        <v>33</v>
      </c>
      <c r="H2110" s="2">
        <v>45428</v>
      </c>
      <c r="I2110" s="1" t="s">
        <v>26</v>
      </c>
      <c r="J2110" s="1" t="s">
        <v>1993</v>
      </c>
      <c r="K2110" s="1">
        <v>2</v>
      </c>
      <c r="L2110" s="1"/>
      <c r="M2110" s="1"/>
      <c r="N2110" s="1">
        <v>1175</v>
      </c>
      <c r="O2110" s="1">
        <v>50</v>
      </c>
      <c r="P2110" s="2">
        <v>45726</v>
      </c>
      <c r="Q2110" s="1"/>
    </row>
    <row r="2111" spans="1:17" x14ac:dyDescent="0.35">
      <c r="A2111" s="1" t="s">
        <v>2197</v>
      </c>
      <c r="B2111" s="1" t="s">
        <v>56</v>
      </c>
      <c r="C2111" s="1" t="s">
        <v>57</v>
      </c>
      <c r="D2111" s="1" t="s">
        <v>58</v>
      </c>
      <c r="E2111" s="1" t="s">
        <v>38</v>
      </c>
      <c r="F2111" s="1" t="s">
        <v>127</v>
      </c>
      <c r="G2111" s="1" t="s">
        <v>59</v>
      </c>
      <c r="H2111" s="2">
        <v>45295</v>
      </c>
      <c r="I2111" s="1" t="s">
        <v>66</v>
      </c>
      <c r="J2111" s="1" t="s">
        <v>1993</v>
      </c>
      <c r="K2111" s="1">
        <v>2</v>
      </c>
      <c r="L2111" s="1"/>
      <c r="M2111" s="1"/>
      <c r="N2111" s="1">
        <v>309</v>
      </c>
      <c r="O2111" s="1">
        <v>60</v>
      </c>
      <c r="P2111" s="2">
        <v>45629</v>
      </c>
      <c r="Q2111" s="1"/>
    </row>
    <row r="2112" spans="1:17" x14ac:dyDescent="0.35">
      <c r="A2112" s="1" t="s">
        <v>2198</v>
      </c>
      <c r="B2112" s="1" t="s">
        <v>35</v>
      </c>
      <c r="C2112" s="1" t="s">
        <v>36</v>
      </c>
      <c r="D2112" s="1" t="s">
        <v>37</v>
      </c>
      <c r="E2112" s="1" t="s">
        <v>23</v>
      </c>
      <c r="F2112" s="1" t="s">
        <v>127</v>
      </c>
      <c r="G2112" s="1" t="s">
        <v>48</v>
      </c>
      <c r="H2112" s="2">
        <v>45406</v>
      </c>
      <c r="I2112" s="1" t="s">
        <v>26</v>
      </c>
      <c r="J2112" s="1" t="s">
        <v>1993</v>
      </c>
      <c r="K2112" s="1">
        <v>2</v>
      </c>
      <c r="L2112" s="1"/>
      <c r="M2112" s="1"/>
      <c r="N2112" s="1">
        <v>684</v>
      </c>
      <c r="O2112" s="1">
        <v>30</v>
      </c>
      <c r="P2112" s="2">
        <v>45694</v>
      </c>
      <c r="Q2112" s="1"/>
    </row>
    <row r="2113" spans="1:17" x14ac:dyDescent="0.35">
      <c r="A2113" s="1" t="s">
        <v>2199</v>
      </c>
      <c r="B2113" s="1" t="s">
        <v>56</v>
      </c>
      <c r="C2113" s="1" t="s">
        <v>57</v>
      </c>
      <c r="D2113" s="1" t="s">
        <v>58</v>
      </c>
      <c r="E2113" s="1" t="s">
        <v>120</v>
      </c>
      <c r="F2113" s="1" t="s">
        <v>127</v>
      </c>
      <c r="G2113" s="1" t="s">
        <v>87</v>
      </c>
      <c r="H2113" s="2">
        <v>45311</v>
      </c>
      <c r="I2113" s="1" t="s">
        <v>26</v>
      </c>
      <c r="J2113" s="1" t="s">
        <v>1993</v>
      </c>
      <c r="K2113" s="1">
        <v>2</v>
      </c>
      <c r="L2113" s="1"/>
      <c r="M2113" s="1"/>
      <c r="N2113" s="1">
        <v>221</v>
      </c>
      <c r="O2113" s="1">
        <v>20</v>
      </c>
      <c r="P2113" s="2">
        <v>45486</v>
      </c>
      <c r="Q2113" s="1"/>
    </row>
    <row r="2114" spans="1:17" x14ac:dyDescent="0.35">
      <c r="A2114" s="1" t="s">
        <v>2200</v>
      </c>
      <c r="B2114" s="1" t="s">
        <v>61</v>
      </c>
      <c r="C2114" s="1" t="s">
        <v>62</v>
      </c>
      <c r="D2114" s="1" t="s">
        <v>63</v>
      </c>
      <c r="E2114" s="1" t="s">
        <v>38</v>
      </c>
      <c r="F2114" s="1" t="s">
        <v>127</v>
      </c>
      <c r="G2114" s="1" t="s">
        <v>85</v>
      </c>
      <c r="H2114" s="2">
        <v>45402</v>
      </c>
      <c r="I2114" s="1" t="s">
        <v>66</v>
      </c>
      <c r="J2114" s="1" t="s">
        <v>1993</v>
      </c>
      <c r="K2114" s="1">
        <v>2</v>
      </c>
      <c r="L2114" s="1"/>
      <c r="M2114" s="1"/>
      <c r="N2114" s="1">
        <v>856</v>
      </c>
      <c r="O2114" s="1">
        <v>50</v>
      </c>
      <c r="P2114" s="2">
        <v>45694</v>
      </c>
      <c r="Q2114" s="1"/>
    </row>
    <row r="2115" spans="1:17" x14ac:dyDescent="0.35">
      <c r="A2115" s="1" t="s">
        <v>2201</v>
      </c>
      <c r="B2115" s="1" t="s">
        <v>41</v>
      </c>
      <c r="C2115" s="1" t="s">
        <v>42</v>
      </c>
      <c r="D2115" s="1" t="s">
        <v>43</v>
      </c>
      <c r="E2115" s="1" t="s">
        <v>23</v>
      </c>
      <c r="F2115" s="1" t="s">
        <v>127</v>
      </c>
      <c r="G2115" s="1" t="s">
        <v>33</v>
      </c>
      <c r="H2115" s="2">
        <v>45372</v>
      </c>
      <c r="I2115" s="1" t="s">
        <v>26</v>
      </c>
      <c r="J2115" s="1" t="s">
        <v>1993</v>
      </c>
      <c r="K2115" s="1">
        <v>2</v>
      </c>
      <c r="L2115" s="1"/>
      <c r="M2115" s="1"/>
      <c r="N2115" s="1">
        <v>366</v>
      </c>
      <c r="O2115" s="1">
        <v>30</v>
      </c>
      <c r="P2115" s="2">
        <v>45734</v>
      </c>
      <c r="Q2115" s="1"/>
    </row>
    <row r="2116" spans="1:17" x14ac:dyDescent="0.35">
      <c r="A2116" s="1" t="s">
        <v>2202</v>
      </c>
      <c r="B2116" s="1" t="s">
        <v>78</v>
      </c>
      <c r="C2116" s="1" t="s">
        <v>79</v>
      </c>
      <c r="D2116" s="1" t="s">
        <v>80</v>
      </c>
      <c r="E2116" s="1" t="s">
        <v>47</v>
      </c>
      <c r="F2116" s="1" t="s">
        <v>127</v>
      </c>
      <c r="G2116" s="1" t="s">
        <v>25</v>
      </c>
      <c r="H2116" s="2">
        <v>45365</v>
      </c>
      <c r="I2116" s="1" t="s">
        <v>26</v>
      </c>
      <c r="J2116" s="1" t="s">
        <v>1993</v>
      </c>
      <c r="K2116" s="1">
        <v>2</v>
      </c>
      <c r="L2116" s="1"/>
      <c r="M2116" s="1"/>
      <c r="N2116" s="1">
        <v>983</v>
      </c>
      <c r="O2116" s="1">
        <v>60</v>
      </c>
      <c r="P2116" s="2">
        <v>45728</v>
      </c>
      <c r="Q2116" s="1"/>
    </row>
    <row r="2117" spans="1:17" x14ac:dyDescent="0.35">
      <c r="A2117" s="1" t="s">
        <v>2203</v>
      </c>
      <c r="B2117" s="1" t="s">
        <v>78</v>
      </c>
      <c r="C2117" s="1" t="s">
        <v>79</v>
      </c>
      <c r="D2117" s="1" t="s">
        <v>80</v>
      </c>
      <c r="E2117" s="1" t="s">
        <v>76</v>
      </c>
      <c r="F2117" s="1" t="s">
        <v>127</v>
      </c>
      <c r="G2117" s="1" t="s">
        <v>59</v>
      </c>
      <c r="H2117" s="2">
        <v>45359</v>
      </c>
      <c r="I2117" s="1" t="s">
        <v>66</v>
      </c>
      <c r="J2117" s="1" t="s">
        <v>1993</v>
      </c>
      <c r="K2117" s="1">
        <v>2</v>
      </c>
      <c r="L2117" s="1"/>
      <c r="M2117" s="1"/>
      <c r="N2117" s="1">
        <v>1068</v>
      </c>
      <c r="O2117" s="1">
        <v>30</v>
      </c>
      <c r="P2117" s="2">
        <v>45416</v>
      </c>
      <c r="Q2117" s="1"/>
    </row>
    <row r="2118" spans="1:17" x14ac:dyDescent="0.35">
      <c r="A2118" s="1" t="s">
        <v>2204</v>
      </c>
      <c r="B2118" s="1" t="s">
        <v>78</v>
      </c>
      <c r="C2118" s="1" t="s">
        <v>79</v>
      </c>
      <c r="D2118" s="1" t="s">
        <v>80</v>
      </c>
      <c r="E2118" s="1" t="s">
        <v>103</v>
      </c>
      <c r="F2118" s="1" t="s">
        <v>127</v>
      </c>
      <c r="G2118" s="1" t="s">
        <v>85</v>
      </c>
      <c r="H2118" s="2">
        <v>45317</v>
      </c>
      <c r="I2118" s="1" t="s">
        <v>26</v>
      </c>
      <c r="J2118" s="1" t="s">
        <v>1993</v>
      </c>
      <c r="K2118" s="1">
        <v>2</v>
      </c>
      <c r="L2118" s="1"/>
      <c r="M2118" s="1"/>
      <c r="N2118" s="1">
        <v>322</v>
      </c>
      <c r="O2118" s="1">
        <v>40</v>
      </c>
      <c r="P2118" s="2">
        <v>45435</v>
      </c>
      <c r="Q2118" s="1"/>
    </row>
    <row r="2119" spans="1:17" x14ac:dyDescent="0.35">
      <c r="A2119" s="1" t="s">
        <v>2205</v>
      </c>
      <c r="B2119" s="1" t="s">
        <v>35</v>
      </c>
      <c r="C2119" s="1" t="s">
        <v>36</v>
      </c>
      <c r="D2119" s="1" t="s">
        <v>37</v>
      </c>
      <c r="E2119" s="1" t="s">
        <v>38</v>
      </c>
      <c r="F2119" s="1" t="s">
        <v>127</v>
      </c>
      <c r="G2119" s="1" t="s">
        <v>48</v>
      </c>
      <c r="H2119" s="2">
        <v>45328</v>
      </c>
      <c r="I2119" s="1" t="s">
        <v>49</v>
      </c>
      <c r="J2119" s="1" t="s">
        <v>1993</v>
      </c>
      <c r="K2119" s="1">
        <v>2</v>
      </c>
      <c r="L2119" s="1"/>
      <c r="M2119" s="1"/>
      <c r="N2119" s="1">
        <v>242</v>
      </c>
      <c r="O2119" s="1">
        <v>70</v>
      </c>
      <c r="P2119" s="2">
        <v>45475</v>
      </c>
      <c r="Q2119" s="1"/>
    </row>
    <row r="2120" spans="1:17" x14ac:dyDescent="0.35">
      <c r="A2120" s="1" t="s">
        <v>2206</v>
      </c>
      <c r="B2120" s="1" t="s">
        <v>41</v>
      </c>
      <c r="C2120" s="1" t="s">
        <v>42</v>
      </c>
      <c r="D2120" s="1" t="s">
        <v>43</v>
      </c>
      <c r="E2120" s="1" t="s">
        <v>100</v>
      </c>
      <c r="F2120" s="1" t="s">
        <v>127</v>
      </c>
      <c r="G2120" s="1" t="s">
        <v>48</v>
      </c>
      <c r="H2120" s="2">
        <v>45373</v>
      </c>
      <c r="I2120" s="1" t="s">
        <v>26</v>
      </c>
      <c r="J2120" s="1" t="s">
        <v>1993</v>
      </c>
      <c r="K2120" s="1">
        <v>2</v>
      </c>
      <c r="L2120" s="1"/>
      <c r="M2120" s="1"/>
      <c r="N2120" s="1">
        <v>752</v>
      </c>
      <c r="O2120" s="1">
        <v>60</v>
      </c>
      <c r="P2120" s="2">
        <v>45524</v>
      </c>
      <c r="Q2120" s="1"/>
    </row>
    <row r="2121" spans="1:17" x14ac:dyDescent="0.35">
      <c r="A2121" s="1" t="s">
        <v>2207</v>
      </c>
      <c r="B2121" s="1" t="s">
        <v>20</v>
      </c>
      <c r="C2121" s="1" t="s">
        <v>21</v>
      </c>
      <c r="D2121" s="1" t="s">
        <v>22</v>
      </c>
      <c r="E2121" s="1" t="s">
        <v>23</v>
      </c>
      <c r="F2121" s="1" t="s">
        <v>127</v>
      </c>
      <c r="G2121" s="1" t="s">
        <v>48</v>
      </c>
      <c r="H2121" s="2">
        <v>45411</v>
      </c>
      <c r="I2121" s="1" t="s">
        <v>26</v>
      </c>
      <c r="J2121" s="1" t="s">
        <v>1993</v>
      </c>
      <c r="K2121" s="1">
        <v>2</v>
      </c>
      <c r="L2121" s="1"/>
      <c r="M2121" s="1"/>
      <c r="N2121" s="1">
        <v>608</v>
      </c>
      <c r="O2121" s="1">
        <v>70</v>
      </c>
      <c r="P2121" s="2">
        <v>45651</v>
      </c>
      <c r="Q2121" s="1"/>
    </row>
    <row r="2122" spans="1:17" x14ac:dyDescent="0.35">
      <c r="A2122" s="1" t="s">
        <v>2208</v>
      </c>
      <c r="B2122" s="1" t="s">
        <v>35</v>
      </c>
      <c r="C2122" s="1" t="s">
        <v>36</v>
      </c>
      <c r="D2122" s="1" t="s">
        <v>37</v>
      </c>
      <c r="E2122" s="1" t="s">
        <v>54</v>
      </c>
      <c r="F2122" s="1" t="s">
        <v>127</v>
      </c>
      <c r="G2122" s="1" t="s">
        <v>48</v>
      </c>
      <c r="H2122" s="2">
        <v>45427</v>
      </c>
      <c r="I2122" s="1" t="s">
        <v>26</v>
      </c>
      <c r="J2122" s="1" t="s">
        <v>1993</v>
      </c>
      <c r="K2122" s="1">
        <v>2</v>
      </c>
      <c r="L2122" s="1"/>
      <c r="M2122" s="1"/>
      <c r="N2122" s="1">
        <v>571</v>
      </c>
      <c r="O2122" s="1">
        <v>40</v>
      </c>
      <c r="P2122" s="2">
        <v>45471</v>
      </c>
      <c r="Q2122" s="1"/>
    </row>
    <row r="2123" spans="1:17" x14ac:dyDescent="0.35">
      <c r="A2123" s="1" t="s">
        <v>2209</v>
      </c>
      <c r="B2123" s="1" t="s">
        <v>71</v>
      </c>
      <c r="C2123" s="1" t="s">
        <v>72</v>
      </c>
      <c r="D2123" s="1" t="s">
        <v>73</v>
      </c>
      <c r="E2123" s="1" t="s">
        <v>54</v>
      </c>
      <c r="F2123" s="1" t="s">
        <v>127</v>
      </c>
      <c r="G2123" s="1" t="s">
        <v>74</v>
      </c>
      <c r="H2123" s="2">
        <v>45349</v>
      </c>
      <c r="I2123" s="1" t="s">
        <v>66</v>
      </c>
      <c r="J2123" s="1" t="s">
        <v>1993</v>
      </c>
      <c r="K2123" s="1">
        <v>2</v>
      </c>
      <c r="L2123" s="1"/>
      <c r="M2123" s="1"/>
      <c r="N2123" s="1">
        <v>970</v>
      </c>
      <c r="O2123" s="1">
        <v>30</v>
      </c>
      <c r="P2123" s="2">
        <v>45506</v>
      </c>
      <c r="Q2123" s="1"/>
    </row>
    <row r="2124" spans="1:17" x14ac:dyDescent="0.35">
      <c r="A2124" s="1" t="s">
        <v>2210</v>
      </c>
      <c r="B2124" s="1" t="s">
        <v>29</v>
      </c>
      <c r="C2124" s="1" t="s">
        <v>30</v>
      </c>
      <c r="D2124" s="1" t="s">
        <v>31</v>
      </c>
      <c r="E2124" s="1" t="s">
        <v>47</v>
      </c>
      <c r="F2124" s="1" t="s">
        <v>127</v>
      </c>
      <c r="G2124" s="1" t="s">
        <v>33</v>
      </c>
      <c r="H2124" s="2">
        <v>45441</v>
      </c>
      <c r="I2124" s="1" t="s">
        <v>49</v>
      </c>
      <c r="J2124" s="1" t="s">
        <v>1993</v>
      </c>
      <c r="K2124" s="1">
        <v>2</v>
      </c>
      <c r="L2124" s="1"/>
      <c r="M2124" s="1"/>
      <c r="N2124" s="1">
        <v>351</v>
      </c>
      <c r="O2124" s="1">
        <v>80</v>
      </c>
      <c r="P2124" s="2">
        <v>45603</v>
      </c>
      <c r="Q2124" s="1"/>
    </row>
    <row r="2125" spans="1:17" x14ac:dyDescent="0.35">
      <c r="A2125" s="1" t="s">
        <v>2211</v>
      </c>
      <c r="B2125" s="1" t="s">
        <v>35</v>
      </c>
      <c r="C2125" s="1" t="s">
        <v>36</v>
      </c>
      <c r="D2125" s="1" t="s">
        <v>37</v>
      </c>
      <c r="E2125" s="1" t="s">
        <v>76</v>
      </c>
      <c r="F2125" s="1" t="s">
        <v>127</v>
      </c>
      <c r="G2125" s="1" t="s">
        <v>48</v>
      </c>
      <c r="H2125" s="2">
        <v>45332</v>
      </c>
      <c r="I2125" s="1" t="s">
        <v>49</v>
      </c>
      <c r="J2125" s="1" t="s">
        <v>1993</v>
      </c>
      <c r="K2125" s="1">
        <v>2</v>
      </c>
      <c r="L2125" s="1"/>
      <c r="M2125" s="1"/>
      <c r="N2125" s="1">
        <v>1029</v>
      </c>
      <c r="O2125" s="1">
        <v>40</v>
      </c>
      <c r="P2125" s="2">
        <v>45446</v>
      </c>
      <c r="Q2125" s="1"/>
    </row>
    <row r="2126" spans="1:17" x14ac:dyDescent="0.35">
      <c r="A2126" s="1" t="s">
        <v>2212</v>
      </c>
      <c r="B2126" s="1" t="s">
        <v>61</v>
      </c>
      <c r="C2126" s="1" t="s">
        <v>62</v>
      </c>
      <c r="D2126" s="1" t="s">
        <v>63</v>
      </c>
      <c r="E2126" s="1" t="s">
        <v>68</v>
      </c>
      <c r="F2126" s="1" t="s">
        <v>127</v>
      </c>
      <c r="G2126" s="1" t="s">
        <v>87</v>
      </c>
      <c r="H2126" s="2">
        <v>45382</v>
      </c>
      <c r="I2126" s="1" t="s">
        <v>49</v>
      </c>
      <c r="J2126" s="1" t="s">
        <v>1993</v>
      </c>
      <c r="K2126" s="1">
        <v>2</v>
      </c>
      <c r="L2126" s="1"/>
      <c r="M2126" s="1"/>
      <c r="N2126" s="1">
        <v>866</v>
      </c>
      <c r="O2126" s="1">
        <v>30</v>
      </c>
      <c r="P2126" s="2">
        <v>45643</v>
      </c>
      <c r="Q2126" s="1"/>
    </row>
    <row r="2127" spans="1:17" x14ac:dyDescent="0.35">
      <c r="A2127" s="1" t="s">
        <v>2213</v>
      </c>
      <c r="B2127" s="1" t="s">
        <v>71</v>
      </c>
      <c r="C2127" s="1" t="s">
        <v>72</v>
      </c>
      <c r="D2127" s="1" t="s">
        <v>73</v>
      </c>
      <c r="E2127" s="1" t="s">
        <v>76</v>
      </c>
      <c r="F2127" s="1" t="s">
        <v>127</v>
      </c>
      <c r="G2127" s="1" t="s">
        <v>59</v>
      </c>
      <c r="H2127" s="2">
        <v>45374</v>
      </c>
      <c r="I2127" s="1" t="s">
        <v>66</v>
      </c>
      <c r="J2127" s="1" t="s">
        <v>1993</v>
      </c>
      <c r="K2127" s="1">
        <v>2</v>
      </c>
      <c r="L2127" s="1"/>
      <c r="M2127" s="1"/>
      <c r="N2127" s="1">
        <v>478</v>
      </c>
      <c r="O2127" s="1">
        <v>30</v>
      </c>
      <c r="P2127" s="2">
        <v>45447</v>
      </c>
      <c r="Q2127" s="1"/>
    </row>
    <row r="2128" spans="1:17" x14ac:dyDescent="0.35">
      <c r="A2128" s="1" t="s">
        <v>2214</v>
      </c>
      <c r="B2128" s="1" t="s">
        <v>56</v>
      </c>
      <c r="C2128" s="1" t="s">
        <v>57</v>
      </c>
      <c r="D2128" s="1" t="s">
        <v>58</v>
      </c>
      <c r="E2128" s="1" t="s">
        <v>54</v>
      </c>
      <c r="F2128" s="1" t="s">
        <v>127</v>
      </c>
      <c r="G2128" s="1" t="s">
        <v>48</v>
      </c>
      <c r="H2128" s="2">
        <v>45379</v>
      </c>
      <c r="I2128" s="1" t="s">
        <v>26</v>
      </c>
      <c r="J2128" s="1" t="s">
        <v>1993</v>
      </c>
      <c r="K2128" s="1">
        <v>2</v>
      </c>
      <c r="L2128" s="1"/>
      <c r="M2128" s="1"/>
      <c r="N2128" s="1">
        <v>936</v>
      </c>
      <c r="O2128" s="1">
        <v>30</v>
      </c>
      <c r="P2128" s="2">
        <v>45487</v>
      </c>
      <c r="Q2128" s="1"/>
    </row>
    <row r="2129" spans="1:17" x14ac:dyDescent="0.35">
      <c r="A2129" s="1" t="s">
        <v>2215</v>
      </c>
      <c r="B2129" s="1" t="s">
        <v>41</v>
      </c>
      <c r="C2129" s="1" t="s">
        <v>42</v>
      </c>
      <c r="D2129" s="1" t="s">
        <v>43</v>
      </c>
      <c r="E2129" s="1" t="s">
        <v>103</v>
      </c>
      <c r="F2129" s="1" t="s">
        <v>127</v>
      </c>
      <c r="G2129" s="1" t="s">
        <v>48</v>
      </c>
      <c r="H2129" s="2">
        <v>45296</v>
      </c>
      <c r="I2129" s="1" t="s">
        <v>26</v>
      </c>
      <c r="J2129" s="1" t="s">
        <v>1993</v>
      </c>
      <c r="K2129" s="1">
        <v>2</v>
      </c>
      <c r="L2129" s="1"/>
      <c r="M2129" s="1"/>
      <c r="N2129" s="1">
        <v>280</v>
      </c>
      <c r="O2129" s="1">
        <v>80</v>
      </c>
      <c r="P2129" s="2">
        <v>45394</v>
      </c>
      <c r="Q2129" s="1"/>
    </row>
    <row r="2130" spans="1:17" x14ac:dyDescent="0.35">
      <c r="A2130" s="1" t="s">
        <v>2216</v>
      </c>
      <c r="B2130" s="1" t="s">
        <v>56</v>
      </c>
      <c r="C2130" s="1" t="s">
        <v>57</v>
      </c>
      <c r="D2130" s="1" t="s">
        <v>58</v>
      </c>
      <c r="E2130" s="1" t="s">
        <v>44</v>
      </c>
      <c r="F2130" s="1" t="s">
        <v>127</v>
      </c>
      <c r="G2130" s="1" t="s">
        <v>59</v>
      </c>
      <c r="H2130" s="2">
        <v>45318</v>
      </c>
      <c r="I2130" s="1" t="s">
        <v>26</v>
      </c>
      <c r="J2130" s="1" t="s">
        <v>1993</v>
      </c>
      <c r="K2130" s="1">
        <v>2</v>
      </c>
      <c r="L2130" s="1"/>
      <c r="M2130" s="1"/>
      <c r="N2130" s="1">
        <v>398</v>
      </c>
      <c r="O2130" s="1">
        <v>50</v>
      </c>
      <c r="P2130" s="2">
        <v>45618</v>
      </c>
      <c r="Q2130" s="1"/>
    </row>
    <row r="2131" spans="1:17" x14ac:dyDescent="0.35">
      <c r="A2131" s="1" t="s">
        <v>2217</v>
      </c>
      <c r="B2131" s="1" t="s">
        <v>41</v>
      </c>
      <c r="C2131" s="1" t="s">
        <v>42</v>
      </c>
      <c r="D2131" s="1" t="s">
        <v>43</v>
      </c>
      <c r="E2131" s="1" t="s">
        <v>103</v>
      </c>
      <c r="F2131" s="1" t="s">
        <v>127</v>
      </c>
      <c r="G2131" s="1" t="s">
        <v>25</v>
      </c>
      <c r="H2131" s="2">
        <v>45400</v>
      </c>
      <c r="I2131" s="1" t="s">
        <v>26</v>
      </c>
      <c r="J2131" s="1" t="s">
        <v>1993</v>
      </c>
      <c r="K2131" s="1">
        <v>2</v>
      </c>
      <c r="L2131" s="1"/>
      <c r="M2131" s="1"/>
      <c r="N2131" s="1">
        <v>931</v>
      </c>
      <c r="O2131" s="1">
        <v>70</v>
      </c>
      <c r="P2131" s="2">
        <v>45571</v>
      </c>
      <c r="Q2131" s="1"/>
    </row>
    <row r="2132" spans="1:17" x14ac:dyDescent="0.35">
      <c r="A2132" s="1" t="s">
        <v>2218</v>
      </c>
      <c r="B2132" s="1" t="s">
        <v>61</v>
      </c>
      <c r="C2132" s="1" t="s">
        <v>62</v>
      </c>
      <c r="D2132" s="1" t="s">
        <v>63</v>
      </c>
      <c r="E2132" s="1" t="s">
        <v>64</v>
      </c>
      <c r="F2132" s="1" t="s">
        <v>127</v>
      </c>
      <c r="G2132" s="1" t="s">
        <v>25</v>
      </c>
      <c r="H2132" s="2">
        <v>45344</v>
      </c>
      <c r="I2132" s="1" t="s">
        <v>26</v>
      </c>
      <c r="J2132" s="1" t="s">
        <v>1993</v>
      </c>
      <c r="K2132" s="1">
        <v>2</v>
      </c>
      <c r="L2132" s="1"/>
      <c r="M2132" s="1"/>
      <c r="N2132" s="1">
        <v>807</v>
      </c>
      <c r="O2132" s="1">
        <v>40</v>
      </c>
      <c r="P2132" s="2">
        <v>45657</v>
      </c>
      <c r="Q2132" s="1"/>
    </row>
    <row r="2133" spans="1:17" x14ac:dyDescent="0.35">
      <c r="A2133" s="1" t="s">
        <v>2219</v>
      </c>
      <c r="B2133" s="1" t="s">
        <v>41</v>
      </c>
      <c r="C2133" s="1" t="s">
        <v>42</v>
      </c>
      <c r="D2133" s="1" t="s">
        <v>43</v>
      </c>
      <c r="E2133" s="1" t="s">
        <v>124</v>
      </c>
      <c r="F2133" s="1" t="s">
        <v>127</v>
      </c>
      <c r="G2133" s="1" t="s">
        <v>59</v>
      </c>
      <c r="H2133" s="2">
        <v>45376</v>
      </c>
      <c r="I2133" s="1" t="s">
        <v>26</v>
      </c>
      <c r="J2133" s="1" t="s">
        <v>1993</v>
      </c>
      <c r="K2133" s="1">
        <v>2</v>
      </c>
      <c r="L2133" s="1"/>
      <c r="M2133" s="1"/>
      <c r="N2133" s="1">
        <v>262</v>
      </c>
      <c r="O2133" s="1">
        <v>20</v>
      </c>
      <c r="P2133" s="2">
        <v>45531</v>
      </c>
      <c r="Q2133" s="1"/>
    </row>
    <row r="2134" spans="1:17" x14ac:dyDescent="0.35">
      <c r="A2134" s="1" t="s">
        <v>2220</v>
      </c>
      <c r="B2134" s="1" t="s">
        <v>71</v>
      </c>
      <c r="C2134" s="1" t="s">
        <v>72</v>
      </c>
      <c r="D2134" s="1" t="s">
        <v>73</v>
      </c>
      <c r="E2134" s="1" t="s">
        <v>120</v>
      </c>
      <c r="F2134" s="1" t="s">
        <v>127</v>
      </c>
      <c r="G2134" s="1" t="s">
        <v>59</v>
      </c>
      <c r="H2134" s="2">
        <v>45293</v>
      </c>
      <c r="I2134" s="1" t="s">
        <v>66</v>
      </c>
      <c r="J2134" s="1" t="s">
        <v>1993</v>
      </c>
      <c r="K2134" s="1">
        <v>2</v>
      </c>
      <c r="L2134" s="1"/>
      <c r="M2134" s="1"/>
      <c r="N2134" s="1">
        <v>710</v>
      </c>
      <c r="O2134" s="1">
        <v>40</v>
      </c>
      <c r="P2134" s="2">
        <v>45595</v>
      </c>
      <c r="Q2134" s="1"/>
    </row>
    <row r="2135" spans="1:17" x14ac:dyDescent="0.35">
      <c r="A2135" s="1" t="s">
        <v>2221</v>
      </c>
      <c r="B2135" s="1" t="s">
        <v>78</v>
      </c>
      <c r="C2135" s="1" t="s">
        <v>79</v>
      </c>
      <c r="D2135" s="1" t="s">
        <v>80</v>
      </c>
      <c r="E2135" s="1" t="s">
        <v>100</v>
      </c>
      <c r="F2135" s="1" t="s">
        <v>127</v>
      </c>
      <c r="G2135" s="1" t="s">
        <v>59</v>
      </c>
      <c r="H2135" s="2">
        <v>45416</v>
      </c>
      <c r="I2135" s="1" t="s">
        <v>26</v>
      </c>
      <c r="J2135" s="1" t="s">
        <v>1993</v>
      </c>
      <c r="K2135" s="1">
        <v>2</v>
      </c>
      <c r="L2135" s="1"/>
      <c r="M2135" s="1"/>
      <c r="N2135" s="1">
        <v>853</v>
      </c>
      <c r="O2135" s="1">
        <v>60</v>
      </c>
      <c r="P2135" s="2">
        <v>45683</v>
      </c>
      <c r="Q2135" s="1"/>
    </row>
    <row r="2136" spans="1:17" x14ac:dyDescent="0.35">
      <c r="A2136" s="1" t="s">
        <v>2222</v>
      </c>
      <c r="B2136" s="1" t="s">
        <v>61</v>
      </c>
      <c r="C2136" s="1" t="s">
        <v>62</v>
      </c>
      <c r="D2136" s="1" t="s">
        <v>63</v>
      </c>
      <c r="E2136" s="1" t="s">
        <v>38</v>
      </c>
      <c r="F2136" s="1" t="s">
        <v>127</v>
      </c>
      <c r="G2136" s="1" t="s">
        <v>48</v>
      </c>
      <c r="H2136" s="2">
        <v>45353</v>
      </c>
      <c r="I2136" s="1" t="s">
        <v>26</v>
      </c>
      <c r="J2136" s="1" t="s">
        <v>1993</v>
      </c>
      <c r="K2136" s="1">
        <v>2</v>
      </c>
      <c r="L2136" s="1"/>
      <c r="M2136" s="1"/>
      <c r="N2136" s="1">
        <v>345</v>
      </c>
      <c r="O2136" s="1">
        <v>70</v>
      </c>
      <c r="P2136" s="2">
        <v>45403</v>
      </c>
      <c r="Q2136" s="1"/>
    </row>
    <row r="2137" spans="1:17" x14ac:dyDescent="0.35">
      <c r="A2137" s="1" t="s">
        <v>2223</v>
      </c>
      <c r="B2137" s="1" t="s">
        <v>41</v>
      </c>
      <c r="C2137" s="1" t="s">
        <v>42</v>
      </c>
      <c r="D2137" s="1" t="s">
        <v>43</v>
      </c>
      <c r="E2137" s="1" t="s">
        <v>32</v>
      </c>
      <c r="F2137" s="1" t="s">
        <v>127</v>
      </c>
      <c r="G2137" s="1" t="s">
        <v>85</v>
      </c>
      <c r="H2137" s="2">
        <v>45372</v>
      </c>
      <c r="I2137" s="1" t="s">
        <v>49</v>
      </c>
      <c r="J2137" s="1" t="s">
        <v>1993</v>
      </c>
      <c r="K2137" s="1">
        <v>2</v>
      </c>
      <c r="L2137" s="1"/>
      <c r="M2137" s="1"/>
      <c r="N2137" s="1">
        <v>263</v>
      </c>
      <c r="O2137" s="1">
        <v>20</v>
      </c>
      <c r="P2137" s="2">
        <v>45428</v>
      </c>
      <c r="Q2137" s="1"/>
    </row>
    <row r="2138" spans="1:17" x14ac:dyDescent="0.35">
      <c r="A2138" s="1" t="s">
        <v>2224</v>
      </c>
      <c r="B2138" s="1" t="s">
        <v>78</v>
      </c>
      <c r="C2138" s="1" t="s">
        <v>79</v>
      </c>
      <c r="D2138" s="1" t="s">
        <v>80</v>
      </c>
      <c r="E2138" s="1" t="s">
        <v>32</v>
      </c>
      <c r="F2138" s="1" t="s">
        <v>127</v>
      </c>
      <c r="G2138" s="1" t="s">
        <v>59</v>
      </c>
      <c r="H2138" s="2">
        <v>45390</v>
      </c>
      <c r="I2138" s="1" t="s">
        <v>26</v>
      </c>
      <c r="J2138" s="1" t="s">
        <v>1993</v>
      </c>
      <c r="K2138" s="1">
        <v>2</v>
      </c>
      <c r="L2138" s="1"/>
      <c r="M2138" s="1"/>
      <c r="N2138" s="1">
        <v>461</v>
      </c>
      <c r="O2138" s="1">
        <v>60</v>
      </c>
      <c r="P2138" s="2">
        <v>45517</v>
      </c>
      <c r="Q2138" s="1"/>
    </row>
    <row r="2139" spans="1:17" x14ac:dyDescent="0.35">
      <c r="A2139" s="1" t="s">
        <v>2225</v>
      </c>
      <c r="B2139" s="1" t="s">
        <v>78</v>
      </c>
      <c r="C2139" s="1" t="s">
        <v>79</v>
      </c>
      <c r="D2139" s="1" t="s">
        <v>80</v>
      </c>
      <c r="E2139" s="1" t="s">
        <v>124</v>
      </c>
      <c r="F2139" s="1" t="s">
        <v>127</v>
      </c>
      <c r="G2139" s="1" t="s">
        <v>48</v>
      </c>
      <c r="H2139" s="2">
        <v>45335</v>
      </c>
      <c r="I2139" s="1" t="s">
        <v>26</v>
      </c>
      <c r="J2139" s="1" t="s">
        <v>1993</v>
      </c>
      <c r="K2139" s="1">
        <v>2</v>
      </c>
      <c r="L2139" s="1"/>
      <c r="M2139" s="1"/>
      <c r="N2139" s="1">
        <v>1082</v>
      </c>
      <c r="O2139" s="1">
        <v>80</v>
      </c>
      <c r="P2139" s="2">
        <v>45659</v>
      </c>
      <c r="Q2139" s="1"/>
    </row>
    <row r="2140" spans="1:17" x14ac:dyDescent="0.35">
      <c r="A2140" s="1" t="s">
        <v>2226</v>
      </c>
      <c r="B2140" s="1" t="s">
        <v>56</v>
      </c>
      <c r="C2140" s="1" t="s">
        <v>57</v>
      </c>
      <c r="D2140" s="1" t="s">
        <v>58</v>
      </c>
      <c r="E2140" s="1" t="s">
        <v>44</v>
      </c>
      <c r="F2140" s="1" t="s">
        <v>127</v>
      </c>
      <c r="G2140" s="1" t="s">
        <v>25</v>
      </c>
      <c r="H2140" s="2">
        <v>45317</v>
      </c>
      <c r="I2140" s="1" t="s">
        <v>26</v>
      </c>
      <c r="J2140" s="1" t="s">
        <v>1993</v>
      </c>
      <c r="K2140" s="1">
        <v>2</v>
      </c>
      <c r="L2140" s="1"/>
      <c r="M2140" s="1"/>
      <c r="N2140" s="1">
        <v>1145</v>
      </c>
      <c r="O2140" s="1">
        <v>60</v>
      </c>
      <c r="P2140" s="2">
        <v>45631</v>
      </c>
      <c r="Q2140" s="1"/>
    </row>
    <row r="2141" spans="1:17" x14ac:dyDescent="0.35">
      <c r="A2141" s="1" t="s">
        <v>2227</v>
      </c>
      <c r="B2141" s="1" t="s">
        <v>71</v>
      </c>
      <c r="C2141" s="1" t="s">
        <v>72</v>
      </c>
      <c r="D2141" s="1" t="s">
        <v>73</v>
      </c>
      <c r="E2141" s="1" t="s">
        <v>38</v>
      </c>
      <c r="F2141" s="1" t="s">
        <v>127</v>
      </c>
      <c r="G2141" s="1" t="s">
        <v>33</v>
      </c>
      <c r="H2141" s="2">
        <v>45373</v>
      </c>
      <c r="I2141" s="1" t="s">
        <v>26</v>
      </c>
      <c r="J2141" s="1" t="s">
        <v>1993</v>
      </c>
      <c r="K2141" s="1">
        <v>2</v>
      </c>
      <c r="L2141" s="1"/>
      <c r="M2141" s="1"/>
      <c r="N2141" s="1">
        <v>300</v>
      </c>
      <c r="O2141" s="1">
        <v>20</v>
      </c>
      <c r="P2141" s="2">
        <v>45427</v>
      </c>
      <c r="Q2141" s="1"/>
    </row>
    <row r="2142" spans="1:17" x14ac:dyDescent="0.35">
      <c r="A2142" s="1" t="s">
        <v>2228</v>
      </c>
      <c r="B2142" s="1" t="s">
        <v>41</v>
      </c>
      <c r="C2142" s="1" t="s">
        <v>42</v>
      </c>
      <c r="D2142" s="1" t="s">
        <v>43</v>
      </c>
      <c r="E2142" s="1" t="s">
        <v>47</v>
      </c>
      <c r="F2142" s="1" t="s">
        <v>127</v>
      </c>
      <c r="G2142" s="1" t="s">
        <v>87</v>
      </c>
      <c r="H2142" s="2">
        <v>45392</v>
      </c>
      <c r="I2142" s="1" t="s">
        <v>66</v>
      </c>
      <c r="J2142" s="1" t="s">
        <v>1993</v>
      </c>
      <c r="K2142" s="1">
        <v>2</v>
      </c>
      <c r="L2142" s="1"/>
      <c r="M2142" s="1"/>
      <c r="N2142" s="1">
        <v>497</v>
      </c>
      <c r="O2142" s="1">
        <v>80</v>
      </c>
      <c r="P2142" s="2">
        <v>45694</v>
      </c>
      <c r="Q2142" s="1"/>
    </row>
    <row r="2143" spans="1:17" x14ac:dyDescent="0.35">
      <c r="A2143" s="1" t="s">
        <v>2229</v>
      </c>
      <c r="B2143" s="1" t="s">
        <v>78</v>
      </c>
      <c r="C2143" s="1" t="s">
        <v>79</v>
      </c>
      <c r="D2143" s="1" t="s">
        <v>80</v>
      </c>
      <c r="E2143" s="1" t="s">
        <v>47</v>
      </c>
      <c r="F2143" s="1" t="s">
        <v>127</v>
      </c>
      <c r="G2143" s="1" t="s">
        <v>33</v>
      </c>
      <c r="H2143" s="2">
        <v>45348</v>
      </c>
      <c r="I2143" s="1" t="s">
        <v>66</v>
      </c>
      <c r="J2143" s="1" t="s">
        <v>1993</v>
      </c>
      <c r="K2143" s="1">
        <v>2</v>
      </c>
      <c r="L2143" s="1"/>
      <c r="M2143" s="1"/>
      <c r="N2143" s="1">
        <v>423</v>
      </c>
      <c r="O2143" s="1">
        <v>10</v>
      </c>
      <c r="P2143" s="2">
        <v>45378</v>
      </c>
      <c r="Q2143" s="1"/>
    </row>
    <row r="2144" spans="1:17" x14ac:dyDescent="0.35">
      <c r="A2144" s="1" t="s">
        <v>2230</v>
      </c>
      <c r="B2144" s="1" t="s">
        <v>71</v>
      </c>
      <c r="C2144" s="1" t="s">
        <v>72</v>
      </c>
      <c r="D2144" s="1" t="s">
        <v>73</v>
      </c>
      <c r="E2144" s="1" t="s">
        <v>64</v>
      </c>
      <c r="F2144" s="1" t="s">
        <v>127</v>
      </c>
      <c r="G2144" s="1" t="s">
        <v>48</v>
      </c>
      <c r="H2144" s="2">
        <v>45410</v>
      </c>
      <c r="I2144" s="1" t="s">
        <v>26</v>
      </c>
      <c r="J2144" s="1" t="s">
        <v>1993</v>
      </c>
      <c r="K2144" s="1">
        <v>2</v>
      </c>
      <c r="L2144" s="1"/>
      <c r="M2144" s="1"/>
      <c r="N2144" s="1">
        <v>1077</v>
      </c>
      <c r="O2144" s="1">
        <v>20</v>
      </c>
      <c r="P2144" s="2">
        <v>45681</v>
      </c>
      <c r="Q2144" s="1"/>
    </row>
    <row r="2145" spans="1:17" x14ac:dyDescent="0.35">
      <c r="A2145" s="1" t="s">
        <v>2231</v>
      </c>
      <c r="B2145" s="1" t="s">
        <v>51</v>
      </c>
      <c r="C2145" s="1" t="s">
        <v>52</v>
      </c>
      <c r="D2145" s="1" t="s">
        <v>53</v>
      </c>
      <c r="E2145" s="1" t="s">
        <v>23</v>
      </c>
      <c r="F2145" s="1" t="s">
        <v>127</v>
      </c>
      <c r="G2145" s="1" t="s">
        <v>48</v>
      </c>
      <c r="H2145" s="2">
        <v>45433</v>
      </c>
      <c r="I2145" s="1" t="s">
        <v>66</v>
      </c>
      <c r="J2145" s="1" t="s">
        <v>1993</v>
      </c>
      <c r="K2145" s="1">
        <v>2</v>
      </c>
      <c r="L2145" s="1"/>
      <c r="M2145" s="1"/>
      <c r="N2145" s="1">
        <v>1156</v>
      </c>
      <c r="O2145" s="1">
        <v>70</v>
      </c>
      <c r="P2145" s="2">
        <v>45462</v>
      </c>
      <c r="Q2145" s="1"/>
    </row>
    <row r="2146" spans="1:17" x14ac:dyDescent="0.35">
      <c r="A2146" s="1" t="s">
        <v>2232</v>
      </c>
      <c r="B2146" s="1" t="s">
        <v>41</v>
      </c>
      <c r="C2146" s="1" t="s">
        <v>42</v>
      </c>
      <c r="D2146" s="1" t="s">
        <v>43</v>
      </c>
      <c r="E2146" s="1" t="s">
        <v>23</v>
      </c>
      <c r="F2146" s="1" t="s">
        <v>127</v>
      </c>
      <c r="G2146" s="1" t="s">
        <v>48</v>
      </c>
      <c r="H2146" s="2">
        <v>45422</v>
      </c>
      <c r="I2146" s="1" t="s">
        <v>26</v>
      </c>
      <c r="J2146" s="1" t="s">
        <v>1993</v>
      </c>
      <c r="K2146" s="1">
        <v>2</v>
      </c>
      <c r="L2146" s="1"/>
      <c r="M2146" s="1"/>
      <c r="N2146" s="1">
        <v>348</v>
      </c>
      <c r="O2146" s="1">
        <v>60</v>
      </c>
      <c r="P2146" s="2">
        <v>45751</v>
      </c>
      <c r="Q2146" s="1"/>
    </row>
    <row r="2147" spans="1:17" x14ac:dyDescent="0.35">
      <c r="A2147" s="1" t="s">
        <v>2233</v>
      </c>
      <c r="B2147" s="1" t="s">
        <v>61</v>
      </c>
      <c r="C2147" s="1" t="s">
        <v>62</v>
      </c>
      <c r="D2147" s="1" t="s">
        <v>63</v>
      </c>
      <c r="E2147" s="1" t="s">
        <v>100</v>
      </c>
      <c r="F2147" s="1" t="s">
        <v>127</v>
      </c>
      <c r="G2147" s="1" t="s">
        <v>39</v>
      </c>
      <c r="H2147" s="2">
        <v>45399</v>
      </c>
      <c r="I2147" s="1" t="s">
        <v>49</v>
      </c>
      <c r="J2147" s="1" t="s">
        <v>1993</v>
      </c>
      <c r="K2147" s="1">
        <v>2</v>
      </c>
      <c r="L2147" s="1"/>
      <c r="M2147" s="1"/>
      <c r="N2147" s="1">
        <v>933</v>
      </c>
      <c r="O2147" s="1">
        <v>70</v>
      </c>
      <c r="P2147" s="2">
        <v>45646</v>
      </c>
      <c r="Q2147" s="1"/>
    </row>
    <row r="2148" spans="1:17" x14ac:dyDescent="0.35">
      <c r="A2148" s="1" t="s">
        <v>2234</v>
      </c>
      <c r="B2148" s="1" t="s">
        <v>56</v>
      </c>
      <c r="C2148" s="1" t="s">
        <v>57</v>
      </c>
      <c r="D2148" s="1" t="s">
        <v>58</v>
      </c>
      <c r="E2148" s="1" t="s">
        <v>76</v>
      </c>
      <c r="F2148" s="1" t="s">
        <v>127</v>
      </c>
      <c r="G2148" s="1" t="s">
        <v>59</v>
      </c>
      <c r="H2148" s="2">
        <v>45319</v>
      </c>
      <c r="I2148" s="1" t="s">
        <v>26</v>
      </c>
      <c r="J2148" s="1" t="s">
        <v>1993</v>
      </c>
      <c r="K2148" s="1">
        <v>2</v>
      </c>
      <c r="L2148" s="1"/>
      <c r="M2148" s="1"/>
      <c r="N2148" s="1">
        <v>576</v>
      </c>
      <c r="O2148" s="1">
        <v>80</v>
      </c>
      <c r="P2148" s="2">
        <v>45643</v>
      </c>
      <c r="Q2148" s="1"/>
    </row>
    <row r="2149" spans="1:17" x14ac:dyDescent="0.35">
      <c r="A2149" s="1" t="s">
        <v>2235</v>
      </c>
      <c r="B2149" s="1" t="s">
        <v>78</v>
      </c>
      <c r="C2149" s="1" t="s">
        <v>79</v>
      </c>
      <c r="D2149" s="1" t="s">
        <v>80</v>
      </c>
      <c r="E2149" s="1" t="s">
        <v>64</v>
      </c>
      <c r="F2149" s="1" t="s">
        <v>127</v>
      </c>
      <c r="G2149" s="1" t="s">
        <v>87</v>
      </c>
      <c r="H2149" s="2">
        <v>45334</v>
      </c>
      <c r="I2149" s="1" t="s">
        <v>66</v>
      </c>
      <c r="J2149" s="1" t="s">
        <v>1993</v>
      </c>
      <c r="K2149" s="1">
        <v>2</v>
      </c>
      <c r="L2149" s="1"/>
      <c r="M2149" s="1"/>
      <c r="N2149" s="1">
        <v>617</v>
      </c>
      <c r="O2149" s="1">
        <v>40</v>
      </c>
      <c r="P2149" s="2">
        <v>45454</v>
      </c>
      <c r="Q2149" s="1"/>
    </row>
    <row r="2150" spans="1:17" x14ac:dyDescent="0.35">
      <c r="A2150" s="1" t="s">
        <v>2236</v>
      </c>
      <c r="B2150" s="1" t="s">
        <v>78</v>
      </c>
      <c r="C2150" s="1" t="s">
        <v>79</v>
      </c>
      <c r="D2150" s="1" t="s">
        <v>80</v>
      </c>
      <c r="E2150" s="1" t="s">
        <v>76</v>
      </c>
      <c r="F2150" s="1" t="s">
        <v>127</v>
      </c>
      <c r="G2150" s="1" t="s">
        <v>25</v>
      </c>
      <c r="H2150" s="2">
        <v>45395</v>
      </c>
      <c r="I2150" s="1" t="s">
        <v>66</v>
      </c>
      <c r="J2150" s="1" t="s">
        <v>1993</v>
      </c>
      <c r="K2150" s="1">
        <v>2</v>
      </c>
      <c r="L2150" s="1"/>
      <c r="M2150" s="1"/>
      <c r="N2150" s="1">
        <v>602</v>
      </c>
      <c r="O2150" s="1">
        <v>30</v>
      </c>
      <c r="P2150" s="2">
        <v>45720</v>
      </c>
      <c r="Q2150" s="1"/>
    </row>
    <row r="2151" spans="1:17" x14ac:dyDescent="0.35">
      <c r="A2151" s="1" t="s">
        <v>2237</v>
      </c>
      <c r="B2151" s="1" t="s">
        <v>61</v>
      </c>
      <c r="C2151" s="1" t="s">
        <v>62</v>
      </c>
      <c r="D2151" s="1" t="s">
        <v>63</v>
      </c>
      <c r="E2151" s="1" t="s">
        <v>47</v>
      </c>
      <c r="F2151" s="1" t="s">
        <v>127</v>
      </c>
      <c r="G2151" s="1" t="s">
        <v>74</v>
      </c>
      <c r="H2151" s="2">
        <v>45387</v>
      </c>
      <c r="I2151" s="1" t="s">
        <v>66</v>
      </c>
      <c r="J2151" s="1" t="s">
        <v>1993</v>
      </c>
      <c r="K2151" s="1">
        <v>2</v>
      </c>
      <c r="L2151" s="1"/>
      <c r="M2151" s="1"/>
      <c r="N2151" s="1">
        <v>708</v>
      </c>
      <c r="O2151" s="1">
        <v>50</v>
      </c>
      <c r="P2151" s="2">
        <v>45619</v>
      </c>
      <c r="Q2151" s="1"/>
    </row>
    <row r="2152" spans="1:17" x14ac:dyDescent="0.35">
      <c r="A2152" s="1" t="s">
        <v>2238</v>
      </c>
      <c r="B2152" s="1" t="s">
        <v>61</v>
      </c>
      <c r="C2152" s="1" t="s">
        <v>62</v>
      </c>
      <c r="D2152" s="1" t="s">
        <v>63</v>
      </c>
      <c r="E2152" s="1" t="s">
        <v>23</v>
      </c>
      <c r="F2152" s="1" t="s">
        <v>127</v>
      </c>
      <c r="G2152" s="1" t="s">
        <v>33</v>
      </c>
      <c r="H2152" s="2">
        <v>45381</v>
      </c>
      <c r="I2152" s="1" t="s">
        <v>49</v>
      </c>
      <c r="J2152" s="1" t="s">
        <v>1993</v>
      </c>
      <c r="K2152" s="1">
        <v>2</v>
      </c>
      <c r="L2152" s="1"/>
      <c r="M2152" s="1"/>
      <c r="N2152" s="1">
        <v>418</v>
      </c>
      <c r="O2152" s="1">
        <v>30</v>
      </c>
      <c r="P2152" s="2">
        <v>45423</v>
      </c>
      <c r="Q2152" s="1"/>
    </row>
    <row r="2153" spans="1:17" x14ac:dyDescent="0.35">
      <c r="A2153" s="1" t="s">
        <v>2239</v>
      </c>
      <c r="B2153" s="1" t="s">
        <v>78</v>
      </c>
      <c r="C2153" s="1" t="s">
        <v>79</v>
      </c>
      <c r="D2153" s="1" t="s">
        <v>80</v>
      </c>
      <c r="E2153" s="1" t="s">
        <v>64</v>
      </c>
      <c r="F2153" s="1" t="s">
        <v>127</v>
      </c>
      <c r="G2153" s="1" t="s">
        <v>48</v>
      </c>
      <c r="H2153" s="2">
        <v>45327</v>
      </c>
      <c r="I2153" s="1" t="s">
        <v>26</v>
      </c>
      <c r="J2153" s="1" t="s">
        <v>1993</v>
      </c>
      <c r="K2153" s="1">
        <v>2</v>
      </c>
      <c r="L2153" s="1"/>
      <c r="M2153" s="1"/>
      <c r="N2153" s="1">
        <v>269</v>
      </c>
      <c r="O2153" s="1">
        <v>70</v>
      </c>
      <c r="P2153" s="2">
        <v>45617</v>
      </c>
      <c r="Q2153" s="1"/>
    </row>
    <row r="2154" spans="1:17" x14ac:dyDescent="0.35">
      <c r="A2154" s="1" t="s">
        <v>2240</v>
      </c>
      <c r="B2154" s="1" t="s">
        <v>20</v>
      </c>
      <c r="C2154" s="1" t="s">
        <v>21</v>
      </c>
      <c r="D2154" s="1" t="s">
        <v>22</v>
      </c>
      <c r="E2154" s="1" t="s">
        <v>124</v>
      </c>
      <c r="F2154" s="1" t="s">
        <v>127</v>
      </c>
      <c r="G2154" s="1" t="s">
        <v>33</v>
      </c>
      <c r="H2154" s="2">
        <v>45347</v>
      </c>
      <c r="I2154" s="1" t="s">
        <v>26</v>
      </c>
      <c r="J2154" s="1" t="s">
        <v>1993</v>
      </c>
      <c r="K2154" s="1">
        <v>2</v>
      </c>
      <c r="L2154" s="1"/>
      <c r="M2154" s="1"/>
      <c r="N2154" s="1">
        <v>945</v>
      </c>
      <c r="O2154" s="1">
        <v>40</v>
      </c>
      <c r="P2154" s="2">
        <v>45490</v>
      </c>
      <c r="Q2154" s="1"/>
    </row>
    <row r="2155" spans="1:17" x14ac:dyDescent="0.35">
      <c r="A2155" s="1" t="s">
        <v>2241</v>
      </c>
      <c r="B2155" s="1" t="s">
        <v>78</v>
      </c>
      <c r="C2155" s="1" t="s">
        <v>79</v>
      </c>
      <c r="D2155" s="1" t="s">
        <v>80</v>
      </c>
      <c r="E2155" s="1" t="s">
        <v>47</v>
      </c>
      <c r="F2155" s="1" t="s">
        <v>127</v>
      </c>
      <c r="G2155" s="1" t="s">
        <v>59</v>
      </c>
      <c r="H2155" s="2">
        <v>45404</v>
      </c>
      <c r="I2155" s="1" t="s">
        <v>49</v>
      </c>
      <c r="J2155" s="1" t="s">
        <v>1993</v>
      </c>
      <c r="K2155" s="1">
        <v>2</v>
      </c>
      <c r="L2155" s="1"/>
      <c r="M2155" s="1"/>
      <c r="N2155" s="1">
        <v>432</v>
      </c>
      <c r="O2155" s="1">
        <v>40</v>
      </c>
      <c r="P2155" s="2">
        <v>45526</v>
      </c>
      <c r="Q2155" s="1"/>
    </row>
    <row r="2156" spans="1:17" x14ac:dyDescent="0.35">
      <c r="A2156" s="1" t="s">
        <v>2242</v>
      </c>
      <c r="B2156" s="1" t="s">
        <v>56</v>
      </c>
      <c r="C2156" s="1" t="s">
        <v>57</v>
      </c>
      <c r="D2156" s="1" t="s">
        <v>58</v>
      </c>
      <c r="E2156" s="1" t="s">
        <v>54</v>
      </c>
      <c r="F2156" s="1" t="s">
        <v>127</v>
      </c>
      <c r="G2156" s="1" t="s">
        <v>74</v>
      </c>
      <c r="H2156" s="2">
        <v>45365</v>
      </c>
      <c r="I2156" s="1" t="s">
        <v>26</v>
      </c>
      <c r="J2156" s="1" t="s">
        <v>1993</v>
      </c>
      <c r="K2156" s="1">
        <v>2</v>
      </c>
      <c r="L2156" s="1"/>
      <c r="M2156" s="1"/>
      <c r="N2156" s="1">
        <v>1096</v>
      </c>
      <c r="O2156" s="1">
        <v>40</v>
      </c>
      <c r="P2156" s="2">
        <v>45607</v>
      </c>
      <c r="Q2156" s="1"/>
    </row>
    <row r="2157" spans="1:17" x14ac:dyDescent="0.35">
      <c r="A2157" s="1" t="s">
        <v>2243</v>
      </c>
      <c r="B2157" s="1" t="s">
        <v>35</v>
      </c>
      <c r="C2157" s="1" t="s">
        <v>36</v>
      </c>
      <c r="D2157" s="1" t="s">
        <v>37</v>
      </c>
      <c r="E2157" s="1" t="s">
        <v>54</v>
      </c>
      <c r="F2157" s="1" t="s">
        <v>127</v>
      </c>
      <c r="G2157" s="1" t="s">
        <v>39</v>
      </c>
      <c r="H2157" s="2">
        <v>45310</v>
      </c>
      <c r="I2157" s="1" t="s">
        <v>26</v>
      </c>
      <c r="J2157" s="1" t="s">
        <v>1993</v>
      </c>
      <c r="K2157" s="1">
        <v>2</v>
      </c>
      <c r="L2157" s="1"/>
      <c r="M2157" s="1"/>
      <c r="N2157" s="1">
        <v>566</v>
      </c>
      <c r="O2157" s="1">
        <v>20</v>
      </c>
      <c r="P2157" s="2">
        <v>45645</v>
      </c>
      <c r="Q2157" s="1"/>
    </row>
    <row r="2158" spans="1:17" x14ac:dyDescent="0.35">
      <c r="A2158" s="1" t="s">
        <v>2244</v>
      </c>
      <c r="B2158" s="1" t="s">
        <v>56</v>
      </c>
      <c r="C2158" s="1" t="s">
        <v>57</v>
      </c>
      <c r="D2158" s="1" t="s">
        <v>58</v>
      </c>
      <c r="E2158" s="1" t="s">
        <v>47</v>
      </c>
      <c r="F2158" s="1" t="s">
        <v>127</v>
      </c>
      <c r="G2158" s="1" t="s">
        <v>39</v>
      </c>
      <c r="H2158" s="2">
        <v>45371</v>
      </c>
      <c r="I2158" s="1" t="s">
        <v>26</v>
      </c>
      <c r="J2158" s="1" t="s">
        <v>1993</v>
      </c>
      <c r="K2158" s="1">
        <v>2</v>
      </c>
      <c r="L2158" s="1"/>
      <c r="M2158" s="1"/>
      <c r="N2158" s="1">
        <v>1146</v>
      </c>
      <c r="O2158" s="1">
        <v>20</v>
      </c>
      <c r="P2158" s="2">
        <v>45520</v>
      </c>
      <c r="Q2158" s="1"/>
    </row>
    <row r="2159" spans="1:17" x14ac:dyDescent="0.35">
      <c r="A2159" s="1" t="s">
        <v>2245</v>
      </c>
      <c r="B2159" s="1" t="s">
        <v>35</v>
      </c>
      <c r="C2159" s="1" t="s">
        <v>36</v>
      </c>
      <c r="D2159" s="1" t="s">
        <v>37</v>
      </c>
      <c r="E2159" s="1" t="s">
        <v>64</v>
      </c>
      <c r="F2159" s="1" t="s">
        <v>127</v>
      </c>
      <c r="G2159" s="1" t="s">
        <v>87</v>
      </c>
      <c r="H2159" s="2">
        <v>45313</v>
      </c>
      <c r="I2159" s="1" t="s">
        <v>26</v>
      </c>
      <c r="J2159" s="1" t="s">
        <v>1993</v>
      </c>
      <c r="K2159" s="1">
        <v>2</v>
      </c>
      <c r="L2159" s="1"/>
      <c r="M2159" s="1"/>
      <c r="N2159" s="1">
        <v>1140</v>
      </c>
      <c r="O2159" s="1">
        <v>30</v>
      </c>
      <c r="P2159" s="2">
        <v>45444</v>
      </c>
      <c r="Q2159" s="1"/>
    </row>
    <row r="2160" spans="1:17" x14ac:dyDescent="0.35">
      <c r="A2160" s="1" t="s">
        <v>2246</v>
      </c>
      <c r="B2160" s="1" t="s">
        <v>41</v>
      </c>
      <c r="C2160" s="1" t="s">
        <v>42</v>
      </c>
      <c r="D2160" s="1" t="s">
        <v>43</v>
      </c>
      <c r="E2160" s="1" t="s">
        <v>47</v>
      </c>
      <c r="F2160" s="1" t="s">
        <v>127</v>
      </c>
      <c r="G2160" s="1" t="s">
        <v>59</v>
      </c>
      <c r="H2160" s="2">
        <v>45420</v>
      </c>
      <c r="I2160" s="1" t="s">
        <v>26</v>
      </c>
      <c r="J2160" s="1" t="s">
        <v>1993</v>
      </c>
      <c r="K2160" s="1">
        <v>2</v>
      </c>
      <c r="L2160" s="1"/>
      <c r="M2160" s="1"/>
      <c r="N2160" s="1">
        <v>632</v>
      </c>
      <c r="O2160" s="1">
        <v>40</v>
      </c>
      <c r="P2160" s="2">
        <v>45624</v>
      </c>
      <c r="Q2160" s="1"/>
    </row>
    <row r="2161" spans="1:17" x14ac:dyDescent="0.35">
      <c r="A2161" s="1" t="s">
        <v>2247</v>
      </c>
      <c r="B2161" s="1" t="s">
        <v>78</v>
      </c>
      <c r="C2161" s="1" t="s">
        <v>79</v>
      </c>
      <c r="D2161" s="1" t="s">
        <v>80</v>
      </c>
      <c r="E2161" s="1" t="s">
        <v>44</v>
      </c>
      <c r="F2161" s="1" t="s">
        <v>127</v>
      </c>
      <c r="G2161" s="1" t="s">
        <v>33</v>
      </c>
      <c r="H2161" s="2">
        <v>45314</v>
      </c>
      <c r="I2161" s="1" t="s">
        <v>49</v>
      </c>
      <c r="J2161" s="1" t="s">
        <v>1993</v>
      </c>
      <c r="K2161" s="1">
        <v>2</v>
      </c>
      <c r="L2161" s="1"/>
      <c r="M2161" s="1"/>
      <c r="N2161" s="1">
        <v>487</v>
      </c>
      <c r="O2161" s="1">
        <v>30</v>
      </c>
      <c r="P2161" s="2">
        <v>45448</v>
      </c>
      <c r="Q2161" s="1"/>
    </row>
    <row r="2162" spans="1:17" x14ac:dyDescent="0.35">
      <c r="A2162" s="1" t="s">
        <v>2248</v>
      </c>
      <c r="B2162" s="1" t="s">
        <v>29</v>
      </c>
      <c r="C2162" s="1" t="s">
        <v>30</v>
      </c>
      <c r="D2162" s="1" t="s">
        <v>31</v>
      </c>
      <c r="E2162" s="1" t="s">
        <v>32</v>
      </c>
      <c r="F2162" s="1" t="s">
        <v>127</v>
      </c>
      <c r="G2162" s="1" t="s">
        <v>74</v>
      </c>
      <c r="H2162" s="2">
        <v>45427</v>
      </c>
      <c r="I2162" s="1" t="s">
        <v>26</v>
      </c>
      <c r="J2162" s="1" t="s">
        <v>1993</v>
      </c>
      <c r="K2162" s="1">
        <v>2</v>
      </c>
      <c r="L2162" s="1"/>
      <c r="M2162" s="1"/>
      <c r="N2162" s="1">
        <v>469</v>
      </c>
      <c r="O2162" s="1">
        <v>70</v>
      </c>
      <c r="P2162" s="2">
        <v>45755</v>
      </c>
      <c r="Q2162" s="1"/>
    </row>
    <row r="2163" spans="1:17" x14ac:dyDescent="0.35">
      <c r="A2163" s="1" t="s">
        <v>2249</v>
      </c>
      <c r="B2163" s="1" t="s">
        <v>56</v>
      </c>
      <c r="C2163" s="1" t="s">
        <v>57</v>
      </c>
      <c r="D2163" s="1" t="s">
        <v>58</v>
      </c>
      <c r="E2163" s="1" t="s">
        <v>47</v>
      </c>
      <c r="F2163" s="1" t="s">
        <v>127</v>
      </c>
      <c r="G2163" s="1" t="s">
        <v>39</v>
      </c>
      <c r="H2163" s="2">
        <v>45323</v>
      </c>
      <c r="I2163" s="1" t="s">
        <v>26</v>
      </c>
      <c r="J2163" s="1" t="s">
        <v>1993</v>
      </c>
      <c r="K2163" s="1">
        <v>2</v>
      </c>
      <c r="L2163" s="1"/>
      <c r="M2163" s="1"/>
      <c r="N2163" s="1">
        <v>316</v>
      </c>
      <c r="O2163" s="1">
        <v>60</v>
      </c>
      <c r="P2163" s="2">
        <v>45625</v>
      </c>
      <c r="Q2163" s="1"/>
    </row>
    <row r="2164" spans="1:17" x14ac:dyDescent="0.35">
      <c r="A2164" s="1" t="s">
        <v>2250</v>
      </c>
      <c r="B2164" s="1" t="s">
        <v>35</v>
      </c>
      <c r="C2164" s="1" t="s">
        <v>36</v>
      </c>
      <c r="D2164" s="1" t="s">
        <v>37</v>
      </c>
      <c r="E2164" s="1" t="s">
        <v>54</v>
      </c>
      <c r="F2164" s="1" t="s">
        <v>127</v>
      </c>
      <c r="G2164" s="1" t="s">
        <v>39</v>
      </c>
      <c r="H2164" s="2">
        <v>45293</v>
      </c>
      <c r="I2164" s="1" t="s">
        <v>26</v>
      </c>
      <c r="J2164" s="1" t="s">
        <v>1993</v>
      </c>
      <c r="K2164" s="1">
        <v>2</v>
      </c>
      <c r="L2164" s="1"/>
      <c r="M2164" s="1"/>
      <c r="N2164" s="1">
        <v>1134</v>
      </c>
      <c r="O2164" s="1">
        <v>70</v>
      </c>
      <c r="P2164" s="2">
        <v>45603</v>
      </c>
      <c r="Q2164" s="1"/>
    </row>
    <row r="2165" spans="1:17" x14ac:dyDescent="0.35">
      <c r="A2165" s="1" t="s">
        <v>2251</v>
      </c>
      <c r="B2165" s="1" t="s">
        <v>20</v>
      </c>
      <c r="C2165" s="1" t="s">
        <v>21</v>
      </c>
      <c r="D2165" s="1" t="s">
        <v>22</v>
      </c>
      <c r="E2165" s="1" t="s">
        <v>103</v>
      </c>
      <c r="F2165" s="1" t="s">
        <v>127</v>
      </c>
      <c r="G2165" s="1" t="s">
        <v>59</v>
      </c>
      <c r="H2165" s="2">
        <v>45314</v>
      </c>
      <c r="I2165" s="1" t="s">
        <v>26</v>
      </c>
      <c r="J2165" s="1" t="s">
        <v>1993</v>
      </c>
      <c r="K2165" s="1">
        <v>2</v>
      </c>
      <c r="L2165" s="1"/>
      <c r="M2165" s="1"/>
      <c r="N2165" s="1">
        <v>1183</v>
      </c>
      <c r="O2165" s="1">
        <v>40</v>
      </c>
      <c r="P2165" s="2">
        <v>45462</v>
      </c>
      <c r="Q2165" s="1"/>
    </row>
    <row r="2166" spans="1:17" x14ac:dyDescent="0.35">
      <c r="A2166" s="1" t="s">
        <v>2252</v>
      </c>
      <c r="B2166" s="1" t="s">
        <v>35</v>
      </c>
      <c r="C2166" s="1" t="s">
        <v>36</v>
      </c>
      <c r="D2166" s="1" t="s">
        <v>37</v>
      </c>
      <c r="E2166" s="1" t="s">
        <v>124</v>
      </c>
      <c r="F2166" s="1" t="s">
        <v>127</v>
      </c>
      <c r="G2166" s="1" t="s">
        <v>33</v>
      </c>
      <c r="H2166" s="2">
        <v>45295</v>
      </c>
      <c r="I2166" s="1" t="s">
        <v>26</v>
      </c>
      <c r="J2166" s="1" t="s">
        <v>1993</v>
      </c>
      <c r="K2166" s="1">
        <v>2</v>
      </c>
      <c r="L2166" s="1"/>
      <c r="M2166" s="1"/>
      <c r="N2166" s="1">
        <v>521</v>
      </c>
      <c r="O2166" s="1">
        <v>80</v>
      </c>
      <c r="P2166" s="2">
        <v>45412</v>
      </c>
      <c r="Q2166" s="1"/>
    </row>
    <row r="2167" spans="1:17" x14ac:dyDescent="0.35">
      <c r="A2167" s="1" t="s">
        <v>2253</v>
      </c>
      <c r="B2167" s="1" t="s">
        <v>41</v>
      </c>
      <c r="C2167" s="1" t="s">
        <v>42</v>
      </c>
      <c r="D2167" s="1" t="s">
        <v>43</v>
      </c>
      <c r="E2167" s="1" t="s">
        <v>64</v>
      </c>
      <c r="F2167" s="1" t="s">
        <v>127</v>
      </c>
      <c r="G2167" s="1" t="s">
        <v>74</v>
      </c>
      <c r="H2167" s="2">
        <v>45317</v>
      </c>
      <c r="I2167" s="1" t="s">
        <v>49</v>
      </c>
      <c r="J2167" s="1" t="s">
        <v>1993</v>
      </c>
      <c r="K2167" s="1">
        <v>2</v>
      </c>
      <c r="L2167" s="1"/>
      <c r="M2167" s="1"/>
      <c r="N2167" s="1">
        <v>510</v>
      </c>
      <c r="O2167" s="1">
        <v>40</v>
      </c>
      <c r="P2167" s="2">
        <v>45460</v>
      </c>
      <c r="Q2167" s="1"/>
    </row>
    <row r="2168" spans="1:17" x14ac:dyDescent="0.35">
      <c r="A2168" s="1" t="s">
        <v>2254</v>
      </c>
      <c r="B2168" s="1" t="s">
        <v>35</v>
      </c>
      <c r="C2168" s="1" t="s">
        <v>36</v>
      </c>
      <c r="D2168" s="1" t="s">
        <v>37</v>
      </c>
      <c r="E2168" s="1" t="s">
        <v>47</v>
      </c>
      <c r="F2168" s="1" t="s">
        <v>127</v>
      </c>
      <c r="G2168" s="1" t="s">
        <v>85</v>
      </c>
      <c r="H2168" s="2">
        <v>45365</v>
      </c>
      <c r="I2168" s="1" t="s">
        <v>66</v>
      </c>
      <c r="J2168" s="1" t="s">
        <v>1993</v>
      </c>
      <c r="K2168" s="1">
        <v>2</v>
      </c>
      <c r="L2168" s="1"/>
      <c r="M2168" s="1"/>
      <c r="N2168" s="1">
        <v>219</v>
      </c>
      <c r="O2168" s="1">
        <v>70</v>
      </c>
      <c r="P2168" s="2">
        <v>45536</v>
      </c>
      <c r="Q2168" s="1"/>
    </row>
    <row r="2169" spans="1:17" x14ac:dyDescent="0.35">
      <c r="A2169" s="1" t="s">
        <v>2255</v>
      </c>
      <c r="B2169" s="1" t="s">
        <v>56</v>
      </c>
      <c r="C2169" s="1" t="s">
        <v>57</v>
      </c>
      <c r="D2169" s="1" t="s">
        <v>58</v>
      </c>
      <c r="E2169" s="1" t="s">
        <v>120</v>
      </c>
      <c r="F2169" s="1" t="s">
        <v>127</v>
      </c>
      <c r="G2169" s="1" t="s">
        <v>33</v>
      </c>
      <c r="H2169" s="2">
        <v>45418</v>
      </c>
      <c r="I2169" s="1" t="s">
        <v>26</v>
      </c>
      <c r="J2169" s="1" t="s">
        <v>1993</v>
      </c>
      <c r="K2169" s="1">
        <v>2</v>
      </c>
      <c r="L2169" s="1"/>
      <c r="M2169" s="1"/>
      <c r="N2169" s="1">
        <v>1163</v>
      </c>
      <c r="O2169" s="1">
        <v>10</v>
      </c>
      <c r="P2169" s="2">
        <v>45675</v>
      </c>
      <c r="Q2169" s="1"/>
    </row>
    <row r="2170" spans="1:17" x14ac:dyDescent="0.35">
      <c r="A2170" s="1" t="s">
        <v>2256</v>
      </c>
      <c r="B2170" s="1" t="s">
        <v>51</v>
      </c>
      <c r="C2170" s="1" t="s">
        <v>52</v>
      </c>
      <c r="D2170" s="1" t="s">
        <v>53</v>
      </c>
      <c r="E2170" s="1" t="s">
        <v>120</v>
      </c>
      <c r="F2170" s="1" t="s">
        <v>127</v>
      </c>
      <c r="G2170" s="1" t="s">
        <v>48</v>
      </c>
      <c r="H2170" s="2">
        <v>45401</v>
      </c>
      <c r="I2170" s="1" t="s">
        <v>26</v>
      </c>
      <c r="J2170" s="1" t="s">
        <v>1993</v>
      </c>
      <c r="K2170" s="1">
        <v>2</v>
      </c>
      <c r="L2170" s="1"/>
      <c r="M2170" s="1"/>
      <c r="N2170" s="1">
        <v>578</v>
      </c>
      <c r="O2170" s="1">
        <v>80</v>
      </c>
      <c r="P2170" s="2">
        <v>45626</v>
      </c>
      <c r="Q2170" s="1"/>
    </row>
    <row r="2171" spans="1:17" x14ac:dyDescent="0.35">
      <c r="A2171" s="1" t="s">
        <v>2257</v>
      </c>
      <c r="B2171" s="1" t="s">
        <v>41</v>
      </c>
      <c r="C2171" s="1" t="s">
        <v>42</v>
      </c>
      <c r="D2171" s="1" t="s">
        <v>43</v>
      </c>
      <c r="E2171" s="1" t="s">
        <v>32</v>
      </c>
      <c r="F2171" s="1" t="s">
        <v>127</v>
      </c>
      <c r="G2171" s="1" t="s">
        <v>59</v>
      </c>
      <c r="H2171" s="2">
        <v>45404</v>
      </c>
      <c r="I2171" s="1" t="s">
        <v>26</v>
      </c>
      <c r="J2171" s="1" t="s">
        <v>1993</v>
      </c>
      <c r="K2171" s="1">
        <v>2</v>
      </c>
      <c r="L2171" s="1"/>
      <c r="M2171" s="1"/>
      <c r="N2171" s="1">
        <v>701</v>
      </c>
      <c r="O2171" s="1">
        <v>30</v>
      </c>
      <c r="P2171" s="2">
        <v>45692</v>
      </c>
      <c r="Q2171" s="1"/>
    </row>
    <row r="2172" spans="1:17" x14ac:dyDescent="0.35">
      <c r="A2172" s="1" t="s">
        <v>2258</v>
      </c>
      <c r="B2172" s="1" t="s">
        <v>56</v>
      </c>
      <c r="C2172" s="1" t="s">
        <v>57</v>
      </c>
      <c r="D2172" s="1" t="s">
        <v>58</v>
      </c>
      <c r="E2172" s="1" t="s">
        <v>76</v>
      </c>
      <c r="F2172" s="1" t="s">
        <v>127</v>
      </c>
      <c r="G2172" s="1" t="s">
        <v>39</v>
      </c>
      <c r="H2172" s="2">
        <v>45403</v>
      </c>
      <c r="I2172" s="1" t="s">
        <v>26</v>
      </c>
      <c r="J2172" s="1" t="s">
        <v>1993</v>
      </c>
      <c r="K2172" s="1">
        <v>2</v>
      </c>
      <c r="L2172" s="1"/>
      <c r="M2172" s="1"/>
      <c r="N2172" s="1">
        <v>779</v>
      </c>
      <c r="O2172" s="1">
        <v>100</v>
      </c>
      <c r="P2172" s="2">
        <v>45500</v>
      </c>
      <c r="Q2172" s="1"/>
    </row>
    <row r="2173" spans="1:17" x14ac:dyDescent="0.35">
      <c r="A2173" s="1" t="s">
        <v>2259</v>
      </c>
      <c r="B2173" s="1" t="s">
        <v>35</v>
      </c>
      <c r="C2173" s="1" t="s">
        <v>36</v>
      </c>
      <c r="D2173" s="1" t="s">
        <v>37</v>
      </c>
      <c r="E2173" s="1" t="s">
        <v>47</v>
      </c>
      <c r="F2173" s="1" t="s">
        <v>127</v>
      </c>
      <c r="G2173" s="1" t="s">
        <v>39</v>
      </c>
      <c r="H2173" s="2">
        <v>45414</v>
      </c>
      <c r="I2173" s="1" t="s">
        <v>26</v>
      </c>
      <c r="J2173" s="1" t="s">
        <v>1993</v>
      </c>
      <c r="K2173" s="1">
        <v>2</v>
      </c>
      <c r="L2173" s="1"/>
      <c r="M2173" s="1"/>
      <c r="N2173" s="1">
        <v>1083</v>
      </c>
      <c r="O2173" s="1">
        <v>40</v>
      </c>
      <c r="P2173" s="2">
        <v>45501</v>
      </c>
      <c r="Q2173" s="1"/>
    </row>
    <row r="2174" spans="1:17" x14ac:dyDescent="0.35">
      <c r="A2174" s="1" t="s">
        <v>2260</v>
      </c>
      <c r="B2174" s="1" t="s">
        <v>56</v>
      </c>
      <c r="C2174" s="1" t="s">
        <v>57</v>
      </c>
      <c r="D2174" s="1" t="s">
        <v>58</v>
      </c>
      <c r="E2174" s="1" t="s">
        <v>47</v>
      </c>
      <c r="F2174" s="1" t="s">
        <v>127</v>
      </c>
      <c r="G2174" s="1" t="s">
        <v>48</v>
      </c>
      <c r="H2174" s="2">
        <v>45418</v>
      </c>
      <c r="I2174" s="1" t="s">
        <v>49</v>
      </c>
      <c r="J2174" s="1" t="s">
        <v>1993</v>
      </c>
      <c r="K2174" s="1">
        <v>2</v>
      </c>
      <c r="L2174" s="1"/>
      <c r="M2174" s="1"/>
      <c r="N2174" s="1">
        <v>414</v>
      </c>
      <c r="O2174" s="1">
        <v>60</v>
      </c>
      <c r="P2174" s="2">
        <v>45754</v>
      </c>
      <c r="Q2174" s="1"/>
    </row>
    <row r="2175" spans="1:17" x14ac:dyDescent="0.35">
      <c r="A2175" s="1" t="s">
        <v>2261</v>
      </c>
      <c r="B2175" s="1" t="s">
        <v>61</v>
      </c>
      <c r="C2175" s="1" t="s">
        <v>62</v>
      </c>
      <c r="D2175" s="1" t="s">
        <v>63</v>
      </c>
      <c r="E2175" s="1" t="s">
        <v>47</v>
      </c>
      <c r="F2175" s="1" t="s">
        <v>127</v>
      </c>
      <c r="G2175" s="1" t="s">
        <v>33</v>
      </c>
      <c r="H2175" s="2">
        <v>45323</v>
      </c>
      <c r="I2175" s="1" t="s">
        <v>26</v>
      </c>
      <c r="J2175" s="1" t="s">
        <v>1993</v>
      </c>
      <c r="K2175" s="1">
        <v>2</v>
      </c>
      <c r="L2175" s="1"/>
      <c r="M2175" s="1"/>
      <c r="N2175" s="1">
        <v>472</v>
      </c>
      <c r="O2175" s="1">
        <v>20</v>
      </c>
      <c r="P2175" s="2">
        <v>45464</v>
      </c>
      <c r="Q2175" s="1"/>
    </row>
    <row r="2176" spans="1:17" x14ac:dyDescent="0.35">
      <c r="A2176" s="1" t="s">
        <v>2262</v>
      </c>
      <c r="B2176" s="1" t="s">
        <v>41</v>
      </c>
      <c r="C2176" s="1" t="s">
        <v>42</v>
      </c>
      <c r="D2176" s="1" t="s">
        <v>43</v>
      </c>
      <c r="E2176" s="1" t="s">
        <v>76</v>
      </c>
      <c r="F2176" s="1" t="s">
        <v>127</v>
      </c>
      <c r="G2176" s="1" t="s">
        <v>48</v>
      </c>
      <c r="H2176" s="2">
        <v>45426</v>
      </c>
      <c r="I2176" s="1" t="s">
        <v>26</v>
      </c>
      <c r="J2176" s="1" t="s">
        <v>1993</v>
      </c>
      <c r="K2176" s="1">
        <v>2</v>
      </c>
      <c r="L2176" s="1"/>
      <c r="M2176" s="1"/>
      <c r="N2176" s="1">
        <v>212</v>
      </c>
      <c r="O2176" s="1">
        <v>100</v>
      </c>
      <c r="P2176" s="2">
        <v>45738</v>
      </c>
      <c r="Q2176" s="1"/>
    </row>
    <row r="2177" spans="1:17" x14ac:dyDescent="0.35">
      <c r="A2177" s="1" t="s">
        <v>2263</v>
      </c>
      <c r="B2177" s="1" t="s">
        <v>41</v>
      </c>
      <c r="C2177" s="1" t="s">
        <v>42</v>
      </c>
      <c r="D2177" s="1" t="s">
        <v>43</v>
      </c>
      <c r="E2177" s="1" t="s">
        <v>76</v>
      </c>
      <c r="F2177" s="1" t="s">
        <v>127</v>
      </c>
      <c r="G2177" s="1" t="s">
        <v>48</v>
      </c>
      <c r="H2177" s="2">
        <v>45316</v>
      </c>
      <c r="I2177" s="1" t="s">
        <v>66</v>
      </c>
      <c r="J2177" s="1" t="s">
        <v>1993</v>
      </c>
      <c r="K2177" s="1">
        <v>2</v>
      </c>
      <c r="L2177" s="1"/>
      <c r="M2177" s="1"/>
      <c r="N2177" s="1">
        <v>911</v>
      </c>
      <c r="O2177" s="1">
        <v>50</v>
      </c>
      <c r="P2177" s="2">
        <v>45557</v>
      </c>
      <c r="Q2177" s="1"/>
    </row>
    <row r="2178" spans="1:17" x14ac:dyDescent="0.35">
      <c r="A2178" s="1" t="s">
        <v>2264</v>
      </c>
      <c r="B2178" s="1" t="s">
        <v>51</v>
      </c>
      <c r="C2178" s="1" t="s">
        <v>52</v>
      </c>
      <c r="D2178" s="1" t="s">
        <v>53</v>
      </c>
      <c r="E2178" s="1" t="s">
        <v>23</v>
      </c>
      <c r="F2178" s="1" t="s">
        <v>127</v>
      </c>
      <c r="G2178" s="1" t="s">
        <v>59</v>
      </c>
      <c r="H2178" s="2">
        <v>45413</v>
      </c>
      <c r="I2178" s="1" t="s">
        <v>49</v>
      </c>
      <c r="J2178" s="1" t="s">
        <v>1993</v>
      </c>
      <c r="K2178" s="1">
        <v>2</v>
      </c>
      <c r="L2178" s="1"/>
      <c r="M2178" s="1"/>
      <c r="N2178" s="1">
        <v>907</v>
      </c>
      <c r="O2178" s="1">
        <v>60</v>
      </c>
      <c r="P2178" s="2">
        <v>45651</v>
      </c>
      <c r="Q2178" s="1"/>
    </row>
    <row r="2179" spans="1:17" x14ac:dyDescent="0.35">
      <c r="A2179" s="1" t="s">
        <v>2265</v>
      </c>
      <c r="B2179" s="1" t="s">
        <v>41</v>
      </c>
      <c r="C2179" s="1" t="s">
        <v>42</v>
      </c>
      <c r="D2179" s="1" t="s">
        <v>43</v>
      </c>
      <c r="E2179" s="1" t="s">
        <v>76</v>
      </c>
      <c r="F2179" s="1" t="s">
        <v>127</v>
      </c>
      <c r="G2179" s="1" t="s">
        <v>48</v>
      </c>
      <c r="H2179" s="2">
        <v>45376</v>
      </c>
      <c r="I2179" s="1" t="s">
        <v>66</v>
      </c>
      <c r="J2179" s="1" t="s">
        <v>1993</v>
      </c>
      <c r="K2179" s="1">
        <v>2</v>
      </c>
      <c r="L2179" s="1"/>
      <c r="M2179" s="1"/>
      <c r="N2179" s="1">
        <v>588</v>
      </c>
      <c r="O2179" s="1">
        <v>20</v>
      </c>
      <c r="P2179" s="2">
        <v>45415</v>
      </c>
      <c r="Q2179" s="1"/>
    </row>
    <row r="2180" spans="1:17" x14ac:dyDescent="0.35">
      <c r="A2180" s="1" t="s">
        <v>2266</v>
      </c>
      <c r="B2180" s="1" t="s">
        <v>61</v>
      </c>
      <c r="C2180" s="1" t="s">
        <v>62</v>
      </c>
      <c r="D2180" s="1" t="s">
        <v>63</v>
      </c>
      <c r="E2180" s="1" t="s">
        <v>54</v>
      </c>
      <c r="F2180" s="1" t="s">
        <v>127</v>
      </c>
      <c r="G2180" s="1" t="s">
        <v>74</v>
      </c>
      <c r="H2180" s="2">
        <v>45438</v>
      </c>
      <c r="I2180" s="1" t="s">
        <v>26</v>
      </c>
      <c r="J2180" s="1" t="s">
        <v>1993</v>
      </c>
      <c r="K2180" s="1">
        <v>2</v>
      </c>
      <c r="L2180" s="1"/>
      <c r="M2180" s="1"/>
      <c r="N2180" s="1">
        <v>593</v>
      </c>
      <c r="O2180" s="1">
        <v>60</v>
      </c>
      <c r="P2180" s="2">
        <v>45676</v>
      </c>
      <c r="Q2180" s="1"/>
    </row>
    <row r="2181" spans="1:17" x14ac:dyDescent="0.35">
      <c r="A2181" s="1" t="s">
        <v>2267</v>
      </c>
      <c r="B2181" s="1" t="s">
        <v>35</v>
      </c>
      <c r="C2181" s="1" t="s">
        <v>36</v>
      </c>
      <c r="D2181" s="1" t="s">
        <v>37</v>
      </c>
      <c r="E2181" s="1" t="s">
        <v>47</v>
      </c>
      <c r="F2181" s="1" t="s">
        <v>127</v>
      </c>
      <c r="G2181" s="1" t="s">
        <v>87</v>
      </c>
      <c r="H2181" s="2">
        <v>45358</v>
      </c>
      <c r="I2181" s="1" t="s">
        <v>66</v>
      </c>
      <c r="J2181" s="1" t="s">
        <v>1993</v>
      </c>
      <c r="K2181" s="1">
        <v>2</v>
      </c>
      <c r="L2181" s="1"/>
      <c r="M2181" s="1"/>
      <c r="N2181" s="1">
        <v>615</v>
      </c>
      <c r="O2181" s="1">
        <v>30</v>
      </c>
      <c r="P2181" s="2">
        <v>45668</v>
      </c>
      <c r="Q2181" s="1"/>
    </row>
    <row r="2182" spans="1:17" x14ac:dyDescent="0.35">
      <c r="A2182" s="1" t="s">
        <v>2268</v>
      </c>
      <c r="B2182" s="1" t="s">
        <v>61</v>
      </c>
      <c r="C2182" s="1" t="s">
        <v>62</v>
      </c>
      <c r="D2182" s="1" t="s">
        <v>63</v>
      </c>
      <c r="E2182" s="1" t="s">
        <v>103</v>
      </c>
      <c r="F2182" s="1" t="s">
        <v>127</v>
      </c>
      <c r="G2182" s="1" t="s">
        <v>59</v>
      </c>
      <c r="H2182" s="2">
        <v>45394</v>
      </c>
      <c r="I2182" s="1" t="s">
        <v>49</v>
      </c>
      <c r="J2182" s="1" t="s">
        <v>1993</v>
      </c>
      <c r="K2182" s="1">
        <v>2</v>
      </c>
      <c r="L2182" s="1"/>
      <c r="M2182" s="1"/>
      <c r="N2182" s="1">
        <v>1138</v>
      </c>
      <c r="O2182" s="1">
        <v>20</v>
      </c>
      <c r="P2182" s="2">
        <v>45687</v>
      </c>
      <c r="Q2182" s="1"/>
    </row>
    <row r="2183" spans="1:17" x14ac:dyDescent="0.35">
      <c r="A2183" s="1" t="s">
        <v>2269</v>
      </c>
      <c r="B2183" s="1" t="s">
        <v>29</v>
      </c>
      <c r="C2183" s="1" t="s">
        <v>30</v>
      </c>
      <c r="D2183" s="1" t="s">
        <v>31</v>
      </c>
      <c r="E2183" s="1" t="s">
        <v>54</v>
      </c>
      <c r="F2183" s="1" t="s">
        <v>127</v>
      </c>
      <c r="G2183" s="1" t="s">
        <v>48</v>
      </c>
      <c r="H2183" s="2">
        <v>45388</v>
      </c>
      <c r="I2183" s="1" t="s">
        <v>26</v>
      </c>
      <c r="J2183" s="1" t="s">
        <v>1993</v>
      </c>
      <c r="K2183" s="1">
        <v>2</v>
      </c>
      <c r="L2183" s="1"/>
      <c r="M2183" s="1"/>
      <c r="N2183" s="1">
        <v>273</v>
      </c>
      <c r="O2183" s="1">
        <v>20</v>
      </c>
      <c r="P2183" s="2">
        <v>45648</v>
      </c>
      <c r="Q2183" s="1"/>
    </row>
    <row r="2184" spans="1:17" x14ac:dyDescent="0.35">
      <c r="A2184" s="1" t="s">
        <v>2270</v>
      </c>
      <c r="B2184" s="1" t="s">
        <v>51</v>
      </c>
      <c r="C2184" s="1" t="s">
        <v>52</v>
      </c>
      <c r="D2184" s="1" t="s">
        <v>53</v>
      </c>
      <c r="E2184" s="1" t="s">
        <v>44</v>
      </c>
      <c r="F2184" s="1" t="s">
        <v>127</v>
      </c>
      <c r="G2184" s="1" t="s">
        <v>39</v>
      </c>
      <c r="H2184" s="2">
        <v>45392</v>
      </c>
      <c r="I2184" s="1" t="s">
        <v>26</v>
      </c>
      <c r="J2184" s="1" t="s">
        <v>1993</v>
      </c>
      <c r="K2184" s="1">
        <v>2</v>
      </c>
      <c r="L2184" s="1"/>
      <c r="M2184" s="1"/>
      <c r="N2184" s="1">
        <v>585</v>
      </c>
      <c r="O2184" s="1">
        <v>90</v>
      </c>
      <c r="P2184" s="2">
        <v>45453</v>
      </c>
      <c r="Q2184" s="1"/>
    </row>
    <row r="2185" spans="1:17" x14ac:dyDescent="0.35">
      <c r="A2185" s="1" t="s">
        <v>2271</v>
      </c>
      <c r="B2185" s="1" t="s">
        <v>35</v>
      </c>
      <c r="C2185" s="1" t="s">
        <v>36</v>
      </c>
      <c r="D2185" s="1" t="s">
        <v>37</v>
      </c>
      <c r="E2185" s="1" t="s">
        <v>47</v>
      </c>
      <c r="F2185" s="1" t="s">
        <v>127</v>
      </c>
      <c r="G2185" s="1" t="s">
        <v>59</v>
      </c>
      <c r="H2185" s="2">
        <v>45326</v>
      </c>
      <c r="I2185" s="1" t="s">
        <v>66</v>
      </c>
      <c r="J2185" s="1" t="s">
        <v>1993</v>
      </c>
      <c r="K2185" s="1">
        <v>2</v>
      </c>
      <c r="L2185" s="1"/>
      <c r="M2185" s="1"/>
      <c r="N2185" s="1">
        <v>414</v>
      </c>
      <c r="O2185" s="1">
        <v>30</v>
      </c>
      <c r="P2185" s="2">
        <v>45430</v>
      </c>
      <c r="Q2185" s="1"/>
    </row>
    <row r="2186" spans="1:17" x14ac:dyDescent="0.35">
      <c r="A2186" s="1" t="s">
        <v>2272</v>
      </c>
      <c r="B2186" s="1" t="s">
        <v>61</v>
      </c>
      <c r="C2186" s="1" t="s">
        <v>62</v>
      </c>
      <c r="D2186" s="1" t="s">
        <v>63</v>
      </c>
      <c r="E2186" s="1" t="s">
        <v>54</v>
      </c>
      <c r="F2186" s="1" t="s">
        <v>127</v>
      </c>
      <c r="G2186" s="1" t="s">
        <v>48</v>
      </c>
      <c r="H2186" s="2">
        <v>45429</v>
      </c>
      <c r="I2186" s="1" t="s">
        <v>26</v>
      </c>
      <c r="J2186" s="1" t="s">
        <v>1993</v>
      </c>
      <c r="K2186" s="1">
        <v>2</v>
      </c>
      <c r="L2186" s="1"/>
      <c r="M2186" s="1"/>
      <c r="N2186" s="1">
        <v>944</v>
      </c>
      <c r="O2186" s="1">
        <v>30</v>
      </c>
      <c r="P2186" s="2">
        <v>45743</v>
      </c>
      <c r="Q2186" s="1"/>
    </row>
    <row r="2187" spans="1:17" x14ac:dyDescent="0.35">
      <c r="A2187" s="1" t="s">
        <v>2273</v>
      </c>
      <c r="B2187" s="1" t="s">
        <v>61</v>
      </c>
      <c r="C2187" s="1" t="s">
        <v>62</v>
      </c>
      <c r="D2187" s="1" t="s">
        <v>63</v>
      </c>
      <c r="E2187" s="1" t="s">
        <v>54</v>
      </c>
      <c r="F2187" s="1" t="s">
        <v>127</v>
      </c>
      <c r="G2187" s="1" t="s">
        <v>25</v>
      </c>
      <c r="H2187" s="2">
        <v>45355</v>
      </c>
      <c r="I2187" s="1" t="s">
        <v>26</v>
      </c>
      <c r="J2187" s="1" t="s">
        <v>1993</v>
      </c>
      <c r="K2187" s="1">
        <v>2</v>
      </c>
      <c r="L2187" s="1"/>
      <c r="M2187" s="1"/>
      <c r="N2187" s="1">
        <v>922</v>
      </c>
      <c r="O2187" s="1">
        <v>100</v>
      </c>
      <c r="P2187" s="2">
        <v>45500</v>
      </c>
      <c r="Q2187" s="1"/>
    </row>
    <row r="2188" spans="1:17" x14ac:dyDescent="0.35">
      <c r="A2188" s="1" t="s">
        <v>2274</v>
      </c>
      <c r="B2188" s="1" t="s">
        <v>29</v>
      </c>
      <c r="C2188" s="1" t="s">
        <v>30</v>
      </c>
      <c r="D2188" s="1" t="s">
        <v>31</v>
      </c>
      <c r="E2188" s="1" t="s">
        <v>100</v>
      </c>
      <c r="F2188" s="1" t="s">
        <v>127</v>
      </c>
      <c r="G2188" s="1" t="s">
        <v>85</v>
      </c>
      <c r="H2188" s="2">
        <v>45332</v>
      </c>
      <c r="I2188" s="1" t="s">
        <v>26</v>
      </c>
      <c r="J2188" s="1" t="s">
        <v>1993</v>
      </c>
      <c r="K2188" s="1">
        <v>2</v>
      </c>
      <c r="L2188" s="1"/>
      <c r="M2188" s="1"/>
      <c r="N2188" s="1">
        <v>499</v>
      </c>
      <c r="O2188" s="1">
        <v>30</v>
      </c>
      <c r="P2188" s="2">
        <v>45610</v>
      </c>
      <c r="Q2188" s="1"/>
    </row>
    <row r="2189" spans="1:17" x14ac:dyDescent="0.35">
      <c r="A2189" s="1" t="s">
        <v>2275</v>
      </c>
      <c r="B2189" s="1" t="s">
        <v>56</v>
      </c>
      <c r="C2189" s="1" t="s">
        <v>57</v>
      </c>
      <c r="D2189" s="1" t="s">
        <v>58</v>
      </c>
      <c r="E2189" s="1" t="s">
        <v>38</v>
      </c>
      <c r="F2189" s="1" t="s">
        <v>127</v>
      </c>
      <c r="G2189" s="1" t="s">
        <v>59</v>
      </c>
      <c r="H2189" s="2">
        <v>45403</v>
      </c>
      <c r="I2189" s="1" t="s">
        <v>66</v>
      </c>
      <c r="J2189" s="1" t="s">
        <v>1993</v>
      </c>
      <c r="K2189" s="1">
        <v>2</v>
      </c>
      <c r="L2189" s="1"/>
      <c r="M2189" s="1"/>
      <c r="N2189" s="1">
        <v>971</v>
      </c>
      <c r="O2189" s="1">
        <v>10</v>
      </c>
      <c r="P2189" s="2">
        <v>45768</v>
      </c>
      <c r="Q2189" s="1"/>
    </row>
    <row r="2190" spans="1:17" x14ac:dyDescent="0.35">
      <c r="A2190" s="1" t="s">
        <v>2276</v>
      </c>
      <c r="B2190" s="1" t="s">
        <v>56</v>
      </c>
      <c r="C2190" s="1" t="s">
        <v>57</v>
      </c>
      <c r="D2190" s="1" t="s">
        <v>58</v>
      </c>
      <c r="E2190" s="1" t="s">
        <v>47</v>
      </c>
      <c r="F2190" s="1" t="s">
        <v>127</v>
      </c>
      <c r="G2190" s="1" t="s">
        <v>33</v>
      </c>
      <c r="H2190" s="2">
        <v>45417</v>
      </c>
      <c r="I2190" s="1" t="s">
        <v>66</v>
      </c>
      <c r="J2190" s="1" t="s">
        <v>1993</v>
      </c>
      <c r="K2190" s="1">
        <v>2</v>
      </c>
      <c r="L2190" s="1"/>
      <c r="M2190" s="1"/>
      <c r="N2190" s="1">
        <v>334</v>
      </c>
      <c r="O2190" s="1">
        <v>30</v>
      </c>
      <c r="P2190" s="2">
        <v>45439</v>
      </c>
      <c r="Q2190" s="1"/>
    </row>
    <row r="2191" spans="1:17" x14ac:dyDescent="0.35">
      <c r="A2191" s="1" t="s">
        <v>2277</v>
      </c>
      <c r="B2191" s="1" t="s">
        <v>56</v>
      </c>
      <c r="C2191" s="1" t="s">
        <v>57</v>
      </c>
      <c r="D2191" s="1" t="s">
        <v>58</v>
      </c>
      <c r="E2191" s="1" t="s">
        <v>54</v>
      </c>
      <c r="F2191" s="1" t="s">
        <v>127</v>
      </c>
      <c r="G2191" s="1" t="s">
        <v>39</v>
      </c>
      <c r="H2191" s="2">
        <v>45331</v>
      </c>
      <c r="I2191" s="1" t="s">
        <v>26</v>
      </c>
      <c r="J2191" s="1" t="s">
        <v>1993</v>
      </c>
      <c r="K2191" s="1">
        <v>2</v>
      </c>
      <c r="L2191" s="1"/>
      <c r="M2191" s="1"/>
      <c r="N2191" s="1">
        <v>662</v>
      </c>
      <c r="O2191" s="1">
        <v>30</v>
      </c>
      <c r="P2191" s="2">
        <v>45695</v>
      </c>
      <c r="Q2191" s="1"/>
    </row>
    <row r="2192" spans="1:17" x14ac:dyDescent="0.35">
      <c r="A2192" s="1" t="s">
        <v>2278</v>
      </c>
      <c r="B2192" s="1" t="s">
        <v>56</v>
      </c>
      <c r="C2192" s="1" t="s">
        <v>57</v>
      </c>
      <c r="D2192" s="1" t="s">
        <v>58</v>
      </c>
      <c r="E2192" s="1" t="s">
        <v>47</v>
      </c>
      <c r="F2192" s="1" t="s">
        <v>127</v>
      </c>
      <c r="G2192" s="1" t="s">
        <v>48</v>
      </c>
      <c r="H2192" s="2">
        <v>45356</v>
      </c>
      <c r="I2192" s="1" t="s">
        <v>26</v>
      </c>
      <c r="J2192" s="1" t="s">
        <v>1993</v>
      </c>
      <c r="K2192" s="1">
        <v>2</v>
      </c>
      <c r="L2192" s="1"/>
      <c r="M2192" s="1"/>
      <c r="N2192" s="1">
        <v>618</v>
      </c>
      <c r="O2192" s="1">
        <v>40</v>
      </c>
      <c r="P2192" s="2">
        <v>45391</v>
      </c>
      <c r="Q2192" s="1"/>
    </row>
    <row r="2193" spans="1:17" x14ac:dyDescent="0.35">
      <c r="A2193" s="1" t="s">
        <v>2279</v>
      </c>
      <c r="B2193" s="1" t="s">
        <v>56</v>
      </c>
      <c r="C2193" s="1" t="s">
        <v>57</v>
      </c>
      <c r="D2193" s="1" t="s">
        <v>58</v>
      </c>
      <c r="E2193" s="1" t="s">
        <v>47</v>
      </c>
      <c r="F2193" s="1" t="s">
        <v>127</v>
      </c>
      <c r="G2193" s="1" t="s">
        <v>39</v>
      </c>
      <c r="H2193" s="2">
        <v>45410</v>
      </c>
      <c r="I2193" s="1" t="s">
        <v>26</v>
      </c>
      <c r="J2193" s="1" t="s">
        <v>1993</v>
      </c>
      <c r="K2193" s="1">
        <v>2</v>
      </c>
      <c r="L2193" s="1"/>
      <c r="M2193" s="1"/>
      <c r="N2193" s="1">
        <v>567</v>
      </c>
      <c r="O2193" s="1">
        <v>30</v>
      </c>
      <c r="P2193" s="2">
        <v>45746</v>
      </c>
      <c r="Q2193" s="1"/>
    </row>
    <row r="2194" spans="1:17" x14ac:dyDescent="0.35">
      <c r="A2194" s="1" t="s">
        <v>2280</v>
      </c>
      <c r="B2194" s="1" t="s">
        <v>35</v>
      </c>
      <c r="C2194" s="1" t="s">
        <v>36</v>
      </c>
      <c r="D2194" s="1" t="s">
        <v>37</v>
      </c>
      <c r="E2194" s="1" t="s">
        <v>54</v>
      </c>
      <c r="F2194" s="1" t="s">
        <v>127</v>
      </c>
      <c r="G2194" s="1" t="s">
        <v>74</v>
      </c>
      <c r="H2194" s="2">
        <v>45369</v>
      </c>
      <c r="I2194" s="1" t="s">
        <v>66</v>
      </c>
      <c r="J2194" s="1" t="s">
        <v>1993</v>
      </c>
      <c r="K2194" s="1">
        <v>2</v>
      </c>
      <c r="L2194" s="1"/>
      <c r="M2194" s="1"/>
      <c r="N2194" s="1">
        <v>604</v>
      </c>
      <c r="O2194" s="1">
        <v>40</v>
      </c>
      <c r="P2194" s="2">
        <v>45706</v>
      </c>
      <c r="Q2194" s="1"/>
    </row>
    <row r="2195" spans="1:17" x14ac:dyDescent="0.35">
      <c r="A2195" s="1" t="s">
        <v>2281</v>
      </c>
      <c r="B2195" s="1" t="s">
        <v>20</v>
      </c>
      <c r="C2195" s="1" t="s">
        <v>21</v>
      </c>
      <c r="D2195" s="1" t="s">
        <v>22</v>
      </c>
      <c r="E2195" s="1" t="s">
        <v>76</v>
      </c>
      <c r="F2195" s="1" t="s">
        <v>127</v>
      </c>
      <c r="G2195" s="1" t="s">
        <v>59</v>
      </c>
      <c r="H2195" s="2">
        <v>45363</v>
      </c>
      <c r="I2195" s="1" t="s">
        <v>66</v>
      </c>
      <c r="J2195" s="1" t="s">
        <v>1993</v>
      </c>
      <c r="K2195" s="1">
        <v>2</v>
      </c>
      <c r="L2195" s="1"/>
      <c r="M2195" s="1"/>
      <c r="N2195" s="1">
        <v>473</v>
      </c>
      <c r="O2195" s="1">
        <v>70</v>
      </c>
      <c r="P2195" s="2">
        <v>45424</v>
      </c>
      <c r="Q2195" s="1"/>
    </row>
    <row r="2196" spans="1:17" x14ac:dyDescent="0.35">
      <c r="A2196" s="1" t="s">
        <v>2282</v>
      </c>
      <c r="B2196" s="1" t="s">
        <v>35</v>
      </c>
      <c r="C2196" s="1" t="s">
        <v>36</v>
      </c>
      <c r="D2196" s="1" t="s">
        <v>37</v>
      </c>
      <c r="E2196" s="1" t="s">
        <v>54</v>
      </c>
      <c r="F2196" s="1" t="s">
        <v>127</v>
      </c>
      <c r="G2196" s="1" t="s">
        <v>25</v>
      </c>
      <c r="H2196" s="2">
        <v>45433</v>
      </c>
      <c r="I2196" s="1" t="s">
        <v>66</v>
      </c>
      <c r="J2196" s="1" t="s">
        <v>1993</v>
      </c>
      <c r="K2196" s="1">
        <v>2</v>
      </c>
      <c r="L2196" s="1"/>
      <c r="M2196" s="1"/>
      <c r="N2196" s="1">
        <v>633</v>
      </c>
      <c r="O2196" s="1">
        <v>50</v>
      </c>
      <c r="P2196" s="2">
        <v>45696</v>
      </c>
      <c r="Q2196" s="1"/>
    </row>
    <row r="2197" spans="1:17" x14ac:dyDescent="0.35">
      <c r="A2197" s="1" t="s">
        <v>2283</v>
      </c>
      <c r="B2197" s="1" t="s">
        <v>78</v>
      </c>
      <c r="C2197" s="1" t="s">
        <v>79</v>
      </c>
      <c r="D2197" s="1" t="s">
        <v>80</v>
      </c>
      <c r="E2197" s="1" t="s">
        <v>23</v>
      </c>
      <c r="F2197" s="1" t="s">
        <v>127</v>
      </c>
      <c r="G2197" s="1" t="s">
        <v>48</v>
      </c>
      <c r="H2197" s="2">
        <v>45318</v>
      </c>
      <c r="I2197" s="1" t="s">
        <v>26</v>
      </c>
      <c r="J2197" s="1" t="s">
        <v>1993</v>
      </c>
      <c r="K2197" s="1">
        <v>2</v>
      </c>
      <c r="L2197" s="1"/>
      <c r="M2197" s="1"/>
      <c r="N2197" s="1">
        <v>536</v>
      </c>
      <c r="O2197" s="1">
        <v>40</v>
      </c>
      <c r="P2197" s="2">
        <v>45338</v>
      </c>
      <c r="Q2197" s="1"/>
    </row>
    <row r="2198" spans="1:17" x14ac:dyDescent="0.35">
      <c r="A2198" s="1" t="s">
        <v>2284</v>
      </c>
      <c r="B2198" s="1" t="s">
        <v>41</v>
      </c>
      <c r="C2198" s="1" t="s">
        <v>42</v>
      </c>
      <c r="D2198" s="1" t="s">
        <v>43</v>
      </c>
      <c r="E2198" s="1" t="s">
        <v>84</v>
      </c>
      <c r="F2198" s="1" t="s">
        <v>127</v>
      </c>
      <c r="G2198" s="1" t="s">
        <v>39</v>
      </c>
      <c r="H2198" s="2">
        <v>45438</v>
      </c>
      <c r="I2198" s="1" t="s">
        <v>26</v>
      </c>
      <c r="J2198" s="1" t="s">
        <v>1993</v>
      </c>
      <c r="K2198" s="1">
        <v>2</v>
      </c>
      <c r="L2198" s="1"/>
      <c r="M2198" s="1"/>
      <c r="N2198" s="1">
        <v>854</v>
      </c>
      <c r="O2198" s="1">
        <v>60</v>
      </c>
      <c r="P2198" s="2">
        <v>45475</v>
      </c>
      <c r="Q2198" s="1"/>
    </row>
    <row r="2199" spans="1:17" x14ac:dyDescent="0.35">
      <c r="A2199" s="1" t="s">
        <v>2285</v>
      </c>
      <c r="B2199" s="1" t="s">
        <v>78</v>
      </c>
      <c r="C2199" s="1" t="s">
        <v>79</v>
      </c>
      <c r="D2199" s="1" t="s">
        <v>80</v>
      </c>
      <c r="E2199" s="1" t="s">
        <v>124</v>
      </c>
      <c r="F2199" s="1" t="s">
        <v>169</v>
      </c>
      <c r="G2199" s="1" t="s">
        <v>39</v>
      </c>
      <c r="H2199" s="2">
        <v>45432</v>
      </c>
      <c r="I2199" s="1" t="s">
        <v>66</v>
      </c>
      <c r="J2199" s="1" t="s">
        <v>1993</v>
      </c>
      <c r="K2199" s="1">
        <v>2</v>
      </c>
      <c r="L2199" s="1"/>
      <c r="M2199" s="1"/>
      <c r="N2199" s="1">
        <v>1839</v>
      </c>
      <c r="O2199" s="1">
        <v>80</v>
      </c>
      <c r="P2199" s="2">
        <v>45452</v>
      </c>
      <c r="Q2199" s="1"/>
    </row>
    <row r="2200" spans="1:17" x14ac:dyDescent="0.35">
      <c r="A2200" s="1" t="s">
        <v>2286</v>
      </c>
      <c r="B2200" s="1" t="s">
        <v>41</v>
      </c>
      <c r="C2200" s="1" t="s">
        <v>42</v>
      </c>
      <c r="D2200" s="1" t="s">
        <v>43</v>
      </c>
      <c r="E2200" s="1" t="s">
        <v>23</v>
      </c>
      <c r="F2200" s="1" t="s">
        <v>169</v>
      </c>
      <c r="G2200" s="1" t="s">
        <v>48</v>
      </c>
      <c r="H2200" s="2">
        <v>45327</v>
      </c>
      <c r="I2200" s="1" t="s">
        <v>26</v>
      </c>
      <c r="J2200" s="1" t="s">
        <v>1993</v>
      </c>
      <c r="K2200" s="1">
        <v>2</v>
      </c>
      <c r="L2200" s="1"/>
      <c r="M2200" s="1"/>
      <c r="N2200" s="1">
        <v>1689</v>
      </c>
      <c r="O2200" s="1">
        <v>40</v>
      </c>
      <c r="P2200" s="2">
        <v>45411</v>
      </c>
      <c r="Q2200" s="1"/>
    </row>
    <row r="2201" spans="1:17" x14ac:dyDescent="0.35">
      <c r="A2201" s="1" t="s">
        <v>2287</v>
      </c>
      <c r="B2201" s="1" t="s">
        <v>61</v>
      </c>
      <c r="C2201" s="1" t="s">
        <v>62</v>
      </c>
      <c r="D2201" s="1" t="s">
        <v>63</v>
      </c>
      <c r="E2201" s="1" t="s">
        <v>38</v>
      </c>
      <c r="F2201" s="1" t="s">
        <v>169</v>
      </c>
      <c r="G2201" s="1" t="s">
        <v>59</v>
      </c>
      <c r="H2201" s="2">
        <v>45405</v>
      </c>
      <c r="I2201" s="1" t="s">
        <v>49</v>
      </c>
      <c r="J2201" s="1" t="s">
        <v>1993</v>
      </c>
      <c r="K2201" s="1">
        <v>2</v>
      </c>
      <c r="L2201" s="1"/>
      <c r="M2201" s="1"/>
      <c r="N2201" s="1">
        <v>984</v>
      </c>
      <c r="O2201" s="1">
        <v>30</v>
      </c>
      <c r="P2201" s="2">
        <v>45697</v>
      </c>
      <c r="Q2201" s="1"/>
    </row>
    <row r="2202" spans="1:17" x14ac:dyDescent="0.35">
      <c r="A2202" s="1" t="s">
        <v>2288</v>
      </c>
      <c r="B2202" s="1" t="s">
        <v>61</v>
      </c>
      <c r="C2202" s="1" t="s">
        <v>62</v>
      </c>
      <c r="D2202" s="1" t="s">
        <v>63</v>
      </c>
      <c r="E2202" s="1" t="s">
        <v>44</v>
      </c>
      <c r="F2202" s="1" t="s">
        <v>169</v>
      </c>
      <c r="G2202" s="1" t="s">
        <v>48</v>
      </c>
      <c r="H2202" s="2">
        <v>45362</v>
      </c>
      <c r="I2202" s="1" t="s">
        <v>26</v>
      </c>
      <c r="J2202" s="1" t="s">
        <v>1993</v>
      </c>
      <c r="K2202" s="1">
        <v>2</v>
      </c>
      <c r="L2202" s="1"/>
      <c r="M2202" s="1"/>
      <c r="N2202" s="1">
        <v>5945</v>
      </c>
      <c r="O2202" s="1">
        <v>20</v>
      </c>
      <c r="P2202" s="2">
        <v>45404</v>
      </c>
      <c r="Q2202" s="1"/>
    </row>
    <row r="2203" spans="1:17" x14ac:dyDescent="0.35">
      <c r="A2203" s="1" t="s">
        <v>2289</v>
      </c>
      <c r="B2203" s="1" t="s">
        <v>78</v>
      </c>
      <c r="C2203" s="1" t="s">
        <v>79</v>
      </c>
      <c r="D2203" s="1" t="s">
        <v>80</v>
      </c>
      <c r="E2203" s="1" t="s">
        <v>47</v>
      </c>
      <c r="F2203" s="1" t="s">
        <v>169</v>
      </c>
      <c r="G2203" s="1" t="s">
        <v>74</v>
      </c>
      <c r="H2203" s="2">
        <v>45366</v>
      </c>
      <c r="I2203" s="1" t="s">
        <v>66</v>
      </c>
      <c r="J2203" s="1" t="s">
        <v>1993</v>
      </c>
      <c r="K2203" s="1">
        <v>2</v>
      </c>
      <c r="L2203" s="1"/>
      <c r="M2203" s="1"/>
      <c r="N2203" s="1">
        <v>992</v>
      </c>
      <c r="O2203" s="1">
        <v>20</v>
      </c>
      <c r="P2203" s="2">
        <v>45430</v>
      </c>
      <c r="Q2203" s="1"/>
    </row>
    <row r="2204" spans="1:17" x14ac:dyDescent="0.35">
      <c r="A2204" s="1" t="s">
        <v>2290</v>
      </c>
      <c r="B2204" s="1" t="s">
        <v>20</v>
      </c>
      <c r="C2204" s="1" t="s">
        <v>21</v>
      </c>
      <c r="D2204" s="1" t="s">
        <v>22</v>
      </c>
      <c r="E2204" s="1" t="s">
        <v>47</v>
      </c>
      <c r="F2204" s="1" t="s">
        <v>169</v>
      </c>
      <c r="G2204" s="1" t="s">
        <v>59</v>
      </c>
      <c r="H2204" s="2">
        <v>45366</v>
      </c>
      <c r="I2204" s="1" t="s">
        <v>26</v>
      </c>
      <c r="J2204" s="1" t="s">
        <v>1993</v>
      </c>
      <c r="K2204" s="1">
        <v>2</v>
      </c>
      <c r="L2204" s="1"/>
      <c r="M2204" s="1"/>
      <c r="N2204" s="1">
        <v>1516</v>
      </c>
      <c r="O2204" s="1">
        <v>40</v>
      </c>
      <c r="P2204" s="2">
        <v>45478</v>
      </c>
      <c r="Q2204" s="1"/>
    </row>
    <row r="2205" spans="1:17" x14ac:dyDescent="0.35">
      <c r="A2205" s="1" t="s">
        <v>2291</v>
      </c>
      <c r="B2205" s="1" t="s">
        <v>29</v>
      </c>
      <c r="C2205" s="1" t="s">
        <v>30</v>
      </c>
      <c r="D2205" s="1" t="s">
        <v>31</v>
      </c>
      <c r="E2205" s="1" t="s">
        <v>47</v>
      </c>
      <c r="F2205" s="1" t="s">
        <v>169</v>
      </c>
      <c r="G2205" s="1" t="s">
        <v>87</v>
      </c>
      <c r="H2205" s="2">
        <v>45323</v>
      </c>
      <c r="I2205" s="1" t="s">
        <v>66</v>
      </c>
      <c r="J2205" s="1" t="s">
        <v>1993</v>
      </c>
      <c r="K2205" s="1">
        <v>2</v>
      </c>
      <c r="L2205" s="1"/>
      <c r="M2205" s="1"/>
      <c r="N2205" s="1">
        <v>1937</v>
      </c>
      <c r="O2205" s="1">
        <v>60</v>
      </c>
      <c r="P2205" s="2">
        <v>45423</v>
      </c>
      <c r="Q2205" s="1"/>
    </row>
    <row r="2206" spans="1:17" x14ac:dyDescent="0.35">
      <c r="A2206" s="1" t="s">
        <v>2292</v>
      </c>
      <c r="B2206" s="1" t="s">
        <v>35</v>
      </c>
      <c r="C2206" s="1" t="s">
        <v>36</v>
      </c>
      <c r="D2206" s="1" t="s">
        <v>37</v>
      </c>
      <c r="E2206" s="1" t="s">
        <v>23</v>
      </c>
      <c r="F2206" s="1" t="s">
        <v>169</v>
      </c>
      <c r="G2206" s="1" t="s">
        <v>85</v>
      </c>
      <c r="H2206" s="2">
        <v>45341</v>
      </c>
      <c r="I2206" s="1" t="s">
        <v>26</v>
      </c>
      <c r="J2206" s="1" t="s">
        <v>1993</v>
      </c>
      <c r="K2206" s="1">
        <v>2</v>
      </c>
      <c r="L2206" s="1"/>
      <c r="M2206" s="1"/>
      <c r="N2206" s="1">
        <v>377</v>
      </c>
      <c r="O2206" s="1">
        <v>40</v>
      </c>
      <c r="P2206" s="2">
        <v>45390</v>
      </c>
      <c r="Q2206" s="1"/>
    </row>
    <row r="2207" spans="1:17" x14ac:dyDescent="0.35">
      <c r="A2207" s="1" t="s">
        <v>2293</v>
      </c>
      <c r="B2207" s="1" t="s">
        <v>29</v>
      </c>
      <c r="C2207" s="1" t="s">
        <v>30</v>
      </c>
      <c r="D2207" s="1" t="s">
        <v>31</v>
      </c>
      <c r="E2207" s="1" t="s">
        <v>23</v>
      </c>
      <c r="F2207" s="1" t="s">
        <v>169</v>
      </c>
      <c r="G2207" s="1" t="s">
        <v>48</v>
      </c>
      <c r="H2207" s="2">
        <v>45301</v>
      </c>
      <c r="I2207" s="1" t="s">
        <v>26</v>
      </c>
      <c r="J2207" s="1" t="s">
        <v>1993</v>
      </c>
      <c r="K2207" s="1">
        <v>2</v>
      </c>
      <c r="L2207" s="1"/>
      <c r="M2207" s="1"/>
      <c r="N2207" s="1">
        <v>7200</v>
      </c>
      <c r="O2207" s="1">
        <v>40</v>
      </c>
      <c r="P2207" s="2">
        <v>45501</v>
      </c>
      <c r="Q2207" s="1"/>
    </row>
    <row r="2208" spans="1:17" x14ac:dyDescent="0.35">
      <c r="A2208" s="1" t="s">
        <v>2294</v>
      </c>
      <c r="B2208" s="1" t="s">
        <v>20</v>
      </c>
      <c r="C2208" s="1" t="s">
        <v>21</v>
      </c>
      <c r="D2208" s="1" t="s">
        <v>22</v>
      </c>
      <c r="E2208" s="1" t="s">
        <v>124</v>
      </c>
      <c r="F2208" s="1" t="s">
        <v>169</v>
      </c>
      <c r="G2208" s="1" t="s">
        <v>33</v>
      </c>
      <c r="H2208" s="2">
        <v>45387</v>
      </c>
      <c r="I2208" s="1" t="s">
        <v>26</v>
      </c>
      <c r="J2208" s="1" t="s">
        <v>1993</v>
      </c>
      <c r="K2208" s="1">
        <v>2</v>
      </c>
      <c r="L2208" s="1"/>
      <c r="M2208" s="1"/>
      <c r="N2208" s="1">
        <v>6884</v>
      </c>
      <c r="O2208" s="1">
        <v>100</v>
      </c>
      <c r="P2208" s="2">
        <v>45605</v>
      </c>
      <c r="Q2208" s="1"/>
    </row>
    <row r="2209" spans="1:17" x14ac:dyDescent="0.35">
      <c r="A2209" s="1" t="s">
        <v>2295</v>
      </c>
      <c r="B2209" s="1" t="s">
        <v>29</v>
      </c>
      <c r="C2209" s="1" t="s">
        <v>30</v>
      </c>
      <c r="D2209" s="1" t="s">
        <v>31</v>
      </c>
      <c r="E2209" s="1" t="s">
        <v>103</v>
      </c>
      <c r="F2209" s="1" t="s">
        <v>169</v>
      </c>
      <c r="G2209" s="1" t="s">
        <v>48</v>
      </c>
      <c r="H2209" s="2">
        <v>45352</v>
      </c>
      <c r="I2209" s="1" t="s">
        <v>66</v>
      </c>
      <c r="J2209" s="1" t="s">
        <v>1993</v>
      </c>
      <c r="K2209" s="1">
        <v>2</v>
      </c>
      <c r="L2209" s="1"/>
      <c r="M2209" s="1"/>
      <c r="N2209" s="1">
        <v>3935</v>
      </c>
      <c r="O2209" s="1">
        <v>70</v>
      </c>
      <c r="P2209" s="2">
        <v>45492</v>
      </c>
      <c r="Q2209" s="1"/>
    </row>
    <row r="2210" spans="1:17" x14ac:dyDescent="0.35">
      <c r="A2210" s="1" t="s">
        <v>2296</v>
      </c>
      <c r="B2210" s="1" t="s">
        <v>56</v>
      </c>
      <c r="C2210" s="1" t="s">
        <v>57</v>
      </c>
      <c r="D2210" s="1" t="s">
        <v>58</v>
      </c>
      <c r="E2210" s="1" t="s">
        <v>23</v>
      </c>
      <c r="F2210" s="1" t="s">
        <v>169</v>
      </c>
      <c r="G2210" s="1" t="s">
        <v>85</v>
      </c>
      <c r="H2210" s="2">
        <v>45336</v>
      </c>
      <c r="I2210" s="1" t="s">
        <v>26</v>
      </c>
      <c r="J2210" s="1" t="s">
        <v>1993</v>
      </c>
      <c r="K2210" s="1">
        <v>2</v>
      </c>
      <c r="L2210" s="1"/>
      <c r="M2210" s="1"/>
      <c r="N2210" s="1">
        <v>5401</v>
      </c>
      <c r="O2210" s="1">
        <v>30</v>
      </c>
      <c r="P2210" s="2">
        <v>45664</v>
      </c>
      <c r="Q2210" s="1"/>
    </row>
    <row r="2211" spans="1:17" x14ac:dyDescent="0.35">
      <c r="A2211" s="1" t="s">
        <v>2297</v>
      </c>
      <c r="B2211" s="1" t="s">
        <v>41</v>
      </c>
      <c r="C2211" s="1" t="s">
        <v>42</v>
      </c>
      <c r="D2211" s="1" t="s">
        <v>43</v>
      </c>
      <c r="E2211" s="1" t="s">
        <v>120</v>
      </c>
      <c r="F2211" s="1" t="s">
        <v>169</v>
      </c>
      <c r="G2211" s="1" t="s">
        <v>33</v>
      </c>
      <c r="H2211" s="2">
        <v>45336</v>
      </c>
      <c r="I2211" s="1" t="s">
        <v>26</v>
      </c>
      <c r="J2211" s="1" t="s">
        <v>1993</v>
      </c>
      <c r="K2211" s="1">
        <v>2</v>
      </c>
      <c r="L2211" s="1"/>
      <c r="M2211" s="1"/>
      <c r="N2211" s="1">
        <v>3336</v>
      </c>
      <c r="O2211" s="1">
        <v>40</v>
      </c>
      <c r="P2211" s="2">
        <v>45698</v>
      </c>
      <c r="Q2211" s="1"/>
    </row>
    <row r="2212" spans="1:17" x14ac:dyDescent="0.35">
      <c r="A2212" s="1" t="s">
        <v>2298</v>
      </c>
      <c r="B2212" s="1" t="s">
        <v>41</v>
      </c>
      <c r="C2212" s="1" t="s">
        <v>42</v>
      </c>
      <c r="D2212" s="1" t="s">
        <v>43</v>
      </c>
      <c r="E2212" s="1" t="s">
        <v>23</v>
      </c>
      <c r="F2212" s="1" t="s">
        <v>169</v>
      </c>
      <c r="G2212" s="1" t="s">
        <v>48</v>
      </c>
      <c r="H2212" s="2">
        <v>45312</v>
      </c>
      <c r="I2212" s="1" t="s">
        <v>26</v>
      </c>
      <c r="J2212" s="1" t="s">
        <v>1993</v>
      </c>
      <c r="K2212" s="1">
        <v>2</v>
      </c>
      <c r="L2212" s="1"/>
      <c r="M2212" s="1"/>
      <c r="N2212" s="1">
        <v>2944</v>
      </c>
      <c r="O2212" s="1">
        <v>30</v>
      </c>
      <c r="P2212" s="2">
        <v>45406</v>
      </c>
      <c r="Q2212" s="1"/>
    </row>
    <row r="2213" spans="1:17" x14ac:dyDescent="0.35">
      <c r="A2213" s="1" t="s">
        <v>2299</v>
      </c>
      <c r="B2213" s="1" t="s">
        <v>61</v>
      </c>
      <c r="C2213" s="1" t="s">
        <v>62</v>
      </c>
      <c r="D2213" s="1" t="s">
        <v>63</v>
      </c>
      <c r="E2213" s="1" t="s">
        <v>84</v>
      </c>
      <c r="F2213" s="1" t="s">
        <v>169</v>
      </c>
      <c r="G2213" s="1" t="s">
        <v>39</v>
      </c>
      <c r="H2213" s="2">
        <v>45296</v>
      </c>
      <c r="I2213" s="1" t="s">
        <v>66</v>
      </c>
      <c r="J2213" s="1" t="s">
        <v>1993</v>
      </c>
      <c r="K2213" s="1">
        <v>2</v>
      </c>
      <c r="L2213" s="1"/>
      <c r="M2213" s="1"/>
      <c r="N2213" s="1">
        <v>2186</v>
      </c>
      <c r="O2213" s="1">
        <v>30</v>
      </c>
      <c r="P2213" s="2">
        <v>45457</v>
      </c>
      <c r="Q2213" s="1"/>
    </row>
    <row r="2214" spans="1:17" x14ac:dyDescent="0.35">
      <c r="A2214" s="1" t="s">
        <v>2300</v>
      </c>
      <c r="B2214" s="1" t="s">
        <v>35</v>
      </c>
      <c r="C2214" s="1" t="s">
        <v>36</v>
      </c>
      <c r="D2214" s="1" t="s">
        <v>37</v>
      </c>
      <c r="E2214" s="1" t="s">
        <v>38</v>
      </c>
      <c r="F2214" s="1" t="s">
        <v>169</v>
      </c>
      <c r="G2214" s="1" t="s">
        <v>33</v>
      </c>
      <c r="H2214" s="2">
        <v>45375</v>
      </c>
      <c r="I2214" s="1" t="s">
        <v>49</v>
      </c>
      <c r="J2214" s="1" t="s">
        <v>1993</v>
      </c>
      <c r="K2214" s="1">
        <v>2</v>
      </c>
      <c r="L2214" s="1"/>
      <c r="M2214" s="1"/>
      <c r="N2214" s="1">
        <v>6479</v>
      </c>
      <c r="O2214" s="1">
        <v>100</v>
      </c>
      <c r="P2214" s="2">
        <v>45621</v>
      </c>
      <c r="Q2214" s="1"/>
    </row>
    <row r="2215" spans="1:17" x14ac:dyDescent="0.35">
      <c r="A2215" s="1" t="s">
        <v>2301</v>
      </c>
      <c r="B2215" s="1" t="s">
        <v>61</v>
      </c>
      <c r="C2215" s="1" t="s">
        <v>62</v>
      </c>
      <c r="D2215" s="1" t="s">
        <v>63</v>
      </c>
      <c r="E2215" s="1" t="s">
        <v>47</v>
      </c>
      <c r="F2215" s="1" t="s">
        <v>169</v>
      </c>
      <c r="G2215" s="1" t="s">
        <v>59</v>
      </c>
      <c r="H2215" s="2">
        <v>45310</v>
      </c>
      <c r="I2215" s="1" t="s">
        <v>26</v>
      </c>
      <c r="J2215" s="1" t="s">
        <v>1993</v>
      </c>
      <c r="K2215" s="1">
        <v>2</v>
      </c>
      <c r="L2215" s="1"/>
      <c r="M2215" s="1"/>
      <c r="N2215" s="1">
        <v>6526</v>
      </c>
      <c r="O2215" s="1">
        <v>10</v>
      </c>
      <c r="P2215" s="2">
        <v>45620</v>
      </c>
      <c r="Q2215" s="1"/>
    </row>
    <row r="2216" spans="1:17" x14ac:dyDescent="0.35">
      <c r="A2216" s="1" t="s">
        <v>2302</v>
      </c>
      <c r="B2216" s="1" t="s">
        <v>56</v>
      </c>
      <c r="C2216" s="1" t="s">
        <v>57</v>
      </c>
      <c r="D2216" s="1" t="s">
        <v>58</v>
      </c>
      <c r="E2216" s="1" t="s">
        <v>32</v>
      </c>
      <c r="F2216" s="1" t="s">
        <v>169</v>
      </c>
      <c r="G2216" s="1" t="s">
        <v>48</v>
      </c>
      <c r="H2216" s="2">
        <v>45404</v>
      </c>
      <c r="I2216" s="1" t="s">
        <v>26</v>
      </c>
      <c r="J2216" s="1" t="s">
        <v>1993</v>
      </c>
      <c r="K2216" s="1">
        <v>2</v>
      </c>
      <c r="L2216" s="1"/>
      <c r="M2216" s="1"/>
      <c r="N2216" s="1">
        <v>4638</v>
      </c>
      <c r="O2216" s="1">
        <v>40</v>
      </c>
      <c r="P2216" s="2">
        <v>45577</v>
      </c>
      <c r="Q2216" s="1"/>
    </row>
    <row r="2217" spans="1:17" x14ac:dyDescent="0.35">
      <c r="A2217" s="1" t="s">
        <v>2303</v>
      </c>
      <c r="B2217" s="1" t="s">
        <v>35</v>
      </c>
      <c r="C2217" s="1" t="s">
        <v>36</v>
      </c>
      <c r="D2217" s="1" t="s">
        <v>37</v>
      </c>
      <c r="E2217" s="1" t="s">
        <v>23</v>
      </c>
      <c r="F2217" s="1" t="s">
        <v>169</v>
      </c>
      <c r="G2217" s="1" t="s">
        <v>59</v>
      </c>
      <c r="H2217" s="2">
        <v>45296</v>
      </c>
      <c r="I2217" s="1" t="s">
        <v>26</v>
      </c>
      <c r="J2217" s="1" t="s">
        <v>1993</v>
      </c>
      <c r="K2217" s="1">
        <v>2</v>
      </c>
      <c r="L2217" s="1"/>
      <c r="M2217" s="1"/>
      <c r="N2217" s="1">
        <v>4652</v>
      </c>
      <c r="O2217" s="1">
        <v>60</v>
      </c>
      <c r="P2217" s="2">
        <v>45326</v>
      </c>
      <c r="Q2217" s="1"/>
    </row>
    <row r="2218" spans="1:17" x14ac:dyDescent="0.35">
      <c r="A2218" s="1" t="s">
        <v>2304</v>
      </c>
      <c r="B2218" s="1" t="s">
        <v>35</v>
      </c>
      <c r="C2218" s="1" t="s">
        <v>36</v>
      </c>
      <c r="D2218" s="1" t="s">
        <v>37</v>
      </c>
      <c r="E2218" s="1" t="s">
        <v>103</v>
      </c>
      <c r="F2218" s="1" t="s">
        <v>169</v>
      </c>
      <c r="G2218" s="1" t="s">
        <v>74</v>
      </c>
      <c r="H2218" s="2">
        <v>45297</v>
      </c>
      <c r="I2218" s="1" t="s">
        <v>66</v>
      </c>
      <c r="J2218" s="1" t="s">
        <v>1993</v>
      </c>
      <c r="K2218" s="1">
        <v>2</v>
      </c>
      <c r="L2218" s="1"/>
      <c r="M2218" s="1"/>
      <c r="N2218" s="1">
        <v>5941</v>
      </c>
      <c r="O2218" s="1">
        <v>50</v>
      </c>
      <c r="P2218" s="2">
        <v>45481</v>
      </c>
      <c r="Q2218" s="1"/>
    </row>
    <row r="2219" spans="1:17" x14ac:dyDescent="0.35">
      <c r="A2219" s="1" t="s">
        <v>2305</v>
      </c>
      <c r="B2219" s="1" t="s">
        <v>78</v>
      </c>
      <c r="C2219" s="1" t="s">
        <v>79</v>
      </c>
      <c r="D2219" s="1" t="s">
        <v>80</v>
      </c>
      <c r="E2219" s="1" t="s">
        <v>64</v>
      </c>
      <c r="F2219" s="1" t="s">
        <v>169</v>
      </c>
      <c r="G2219" s="1" t="s">
        <v>48</v>
      </c>
      <c r="H2219" s="2">
        <v>45396</v>
      </c>
      <c r="I2219" s="1" t="s">
        <v>26</v>
      </c>
      <c r="J2219" s="1" t="s">
        <v>1993</v>
      </c>
      <c r="K2219" s="1">
        <v>2</v>
      </c>
      <c r="L2219" s="1"/>
      <c r="M2219" s="1"/>
      <c r="N2219" s="1">
        <v>3370</v>
      </c>
      <c r="O2219" s="1">
        <v>50</v>
      </c>
      <c r="P2219" s="2">
        <v>45490</v>
      </c>
      <c r="Q2219" s="1"/>
    </row>
    <row r="2220" spans="1:17" x14ac:dyDescent="0.35">
      <c r="A2220" s="1" t="s">
        <v>2306</v>
      </c>
      <c r="B2220" s="1" t="s">
        <v>41</v>
      </c>
      <c r="C2220" s="1" t="s">
        <v>42</v>
      </c>
      <c r="D2220" s="1" t="s">
        <v>43</v>
      </c>
      <c r="E2220" s="1" t="s">
        <v>84</v>
      </c>
      <c r="F2220" s="1" t="s">
        <v>169</v>
      </c>
      <c r="G2220" s="1" t="s">
        <v>48</v>
      </c>
      <c r="H2220" s="2">
        <v>45383</v>
      </c>
      <c r="I2220" s="1" t="s">
        <v>66</v>
      </c>
      <c r="J2220" s="1" t="s">
        <v>1993</v>
      </c>
      <c r="K2220" s="1">
        <v>2</v>
      </c>
      <c r="L2220" s="1"/>
      <c r="M2220" s="1"/>
      <c r="N2220" s="1">
        <v>7093</v>
      </c>
      <c r="O2220" s="1">
        <v>40</v>
      </c>
      <c r="P2220" s="2">
        <v>45747</v>
      </c>
      <c r="Q2220" s="1"/>
    </row>
    <row r="2221" spans="1:17" x14ac:dyDescent="0.35">
      <c r="A2221" s="1" t="s">
        <v>2307</v>
      </c>
      <c r="B2221" s="1" t="s">
        <v>61</v>
      </c>
      <c r="C2221" s="1" t="s">
        <v>62</v>
      </c>
      <c r="D2221" s="1" t="s">
        <v>63</v>
      </c>
      <c r="E2221" s="1" t="s">
        <v>32</v>
      </c>
      <c r="F2221" s="1" t="s">
        <v>169</v>
      </c>
      <c r="G2221" s="1" t="s">
        <v>39</v>
      </c>
      <c r="H2221" s="2">
        <v>45442</v>
      </c>
      <c r="I2221" s="1" t="s">
        <v>66</v>
      </c>
      <c r="J2221" s="1" t="s">
        <v>1993</v>
      </c>
      <c r="K2221" s="1">
        <v>2</v>
      </c>
      <c r="L2221" s="1"/>
      <c r="M2221" s="1"/>
      <c r="N2221" s="1">
        <v>4407</v>
      </c>
      <c r="O2221" s="1">
        <v>40</v>
      </c>
      <c r="P2221" s="2">
        <v>45757</v>
      </c>
      <c r="Q2221" s="1"/>
    </row>
    <row r="2222" spans="1:17" x14ac:dyDescent="0.35">
      <c r="A2222" s="1" t="s">
        <v>2308</v>
      </c>
      <c r="B2222" s="1" t="s">
        <v>29</v>
      </c>
      <c r="C2222" s="1" t="s">
        <v>30</v>
      </c>
      <c r="D2222" s="1" t="s">
        <v>31</v>
      </c>
      <c r="E2222" s="1" t="s">
        <v>100</v>
      </c>
      <c r="F2222" s="1" t="s">
        <v>169</v>
      </c>
      <c r="G2222" s="1" t="s">
        <v>59</v>
      </c>
      <c r="H2222" s="2">
        <v>45404</v>
      </c>
      <c r="I2222" s="1" t="s">
        <v>66</v>
      </c>
      <c r="J2222" s="1" t="s">
        <v>1993</v>
      </c>
      <c r="K2222" s="1">
        <v>2</v>
      </c>
      <c r="L2222" s="1"/>
      <c r="M2222" s="1"/>
      <c r="N2222" s="1">
        <v>2950</v>
      </c>
      <c r="O2222" s="1">
        <v>30</v>
      </c>
      <c r="P2222" s="2">
        <v>45719</v>
      </c>
      <c r="Q2222" s="1"/>
    </row>
    <row r="2223" spans="1:17" x14ac:dyDescent="0.35">
      <c r="A2223" s="1" t="s">
        <v>2309</v>
      </c>
      <c r="B2223" s="1" t="s">
        <v>78</v>
      </c>
      <c r="C2223" s="1" t="s">
        <v>79</v>
      </c>
      <c r="D2223" s="1" t="s">
        <v>80</v>
      </c>
      <c r="E2223" s="1" t="s">
        <v>44</v>
      </c>
      <c r="F2223" s="1" t="s">
        <v>169</v>
      </c>
      <c r="G2223" s="1" t="s">
        <v>87</v>
      </c>
      <c r="H2223" s="2">
        <v>45438</v>
      </c>
      <c r="I2223" s="1" t="s">
        <v>66</v>
      </c>
      <c r="J2223" s="1" t="s">
        <v>1993</v>
      </c>
      <c r="K2223" s="1">
        <v>2</v>
      </c>
      <c r="L2223" s="1"/>
      <c r="M2223" s="1"/>
      <c r="N2223" s="1">
        <v>2431</v>
      </c>
      <c r="O2223" s="1">
        <v>20</v>
      </c>
      <c r="P2223" s="2">
        <v>45605</v>
      </c>
      <c r="Q2223" s="1"/>
    </row>
    <row r="2224" spans="1:17" x14ac:dyDescent="0.35">
      <c r="A2224" s="1" t="s">
        <v>2310</v>
      </c>
      <c r="B2224" s="1" t="s">
        <v>61</v>
      </c>
      <c r="C2224" s="1" t="s">
        <v>62</v>
      </c>
      <c r="D2224" s="1" t="s">
        <v>63</v>
      </c>
      <c r="E2224" s="1" t="s">
        <v>103</v>
      </c>
      <c r="F2224" s="1" t="s">
        <v>169</v>
      </c>
      <c r="G2224" s="1" t="s">
        <v>59</v>
      </c>
      <c r="H2224" s="2">
        <v>45423</v>
      </c>
      <c r="I2224" s="1" t="s">
        <v>26</v>
      </c>
      <c r="J2224" s="1" t="s">
        <v>1993</v>
      </c>
      <c r="K2224" s="1">
        <v>2</v>
      </c>
      <c r="L2224" s="1"/>
      <c r="M2224" s="1"/>
      <c r="N2224" s="1">
        <v>2924</v>
      </c>
      <c r="O2224" s="1">
        <v>30</v>
      </c>
      <c r="P2224" s="2">
        <v>45725</v>
      </c>
      <c r="Q2224" s="1"/>
    </row>
    <row r="2225" spans="1:17" x14ac:dyDescent="0.35">
      <c r="A2225" s="1" t="s">
        <v>2311</v>
      </c>
      <c r="B2225" s="1" t="s">
        <v>71</v>
      </c>
      <c r="C2225" s="1" t="s">
        <v>72</v>
      </c>
      <c r="D2225" s="1" t="s">
        <v>73</v>
      </c>
      <c r="E2225" s="1" t="s">
        <v>23</v>
      </c>
      <c r="F2225" s="1" t="s">
        <v>169</v>
      </c>
      <c r="G2225" s="1" t="s">
        <v>39</v>
      </c>
      <c r="H2225" s="2">
        <v>45317</v>
      </c>
      <c r="I2225" s="1" t="s">
        <v>66</v>
      </c>
      <c r="J2225" s="1" t="s">
        <v>1993</v>
      </c>
      <c r="K2225" s="1">
        <v>2</v>
      </c>
      <c r="L2225" s="1"/>
      <c r="M2225" s="1"/>
      <c r="N2225" s="1">
        <v>7400</v>
      </c>
      <c r="O2225" s="1">
        <v>30</v>
      </c>
      <c r="P2225" s="2">
        <v>45453</v>
      </c>
      <c r="Q2225" s="1"/>
    </row>
    <row r="2226" spans="1:17" x14ac:dyDescent="0.35">
      <c r="A2226" s="1" t="s">
        <v>2312</v>
      </c>
      <c r="B2226" s="1" t="s">
        <v>29</v>
      </c>
      <c r="C2226" s="1" t="s">
        <v>30</v>
      </c>
      <c r="D2226" s="1" t="s">
        <v>31</v>
      </c>
      <c r="E2226" s="1" t="s">
        <v>44</v>
      </c>
      <c r="F2226" s="1" t="s">
        <v>169</v>
      </c>
      <c r="G2226" s="1" t="s">
        <v>48</v>
      </c>
      <c r="H2226" s="2">
        <v>45345</v>
      </c>
      <c r="I2226" s="1" t="s">
        <v>26</v>
      </c>
      <c r="J2226" s="1" t="s">
        <v>1993</v>
      </c>
      <c r="K2226" s="1">
        <v>2</v>
      </c>
      <c r="L2226" s="1"/>
      <c r="M2226" s="1"/>
      <c r="N2226" s="1">
        <v>3191</v>
      </c>
      <c r="O2226" s="1">
        <v>40</v>
      </c>
      <c r="P2226" s="2">
        <v>45617</v>
      </c>
      <c r="Q2226" s="1"/>
    </row>
    <row r="2227" spans="1:17" x14ac:dyDescent="0.35">
      <c r="A2227" s="1" t="s">
        <v>2313</v>
      </c>
      <c r="B2227" s="1" t="s">
        <v>29</v>
      </c>
      <c r="C2227" s="1" t="s">
        <v>30</v>
      </c>
      <c r="D2227" s="1" t="s">
        <v>31</v>
      </c>
      <c r="E2227" s="1" t="s">
        <v>38</v>
      </c>
      <c r="F2227" s="1" t="s">
        <v>169</v>
      </c>
      <c r="G2227" s="1" t="s">
        <v>48</v>
      </c>
      <c r="H2227" s="2">
        <v>45332</v>
      </c>
      <c r="I2227" s="1" t="s">
        <v>66</v>
      </c>
      <c r="J2227" s="1" t="s">
        <v>1993</v>
      </c>
      <c r="K2227" s="1">
        <v>2</v>
      </c>
      <c r="L2227" s="1"/>
      <c r="M2227" s="1"/>
      <c r="N2227" s="1">
        <v>7968</v>
      </c>
      <c r="O2227" s="1">
        <v>20</v>
      </c>
      <c r="P2227" s="2">
        <v>45535</v>
      </c>
      <c r="Q2227" s="1"/>
    </row>
    <row r="2228" spans="1:17" x14ac:dyDescent="0.35">
      <c r="A2228" s="1" t="s">
        <v>2314</v>
      </c>
      <c r="B2228" s="1" t="s">
        <v>61</v>
      </c>
      <c r="C2228" s="1" t="s">
        <v>62</v>
      </c>
      <c r="D2228" s="1" t="s">
        <v>63</v>
      </c>
      <c r="E2228" s="1" t="s">
        <v>23</v>
      </c>
      <c r="F2228" s="1" t="s">
        <v>169</v>
      </c>
      <c r="G2228" s="1" t="s">
        <v>39</v>
      </c>
      <c r="H2228" s="2">
        <v>45424</v>
      </c>
      <c r="I2228" s="1" t="s">
        <v>66</v>
      </c>
      <c r="J2228" s="1" t="s">
        <v>1993</v>
      </c>
      <c r="K2228" s="1">
        <v>2</v>
      </c>
      <c r="L2228" s="1"/>
      <c r="M2228" s="1"/>
      <c r="N2228" s="1">
        <v>5251</v>
      </c>
      <c r="O2228" s="1">
        <v>20</v>
      </c>
      <c r="P2228" s="2">
        <v>45527</v>
      </c>
      <c r="Q2228" s="1"/>
    </row>
    <row r="2229" spans="1:17" x14ac:dyDescent="0.35">
      <c r="A2229" s="1" t="s">
        <v>2315</v>
      </c>
      <c r="B2229" s="1" t="s">
        <v>56</v>
      </c>
      <c r="C2229" s="1" t="s">
        <v>57</v>
      </c>
      <c r="D2229" s="1" t="s">
        <v>58</v>
      </c>
      <c r="E2229" s="1" t="s">
        <v>47</v>
      </c>
      <c r="F2229" s="1" t="s">
        <v>169</v>
      </c>
      <c r="G2229" s="1" t="s">
        <v>48</v>
      </c>
      <c r="H2229" s="2">
        <v>45346</v>
      </c>
      <c r="I2229" s="1" t="s">
        <v>66</v>
      </c>
      <c r="J2229" s="1" t="s">
        <v>1993</v>
      </c>
      <c r="K2229" s="1">
        <v>2</v>
      </c>
      <c r="L2229" s="1"/>
      <c r="M2229" s="1"/>
      <c r="N2229" s="1">
        <v>7458</v>
      </c>
      <c r="O2229" s="1">
        <v>40</v>
      </c>
      <c r="P2229" s="2">
        <v>45633</v>
      </c>
      <c r="Q2229" s="1"/>
    </row>
    <row r="2230" spans="1:17" x14ac:dyDescent="0.35">
      <c r="A2230" s="1" t="s">
        <v>2316</v>
      </c>
      <c r="B2230" s="1" t="s">
        <v>51</v>
      </c>
      <c r="C2230" s="1" t="s">
        <v>52</v>
      </c>
      <c r="D2230" s="1" t="s">
        <v>53</v>
      </c>
      <c r="E2230" s="1" t="s">
        <v>54</v>
      </c>
      <c r="F2230" s="1" t="s">
        <v>169</v>
      </c>
      <c r="G2230" s="1" t="s">
        <v>33</v>
      </c>
      <c r="H2230" s="2">
        <v>45307</v>
      </c>
      <c r="I2230" s="1" t="s">
        <v>26</v>
      </c>
      <c r="J2230" s="1" t="s">
        <v>1993</v>
      </c>
      <c r="K2230" s="1">
        <v>2</v>
      </c>
      <c r="L2230" s="1"/>
      <c r="M2230" s="1"/>
      <c r="N2230" s="1">
        <v>2346</v>
      </c>
      <c r="O2230" s="1">
        <v>10</v>
      </c>
      <c r="P2230" s="2">
        <v>45498</v>
      </c>
      <c r="Q2230" s="1"/>
    </row>
    <row r="2231" spans="1:17" x14ac:dyDescent="0.35">
      <c r="A2231" s="1" t="s">
        <v>2317</v>
      </c>
      <c r="B2231" s="1" t="s">
        <v>35</v>
      </c>
      <c r="C2231" s="1" t="s">
        <v>36</v>
      </c>
      <c r="D2231" s="1" t="s">
        <v>37</v>
      </c>
      <c r="E2231" s="1" t="s">
        <v>76</v>
      </c>
      <c r="F2231" s="1" t="s">
        <v>169</v>
      </c>
      <c r="G2231" s="1" t="s">
        <v>39</v>
      </c>
      <c r="H2231" s="2">
        <v>45405</v>
      </c>
      <c r="I2231" s="1" t="s">
        <v>66</v>
      </c>
      <c r="J2231" s="1" t="s">
        <v>1993</v>
      </c>
      <c r="K2231" s="1">
        <v>2</v>
      </c>
      <c r="L2231" s="1"/>
      <c r="M2231" s="1"/>
      <c r="N2231" s="1">
        <v>354</v>
      </c>
      <c r="O2231" s="1">
        <v>30</v>
      </c>
      <c r="P2231" s="2">
        <v>45760</v>
      </c>
      <c r="Q2231" s="1"/>
    </row>
    <row r="2232" spans="1:17" x14ac:dyDescent="0.35">
      <c r="A2232" s="1" t="s">
        <v>2318</v>
      </c>
      <c r="B2232" s="1" t="s">
        <v>78</v>
      </c>
      <c r="C2232" s="1" t="s">
        <v>79</v>
      </c>
      <c r="D2232" s="1" t="s">
        <v>80</v>
      </c>
      <c r="E2232" s="1" t="s">
        <v>84</v>
      </c>
      <c r="F2232" s="1" t="s">
        <v>169</v>
      </c>
      <c r="G2232" s="1" t="s">
        <v>39</v>
      </c>
      <c r="H2232" s="2">
        <v>45366</v>
      </c>
      <c r="I2232" s="1" t="s">
        <v>49</v>
      </c>
      <c r="J2232" s="1" t="s">
        <v>1993</v>
      </c>
      <c r="K2232" s="1">
        <v>2</v>
      </c>
      <c r="L2232" s="1"/>
      <c r="M2232" s="1"/>
      <c r="N2232" s="1">
        <v>3855</v>
      </c>
      <c r="O2232" s="1">
        <v>60</v>
      </c>
      <c r="P2232" s="2">
        <v>45460</v>
      </c>
      <c r="Q2232" s="1"/>
    </row>
    <row r="2233" spans="1:17" x14ac:dyDescent="0.35">
      <c r="A2233" s="1" t="s">
        <v>2319</v>
      </c>
      <c r="B2233" s="1" t="s">
        <v>35</v>
      </c>
      <c r="C2233" s="1" t="s">
        <v>36</v>
      </c>
      <c r="D2233" s="1" t="s">
        <v>37</v>
      </c>
      <c r="E2233" s="1" t="s">
        <v>47</v>
      </c>
      <c r="F2233" s="1" t="s">
        <v>169</v>
      </c>
      <c r="G2233" s="1" t="s">
        <v>74</v>
      </c>
      <c r="H2233" s="2">
        <v>45380</v>
      </c>
      <c r="I2233" s="1" t="s">
        <v>26</v>
      </c>
      <c r="J2233" s="1" t="s">
        <v>1993</v>
      </c>
      <c r="K2233" s="1">
        <v>2</v>
      </c>
      <c r="L2233" s="1"/>
      <c r="M2233" s="1"/>
      <c r="N2233" s="1">
        <v>4368</v>
      </c>
      <c r="O2233" s="1">
        <v>20</v>
      </c>
      <c r="P2233" s="2">
        <v>45583</v>
      </c>
      <c r="Q2233" s="1"/>
    </row>
    <row r="2234" spans="1:17" x14ac:dyDescent="0.35">
      <c r="A2234" s="1" t="s">
        <v>2320</v>
      </c>
      <c r="B2234" s="1" t="s">
        <v>35</v>
      </c>
      <c r="C2234" s="1" t="s">
        <v>36</v>
      </c>
      <c r="D2234" s="1" t="s">
        <v>37</v>
      </c>
      <c r="E2234" s="1" t="s">
        <v>23</v>
      </c>
      <c r="F2234" s="1" t="s">
        <v>169</v>
      </c>
      <c r="G2234" s="1" t="s">
        <v>25</v>
      </c>
      <c r="H2234" s="2">
        <v>45347</v>
      </c>
      <c r="I2234" s="1" t="s">
        <v>66</v>
      </c>
      <c r="J2234" s="1" t="s">
        <v>1993</v>
      </c>
      <c r="K2234" s="1">
        <v>2</v>
      </c>
      <c r="L2234" s="1"/>
      <c r="M2234" s="1"/>
      <c r="N2234" s="1">
        <v>449</v>
      </c>
      <c r="O2234" s="1">
        <v>20</v>
      </c>
      <c r="P2234" s="2">
        <v>45703</v>
      </c>
      <c r="Q2234" s="1"/>
    </row>
    <row r="2235" spans="1:17" x14ac:dyDescent="0.35">
      <c r="A2235" s="1" t="s">
        <v>2321</v>
      </c>
      <c r="B2235" s="1" t="s">
        <v>35</v>
      </c>
      <c r="C2235" s="1" t="s">
        <v>36</v>
      </c>
      <c r="D2235" s="1" t="s">
        <v>37</v>
      </c>
      <c r="E2235" s="1" t="s">
        <v>100</v>
      </c>
      <c r="F2235" s="1" t="s">
        <v>169</v>
      </c>
      <c r="G2235" s="1" t="s">
        <v>33</v>
      </c>
      <c r="H2235" s="2">
        <v>45412</v>
      </c>
      <c r="I2235" s="1" t="s">
        <v>26</v>
      </c>
      <c r="J2235" s="1" t="s">
        <v>1993</v>
      </c>
      <c r="K2235" s="1">
        <v>2</v>
      </c>
      <c r="L2235" s="1"/>
      <c r="M2235" s="1"/>
      <c r="N2235" s="1">
        <v>5205</v>
      </c>
      <c r="O2235" s="1">
        <v>30</v>
      </c>
      <c r="P2235" s="2">
        <v>45459</v>
      </c>
      <c r="Q2235" s="1"/>
    </row>
    <row r="2236" spans="1:17" x14ac:dyDescent="0.35">
      <c r="A2236" s="1" t="s">
        <v>2322</v>
      </c>
      <c r="B2236" s="1" t="s">
        <v>35</v>
      </c>
      <c r="C2236" s="1" t="s">
        <v>36</v>
      </c>
      <c r="D2236" s="1" t="s">
        <v>37</v>
      </c>
      <c r="E2236" s="1" t="s">
        <v>54</v>
      </c>
      <c r="F2236" s="1" t="s">
        <v>169</v>
      </c>
      <c r="G2236" s="1" t="s">
        <v>39</v>
      </c>
      <c r="H2236" s="2">
        <v>45311</v>
      </c>
      <c r="I2236" s="1" t="s">
        <v>66</v>
      </c>
      <c r="J2236" s="1" t="s">
        <v>1993</v>
      </c>
      <c r="K2236" s="1">
        <v>2</v>
      </c>
      <c r="L2236" s="1"/>
      <c r="M2236" s="1"/>
      <c r="N2236" s="1">
        <v>5539</v>
      </c>
      <c r="O2236" s="1">
        <v>100</v>
      </c>
      <c r="P2236" s="2">
        <v>45493</v>
      </c>
      <c r="Q2236" s="1"/>
    </row>
    <row r="2237" spans="1:17" x14ac:dyDescent="0.35">
      <c r="A2237" s="1" t="s">
        <v>2323</v>
      </c>
      <c r="B2237" s="1" t="s">
        <v>61</v>
      </c>
      <c r="C2237" s="1" t="s">
        <v>62</v>
      </c>
      <c r="D2237" s="1" t="s">
        <v>63</v>
      </c>
      <c r="E2237" s="1" t="s">
        <v>23</v>
      </c>
      <c r="F2237" s="1" t="s">
        <v>169</v>
      </c>
      <c r="G2237" s="1" t="s">
        <v>87</v>
      </c>
      <c r="H2237" s="2">
        <v>45358</v>
      </c>
      <c r="I2237" s="1" t="s">
        <v>49</v>
      </c>
      <c r="J2237" s="1" t="s">
        <v>1993</v>
      </c>
      <c r="K2237" s="1">
        <v>2</v>
      </c>
      <c r="L2237" s="1"/>
      <c r="M2237" s="1"/>
      <c r="N2237" s="1">
        <v>4855</v>
      </c>
      <c r="O2237" s="1">
        <v>50</v>
      </c>
      <c r="P2237" s="2">
        <v>45623</v>
      </c>
      <c r="Q2237" s="1"/>
    </row>
    <row r="2238" spans="1:17" x14ac:dyDescent="0.35">
      <c r="A2238" s="1" t="s">
        <v>2324</v>
      </c>
      <c r="B2238" s="1" t="s">
        <v>35</v>
      </c>
      <c r="C2238" s="1" t="s">
        <v>36</v>
      </c>
      <c r="D2238" s="1" t="s">
        <v>37</v>
      </c>
      <c r="E2238" s="1" t="s">
        <v>54</v>
      </c>
      <c r="F2238" s="1" t="s">
        <v>169</v>
      </c>
      <c r="G2238" s="1" t="s">
        <v>74</v>
      </c>
      <c r="H2238" s="2">
        <v>45433</v>
      </c>
      <c r="I2238" s="1" t="s">
        <v>26</v>
      </c>
      <c r="J2238" s="1" t="s">
        <v>1993</v>
      </c>
      <c r="K2238" s="1">
        <v>2</v>
      </c>
      <c r="L2238" s="1"/>
      <c r="M2238" s="1"/>
      <c r="N2238" s="1">
        <v>7008</v>
      </c>
      <c r="O2238" s="1">
        <v>70</v>
      </c>
      <c r="P2238" s="2">
        <v>45642</v>
      </c>
      <c r="Q2238" s="1"/>
    </row>
    <row r="2239" spans="1:17" x14ac:dyDescent="0.35">
      <c r="A2239" s="1" t="s">
        <v>2325</v>
      </c>
      <c r="B2239" s="1" t="s">
        <v>61</v>
      </c>
      <c r="C2239" s="1" t="s">
        <v>62</v>
      </c>
      <c r="D2239" s="1" t="s">
        <v>63</v>
      </c>
      <c r="E2239" s="1" t="s">
        <v>84</v>
      </c>
      <c r="F2239" s="1" t="s">
        <v>169</v>
      </c>
      <c r="G2239" s="1" t="s">
        <v>59</v>
      </c>
      <c r="H2239" s="2">
        <v>45434</v>
      </c>
      <c r="I2239" s="1" t="s">
        <v>66</v>
      </c>
      <c r="J2239" s="1" t="s">
        <v>1993</v>
      </c>
      <c r="K2239" s="1">
        <v>2</v>
      </c>
      <c r="L2239" s="1"/>
      <c r="M2239" s="1"/>
      <c r="N2239" s="1">
        <v>5121</v>
      </c>
      <c r="O2239" s="1">
        <v>20</v>
      </c>
      <c r="P2239" s="2">
        <v>45512</v>
      </c>
      <c r="Q2239" s="1"/>
    </row>
    <row r="2240" spans="1:17" x14ac:dyDescent="0.35">
      <c r="A2240" s="1" t="s">
        <v>2326</v>
      </c>
      <c r="B2240" s="1" t="s">
        <v>78</v>
      </c>
      <c r="C2240" s="1" t="s">
        <v>79</v>
      </c>
      <c r="D2240" s="1" t="s">
        <v>80</v>
      </c>
      <c r="E2240" s="1" t="s">
        <v>23</v>
      </c>
      <c r="F2240" s="1" t="s">
        <v>169</v>
      </c>
      <c r="G2240" s="1" t="s">
        <v>74</v>
      </c>
      <c r="H2240" s="2">
        <v>45368</v>
      </c>
      <c r="I2240" s="1" t="s">
        <v>66</v>
      </c>
      <c r="J2240" s="1" t="s">
        <v>1993</v>
      </c>
      <c r="K2240" s="1">
        <v>2</v>
      </c>
      <c r="L2240" s="1"/>
      <c r="M2240" s="1"/>
      <c r="N2240" s="1">
        <v>6482</v>
      </c>
      <c r="O2240" s="1">
        <v>30</v>
      </c>
      <c r="P2240" s="2">
        <v>45418</v>
      </c>
      <c r="Q2240" s="1"/>
    </row>
    <row r="2241" spans="1:17" x14ac:dyDescent="0.35">
      <c r="A2241" s="1" t="s">
        <v>2327</v>
      </c>
      <c r="B2241" s="1" t="s">
        <v>56</v>
      </c>
      <c r="C2241" s="1" t="s">
        <v>57</v>
      </c>
      <c r="D2241" s="1" t="s">
        <v>58</v>
      </c>
      <c r="E2241" s="1" t="s">
        <v>64</v>
      </c>
      <c r="F2241" s="1" t="s">
        <v>169</v>
      </c>
      <c r="G2241" s="1" t="s">
        <v>48</v>
      </c>
      <c r="H2241" s="2">
        <v>45435</v>
      </c>
      <c r="I2241" s="1" t="s">
        <v>49</v>
      </c>
      <c r="J2241" s="1" t="s">
        <v>1993</v>
      </c>
      <c r="K2241" s="1">
        <v>2</v>
      </c>
      <c r="L2241" s="1"/>
      <c r="M2241" s="1"/>
      <c r="N2241" s="1">
        <v>2686</v>
      </c>
      <c r="O2241" s="1">
        <v>70</v>
      </c>
      <c r="P2241" s="2">
        <v>45704</v>
      </c>
      <c r="Q2241" s="1"/>
    </row>
    <row r="2242" spans="1:17" x14ac:dyDescent="0.35">
      <c r="A2242" s="1" t="s">
        <v>2328</v>
      </c>
      <c r="B2242" s="1" t="s">
        <v>41</v>
      </c>
      <c r="C2242" s="1" t="s">
        <v>42</v>
      </c>
      <c r="D2242" s="1" t="s">
        <v>43</v>
      </c>
      <c r="E2242" s="1" t="s">
        <v>76</v>
      </c>
      <c r="F2242" s="1" t="s">
        <v>169</v>
      </c>
      <c r="G2242" s="1" t="s">
        <v>33</v>
      </c>
      <c r="H2242" s="2">
        <v>45394</v>
      </c>
      <c r="I2242" s="1" t="s">
        <v>66</v>
      </c>
      <c r="J2242" s="1" t="s">
        <v>1993</v>
      </c>
      <c r="K2242" s="1">
        <v>2</v>
      </c>
      <c r="L2242" s="1"/>
      <c r="M2242" s="1"/>
      <c r="N2242" s="1">
        <v>7610</v>
      </c>
      <c r="O2242" s="1">
        <v>40</v>
      </c>
      <c r="P2242" s="2">
        <v>45633</v>
      </c>
      <c r="Q2242" s="1"/>
    </row>
    <row r="2243" spans="1:17" x14ac:dyDescent="0.35">
      <c r="A2243" s="1" t="s">
        <v>2329</v>
      </c>
      <c r="B2243" s="1" t="s">
        <v>78</v>
      </c>
      <c r="C2243" s="1" t="s">
        <v>79</v>
      </c>
      <c r="D2243" s="1" t="s">
        <v>80</v>
      </c>
      <c r="E2243" s="1" t="s">
        <v>23</v>
      </c>
      <c r="F2243" s="1" t="s">
        <v>169</v>
      </c>
      <c r="G2243" s="1" t="s">
        <v>33</v>
      </c>
      <c r="H2243" s="2">
        <v>45328</v>
      </c>
      <c r="I2243" s="1" t="s">
        <v>26</v>
      </c>
      <c r="J2243" s="1" t="s">
        <v>1993</v>
      </c>
      <c r="K2243" s="1">
        <v>2</v>
      </c>
      <c r="L2243" s="1"/>
      <c r="M2243" s="1"/>
      <c r="N2243" s="1">
        <v>5020</v>
      </c>
      <c r="O2243" s="1">
        <v>30</v>
      </c>
      <c r="P2243" s="2">
        <v>45598</v>
      </c>
      <c r="Q2243" s="1"/>
    </row>
    <row r="2244" spans="1:17" x14ac:dyDescent="0.35">
      <c r="A2244" s="1" t="s">
        <v>2330</v>
      </c>
      <c r="B2244" s="1" t="s">
        <v>41</v>
      </c>
      <c r="C2244" s="1" t="s">
        <v>42</v>
      </c>
      <c r="D2244" s="1" t="s">
        <v>43</v>
      </c>
      <c r="E2244" s="1" t="s">
        <v>44</v>
      </c>
      <c r="F2244" s="1" t="s">
        <v>169</v>
      </c>
      <c r="G2244" s="1" t="s">
        <v>59</v>
      </c>
      <c r="H2244" s="2">
        <v>45434</v>
      </c>
      <c r="I2244" s="1" t="s">
        <v>26</v>
      </c>
      <c r="J2244" s="1" t="s">
        <v>1993</v>
      </c>
      <c r="K2244" s="1">
        <v>2</v>
      </c>
      <c r="L2244" s="1"/>
      <c r="M2244" s="1"/>
      <c r="N2244" s="1">
        <v>5132</v>
      </c>
      <c r="O2244" s="1">
        <v>30</v>
      </c>
      <c r="P2244" s="2">
        <v>45786</v>
      </c>
      <c r="Q2244" s="1"/>
    </row>
    <row r="2245" spans="1:17" x14ac:dyDescent="0.35">
      <c r="A2245" s="1" t="s">
        <v>2331</v>
      </c>
      <c r="B2245" s="1" t="s">
        <v>56</v>
      </c>
      <c r="C2245" s="1" t="s">
        <v>57</v>
      </c>
      <c r="D2245" s="1" t="s">
        <v>58</v>
      </c>
      <c r="E2245" s="1" t="s">
        <v>103</v>
      </c>
      <c r="F2245" s="1" t="s">
        <v>169</v>
      </c>
      <c r="G2245" s="1" t="s">
        <v>39</v>
      </c>
      <c r="H2245" s="2">
        <v>45411</v>
      </c>
      <c r="I2245" s="1" t="s">
        <v>26</v>
      </c>
      <c r="J2245" s="1" t="s">
        <v>1993</v>
      </c>
      <c r="K2245" s="1">
        <v>2</v>
      </c>
      <c r="L2245" s="1"/>
      <c r="M2245" s="1"/>
      <c r="N2245" s="1">
        <v>4531</v>
      </c>
      <c r="O2245" s="1">
        <v>30</v>
      </c>
      <c r="P2245" s="2">
        <v>45463</v>
      </c>
      <c r="Q2245" s="1"/>
    </row>
    <row r="2246" spans="1:17" x14ac:dyDescent="0.35">
      <c r="A2246" s="1" t="s">
        <v>2332</v>
      </c>
      <c r="B2246" s="1" t="s">
        <v>61</v>
      </c>
      <c r="C2246" s="1" t="s">
        <v>62</v>
      </c>
      <c r="D2246" s="1" t="s">
        <v>63</v>
      </c>
      <c r="E2246" s="1" t="s">
        <v>47</v>
      </c>
      <c r="F2246" s="1" t="s">
        <v>169</v>
      </c>
      <c r="G2246" s="1" t="s">
        <v>39</v>
      </c>
      <c r="H2246" s="2">
        <v>45297</v>
      </c>
      <c r="I2246" s="1" t="s">
        <v>26</v>
      </c>
      <c r="J2246" s="1" t="s">
        <v>1993</v>
      </c>
      <c r="K2246" s="1">
        <v>2</v>
      </c>
      <c r="L2246" s="1"/>
      <c r="M2246" s="1"/>
      <c r="N2246" s="1">
        <v>5617</v>
      </c>
      <c r="O2246" s="1">
        <v>40</v>
      </c>
      <c r="P2246" s="2">
        <v>45541</v>
      </c>
      <c r="Q2246" s="1"/>
    </row>
    <row r="2247" spans="1:17" x14ac:dyDescent="0.35">
      <c r="A2247" s="1" t="s">
        <v>2333</v>
      </c>
      <c r="B2247" s="1" t="s">
        <v>78</v>
      </c>
      <c r="C2247" s="1" t="s">
        <v>79</v>
      </c>
      <c r="D2247" s="1" t="s">
        <v>80</v>
      </c>
      <c r="E2247" s="1" t="s">
        <v>54</v>
      </c>
      <c r="F2247" s="1" t="s">
        <v>169</v>
      </c>
      <c r="G2247" s="1" t="s">
        <v>48</v>
      </c>
      <c r="H2247" s="2">
        <v>45322</v>
      </c>
      <c r="I2247" s="1" t="s">
        <v>66</v>
      </c>
      <c r="J2247" s="1" t="s">
        <v>1993</v>
      </c>
      <c r="K2247" s="1">
        <v>2</v>
      </c>
      <c r="L2247" s="1"/>
      <c r="M2247" s="1"/>
      <c r="N2247" s="1">
        <v>1250</v>
      </c>
      <c r="O2247" s="1">
        <v>50</v>
      </c>
      <c r="P2247" s="2">
        <v>45419</v>
      </c>
      <c r="Q2247" s="1"/>
    </row>
    <row r="2248" spans="1:17" x14ac:dyDescent="0.35">
      <c r="A2248" s="1" t="s">
        <v>2334</v>
      </c>
      <c r="B2248" s="1" t="s">
        <v>61</v>
      </c>
      <c r="C2248" s="1" t="s">
        <v>62</v>
      </c>
      <c r="D2248" s="1" t="s">
        <v>63</v>
      </c>
      <c r="E2248" s="1" t="s">
        <v>100</v>
      </c>
      <c r="F2248" s="1" t="s">
        <v>169</v>
      </c>
      <c r="G2248" s="1" t="s">
        <v>85</v>
      </c>
      <c r="H2248" s="2">
        <v>45394</v>
      </c>
      <c r="I2248" s="1" t="s">
        <v>66</v>
      </c>
      <c r="J2248" s="1" t="s">
        <v>1993</v>
      </c>
      <c r="K2248" s="1">
        <v>2</v>
      </c>
      <c r="L2248" s="1"/>
      <c r="M2248" s="1"/>
      <c r="N2248" s="1">
        <v>3831</v>
      </c>
      <c r="O2248" s="1">
        <v>60</v>
      </c>
      <c r="P2248" s="2">
        <v>45568</v>
      </c>
      <c r="Q2248" s="1"/>
    </row>
    <row r="2249" spans="1:17" x14ac:dyDescent="0.35">
      <c r="A2249" s="1" t="s">
        <v>2335</v>
      </c>
      <c r="B2249" s="1" t="s">
        <v>61</v>
      </c>
      <c r="C2249" s="1" t="s">
        <v>62</v>
      </c>
      <c r="D2249" s="1" t="s">
        <v>63</v>
      </c>
      <c r="E2249" s="1" t="s">
        <v>68</v>
      </c>
      <c r="F2249" s="1" t="s">
        <v>169</v>
      </c>
      <c r="G2249" s="1" t="s">
        <v>48</v>
      </c>
      <c r="H2249" s="2">
        <v>45353</v>
      </c>
      <c r="I2249" s="1" t="s">
        <v>49</v>
      </c>
      <c r="J2249" s="1" t="s">
        <v>1993</v>
      </c>
      <c r="K2249" s="1">
        <v>2</v>
      </c>
      <c r="L2249" s="1"/>
      <c r="M2249" s="1"/>
      <c r="N2249" s="1">
        <v>3962</v>
      </c>
      <c r="O2249" s="1">
        <v>50</v>
      </c>
      <c r="P2249" s="2">
        <v>45496</v>
      </c>
      <c r="Q2249" s="1"/>
    </row>
    <row r="2250" spans="1:17" x14ac:dyDescent="0.35">
      <c r="A2250" s="1" t="s">
        <v>2336</v>
      </c>
      <c r="B2250" s="1" t="s">
        <v>35</v>
      </c>
      <c r="C2250" s="1" t="s">
        <v>36</v>
      </c>
      <c r="D2250" s="1" t="s">
        <v>37</v>
      </c>
      <c r="E2250" s="1" t="s">
        <v>47</v>
      </c>
      <c r="F2250" s="1" t="s">
        <v>169</v>
      </c>
      <c r="G2250" s="1" t="s">
        <v>48</v>
      </c>
      <c r="H2250" s="2">
        <v>45315</v>
      </c>
      <c r="I2250" s="1" t="s">
        <v>66</v>
      </c>
      <c r="J2250" s="1" t="s">
        <v>1993</v>
      </c>
      <c r="K2250" s="1">
        <v>2</v>
      </c>
      <c r="L2250" s="1"/>
      <c r="M2250" s="1"/>
      <c r="N2250" s="1">
        <v>3657</v>
      </c>
      <c r="O2250" s="1">
        <v>40</v>
      </c>
      <c r="P2250" s="2">
        <v>45396</v>
      </c>
      <c r="Q2250" s="1"/>
    </row>
    <row r="2251" spans="1:17" x14ac:dyDescent="0.35">
      <c r="A2251" s="1" t="s">
        <v>2337</v>
      </c>
      <c r="B2251" s="1" t="s">
        <v>41</v>
      </c>
      <c r="C2251" s="1" t="s">
        <v>42</v>
      </c>
      <c r="D2251" s="1" t="s">
        <v>43</v>
      </c>
      <c r="E2251" s="1" t="s">
        <v>32</v>
      </c>
      <c r="F2251" s="1" t="s">
        <v>169</v>
      </c>
      <c r="G2251" s="1" t="s">
        <v>59</v>
      </c>
      <c r="H2251" s="2">
        <v>45345</v>
      </c>
      <c r="I2251" s="1" t="s">
        <v>49</v>
      </c>
      <c r="J2251" s="1" t="s">
        <v>1993</v>
      </c>
      <c r="K2251" s="1">
        <v>2</v>
      </c>
      <c r="L2251" s="1"/>
      <c r="M2251" s="1"/>
      <c r="N2251" s="1">
        <v>3597</v>
      </c>
      <c r="O2251" s="1">
        <v>50</v>
      </c>
      <c r="P2251" s="2">
        <v>45416</v>
      </c>
      <c r="Q2251" s="1"/>
    </row>
    <row r="2252" spans="1:17" x14ac:dyDescent="0.35">
      <c r="A2252" s="1" t="s">
        <v>2338</v>
      </c>
      <c r="B2252" s="1" t="s">
        <v>29</v>
      </c>
      <c r="C2252" s="1" t="s">
        <v>30</v>
      </c>
      <c r="D2252" s="1" t="s">
        <v>31</v>
      </c>
      <c r="E2252" s="1" t="s">
        <v>84</v>
      </c>
      <c r="F2252" s="1" t="s">
        <v>169</v>
      </c>
      <c r="G2252" s="1" t="s">
        <v>85</v>
      </c>
      <c r="H2252" s="2">
        <v>45304</v>
      </c>
      <c r="I2252" s="1" t="s">
        <v>26</v>
      </c>
      <c r="J2252" s="1" t="s">
        <v>1993</v>
      </c>
      <c r="K2252" s="1">
        <v>2</v>
      </c>
      <c r="L2252" s="1"/>
      <c r="M2252" s="1"/>
      <c r="N2252" s="1">
        <v>5065</v>
      </c>
      <c r="O2252" s="1">
        <v>100</v>
      </c>
      <c r="P2252" s="2">
        <v>45606</v>
      </c>
      <c r="Q2252" s="1"/>
    </row>
    <row r="2253" spans="1:17" x14ac:dyDescent="0.35">
      <c r="A2253" s="1" t="s">
        <v>2339</v>
      </c>
      <c r="B2253" s="1" t="s">
        <v>56</v>
      </c>
      <c r="C2253" s="1" t="s">
        <v>57</v>
      </c>
      <c r="D2253" s="1" t="s">
        <v>58</v>
      </c>
      <c r="E2253" s="1" t="s">
        <v>76</v>
      </c>
      <c r="F2253" s="1" t="s">
        <v>169</v>
      </c>
      <c r="G2253" s="1" t="s">
        <v>39</v>
      </c>
      <c r="H2253" s="2">
        <v>45401</v>
      </c>
      <c r="I2253" s="1" t="s">
        <v>66</v>
      </c>
      <c r="J2253" s="1" t="s">
        <v>1993</v>
      </c>
      <c r="K2253" s="1">
        <v>2</v>
      </c>
      <c r="L2253" s="1"/>
      <c r="M2253" s="1"/>
      <c r="N2253" s="1">
        <v>6487</v>
      </c>
      <c r="O2253" s="1">
        <v>20</v>
      </c>
      <c r="P2253" s="2">
        <v>45556</v>
      </c>
      <c r="Q2253" s="1"/>
    </row>
    <row r="2254" spans="1:17" x14ac:dyDescent="0.35">
      <c r="A2254" s="1" t="s">
        <v>2340</v>
      </c>
      <c r="B2254" s="1" t="s">
        <v>35</v>
      </c>
      <c r="C2254" s="1" t="s">
        <v>36</v>
      </c>
      <c r="D2254" s="1" t="s">
        <v>37</v>
      </c>
      <c r="E2254" s="1" t="s">
        <v>54</v>
      </c>
      <c r="F2254" s="1" t="s">
        <v>169</v>
      </c>
      <c r="G2254" s="1" t="s">
        <v>33</v>
      </c>
      <c r="H2254" s="2">
        <v>45394</v>
      </c>
      <c r="I2254" s="1" t="s">
        <v>49</v>
      </c>
      <c r="J2254" s="1" t="s">
        <v>1993</v>
      </c>
      <c r="K2254" s="1">
        <v>2</v>
      </c>
      <c r="L2254" s="1"/>
      <c r="M2254" s="1"/>
      <c r="N2254" s="1">
        <v>4611</v>
      </c>
      <c r="O2254" s="1">
        <v>90</v>
      </c>
      <c r="P2254" s="2">
        <v>45447</v>
      </c>
      <c r="Q2254" s="1"/>
    </row>
    <row r="2255" spans="1:17" x14ac:dyDescent="0.35">
      <c r="A2255" s="1" t="s">
        <v>2341</v>
      </c>
      <c r="B2255" s="1" t="s">
        <v>35</v>
      </c>
      <c r="C2255" s="1" t="s">
        <v>36</v>
      </c>
      <c r="D2255" s="1" t="s">
        <v>37</v>
      </c>
      <c r="E2255" s="1" t="s">
        <v>76</v>
      </c>
      <c r="F2255" s="1" t="s">
        <v>169</v>
      </c>
      <c r="G2255" s="1" t="s">
        <v>85</v>
      </c>
      <c r="H2255" s="2">
        <v>45401</v>
      </c>
      <c r="I2255" s="1" t="s">
        <v>49</v>
      </c>
      <c r="J2255" s="1" t="s">
        <v>1993</v>
      </c>
      <c r="K2255" s="1">
        <v>2</v>
      </c>
      <c r="L2255" s="1"/>
      <c r="M2255" s="1"/>
      <c r="N2255" s="1">
        <v>2657</v>
      </c>
      <c r="O2255" s="1">
        <v>30</v>
      </c>
      <c r="P2255" s="2">
        <v>45571</v>
      </c>
      <c r="Q2255" s="1"/>
    </row>
    <row r="2256" spans="1:17" x14ac:dyDescent="0.35">
      <c r="A2256" s="1" t="s">
        <v>2342</v>
      </c>
      <c r="B2256" s="1" t="s">
        <v>51</v>
      </c>
      <c r="C2256" s="1" t="s">
        <v>52</v>
      </c>
      <c r="D2256" s="1" t="s">
        <v>53</v>
      </c>
      <c r="E2256" s="1" t="s">
        <v>103</v>
      </c>
      <c r="F2256" s="1" t="s">
        <v>169</v>
      </c>
      <c r="G2256" s="1" t="s">
        <v>25</v>
      </c>
      <c r="H2256" s="2">
        <v>45328</v>
      </c>
      <c r="I2256" s="1" t="s">
        <v>26</v>
      </c>
      <c r="J2256" s="1" t="s">
        <v>1993</v>
      </c>
      <c r="K2256" s="1">
        <v>2</v>
      </c>
      <c r="L2256" s="1"/>
      <c r="M2256" s="1"/>
      <c r="N2256" s="1">
        <v>5314</v>
      </c>
      <c r="O2256" s="1">
        <v>10</v>
      </c>
      <c r="P2256" s="2">
        <v>45502</v>
      </c>
      <c r="Q2256" s="1"/>
    </row>
    <row r="2257" spans="1:17" x14ac:dyDescent="0.35">
      <c r="A2257" s="1" t="s">
        <v>2343</v>
      </c>
      <c r="B2257" s="1" t="s">
        <v>41</v>
      </c>
      <c r="C2257" s="1" t="s">
        <v>42</v>
      </c>
      <c r="D2257" s="1" t="s">
        <v>43</v>
      </c>
      <c r="E2257" s="1" t="s">
        <v>103</v>
      </c>
      <c r="F2257" s="1" t="s">
        <v>169</v>
      </c>
      <c r="G2257" s="1" t="s">
        <v>85</v>
      </c>
      <c r="H2257" s="2">
        <v>45347</v>
      </c>
      <c r="I2257" s="1" t="s">
        <v>66</v>
      </c>
      <c r="J2257" s="1" t="s">
        <v>1993</v>
      </c>
      <c r="K2257" s="1">
        <v>2</v>
      </c>
      <c r="L2257" s="1"/>
      <c r="M2257" s="1"/>
      <c r="N2257" s="1">
        <v>7450</v>
      </c>
      <c r="O2257" s="1">
        <v>70</v>
      </c>
      <c r="P2257" s="2">
        <v>45413</v>
      </c>
      <c r="Q2257" s="1"/>
    </row>
    <row r="2258" spans="1:17" x14ac:dyDescent="0.35">
      <c r="A2258" s="1" t="s">
        <v>2344</v>
      </c>
      <c r="B2258" s="1" t="s">
        <v>78</v>
      </c>
      <c r="C2258" s="1" t="s">
        <v>79</v>
      </c>
      <c r="D2258" s="1" t="s">
        <v>80</v>
      </c>
      <c r="E2258" s="1" t="s">
        <v>32</v>
      </c>
      <c r="F2258" s="1" t="s">
        <v>169</v>
      </c>
      <c r="G2258" s="1" t="s">
        <v>74</v>
      </c>
      <c r="H2258" s="2">
        <v>45378</v>
      </c>
      <c r="I2258" s="1" t="s">
        <v>26</v>
      </c>
      <c r="J2258" s="1" t="s">
        <v>1993</v>
      </c>
      <c r="K2258" s="1">
        <v>2</v>
      </c>
      <c r="L2258" s="1"/>
      <c r="M2258" s="1"/>
      <c r="N2258" s="1">
        <v>5717</v>
      </c>
      <c r="O2258" s="1">
        <v>60</v>
      </c>
      <c r="P2258" s="2">
        <v>45564</v>
      </c>
      <c r="Q2258" s="1"/>
    </row>
    <row r="2259" spans="1:17" x14ac:dyDescent="0.35">
      <c r="A2259" s="1" t="s">
        <v>2345</v>
      </c>
      <c r="B2259" s="1" t="s">
        <v>41</v>
      </c>
      <c r="C2259" s="1" t="s">
        <v>42</v>
      </c>
      <c r="D2259" s="1" t="s">
        <v>43</v>
      </c>
      <c r="E2259" s="1" t="s">
        <v>103</v>
      </c>
      <c r="F2259" s="1" t="s">
        <v>169</v>
      </c>
      <c r="G2259" s="1" t="s">
        <v>39</v>
      </c>
      <c r="H2259" s="2">
        <v>45357</v>
      </c>
      <c r="I2259" s="1" t="s">
        <v>26</v>
      </c>
      <c r="J2259" s="1" t="s">
        <v>1993</v>
      </c>
      <c r="K2259" s="1">
        <v>2</v>
      </c>
      <c r="L2259" s="1"/>
      <c r="M2259" s="1"/>
      <c r="N2259" s="1">
        <v>1475</v>
      </c>
      <c r="O2259" s="1">
        <v>20</v>
      </c>
      <c r="P2259" s="2">
        <v>45418</v>
      </c>
      <c r="Q2259" s="1"/>
    </row>
    <row r="2260" spans="1:17" x14ac:dyDescent="0.35">
      <c r="A2260" s="1" t="s">
        <v>2346</v>
      </c>
      <c r="B2260" s="1" t="s">
        <v>56</v>
      </c>
      <c r="C2260" s="1" t="s">
        <v>57</v>
      </c>
      <c r="D2260" s="1" t="s">
        <v>58</v>
      </c>
      <c r="E2260" s="1" t="s">
        <v>47</v>
      </c>
      <c r="F2260" s="1" t="s">
        <v>169</v>
      </c>
      <c r="G2260" s="1" t="s">
        <v>48</v>
      </c>
      <c r="H2260" s="2">
        <v>45319</v>
      </c>
      <c r="I2260" s="1" t="s">
        <v>66</v>
      </c>
      <c r="J2260" s="1" t="s">
        <v>1993</v>
      </c>
      <c r="K2260" s="1">
        <v>2</v>
      </c>
      <c r="L2260" s="1"/>
      <c r="M2260" s="1"/>
      <c r="N2260" s="1">
        <v>623</v>
      </c>
      <c r="O2260" s="1">
        <v>20</v>
      </c>
      <c r="P2260" s="2">
        <v>45412</v>
      </c>
      <c r="Q2260" s="1"/>
    </row>
    <row r="2261" spans="1:17" x14ac:dyDescent="0.35">
      <c r="A2261" s="1" t="s">
        <v>2347</v>
      </c>
      <c r="B2261" s="1" t="s">
        <v>61</v>
      </c>
      <c r="C2261" s="1" t="s">
        <v>62</v>
      </c>
      <c r="D2261" s="1" t="s">
        <v>63</v>
      </c>
      <c r="E2261" s="1" t="s">
        <v>54</v>
      </c>
      <c r="F2261" s="1" t="s">
        <v>169</v>
      </c>
      <c r="G2261" s="1" t="s">
        <v>87</v>
      </c>
      <c r="H2261" s="2">
        <v>45429</v>
      </c>
      <c r="I2261" s="1" t="s">
        <v>49</v>
      </c>
      <c r="J2261" s="1" t="s">
        <v>1993</v>
      </c>
      <c r="K2261" s="1">
        <v>2</v>
      </c>
      <c r="L2261" s="1"/>
      <c r="M2261" s="1"/>
      <c r="N2261" s="1">
        <v>4917</v>
      </c>
      <c r="O2261" s="1">
        <v>20</v>
      </c>
      <c r="P2261" s="2">
        <v>45670</v>
      </c>
      <c r="Q2261" s="1"/>
    </row>
    <row r="2262" spans="1:17" x14ac:dyDescent="0.35">
      <c r="A2262" s="1" t="s">
        <v>2348</v>
      </c>
      <c r="B2262" s="1" t="s">
        <v>56</v>
      </c>
      <c r="C2262" s="1" t="s">
        <v>57</v>
      </c>
      <c r="D2262" s="1" t="s">
        <v>58</v>
      </c>
      <c r="E2262" s="1" t="s">
        <v>103</v>
      </c>
      <c r="F2262" s="1" t="s">
        <v>169</v>
      </c>
      <c r="G2262" s="1" t="s">
        <v>39</v>
      </c>
      <c r="H2262" s="2">
        <v>45346</v>
      </c>
      <c r="I2262" s="1" t="s">
        <v>66</v>
      </c>
      <c r="J2262" s="1" t="s">
        <v>1993</v>
      </c>
      <c r="K2262" s="1">
        <v>2</v>
      </c>
      <c r="L2262" s="1"/>
      <c r="M2262" s="1"/>
      <c r="N2262" s="1">
        <v>7208</v>
      </c>
      <c r="O2262" s="1">
        <v>50</v>
      </c>
      <c r="P2262" s="2">
        <v>45583</v>
      </c>
      <c r="Q2262" s="1"/>
    </row>
    <row r="2263" spans="1:17" x14ac:dyDescent="0.35">
      <c r="A2263" s="1" t="s">
        <v>2349</v>
      </c>
      <c r="B2263" s="1" t="s">
        <v>56</v>
      </c>
      <c r="C2263" s="1" t="s">
        <v>57</v>
      </c>
      <c r="D2263" s="1" t="s">
        <v>58</v>
      </c>
      <c r="E2263" s="1" t="s">
        <v>68</v>
      </c>
      <c r="F2263" s="1" t="s">
        <v>169</v>
      </c>
      <c r="G2263" s="1" t="s">
        <v>39</v>
      </c>
      <c r="H2263" s="2">
        <v>45300</v>
      </c>
      <c r="I2263" s="1" t="s">
        <v>26</v>
      </c>
      <c r="J2263" s="1" t="s">
        <v>1993</v>
      </c>
      <c r="K2263" s="1">
        <v>2</v>
      </c>
      <c r="L2263" s="1"/>
      <c r="M2263" s="1"/>
      <c r="N2263" s="1">
        <v>4534</v>
      </c>
      <c r="O2263" s="1">
        <v>10</v>
      </c>
      <c r="P2263" s="2">
        <v>45332</v>
      </c>
      <c r="Q2263" s="1"/>
    </row>
    <row r="2264" spans="1:17" x14ac:dyDescent="0.35">
      <c r="A2264" s="1" t="s">
        <v>2350</v>
      </c>
      <c r="B2264" s="1" t="s">
        <v>35</v>
      </c>
      <c r="C2264" s="1" t="s">
        <v>36</v>
      </c>
      <c r="D2264" s="1" t="s">
        <v>37</v>
      </c>
      <c r="E2264" s="1" t="s">
        <v>38</v>
      </c>
      <c r="F2264" s="1" t="s">
        <v>169</v>
      </c>
      <c r="G2264" s="1" t="s">
        <v>48</v>
      </c>
      <c r="H2264" s="2">
        <v>45388</v>
      </c>
      <c r="I2264" s="1" t="s">
        <v>26</v>
      </c>
      <c r="J2264" s="1" t="s">
        <v>1993</v>
      </c>
      <c r="K2264" s="1">
        <v>2</v>
      </c>
      <c r="L2264" s="1"/>
      <c r="M2264" s="1"/>
      <c r="N2264" s="1">
        <v>7112</v>
      </c>
      <c r="O2264" s="1">
        <v>40</v>
      </c>
      <c r="P2264" s="2">
        <v>45529</v>
      </c>
      <c r="Q2264" s="1"/>
    </row>
    <row r="2265" spans="1:17" x14ac:dyDescent="0.35">
      <c r="A2265" s="1" t="s">
        <v>2351</v>
      </c>
      <c r="B2265" s="1" t="s">
        <v>35</v>
      </c>
      <c r="C2265" s="1" t="s">
        <v>36</v>
      </c>
      <c r="D2265" s="1" t="s">
        <v>37</v>
      </c>
      <c r="E2265" s="1" t="s">
        <v>23</v>
      </c>
      <c r="F2265" s="1" t="s">
        <v>169</v>
      </c>
      <c r="G2265" s="1" t="s">
        <v>33</v>
      </c>
      <c r="H2265" s="2">
        <v>45300</v>
      </c>
      <c r="I2265" s="1" t="s">
        <v>66</v>
      </c>
      <c r="J2265" s="1" t="s">
        <v>1993</v>
      </c>
      <c r="K2265" s="1">
        <v>2</v>
      </c>
      <c r="L2265" s="1"/>
      <c r="M2265" s="1"/>
      <c r="N2265" s="1">
        <v>2505</v>
      </c>
      <c r="O2265" s="1">
        <v>60</v>
      </c>
      <c r="P2265" s="2">
        <v>45545</v>
      </c>
      <c r="Q2265" s="1"/>
    </row>
    <row r="2266" spans="1:17" x14ac:dyDescent="0.35">
      <c r="A2266" s="1" t="s">
        <v>2352</v>
      </c>
      <c r="B2266" s="1" t="s">
        <v>35</v>
      </c>
      <c r="C2266" s="1" t="s">
        <v>36</v>
      </c>
      <c r="D2266" s="1" t="s">
        <v>37</v>
      </c>
      <c r="E2266" s="1" t="s">
        <v>23</v>
      </c>
      <c r="F2266" s="1" t="s">
        <v>169</v>
      </c>
      <c r="G2266" s="1" t="s">
        <v>59</v>
      </c>
      <c r="H2266" s="2">
        <v>45370</v>
      </c>
      <c r="I2266" s="1" t="s">
        <v>66</v>
      </c>
      <c r="J2266" s="1" t="s">
        <v>1993</v>
      </c>
      <c r="K2266" s="1">
        <v>2</v>
      </c>
      <c r="L2266" s="1"/>
      <c r="M2266" s="1"/>
      <c r="N2266" s="1">
        <v>2181</v>
      </c>
      <c r="O2266" s="1">
        <v>100</v>
      </c>
      <c r="P2266" s="2">
        <v>45616</v>
      </c>
      <c r="Q2266" s="1"/>
    </row>
    <row r="2267" spans="1:17" x14ac:dyDescent="0.35">
      <c r="A2267" s="1" t="s">
        <v>2353</v>
      </c>
      <c r="B2267" s="1" t="s">
        <v>56</v>
      </c>
      <c r="C2267" s="1" t="s">
        <v>57</v>
      </c>
      <c r="D2267" s="1" t="s">
        <v>58</v>
      </c>
      <c r="E2267" s="1" t="s">
        <v>68</v>
      </c>
      <c r="F2267" s="1" t="s">
        <v>169</v>
      </c>
      <c r="G2267" s="1" t="s">
        <v>48</v>
      </c>
      <c r="H2267" s="2">
        <v>45302</v>
      </c>
      <c r="I2267" s="1" t="s">
        <v>66</v>
      </c>
      <c r="J2267" s="1" t="s">
        <v>1993</v>
      </c>
      <c r="K2267" s="1">
        <v>2</v>
      </c>
      <c r="L2267" s="1"/>
      <c r="M2267" s="1"/>
      <c r="N2267" s="1">
        <v>5144</v>
      </c>
      <c r="O2267" s="1">
        <v>40</v>
      </c>
      <c r="P2267" s="2">
        <v>45494</v>
      </c>
      <c r="Q2267" s="1"/>
    </row>
    <row r="2268" spans="1:17" x14ac:dyDescent="0.35">
      <c r="A2268" s="1" t="s">
        <v>2354</v>
      </c>
      <c r="B2268" s="1" t="s">
        <v>29</v>
      </c>
      <c r="C2268" s="1" t="s">
        <v>30</v>
      </c>
      <c r="D2268" s="1" t="s">
        <v>31</v>
      </c>
      <c r="E2268" s="1" t="s">
        <v>54</v>
      </c>
      <c r="F2268" s="1" t="s">
        <v>169</v>
      </c>
      <c r="G2268" s="1" t="s">
        <v>48</v>
      </c>
      <c r="H2268" s="2">
        <v>45311</v>
      </c>
      <c r="I2268" s="1" t="s">
        <v>26</v>
      </c>
      <c r="J2268" s="1" t="s">
        <v>1993</v>
      </c>
      <c r="K2268" s="1">
        <v>2</v>
      </c>
      <c r="L2268" s="1"/>
      <c r="M2268" s="1"/>
      <c r="N2268" s="1">
        <v>2097</v>
      </c>
      <c r="O2268" s="1">
        <v>20</v>
      </c>
      <c r="P2268" s="2">
        <v>45638</v>
      </c>
      <c r="Q2268" s="1"/>
    </row>
    <row r="2269" spans="1:17" x14ac:dyDescent="0.35">
      <c r="A2269" s="1" t="s">
        <v>2355</v>
      </c>
      <c r="B2269" s="1" t="s">
        <v>61</v>
      </c>
      <c r="C2269" s="1" t="s">
        <v>62</v>
      </c>
      <c r="D2269" s="1" t="s">
        <v>63</v>
      </c>
      <c r="E2269" s="1" t="s">
        <v>120</v>
      </c>
      <c r="F2269" s="1" t="s">
        <v>169</v>
      </c>
      <c r="G2269" s="1" t="s">
        <v>48</v>
      </c>
      <c r="H2269" s="2">
        <v>45429</v>
      </c>
      <c r="I2269" s="1" t="s">
        <v>49</v>
      </c>
      <c r="J2269" s="1" t="s">
        <v>1993</v>
      </c>
      <c r="K2269" s="1">
        <v>2</v>
      </c>
      <c r="L2269" s="1"/>
      <c r="M2269" s="1"/>
      <c r="N2269" s="1">
        <v>4640</v>
      </c>
      <c r="O2269" s="1">
        <v>20</v>
      </c>
      <c r="P2269" s="2">
        <v>45710</v>
      </c>
      <c r="Q2269" s="1"/>
    </row>
    <row r="2270" spans="1:17" x14ac:dyDescent="0.35">
      <c r="A2270" s="1" t="s">
        <v>2356</v>
      </c>
      <c r="B2270" s="1" t="s">
        <v>61</v>
      </c>
      <c r="C2270" s="1" t="s">
        <v>62</v>
      </c>
      <c r="D2270" s="1" t="s">
        <v>63</v>
      </c>
      <c r="E2270" s="1" t="s">
        <v>124</v>
      </c>
      <c r="F2270" s="1" t="s">
        <v>169</v>
      </c>
      <c r="G2270" s="1" t="s">
        <v>48</v>
      </c>
      <c r="H2270" s="2">
        <v>45331</v>
      </c>
      <c r="I2270" s="1" t="s">
        <v>26</v>
      </c>
      <c r="J2270" s="1" t="s">
        <v>1993</v>
      </c>
      <c r="K2270" s="1">
        <v>2</v>
      </c>
      <c r="L2270" s="1"/>
      <c r="M2270" s="1"/>
      <c r="N2270" s="1">
        <v>3447</v>
      </c>
      <c r="O2270" s="1">
        <v>40</v>
      </c>
      <c r="P2270" s="2">
        <v>45669</v>
      </c>
      <c r="Q2270" s="1"/>
    </row>
    <row r="2271" spans="1:17" x14ac:dyDescent="0.35">
      <c r="A2271" s="1" t="s">
        <v>2357</v>
      </c>
      <c r="B2271" s="1" t="s">
        <v>61</v>
      </c>
      <c r="C2271" s="1" t="s">
        <v>62</v>
      </c>
      <c r="D2271" s="1" t="s">
        <v>63</v>
      </c>
      <c r="E2271" s="1" t="s">
        <v>44</v>
      </c>
      <c r="F2271" s="1" t="s">
        <v>169</v>
      </c>
      <c r="G2271" s="1" t="s">
        <v>48</v>
      </c>
      <c r="H2271" s="2">
        <v>45368</v>
      </c>
      <c r="I2271" s="1" t="s">
        <v>26</v>
      </c>
      <c r="J2271" s="1" t="s">
        <v>1993</v>
      </c>
      <c r="K2271" s="1">
        <v>2</v>
      </c>
      <c r="L2271" s="1"/>
      <c r="M2271" s="1"/>
      <c r="N2271" s="1">
        <v>7072</v>
      </c>
      <c r="O2271" s="1">
        <v>80</v>
      </c>
      <c r="P2271" s="2">
        <v>45388</v>
      </c>
      <c r="Q2271" s="1"/>
    </row>
    <row r="2272" spans="1:17" x14ac:dyDescent="0.35">
      <c r="A2272" s="1" t="s">
        <v>2358</v>
      </c>
      <c r="B2272" s="1" t="s">
        <v>51</v>
      </c>
      <c r="C2272" s="1" t="s">
        <v>52</v>
      </c>
      <c r="D2272" s="1" t="s">
        <v>53</v>
      </c>
      <c r="E2272" s="1" t="s">
        <v>47</v>
      </c>
      <c r="F2272" s="1" t="s">
        <v>169</v>
      </c>
      <c r="G2272" s="1" t="s">
        <v>39</v>
      </c>
      <c r="H2272" s="2">
        <v>45349</v>
      </c>
      <c r="I2272" s="1" t="s">
        <v>66</v>
      </c>
      <c r="J2272" s="1" t="s">
        <v>1993</v>
      </c>
      <c r="K2272" s="1">
        <v>2</v>
      </c>
      <c r="L2272" s="1"/>
      <c r="M2272" s="1"/>
      <c r="N2272" s="1">
        <v>4044</v>
      </c>
      <c r="O2272" s="1">
        <v>40</v>
      </c>
      <c r="P2272" s="2">
        <v>45522</v>
      </c>
      <c r="Q2272" s="1"/>
    </row>
    <row r="2273" spans="1:17" x14ac:dyDescent="0.35">
      <c r="A2273" s="1" t="s">
        <v>2359</v>
      </c>
      <c r="B2273" s="1" t="s">
        <v>41</v>
      </c>
      <c r="C2273" s="1" t="s">
        <v>42</v>
      </c>
      <c r="D2273" s="1" t="s">
        <v>43</v>
      </c>
      <c r="E2273" s="1" t="s">
        <v>100</v>
      </c>
      <c r="F2273" s="1" t="s">
        <v>169</v>
      </c>
      <c r="G2273" s="1" t="s">
        <v>39</v>
      </c>
      <c r="H2273" s="2">
        <v>45322</v>
      </c>
      <c r="I2273" s="1" t="s">
        <v>26</v>
      </c>
      <c r="J2273" s="1" t="s">
        <v>1993</v>
      </c>
      <c r="K2273" s="1">
        <v>2</v>
      </c>
      <c r="L2273" s="1"/>
      <c r="M2273" s="1"/>
      <c r="N2273" s="1">
        <v>6569</v>
      </c>
      <c r="O2273" s="1">
        <v>90</v>
      </c>
      <c r="P2273" s="2">
        <v>45387</v>
      </c>
      <c r="Q2273" s="1"/>
    </row>
    <row r="2274" spans="1:17" x14ac:dyDescent="0.35">
      <c r="A2274" s="1" t="s">
        <v>2360</v>
      </c>
      <c r="B2274" s="1" t="s">
        <v>35</v>
      </c>
      <c r="C2274" s="1" t="s">
        <v>36</v>
      </c>
      <c r="D2274" s="1" t="s">
        <v>37</v>
      </c>
      <c r="E2274" s="1" t="s">
        <v>23</v>
      </c>
      <c r="F2274" s="1" t="s">
        <v>169</v>
      </c>
      <c r="G2274" s="1" t="s">
        <v>85</v>
      </c>
      <c r="H2274" s="2">
        <v>45368</v>
      </c>
      <c r="I2274" s="1" t="s">
        <v>66</v>
      </c>
      <c r="J2274" s="1" t="s">
        <v>1993</v>
      </c>
      <c r="K2274" s="1">
        <v>2</v>
      </c>
      <c r="L2274" s="1"/>
      <c r="M2274" s="1"/>
      <c r="N2274" s="1">
        <v>2969</v>
      </c>
      <c r="O2274" s="1">
        <v>30</v>
      </c>
      <c r="P2274" s="2">
        <v>45466</v>
      </c>
      <c r="Q2274" s="1"/>
    </row>
    <row r="2275" spans="1:17" x14ac:dyDescent="0.35">
      <c r="A2275" s="1" t="s">
        <v>2361</v>
      </c>
      <c r="B2275" s="1" t="s">
        <v>61</v>
      </c>
      <c r="C2275" s="1" t="s">
        <v>62</v>
      </c>
      <c r="D2275" s="1" t="s">
        <v>63</v>
      </c>
      <c r="E2275" s="1" t="s">
        <v>54</v>
      </c>
      <c r="F2275" s="1" t="s">
        <v>169</v>
      </c>
      <c r="G2275" s="1" t="s">
        <v>85</v>
      </c>
      <c r="H2275" s="2">
        <v>45328</v>
      </c>
      <c r="I2275" s="1" t="s">
        <v>49</v>
      </c>
      <c r="J2275" s="1" t="s">
        <v>1993</v>
      </c>
      <c r="K2275" s="1">
        <v>2</v>
      </c>
      <c r="L2275" s="1"/>
      <c r="M2275" s="1"/>
      <c r="N2275" s="1">
        <v>4957</v>
      </c>
      <c r="O2275" s="1">
        <v>90</v>
      </c>
      <c r="P2275" s="2">
        <v>45640</v>
      </c>
      <c r="Q2275" s="1"/>
    </row>
    <row r="2276" spans="1:17" x14ac:dyDescent="0.35">
      <c r="A2276" s="1" t="s">
        <v>2362</v>
      </c>
      <c r="B2276" s="1" t="s">
        <v>35</v>
      </c>
      <c r="C2276" s="1" t="s">
        <v>36</v>
      </c>
      <c r="D2276" s="1" t="s">
        <v>37</v>
      </c>
      <c r="E2276" s="1" t="s">
        <v>54</v>
      </c>
      <c r="F2276" s="1" t="s">
        <v>169</v>
      </c>
      <c r="G2276" s="1" t="s">
        <v>59</v>
      </c>
      <c r="H2276" s="2">
        <v>45424</v>
      </c>
      <c r="I2276" s="1" t="s">
        <v>66</v>
      </c>
      <c r="J2276" s="1" t="s">
        <v>1993</v>
      </c>
      <c r="K2276" s="1">
        <v>2</v>
      </c>
      <c r="L2276" s="1"/>
      <c r="M2276" s="1"/>
      <c r="N2276" s="1">
        <v>6457</v>
      </c>
      <c r="O2276" s="1">
        <v>30</v>
      </c>
      <c r="P2276" s="2">
        <v>45722</v>
      </c>
      <c r="Q2276" s="1"/>
    </row>
    <row r="2277" spans="1:17" x14ac:dyDescent="0.35">
      <c r="A2277" s="1" t="s">
        <v>2363</v>
      </c>
      <c r="B2277" s="1" t="s">
        <v>78</v>
      </c>
      <c r="C2277" s="1" t="s">
        <v>79</v>
      </c>
      <c r="D2277" s="1" t="s">
        <v>80</v>
      </c>
      <c r="E2277" s="1" t="s">
        <v>54</v>
      </c>
      <c r="F2277" s="1" t="s">
        <v>169</v>
      </c>
      <c r="G2277" s="1" t="s">
        <v>33</v>
      </c>
      <c r="H2277" s="2">
        <v>45364</v>
      </c>
      <c r="I2277" s="1" t="s">
        <v>26</v>
      </c>
      <c r="J2277" s="1" t="s">
        <v>1993</v>
      </c>
      <c r="K2277" s="1">
        <v>2</v>
      </c>
      <c r="L2277" s="1"/>
      <c r="M2277" s="1"/>
      <c r="N2277" s="1">
        <v>2032</v>
      </c>
      <c r="O2277" s="1">
        <v>20</v>
      </c>
      <c r="P2277" s="2">
        <v>45728</v>
      </c>
      <c r="Q2277" s="1"/>
    </row>
    <row r="2278" spans="1:17" x14ac:dyDescent="0.35">
      <c r="A2278" s="1" t="s">
        <v>2364</v>
      </c>
      <c r="B2278" s="1" t="s">
        <v>78</v>
      </c>
      <c r="C2278" s="1" t="s">
        <v>79</v>
      </c>
      <c r="D2278" s="1" t="s">
        <v>80</v>
      </c>
      <c r="E2278" s="1" t="s">
        <v>47</v>
      </c>
      <c r="F2278" s="1" t="s">
        <v>169</v>
      </c>
      <c r="G2278" s="1" t="s">
        <v>33</v>
      </c>
      <c r="H2278" s="2">
        <v>45325</v>
      </c>
      <c r="I2278" s="1" t="s">
        <v>26</v>
      </c>
      <c r="J2278" s="1" t="s">
        <v>1993</v>
      </c>
      <c r="K2278" s="1">
        <v>2</v>
      </c>
      <c r="L2278" s="1"/>
      <c r="M2278" s="1"/>
      <c r="N2278" s="1">
        <v>1523</v>
      </c>
      <c r="O2278" s="1">
        <v>60</v>
      </c>
      <c r="P2278" s="2">
        <v>45669</v>
      </c>
      <c r="Q2278" s="1"/>
    </row>
    <row r="2279" spans="1:17" x14ac:dyDescent="0.35">
      <c r="A2279" s="1" t="s">
        <v>2365</v>
      </c>
      <c r="B2279" s="1" t="s">
        <v>20</v>
      </c>
      <c r="C2279" s="1" t="s">
        <v>21</v>
      </c>
      <c r="D2279" s="1" t="s">
        <v>22</v>
      </c>
      <c r="E2279" s="1" t="s">
        <v>23</v>
      </c>
      <c r="F2279" s="1" t="s">
        <v>169</v>
      </c>
      <c r="G2279" s="1" t="s">
        <v>48</v>
      </c>
      <c r="H2279" s="2">
        <v>45338</v>
      </c>
      <c r="I2279" s="1" t="s">
        <v>49</v>
      </c>
      <c r="J2279" s="1" t="s">
        <v>1993</v>
      </c>
      <c r="K2279" s="1">
        <v>2</v>
      </c>
      <c r="L2279" s="1"/>
      <c r="M2279" s="1"/>
      <c r="N2279" s="1">
        <v>4986</v>
      </c>
      <c r="O2279" s="1">
        <v>60</v>
      </c>
      <c r="P2279" s="2">
        <v>45655</v>
      </c>
      <c r="Q2279" s="1"/>
    </row>
    <row r="2280" spans="1:17" x14ac:dyDescent="0.35">
      <c r="A2280" s="1" t="s">
        <v>2366</v>
      </c>
      <c r="B2280" s="1" t="s">
        <v>29</v>
      </c>
      <c r="C2280" s="1" t="s">
        <v>30</v>
      </c>
      <c r="D2280" s="1" t="s">
        <v>31</v>
      </c>
      <c r="E2280" s="1" t="s">
        <v>23</v>
      </c>
      <c r="F2280" s="1" t="s">
        <v>169</v>
      </c>
      <c r="G2280" s="1" t="s">
        <v>48</v>
      </c>
      <c r="H2280" s="2">
        <v>45415</v>
      </c>
      <c r="I2280" s="1" t="s">
        <v>66</v>
      </c>
      <c r="J2280" s="1" t="s">
        <v>1993</v>
      </c>
      <c r="K2280" s="1">
        <v>2</v>
      </c>
      <c r="L2280" s="1"/>
      <c r="M2280" s="1"/>
      <c r="N2280" s="1">
        <v>3346</v>
      </c>
      <c r="O2280" s="1">
        <v>50</v>
      </c>
      <c r="P2280" s="2">
        <v>45741</v>
      </c>
      <c r="Q2280" s="1"/>
    </row>
    <row r="2281" spans="1:17" x14ac:dyDescent="0.35">
      <c r="A2281" s="1" t="s">
        <v>2367</v>
      </c>
      <c r="B2281" s="1" t="s">
        <v>71</v>
      </c>
      <c r="C2281" s="1" t="s">
        <v>72</v>
      </c>
      <c r="D2281" s="1" t="s">
        <v>73</v>
      </c>
      <c r="E2281" s="1" t="s">
        <v>64</v>
      </c>
      <c r="F2281" s="1" t="s">
        <v>169</v>
      </c>
      <c r="G2281" s="1" t="s">
        <v>59</v>
      </c>
      <c r="H2281" s="2">
        <v>45368</v>
      </c>
      <c r="I2281" s="1" t="s">
        <v>66</v>
      </c>
      <c r="J2281" s="1" t="s">
        <v>1993</v>
      </c>
      <c r="K2281" s="1">
        <v>2</v>
      </c>
      <c r="L2281" s="1"/>
      <c r="M2281" s="1"/>
      <c r="N2281" s="1">
        <v>6674</v>
      </c>
      <c r="O2281" s="1">
        <v>30</v>
      </c>
      <c r="P2281" s="2">
        <v>45545</v>
      </c>
      <c r="Q2281" s="1"/>
    </row>
    <row r="2282" spans="1:17" x14ac:dyDescent="0.35">
      <c r="A2282" s="1" t="s">
        <v>2368</v>
      </c>
      <c r="B2282" s="1" t="s">
        <v>41</v>
      </c>
      <c r="C2282" s="1" t="s">
        <v>42</v>
      </c>
      <c r="D2282" s="1" t="s">
        <v>43</v>
      </c>
      <c r="E2282" s="1" t="s">
        <v>23</v>
      </c>
      <c r="F2282" s="1" t="s">
        <v>169</v>
      </c>
      <c r="G2282" s="1" t="s">
        <v>48</v>
      </c>
      <c r="H2282" s="2">
        <v>45358</v>
      </c>
      <c r="I2282" s="1" t="s">
        <v>26</v>
      </c>
      <c r="J2282" s="1" t="s">
        <v>1993</v>
      </c>
      <c r="K2282" s="1">
        <v>2</v>
      </c>
      <c r="L2282" s="1"/>
      <c r="M2282" s="1"/>
      <c r="N2282" s="1">
        <v>7677</v>
      </c>
      <c r="O2282" s="1">
        <v>40</v>
      </c>
      <c r="P2282" s="2">
        <v>45564</v>
      </c>
      <c r="Q2282" s="1"/>
    </row>
    <row r="2283" spans="1:17" x14ac:dyDescent="0.35">
      <c r="A2283" s="1" t="s">
        <v>2369</v>
      </c>
      <c r="B2283" s="1" t="s">
        <v>35</v>
      </c>
      <c r="C2283" s="1" t="s">
        <v>36</v>
      </c>
      <c r="D2283" s="1" t="s">
        <v>37</v>
      </c>
      <c r="E2283" s="1" t="s">
        <v>44</v>
      </c>
      <c r="F2283" s="1" t="s">
        <v>169</v>
      </c>
      <c r="G2283" s="1" t="s">
        <v>59</v>
      </c>
      <c r="H2283" s="2">
        <v>45298</v>
      </c>
      <c r="I2283" s="1" t="s">
        <v>26</v>
      </c>
      <c r="J2283" s="1" t="s">
        <v>1993</v>
      </c>
      <c r="K2283" s="1">
        <v>2</v>
      </c>
      <c r="L2283" s="1"/>
      <c r="M2283" s="1"/>
      <c r="N2283" s="1">
        <v>1132</v>
      </c>
      <c r="O2283" s="1">
        <v>30</v>
      </c>
      <c r="P2283" s="2">
        <v>45452</v>
      </c>
      <c r="Q2283" s="1"/>
    </row>
    <row r="2284" spans="1:17" x14ac:dyDescent="0.35">
      <c r="A2284" s="1" t="s">
        <v>2370</v>
      </c>
      <c r="B2284" s="1" t="s">
        <v>56</v>
      </c>
      <c r="C2284" s="1" t="s">
        <v>57</v>
      </c>
      <c r="D2284" s="1" t="s">
        <v>58</v>
      </c>
      <c r="E2284" s="1" t="s">
        <v>103</v>
      </c>
      <c r="F2284" s="1" t="s">
        <v>169</v>
      </c>
      <c r="G2284" s="1" t="s">
        <v>48</v>
      </c>
      <c r="H2284" s="2">
        <v>45372</v>
      </c>
      <c r="I2284" s="1" t="s">
        <v>49</v>
      </c>
      <c r="J2284" s="1" t="s">
        <v>1993</v>
      </c>
      <c r="K2284" s="1">
        <v>2</v>
      </c>
      <c r="L2284" s="1"/>
      <c r="M2284" s="1"/>
      <c r="N2284" s="1">
        <v>639</v>
      </c>
      <c r="O2284" s="1">
        <v>50</v>
      </c>
      <c r="P2284" s="2">
        <v>45442</v>
      </c>
      <c r="Q2284" s="1"/>
    </row>
    <row r="2285" spans="1:17" x14ac:dyDescent="0.35">
      <c r="A2285" s="1" t="s">
        <v>2371</v>
      </c>
      <c r="B2285" s="1" t="s">
        <v>56</v>
      </c>
      <c r="C2285" s="1" t="s">
        <v>57</v>
      </c>
      <c r="D2285" s="1" t="s">
        <v>58</v>
      </c>
      <c r="E2285" s="1" t="s">
        <v>38</v>
      </c>
      <c r="F2285" s="1" t="s">
        <v>169</v>
      </c>
      <c r="G2285" s="1" t="s">
        <v>74</v>
      </c>
      <c r="H2285" s="2">
        <v>45395</v>
      </c>
      <c r="I2285" s="1" t="s">
        <v>49</v>
      </c>
      <c r="J2285" s="1" t="s">
        <v>1993</v>
      </c>
      <c r="K2285" s="1">
        <v>2</v>
      </c>
      <c r="L2285" s="1"/>
      <c r="M2285" s="1"/>
      <c r="N2285" s="1">
        <v>257</v>
      </c>
      <c r="O2285" s="1">
        <v>20</v>
      </c>
      <c r="P2285" s="2">
        <v>45447</v>
      </c>
      <c r="Q2285" s="1"/>
    </row>
    <row r="2286" spans="1:17" x14ac:dyDescent="0.35">
      <c r="A2286" s="1" t="s">
        <v>2372</v>
      </c>
      <c r="B2286" s="1" t="s">
        <v>41</v>
      </c>
      <c r="C2286" s="1" t="s">
        <v>42</v>
      </c>
      <c r="D2286" s="1" t="s">
        <v>43</v>
      </c>
      <c r="E2286" s="1" t="s">
        <v>23</v>
      </c>
      <c r="F2286" s="1" t="s">
        <v>169</v>
      </c>
      <c r="G2286" s="1" t="s">
        <v>25</v>
      </c>
      <c r="H2286" s="2">
        <v>45330</v>
      </c>
      <c r="I2286" s="1" t="s">
        <v>26</v>
      </c>
      <c r="J2286" s="1" t="s">
        <v>1993</v>
      </c>
      <c r="K2286" s="1">
        <v>2</v>
      </c>
      <c r="L2286" s="1"/>
      <c r="M2286" s="1"/>
      <c r="N2286" s="1">
        <v>5783</v>
      </c>
      <c r="O2286" s="1">
        <v>40</v>
      </c>
      <c r="P2286" s="2">
        <v>45388</v>
      </c>
      <c r="Q2286" s="1"/>
    </row>
    <row r="2287" spans="1:17" x14ac:dyDescent="0.35">
      <c r="A2287" s="1" t="s">
        <v>2373</v>
      </c>
      <c r="B2287" s="1" t="s">
        <v>78</v>
      </c>
      <c r="C2287" s="1" t="s">
        <v>79</v>
      </c>
      <c r="D2287" s="1" t="s">
        <v>80</v>
      </c>
      <c r="E2287" s="1" t="s">
        <v>64</v>
      </c>
      <c r="F2287" s="1" t="s">
        <v>169</v>
      </c>
      <c r="G2287" s="1" t="s">
        <v>48</v>
      </c>
      <c r="H2287" s="2">
        <v>45408</v>
      </c>
      <c r="I2287" s="1" t="s">
        <v>49</v>
      </c>
      <c r="J2287" s="1" t="s">
        <v>1993</v>
      </c>
      <c r="K2287" s="1">
        <v>2</v>
      </c>
      <c r="L2287" s="1"/>
      <c r="M2287" s="1"/>
      <c r="N2287" s="1">
        <v>1490</v>
      </c>
      <c r="O2287" s="1">
        <v>40</v>
      </c>
      <c r="P2287" s="2">
        <v>45637</v>
      </c>
      <c r="Q2287" s="1"/>
    </row>
    <row r="2288" spans="1:17" x14ac:dyDescent="0.35">
      <c r="A2288" s="1" t="s">
        <v>2374</v>
      </c>
      <c r="B2288" s="1" t="s">
        <v>35</v>
      </c>
      <c r="C2288" s="1" t="s">
        <v>36</v>
      </c>
      <c r="D2288" s="1" t="s">
        <v>37</v>
      </c>
      <c r="E2288" s="1" t="s">
        <v>38</v>
      </c>
      <c r="F2288" s="1" t="s">
        <v>169</v>
      </c>
      <c r="G2288" s="1" t="s">
        <v>48</v>
      </c>
      <c r="H2288" s="2">
        <v>45320</v>
      </c>
      <c r="I2288" s="1" t="s">
        <v>49</v>
      </c>
      <c r="J2288" s="1" t="s">
        <v>1993</v>
      </c>
      <c r="K2288" s="1">
        <v>2</v>
      </c>
      <c r="L2288" s="1"/>
      <c r="M2288" s="1"/>
      <c r="N2288" s="1">
        <v>3366</v>
      </c>
      <c r="O2288" s="1">
        <v>10</v>
      </c>
      <c r="P2288" s="2">
        <v>45623</v>
      </c>
      <c r="Q2288" s="1"/>
    </row>
    <row r="2289" spans="1:17" x14ac:dyDescent="0.35">
      <c r="A2289" s="1" t="s">
        <v>2375</v>
      </c>
      <c r="B2289" s="1" t="s">
        <v>78</v>
      </c>
      <c r="C2289" s="1" t="s">
        <v>79</v>
      </c>
      <c r="D2289" s="1" t="s">
        <v>80</v>
      </c>
      <c r="E2289" s="1" t="s">
        <v>23</v>
      </c>
      <c r="F2289" s="1" t="s">
        <v>169</v>
      </c>
      <c r="G2289" s="1" t="s">
        <v>59</v>
      </c>
      <c r="H2289" s="2">
        <v>45384</v>
      </c>
      <c r="I2289" s="1" t="s">
        <v>66</v>
      </c>
      <c r="J2289" s="1" t="s">
        <v>1993</v>
      </c>
      <c r="K2289" s="1">
        <v>2</v>
      </c>
      <c r="L2289" s="1"/>
      <c r="M2289" s="1"/>
      <c r="N2289" s="1">
        <v>1686</v>
      </c>
      <c r="O2289" s="1">
        <v>60</v>
      </c>
      <c r="P2289" s="2">
        <v>45654</v>
      </c>
      <c r="Q2289" s="1"/>
    </row>
    <row r="2290" spans="1:17" x14ac:dyDescent="0.35">
      <c r="A2290" s="1" t="s">
        <v>2376</v>
      </c>
      <c r="B2290" s="1" t="s">
        <v>41</v>
      </c>
      <c r="C2290" s="1" t="s">
        <v>42</v>
      </c>
      <c r="D2290" s="1" t="s">
        <v>43</v>
      </c>
      <c r="E2290" s="1" t="s">
        <v>38</v>
      </c>
      <c r="F2290" s="1" t="s">
        <v>169</v>
      </c>
      <c r="G2290" s="1" t="s">
        <v>39</v>
      </c>
      <c r="H2290" s="2">
        <v>45333</v>
      </c>
      <c r="I2290" s="1" t="s">
        <v>66</v>
      </c>
      <c r="J2290" s="1" t="s">
        <v>1993</v>
      </c>
      <c r="K2290" s="1">
        <v>2</v>
      </c>
      <c r="L2290" s="1"/>
      <c r="M2290" s="1"/>
      <c r="N2290" s="1">
        <v>2609</v>
      </c>
      <c r="O2290" s="1">
        <v>10</v>
      </c>
      <c r="P2290" s="2">
        <v>45558</v>
      </c>
      <c r="Q2290" s="1"/>
    </row>
    <row r="2291" spans="1:17" x14ac:dyDescent="0.35">
      <c r="A2291" s="1" t="s">
        <v>2377</v>
      </c>
      <c r="B2291" s="1" t="s">
        <v>56</v>
      </c>
      <c r="C2291" s="1" t="s">
        <v>57</v>
      </c>
      <c r="D2291" s="1" t="s">
        <v>58</v>
      </c>
      <c r="E2291" s="1" t="s">
        <v>120</v>
      </c>
      <c r="F2291" s="1" t="s">
        <v>169</v>
      </c>
      <c r="G2291" s="1" t="s">
        <v>48</v>
      </c>
      <c r="H2291" s="2">
        <v>45348</v>
      </c>
      <c r="I2291" s="1" t="s">
        <v>26</v>
      </c>
      <c r="J2291" s="1" t="s">
        <v>1993</v>
      </c>
      <c r="K2291" s="1">
        <v>2</v>
      </c>
      <c r="L2291" s="1"/>
      <c r="M2291" s="1"/>
      <c r="N2291" s="1">
        <v>1564</v>
      </c>
      <c r="O2291" s="1">
        <v>80</v>
      </c>
      <c r="P2291" s="2">
        <v>45606</v>
      </c>
      <c r="Q2291" s="1"/>
    </row>
    <row r="2292" spans="1:17" x14ac:dyDescent="0.35">
      <c r="A2292" s="1" t="s">
        <v>2378</v>
      </c>
      <c r="B2292" s="1" t="s">
        <v>35</v>
      </c>
      <c r="C2292" s="1" t="s">
        <v>36</v>
      </c>
      <c r="D2292" s="1" t="s">
        <v>37</v>
      </c>
      <c r="E2292" s="1" t="s">
        <v>47</v>
      </c>
      <c r="F2292" s="1" t="s">
        <v>169</v>
      </c>
      <c r="G2292" s="1" t="s">
        <v>48</v>
      </c>
      <c r="H2292" s="2">
        <v>45380</v>
      </c>
      <c r="I2292" s="1" t="s">
        <v>26</v>
      </c>
      <c r="J2292" s="1" t="s">
        <v>1993</v>
      </c>
      <c r="K2292" s="1">
        <v>2</v>
      </c>
      <c r="L2292" s="1"/>
      <c r="M2292" s="1"/>
      <c r="N2292" s="1">
        <v>4067</v>
      </c>
      <c r="O2292" s="1">
        <v>10</v>
      </c>
      <c r="P2292" s="2">
        <v>45580</v>
      </c>
      <c r="Q2292" s="1"/>
    </row>
    <row r="2293" spans="1:17" x14ac:dyDescent="0.35">
      <c r="A2293" s="1" t="s">
        <v>2379</v>
      </c>
      <c r="B2293" s="1" t="s">
        <v>41</v>
      </c>
      <c r="C2293" s="1" t="s">
        <v>42</v>
      </c>
      <c r="D2293" s="1" t="s">
        <v>43</v>
      </c>
      <c r="E2293" s="1" t="s">
        <v>47</v>
      </c>
      <c r="F2293" s="1" t="s">
        <v>169</v>
      </c>
      <c r="G2293" s="1" t="s">
        <v>87</v>
      </c>
      <c r="H2293" s="2">
        <v>45438</v>
      </c>
      <c r="I2293" s="1" t="s">
        <v>26</v>
      </c>
      <c r="J2293" s="1" t="s">
        <v>1993</v>
      </c>
      <c r="K2293" s="1">
        <v>2</v>
      </c>
      <c r="L2293" s="1"/>
      <c r="M2293" s="1"/>
      <c r="N2293" s="1">
        <v>1309</v>
      </c>
      <c r="O2293" s="1">
        <v>30</v>
      </c>
      <c r="P2293" s="2">
        <v>45541</v>
      </c>
      <c r="Q2293" s="1"/>
    </row>
    <row r="2294" spans="1:17" x14ac:dyDescent="0.35">
      <c r="A2294" s="1" t="s">
        <v>2380</v>
      </c>
      <c r="B2294" s="1" t="s">
        <v>61</v>
      </c>
      <c r="C2294" s="1" t="s">
        <v>62</v>
      </c>
      <c r="D2294" s="1" t="s">
        <v>63</v>
      </c>
      <c r="E2294" s="1" t="s">
        <v>44</v>
      </c>
      <c r="F2294" s="1" t="s">
        <v>169</v>
      </c>
      <c r="G2294" s="1" t="s">
        <v>59</v>
      </c>
      <c r="H2294" s="2">
        <v>45363</v>
      </c>
      <c r="I2294" s="1" t="s">
        <v>66</v>
      </c>
      <c r="J2294" s="1" t="s">
        <v>1993</v>
      </c>
      <c r="K2294" s="1">
        <v>2</v>
      </c>
      <c r="L2294" s="1"/>
      <c r="M2294" s="1"/>
      <c r="N2294" s="1">
        <v>7137</v>
      </c>
      <c r="O2294" s="1">
        <v>10</v>
      </c>
      <c r="P2294" s="2">
        <v>45566</v>
      </c>
      <c r="Q2294" s="1"/>
    </row>
    <row r="2295" spans="1:17" x14ac:dyDescent="0.35">
      <c r="A2295" s="1" t="s">
        <v>2381</v>
      </c>
      <c r="B2295" s="1" t="s">
        <v>71</v>
      </c>
      <c r="C2295" s="1" t="s">
        <v>72</v>
      </c>
      <c r="D2295" s="1" t="s">
        <v>73</v>
      </c>
      <c r="E2295" s="1" t="s">
        <v>103</v>
      </c>
      <c r="F2295" s="1" t="s">
        <v>169</v>
      </c>
      <c r="G2295" s="1" t="s">
        <v>59</v>
      </c>
      <c r="H2295" s="2">
        <v>45404</v>
      </c>
      <c r="I2295" s="1" t="s">
        <v>66</v>
      </c>
      <c r="J2295" s="1" t="s">
        <v>1993</v>
      </c>
      <c r="K2295" s="1">
        <v>2</v>
      </c>
      <c r="L2295" s="1"/>
      <c r="M2295" s="1"/>
      <c r="N2295" s="1">
        <v>4458</v>
      </c>
      <c r="O2295" s="1">
        <v>50</v>
      </c>
      <c r="P2295" s="2">
        <v>45550</v>
      </c>
      <c r="Q2295" s="1"/>
    </row>
    <row r="2296" spans="1:17" x14ac:dyDescent="0.35">
      <c r="A2296" s="1" t="s">
        <v>2382</v>
      </c>
      <c r="B2296" s="1" t="s">
        <v>71</v>
      </c>
      <c r="C2296" s="1" t="s">
        <v>72</v>
      </c>
      <c r="D2296" s="1" t="s">
        <v>73</v>
      </c>
      <c r="E2296" s="1" t="s">
        <v>47</v>
      </c>
      <c r="F2296" s="1" t="s">
        <v>169</v>
      </c>
      <c r="G2296" s="1" t="s">
        <v>39</v>
      </c>
      <c r="H2296" s="2">
        <v>45322</v>
      </c>
      <c r="I2296" s="1" t="s">
        <v>66</v>
      </c>
      <c r="J2296" s="1" t="s">
        <v>1993</v>
      </c>
      <c r="K2296" s="1">
        <v>2</v>
      </c>
      <c r="L2296" s="1"/>
      <c r="M2296" s="1"/>
      <c r="N2296" s="1">
        <v>5419</v>
      </c>
      <c r="O2296" s="1">
        <v>50</v>
      </c>
      <c r="P2296" s="2">
        <v>45616</v>
      </c>
      <c r="Q2296" s="1"/>
    </row>
    <row r="2297" spans="1:17" x14ac:dyDescent="0.35">
      <c r="A2297" s="1" t="s">
        <v>2383</v>
      </c>
      <c r="B2297" s="1" t="s">
        <v>71</v>
      </c>
      <c r="C2297" s="1" t="s">
        <v>72</v>
      </c>
      <c r="D2297" s="1" t="s">
        <v>73</v>
      </c>
      <c r="E2297" s="1" t="s">
        <v>47</v>
      </c>
      <c r="F2297" s="1" t="s">
        <v>169</v>
      </c>
      <c r="G2297" s="1" t="s">
        <v>33</v>
      </c>
      <c r="H2297" s="2">
        <v>45294</v>
      </c>
      <c r="I2297" s="1" t="s">
        <v>66</v>
      </c>
      <c r="J2297" s="1" t="s">
        <v>1993</v>
      </c>
      <c r="K2297" s="1">
        <v>2</v>
      </c>
      <c r="L2297" s="1"/>
      <c r="M2297" s="1"/>
      <c r="N2297" s="1">
        <v>1938</v>
      </c>
      <c r="O2297" s="1">
        <v>40</v>
      </c>
      <c r="P2297" s="2">
        <v>45636</v>
      </c>
      <c r="Q2297" s="1"/>
    </row>
    <row r="2298" spans="1:17" x14ac:dyDescent="0.35">
      <c r="A2298" s="1" t="s">
        <v>2384</v>
      </c>
      <c r="B2298" s="1" t="s">
        <v>35</v>
      </c>
      <c r="C2298" s="1" t="s">
        <v>36</v>
      </c>
      <c r="D2298" s="1" t="s">
        <v>37</v>
      </c>
      <c r="E2298" s="1" t="s">
        <v>64</v>
      </c>
      <c r="F2298" s="1" t="s">
        <v>169</v>
      </c>
      <c r="G2298" s="1" t="s">
        <v>48</v>
      </c>
      <c r="H2298" s="2">
        <v>45322</v>
      </c>
      <c r="I2298" s="1" t="s">
        <v>66</v>
      </c>
      <c r="J2298" s="1" t="s">
        <v>1993</v>
      </c>
      <c r="K2298" s="1">
        <v>2</v>
      </c>
      <c r="L2298" s="1"/>
      <c r="M2298" s="1"/>
      <c r="N2298" s="1">
        <v>3660</v>
      </c>
      <c r="O2298" s="1">
        <v>90</v>
      </c>
      <c r="P2298" s="2">
        <v>45639</v>
      </c>
      <c r="Q2298" s="1"/>
    </row>
    <row r="2299" spans="1:17" x14ac:dyDescent="0.35">
      <c r="A2299" s="1" t="s">
        <v>2385</v>
      </c>
      <c r="B2299" s="1" t="s">
        <v>41</v>
      </c>
      <c r="C2299" s="1" t="s">
        <v>42</v>
      </c>
      <c r="D2299" s="1" t="s">
        <v>43</v>
      </c>
      <c r="E2299" s="1" t="s">
        <v>54</v>
      </c>
      <c r="F2299" s="1" t="s">
        <v>169</v>
      </c>
      <c r="G2299" s="1" t="s">
        <v>39</v>
      </c>
      <c r="H2299" s="2">
        <v>45404</v>
      </c>
      <c r="I2299" s="1" t="s">
        <v>49</v>
      </c>
      <c r="J2299" s="1" t="s">
        <v>1993</v>
      </c>
      <c r="K2299" s="1">
        <v>2</v>
      </c>
      <c r="L2299" s="1"/>
      <c r="M2299" s="1"/>
      <c r="N2299" s="1">
        <v>5705</v>
      </c>
      <c r="O2299" s="1">
        <v>60</v>
      </c>
      <c r="P2299" s="2">
        <v>45450</v>
      </c>
      <c r="Q2299" s="1"/>
    </row>
    <row r="2300" spans="1:17" x14ac:dyDescent="0.35">
      <c r="A2300" s="1" t="s">
        <v>2386</v>
      </c>
      <c r="B2300" s="1" t="s">
        <v>41</v>
      </c>
      <c r="C2300" s="1" t="s">
        <v>42</v>
      </c>
      <c r="D2300" s="1" t="s">
        <v>43</v>
      </c>
      <c r="E2300" s="1" t="s">
        <v>84</v>
      </c>
      <c r="F2300" s="1" t="s">
        <v>169</v>
      </c>
      <c r="G2300" s="1" t="s">
        <v>39</v>
      </c>
      <c r="H2300" s="2">
        <v>45304</v>
      </c>
      <c r="I2300" s="1" t="s">
        <v>66</v>
      </c>
      <c r="J2300" s="1" t="s">
        <v>1993</v>
      </c>
      <c r="K2300" s="1">
        <v>2</v>
      </c>
      <c r="L2300" s="1"/>
      <c r="M2300" s="1"/>
      <c r="N2300" s="1">
        <v>353</v>
      </c>
      <c r="O2300" s="1">
        <v>10</v>
      </c>
      <c r="P2300" s="2">
        <v>45341</v>
      </c>
      <c r="Q2300" s="1"/>
    </row>
    <row r="2301" spans="1:17" x14ac:dyDescent="0.35">
      <c r="A2301" s="1" t="s">
        <v>2387</v>
      </c>
      <c r="B2301" s="1" t="s">
        <v>56</v>
      </c>
      <c r="C2301" s="1" t="s">
        <v>57</v>
      </c>
      <c r="D2301" s="1" t="s">
        <v>58</v>
      </c>
      <c r="E2301" s="1" t="s">
        <v>47</v>
      </c>
      <c r="F2301" s="1" t="s">
        <v>169</v>
      </c>
      <c r="G2301" s="1" t="s">
        <v>87</v>
      </c>
      <c r="H2301" s="2">
        <v>45341</v>
      </c>
      <c r="I2301" s="1" t="s">
        <v>49</v>
      </c>
      <c r="J2301" s="1" t="s">
        <v>1993</v>
      </c>
      <c r="K2301" s="1">
        <v>2</v>
      </c>
      <c r="L2301" s="1"/>
      <c r="M2301" s="1"/>
      <c r="N2301" s="1">
        <v>332</v>
      </c>
      <c r="O2301" s="1">
        <v>80</v>
      </c>
      <c r="P2301" s="2">
        <v>45639</v>
      </c>
      <c r="Q2301" s="1"/>
    </row>
    <row r="2302" spans="1:17" x14ac:dyDescent="0.35">
      <c r="A2302" s="1" t="s">
        <v>2388</v>
      </c>
      <c r="B2302" s="1" t="s">
        <v>35</v>
      </c>
      <c r="C2302" s="1" t="s">
        <v>36</v>
      </c>
      <c r="D2302" s="1" t="s">
        <v>37</v>
      </c>
      <c r="E2302" s="1" t="s">
        <v>23</v>
      </c>
      <c r="F2302" s="1" t="s">
        <v>169</v>
      </c>
      <c r="G2302" s="1" t="s">
        <v>59</v>
      </c>
      <c r="H2302" s="2">
        <v>45336</v>
      </c>
      <c r="I2302" s="1" t="s">
        <v>66</v>
      </c>
      <c r="J2302" s="1" t="s">
        <v>1993</v>
      </c>
      <c r="K2302" s="1">
        <v>2</v>
      </c>
      <c r="L2302" s="1"/>
      <c r="M2302" s="1"/>
      <c r="N2302" s="1">
        <v>6283</v>
      </c>
      <c r="O2302" s="1">
        <v>40</v>
      </c>
      <c r="P2302" s="2">
        <v>45607</v>
      </c>
      <c r="Q2302" s="1"/>
    </row>
    <row r="2303" spans="1:17" x14ac:dyDescent="0.35">
      <c r="A2303" s="1" t="s">
        <v>2389</v>
      </c>
      <c r="B2303" s="1" t="s">
        <v>78</v>
      </c>
      <c r="C2303" s="1" t="s">
        <v>79</v>
      </c>
      <c r="D2303" s="1" t="s">
        <v>80</v>
      </c>
      <c r="E2303" s="1" t="s">
        <v>84</v>
      </c>
      <c r="F2303" s="1" t="s">
        <v>169</v>
      </c>
      <c r="G2303" s="1" t="s">
        <v>39</v>
      </c>
      <c r="H2303" s="2">
        <v>45392</v>
      </c>
      <c r="I2303" s="1" t="s">
        <v>49</v>
      </c>
      <c r="J2303" s="1" t="s">
        <v>1993</v>
      </c>
      <c r="K2303" s="1">
        <v>2</v>
      </c>
      <c r="L2303" s="1"/>
      <c r="M2303" s="1"/>
      <c r="N2303" s="1">
        <v>6709</v>
      </c>
      <c r="O2303" s="1">
        <v>20</v>
      </c>
      <c r="P2303" s="2">
        <v>45675</v>
      </c>
      <c r="Q2303" s="1"/>
    </row>
    <row r="2304" spans="1:17" x14ac:dyDescent="0.35">
      <c r="A2304" s="1" t="s">
        <v>2390</v>
      </c>
      <c r="B2304" s="1" t="s">
        <v>56</v>
      </c>
      <c r="C2304" s="1" t="s">
        <v>57</v>
      </c>
      <c r="D2304" s="1" t="s">
        <v>58</v>
      </c>
      <c r="E2304" s="1" t="s">
        <v>23</v>
      </c>
      <c r="F2304" s="1" t="s">
        <v>169</v>
      </c>
      <c r="G2304" s="1" t="s">
        <v>85</v>
      </c>
      <c r="H2304" s="2">
        <v>45385</v>
      </c>
      <c r="I2304" s="1" t="s">
        <v>49</v>
      </c>
      <c r="J2304" s="1" t="s">
        <v>1993</v>
      </c>
      <c r="K2304" s="1">
        <v>2</v>
      </c>
      <c r="L2304" s="1"/>
      <c r="M2304" s="1"/>
      <c r="N2304" s="1">
        <v>982</v>
      </c>
      <c r="O2304" s="1">
        <v>40</v>
      </c>
      <c r="P2304" s="2">
        <v>45680</v>
      </c>
      <c r="Q2304" s="1"/>
    </row>
    <row r="2305" spans="1:17" x14ac:dyDescent="0.35">
      <c r="A2305" s="1" t="s">
        <v>2391</v>
      </c>
      <c r="B2305" s="1" t="s">
        <v>78</v>
      </c>
      <c r="C2305" s="1" t="s">
        <v>79</v>
      </c>
      <c r="D2305" s="1" t="s">
        <v>80</v>
      </c>
      <c r="E2305" s="1" t="s">
        <v>54</v>
      </c>
      <c r="F2305" s="1" t="s">
        <v>169</v>
      </c>
      <c r="G2305" s="1" t="s">
        <v>85</v>
      </c>
      <c r="H2305" s="2">
        <v>45344</v>
      </c>
      <c r="I2305" s="1" t="s">
        <v>66</v>
      </c>
      <c r="J2305" s="1" t="s">
        <v>1993</v>
      </c>
      <c r="K2305" s="1">
        <v>2</v>
      </c>
      <c r="L2305" s="1"/>
      <c r="M2305" s="1"/>
      <c r="N2305" s="1">
        <v>6298</v>
      </c>
      <c r="O2305" s="1">
        <v>90</v>
      </c>
      <c r="P2305" s="2">
        <v>45657</v>
      </c>
      <c r="Q2305" s="1"/>
    </row>
    <row r="2306" spans="1:17" x14ac:dyDescent="0.35">
      <c r="A2306" s="1" t="s">
        <v>2392</v>
      </c>
      <c r="B2306" s="1" t="s">
        <v>71</v>
      </c>
      <c r="C2306" s="1" t="s">
        <v>72</v>
      </c>
      <c r="D2306" s="1" t="s">
        <v>73</v>
      </c>
      <c r="E2306" s="1" t="s">
        <v>76</v>
      </c>
      <c r="F2306" s="1" t="s">
        <v>169</v>
      </c>
      <c r="G2306" s="1" t="s">
        <v>48</v>
      </c>
      <c r="H2306" s="2">
        <v>45358</v>
      </c>
      <c r="I2306" s="1" t="s">
        <v>26</v>
      </c>
      <c r="J2306" s="1" t="s">
        <v>1993</v>
      </c>
      <c r="K2306" s="1">
        <v>2</v>
      </c>
      <c r="L2306" s="1"/>
      <c r="M2306" s="1"/>
      <c r="N2306" s="1">
        <v>4983</v>
      </c>
      <c r="O2306" s="1">
        <v>10</v>
      </c>
      <c r="P2306" s="2">
        <v>45701</v>
      </c>
      <c r="Q2306" s="1"/>
    </row>
    <row r="2307" spans="1:17" x14ac:dyDescent="0.35">
      <c r="A2307" s="1" t="s">
        <v>2393</v>
      </c>
      <c r="B2307" s="1" t="s">
        <v>78</v>
      </c>
      <c r="C2307" s="1" t="s">
        <v>79</v>
      </c>
      <c r="D2307" s="1" t="s">
        <v>80</v>
      </c>
      <c r="E2307" s="1" t="s">
        <v>44</v>
      </c>
      <c r="F2307" s="1" t="s">
        <v>169</v>
      </c>
      <c r="G2307" s="1" t="s">
        <v>74</v>
      </c>
      <c r="H2307" s="2">
        <v>45300</v>
      </c>
      <c r="I2307" s="1" t="s">
        <v>49</v>
      </c>
      <c r="J2307" s="1" t="s">
        <v>1993</v>
      </c>
      <c r="K2307" s="1">
        <v>2</v>
      </c>
      <c r="L2307" s="1"/>
      <c r="M2307" s="1"/>
      <c r="N2307" s="1">
        <v>4937</v>
      </c>
      <c r="O2307" s="1">
        <v>50</v>
      </c>
      <c r="P2307" s="2">
        <v>45530</v>
      </c>
      <c r="Q2307" s="1"/>
    </row>
    <row r="2308" spans="1:17" x14ac:dyDescent="0.35">
      <c r="A2308" s="1" t="s">
        <v>2394</v>
      </c>
      <c r="B2308" s="1" t="s">
        <v>41</v>
      </c>
      <c r="C2308" s="1" t="s">
        <v>42</v>
      </c>
      <c r="D2308" s="1" t="s">
        <v>43</v>
      </c>
      <c r="E2308" s="1" t="s">
        <v>32</v>
      </c>
      <c r="F2308" s="1" t="s">
        <v>169</v>
      </c>
      <c r="G2308" s="1" t="s">
        <v>39</v>
      </c>
      <c r="H2308" s="2">
        <v>45339</v>
      </c>
      <c r="I2308" s="1" t="s">
        <v>26</v>
      </c>
      <c r="J2308" s="1" t="s">
        <v>1993</v>
      </c>
      <c r="K2308" s="1">
        <v>2</v>
      </c>
      <c r="L2308" s="1"/>
      <c r="M2308" s="1"/>
      <c r="N2308" s="1">
        <v>5953</v>
      </c>
      <c r="O2308" s="1">
        <v>20</v>
      </c>
      <c r="P2308" s="2">
        <v>45381</v>
      </c>
      <c r="Q2308" s="1"/>
    </row>
    <row r="2309" spans="1:17" x14ac:dyDescent="0.35">
      <c r="A2309" s="1" t="s">
        <v>2395</v>
      </c>
      <c r="B2309" s="1" t="s">
        <v>35</v>
      </c>
      <c r="C2309" s="1" t="s">
        <v>36</v>
      </c>
      <c r="D2309" s="1" t="s">
        <v>37</v>
      </c>
      <c r="E2309" s="1" t="s">
        <v>32</v>
      </c>
      <c r="F2309" s="1" t="s">
        <v>169</v>
      </c>
      <c r="G2309" s="1" t="s">
        <v>48</v>
      </c>
      <c r="H2309" s="2">
        <v>45352</v>
      </c>
      <c r="I2309" s="1" t="s">
        <v>66</v>
      </c>
      <c r="J2309" s="1" t="s">
        <v>1993</v>
      </c>
      <c r="K2309" s="1">
        <v>2</v>
      </c>
      <c r="L2309" s="1"/>
      <c r="M2309" s="1"/>
      <c r="N2309" s="1">
        <v>6065</v>
      </c>
      <c r="O2309" s="1">
        <v>30</v>
      </c>
      <c r="P2309" s="2">
        <v>45569</v>
      </c>
      <c r="Q2309" s="1"/>
    </row>
    <row r="2310" spans="1:17" x14ac:dyDescent="0.35">
      <c r="A2310" s="1" t="s">
        <v>2396</v>
      </c>
      <c r="B2310" s="1" t="s">
        <v>61</v>
      </c>
      <c r="C2310" s="1" t="s">
        <v>62</v>
      </c>
      <c r="D2310" s="1" t="s">
        <v>63</v>
      </c>
      <c r="E2310" s="1" t="s">
        <v>47</v>
      </c>
      <c r="F2310" s="1" t="s">
        <v>169</v>
      </c>
      <c r="G2310" s="1" t="s">
        <v>25</v>
      </c>
      <c r="H2310" s="2">
        <v>45433</v>
      </c>
      <c r="I2310" s="1" t="s">
        <v>26</v>
      </c>
      <c r="J2310" s="1" t="s">
        <v>1993</v>
      </c>
      <c r="K2310" s="1">
        <v>2</v>
      </c>
      <c r="L2310" s="1"/>
      <c r="M2310" s="1"/>
      <c r="N2310" s="1">
        <v>1341</v>
      </c>
      <c r="O2310" s="1">
        <v>60</v>
      </c>
      <c r="P2310" s="2">
        <v>45543</v>
      </c>
      <c r="Q2310" s="1"/>
    </row>
    <row r="2311" spans="1:17" x14ac:dyDescent="0.35">
      <c r="A2311" s="1" t="s">
        <v>2397</v>
      </c>
      <c r="B2311" s="1" t="s">
        <v>71</v>
      </c>
      <c r="C2311" s="1" t="s">
        <v>72</v>
      </c>
      <c r="D2311" s="1" t="s">
        <v>73</v>
      </c>
      <c r="E2311" s="1" t="s">
        <v>124</v>
      </c>
      <c r="F2311" s="1" t="s">
        <v>169</v>
      </c>
      <c r="G2311" s="1" t="s">
        <v>48</v>
      </c>
      <c r="H2311" s="2">
        <v>45348</v>
      </c>
      <c r="I2311" s="1" t="s">
        <v>49</v>
      </c>
      <c r="J2311" s="1" t="s">
        <v>1993</v>
      </c>
      <c r="K2311" s="1">
        <v>2</v>
      </c>
      <c r="L2311" s="1"/>
      <c r="M2311" s="1"/>
      <c r="N2311" s="1">
        <v>4659</v>
      </c>
      <c r="O2311" s="1">
        <v>100</v>
      </c>
      <c r="P2311" s="2">
        <v>45467</v>
      </c>
      <c r="Q2311" s="1"/>
    </row>
    <row r="2312" spans="1:17" x14ac:dyDescent="0.35">
      <c r="A2312" s="1" t="s">
        <v>2398</v>
      </c>
      <c r="B2312" s="1" t="s">
        <v>35</v>
      </c>
      <c r="C2312" s="1" t="s">
        <v>36</v>
      </c>
      <c r="D2312" s="1" t="s">
        <v>37</v>
      </c>
      <c r="E2312" s="1" t="s">
        <v>38</v>
      </c>
      <c r="F2312" s="1" t="s">
        <v>169</v>
      </c>
      <c r="G2312" s="1" t="s">
        <v>85</v>
      </c>
      <c r="H2312" s="2">
        <v>45346</v>
      </c>
      <c r="I2312" s="1" t="s">
        <v>66</v>
      </c>
      <c r="J2312" s="1" t="s">
        <v>1993</v>
      </c>
      <c r="K2312" s="1">
        <v>2</v>
      </c>
      <c r="L2312" s="1"/>
      <c r="M2312" s="1"/>
      <c r="N2312" s="1">
        <v>6927</v>
      </c>
      <c r="O2312" s="1">
        <v>40</v>
      </c>
      <c r="P2312" s="2">
        <v>45608</v>
      </c>
      <c r="Q2312" s="1"/>
    </row>
    <row r="2313" spans="1:17" x14ac:dyDescent="0.35">
      <c r="A2313" s="1" t="s">
        <v>2399</v>
      </c>
      <c r="B2313" s="1" t="s">
        <v>35</v>
      </c>
      <c r="C2313" s="1" t="s">
        <v>36</v>
      </c>
      <c r="D2313" s="1" t="s">
        <v>37</v>
      </c>
      <c r="E2313" s="1" t="s">
        <v>54</v>
      </c>
      <c r="F2313" s="1" t="s">
        <v>169</v>
      </c>
      <c r="G2313" s="1" t="s">
        <v>85</v>
      </c>
      <c r="H2313" s="2">
        <v>45436</v>
      </c>
      <c r="I2313" s="1" t="s">
        <v>49</v>
      </c>
      <c r="J2313" s="1" t="s">
        <v>1993</v>
      </c>
      <c r="K2313" s="1">
        <v>2</v>
      </c>
      <c r="L2313" s="1"/>
      <c r="M2313" s="1"/>
      <c r="N2313" s="1">
        <v>4714</v>
      </c>
      <c r="O2313" s="1">
        <v>40</v>
      </c>
      <c r="P2313" s="2">
        <v>45591</v>
      </c>
      <c r="Q2313" s="1"/>
    </row>
    <row r="2314" spans="1:17" x14ac:dyDescent="0.35">
      <c r="A2314" s="1" t="s">
        <v>2400</v>
      </c>
      <c r="B2314" s="1" t="s">
        <v>29</v>
      </c>
      <c r="C2314" s="1" t="s">
        <v>30</v>
      </c>
      <c r="D2314" s="1" t="s">
        <v>31</v>
      </c>
      <c r="E2314" s="1" t="s">
        <v>47</v>
      </c>
      <c r="F2314" s="1" t="s">
        <v>169</v>
      </c>
      <c r="G2314" s="1" t="s">
        <v>25</v>
      </c>
      <c r="H2314" s="2">
        <v>45309</v>
      </c>
      <c r="I2314" s="1" t="s">
        <v>26</v>
      </c>
      <c r="J2314" s="1" t="s">
        <v>1993</v>
      </c>
      <c r="K2314" s="1">
        <v>2</v>
      </c>
      <c r="L2314" s="1"/>
      <c r="M2314" s="1"/>
      <c r="N2314" s="1">
        <v>3326</v>
      </c>
      <c r="O2314" s="1">
        <v>40</v>
      </c>
      <c r="P2314" s="2">
        <v>45540</v>
      </c>
      <c r="Q2314" s="1"/>
    </row>
    <row r="2315" spans="1:17" x14ac:dyDescent="0.35">
      <c r="A2315" s="1" t="s">
        <v>2401</v>
      </c>
      <c r="B2315" s="1" t="s">
        <v>41</v>
      </c>
      <c r="C2315" s="1" t="s">
        <v>42</v>
      </c>
      <c r="D2315" s="1" t="s">
        <v>43</v>
      </c>
      <c r="E2315" s="1" t="s">
        <v>47</v>
      </c>
      <c r="F2315" s="1" t="s">
        <v>169</v>
      </c>
      <c r="G2315" s="1" t="s">
        <v>25</v>
      </c>
      <c r="H2315" s="2">
        <v>45364</v>
      </c>
      <c r="I2315" s="1" t="s">
        <v>66</v>
      </c>
      <c r="J2315" s="1" t="s">
        <v>1993</v>
      </c>
      <c r="K2315" s="1">
        <v>2</v>
      </c>
      <c r="L2315" s="1"/>
      <c r="M2315" s="1"/>
      <c r="N2315" s="1">
        <v>7823</v>
      </c>
      <c r="O2315" s="1">
        <v>30</v>
      </c>
      <c r="P2315" s="2">
        <v>45437</v>
      </c>
      <c r="Q2315" s="1"/>
    </row>
    <row r="2316" spans="1:17" x14ac:dyDescent="0.35">
      <c r="A2316" s="1" t="s">
        <v>2402</v>
      </c>
      <c r="B2316" s="1" t="s">
        <v>78</v>
      </c>
      <c r="C2316" s="1" t="s">
        <v>79</v>
      </c>
      <c r="D2316" s="1" t="s">
        <v>80</v>
      </c>
      <c r="E2316" s="1" t="s">
        <v>76</v>
      </c>
      <c r="F2316" s="1" t="s">
        <v>169</v>
      </c>
      <c r="G2316" s="1" t="s">
        <v>48</v>
      </c>
      <c r="H2316" s="2">
        <v>45315</v>
      </c>
      <c r="I2316" s="1" t="s">
        <v>66</v>
      </c>
      <c r="J2316" s="1" t="s">
        <v>1993</v>
      </c>
      <c r="K2316" s="1">
        <v>2</v>
      </c>
      <c r="L2316" s="1"/>
      <c r="M2316" s="1"/>
      <c r="N2316" s="1">
        <v>5707</v>
      </c>
      <c r="O2316" s="1">
        <v>50</v>
      </c>
      <c r="P2316" s="2">
        <v>45385</v>
      </c>
      <c r="Q2316" s="1"/>
    </row>
    <row r="2317" spans="1:17" x14ac:dyDescent="0.35">
      <c r="A2317" s="1" t="s">
        <v>2403</v>
      </c>
      <c r="B2317" s="1" t="s">
        <v>35</v>
      </c>
      <c r="C2317" s="1" t="s">
        <v>36</v>
      </c>
      <c r="D2317" s="1" t="s">
        <v>37</v>
      </c>
      <c r="E2317" s="1" t="s">
        <v>68</v>
      </c>
      <c r="F2317" s="1" t="s">
        <v>169</v>
      </c>
      <c r="G2317" s="1" t="s">
        <v>85</v>
      </c>
      <c r="H2317" s="2">
        <v>45399</v>
      </c>
      <c r="I2317" s="1" t="s">
        <v>26</v>
      </c>
      <c r="J2317" s="1" t="s">
        <v>1993</v>
      </c>
      <c r="K2317" s="1">
        <v>2</v>
      </c>
      <c r="L2317" s="1"/>
      <c r="M2317" s="1"/>
      <c r="N2317" s="1">
        <v>6509</v>
      </c>
      <c r="O2317" s="1">
        <v>70</v>
      </c>
      <c r="P2317" s="2">
        <v>45700</v>
      </c>
      <c r="Q2317" s="1"/>
    </row>
    <row r="2318" spans="1:17" x14ac:dyDescent="0.35">
      <c r="A2318" s="1" t="s">
        <v>2404</v>
      </c>
      <c r="B2318" s="1" t="s">
        <v>41</v>
      </c>
      <c r="C2318" s="1" t="s">
        <v>42</v>
      </c>
      <c r="D2318" s="1" t="s">
        <v>43</v>
      </c>
      <c r="E2318" s="1" t="s">
        <v>23</v>
      </c>
      <c r="F2318" s="1" t="s">
        <v>169</v>
      </c>
      <c r="G2318" s="1" t="s">
        <v>74</v>
      </c>
      <c r="H2318" s="2">
        <v>45352</v>
      </c>
      <c r="I2318" s="1" t="s">
        <v>49</v>
      </c>
      <c r="J2318" s="1" t="s">
        <v>1993</v>
      </c>
      <c r="K2318" s="1">
        <v>2</v>
      </c>
      <c r="L2318" s="1"/>
      <c r="M2318" s="1"/>
      <c r="N2318" s="1">
        <v>2420</v>
      </c>
      <c r="O2318" s="1">
        <v>50</v>
      </c>
      <c r="P2318" s="2">
        <v>45563</v>
      </c>
      <c r="Q2318" s="1"/>
    </row>
    <row r="2319" spans="1:17" x14ac:dyDescent="0.35">
      <c r="A2319" s="1" t="s">
        <v>2405</v>
      </c>
      <c r="B2319" s="1" t="s">
        <v>41</v>
      </c>
      <c r="C2319" s="1" t="s">
        <v>42</v>
      </c>
      <c r="D2319" s="1" t="s">
        <v>43</v>
      </c>
      <c r="E2319" s="1" t="s">
        <v>47</v>
      </c>
      <c r="F2319" s="1" t="s">
        <v>169</v>
      </c>
      <c r="G2319" s="1" t="s">
        <v>48</v>
      </c>
      <c r="H2319" s="2">
        <v>45338</v>
      </c>
      <c r="I2319" s="1" t="s">
        <v>26</v>
      </c>
      <c r="J2319" s="1" t="s">
        <v>1993</v>
      </c>
      <c r="K2319" s="1">
        <v>2</v>
      </c>
      <c r="L2319" s="1"/>
      <c r="M2319" s="1"/>
      <c r="N2319" s="1">
        <v>7198</v>
      </c>
      <c r="O2319" s="1">
        <v>30</v>
      </c>
      <c r="P2319" s="2">
        <v>45574</v>
      </c>
      <c r="Q2319" s="1"/>
    </row>
    <row r="2320" spans="1:17" x14ac:dyDescent="0.35">
      <c r="A2320" s="1" t="s">
        <v>2406</v>
      </c>
      <c r="B2320" s="1" t="s">
        <v>29</v>
      </c>
      <c r="C2320" s="1" t="s">
        <v>30</v>
      </c>
      <c r="D2320" s="1" t="s">
        <v>31</v>
      </c>
      <c r="E2320" s="1" t="s">
        <v>23</v>
      </c>
      <c r="F2320" s="1" t="s">
        <v>169</v>
      </c>
      <c r="G2320" s="1" t="s">
        <v>39</v>
      </c>
      <c r="H2320" s="2">
        <v>45365</v>
      </c>
      <c r="I2320" s="1" t="s">
        <v>66</v>
      </c>
      <c r="J2320" s="1" t="s">
        <v>1993</v>
      </c>
      <c r="K2320" s="1">
        <v>2</v>
      </c>
      <c r="L2320" s="1"/>
      <c r="M2320" s="1"/>
      <c r="N2320" s="1">
        <v>1418</v>
      </c>
      <c r="O2320" s="1">
        <v>10</v>
      </c>
      <c r="P2320" s="2">
        <v>45605</v>
      </c>
      <c r="Q2320" s="1"/>
    </row>
    <row r="2321" spans="1:17" x14ac:dyDescent="0.35">
      <c r="A2321" s="1" t="s">
        <v>2407</v>
      </c>
      <c r="B2321" s="1" t="s">
        <v>61</v>
      </c>
      <c r="C2321" s="1" t="s">
        <v>62</v>
      </c>
      <c r="D2321" s="1" t="s">
        <v>63</v>
      </c>
      <c r="E2321" s="1" t="s">
        <v>23</v>
      </c>
      <c r="F2321" s="1" t="s">
        <v>169</v>
      </c>
      <c r="G2321" s="1" t="s">
        <v>87</v>
      </c>
      <c r="H2321" s="2">
        <v>45319</v>
      </c>
      <c r="I2321" s="1" t="s">
        <v>66</v>
      </c>
      <c r="J2321" s="1" t="s">
        <v>1993</v>
      </c>
      <c r="K2321" s="1">
        <v>2</v>
      </c>
      <c r="L2321" s="1"/>
      <c r="M2321" s="1"/>
      <c r="N2321" s="1">
        <v>3488</v>
      </c>
      <c r="O2321" s="1">
        <v>40</v>
      </c>
      <c r="P2321" s="2">
        <v>45579</v>
      </c>
      <c r="Q2321" s="1"/>
    </row>
    <row r="2322" spans="1:17" x14ac:dyDescent="0.35">
      <c r="A2322" s="1" t="s">
        <v>2408</v>
      </c>
      <c r="B2322" s="1" t="s">
        <v>35</v>
      </c>
      <c r="C2322" s="1" t="s">
        <v>36</v>
      </c>
      <c r="D2322" s="1" t="s">
        <v>37</v>
      </c>
      <c r="E2322" s="1" t="s">
        <v>23</v>
      </c>
      <c r="F2322" s="1" t="s">
        <v>169</v>
      </c>
      <c r="G2322" s="1" t="s">
        <v>59</v>
      </c>
      <c r="H2322" s="2">
        <v>45393</v>
      </c>
      <c r="I2322" s="1" t="s">
        <v>26</v>
      </c>
      <c r="J2322" s="1" t="s">
        <v>1993</v>
      </c>
      <c r="K2322" s="1">
        <v>2</v>
      </c>
      <c r="L2322" s="1"/>
      <c r="M2322" s="1"/>
      <c r="N2322" s="1">
        <v>6456</v>
      </c>
      <c r="O2322" s="1">
        <v>30</v>
      </c>
      <c r="P2322" s="2">
        <v>45513</v>
      </c>
      <c r="Q2322" s="1"/>
    </row>
    <row r="2323" spans="1:17" x14ac:dyDescent="0.35">
      <c r="A2323" s="1" t="s">
        <v>2409</v>
      </c>
      <c r="B2323" s="1" t="s">
        <v>20</v>
      </c>
      <c r="C2323" s="1" t="s">
        <v>21</v>
      </c>
      <c r="D2323" s="1" t="s">
        <v>22</v>
      </c>
      <c r="E2323" s="1" t="s">
        <v>120</v>
      </c>
      <c r="F2323" s="1" t="s">
        <v>169</v>
      </c>
      <c r="G2323" s="1" t="s">
        <v>85</v>
      </c>
      <c r="H2323" s="2">
        <v>45314</v>
      </c>
      <c r="I2323" s="1" t="s">
        <v>66</v>
      </c>
      <c r="J2323" s="1" t="s">
        <v>1993</v>
      </c>
      <c r="K2323" s="1">
        <v>2</v>
      </c>
      <c r="L2323" s="1"/>
      <c r="M2323" s="1"/>
      <c r="N2323" s="1">
        <v>7122</v>
      </c>
      <c r="O2323" s="1">
        <v>30</v>
      </c>
      <c r="P2323" s="2">
        <v>45412</v>
      </c>
      <c r="Q2323" s="1"/>
    </row>
    <row r="2324" spans="1:17" x14ac:dyDescent="0.35">
      <c r="A2324" s="1" t="s">
        <v>2410</v>
      </c>
      <c r="B2324" s="1" t="s">
        <v>20</v>
      </c>
      <c r="C2324" s="1" t="s">
        <v>21</v>
      </c>
      <c r="D2324" s="1" t="s">
        <v>22</v>
      </c>
      <c r="E2324" s="1" t="s">
        <v>54</v>
      </c>
      <c r="F2324" s="1" t="s">
        <v>169</v>
      </c>
      <c r="G2324" s="1" t="s">
        <v>59</v>
      </c>
      <c r="H2324" s="2">
        <v>45417</v>
      </c>
      <c r="I2324" s="1" t="s">
        <v>66</v>
      </c>
      <c r="J2324" s="1" t="s">
        <v>1993</v>
      </c>
      <c r="K2324" s="1">
        <v>2</v>
      </c>
      <c r="L2324" s="1"/>
      <c r="M2324" s="1"/>
      <c r="N2324" s="1">
        <v>782</v>
      </c>
      <c r="O2324" s="1">
        <v>60</v>
      </c>
      <c r="P2324" s="2">
        <v>45581</v>
      </c>
      <c r="Q2324" s="1"/>
    </row>
    <row r="2325" spans="1:17" x14ac:dyDescent="0.35">
      <c r="A2325" s="1" t="s">
        <v>2411</v>
      </c>
      <c r="B2325" s="1" t="s">
        <v>41</v>
      </c>
      <c r="C2325" s="1" t="s">
        <v>42</v>
      </c>
      <c r="D2325" s="1" t="s">
        <v>43</v>
      </c>
      <c r="E2325" s="1" t="s">
        <v>76</v>
      </c>
      <c r="F2325" s="1" t="s">
        <v>169</v>
      </c>
      <c r="G2325" s="1" t="s">
        <v>48</v>
      </c>
      <c r="H2325" s="2">
        <v>45366</v>
      </c>
      <c r="I2325" s="1" t="s">
        <v>66</v>
      </c>
      <c r="J2325" s="1" t="s">
        <v>1993</v>
      </c>
      <c r="K2325" s="1">
        <v>2</v>
      </c>
      <c r="L2325" s="1"/>
      <c r="M2325" s="1"/>
      <c r="N2325" s="1">
        <v>7885</v>
      </c>
      <c r="O2325" s="1">
        <v>10</v>
      </c>
      <c r="P2325" s="2">
        <v>45450</v>
      </c>
      <c r="Q2325" s="1"/>
    </row>
    <row r="2326" spans="1:17" x14ac:dyDescent="0.35">
      <c r="A2326" s="1" t="s">
        <v>2412</v>
      </c>
      <c r="B2326" s="1" t="s">
        <v>78</v>
      </c>
      <c r="C2326" s="1" t="s">
        <v>79</v>
      </c>
      <c r="D2326" s="1" t="s">
        <v>80</v>
      </c>
      <c r="E2326" s="1" t="s">
        <v>44</v>
      </c>
      <c r="F2326" s="1" t="s">
        <v>169</v>
      </c>
      <c r="G2326" s="1" t="s">
        <v>59</v>
      </c>
      <c r="H2326" s="2">
        <v>45378</v>
      </c>
      <c r="I2326" s="1" t="s">
        <v>66</v>
      </c>
      <c r="J2326" s="1" t="s">
        <v>1993</v>
      </c>
      <c r="K2326" s="1">
        <v>2</v>
      </c>
      <c r="L2326" s="1"/>
      <c r="M2326" s="1"/>
      <c r="N2326" s="1">
        <v>2409</v>
      </c>
      <c r="O2326" s="1">
        <v>30</v>
      </c>
      <c r="P2326" s="2">
        <v>45715</v>
      </c>
      <c r="Q2326" s="1"/>
    </row>
    <row r="2327" spans="1:17" x14ac:dyDescent="0.35">
      <c r="A2327" s="1" t="s">
        <v>2413</v>
      </c>
      <c r="B2327" s="1" t="s">
        <v>35</v>
      </c>
      <c r="C2327" s="1" t="s">
        <v>36</v>
      </c>
      <c r="D2327" s="1" t="s">
        <v>37</v>
      </c>
      <c r="E2327" s="1" t="s">
        <v>44</v>
      </c>
      <c r="F2327" s="1" t="s">
        <v>169</v>
      </c>
      <c r="G2327" s="1" t="s">
        <v>48</v>
      </c>
      <c r="H2327" s="2">
        <v>45374</v>
      </c>
      <c r="I2327" s="1" t="s">
        <v>66</v>
      </c>
      <c r="J2327" s="1" t="s">
        <v>1993</v>
      </c>
      <c r="K2327" s="1">
        <v>2</v>
      </c>
      <c r="L2327" s="1"/>
      <c r="M2327" s="1"/>
      <c r="N2327" s="1">
        <v>1661</v>
      </c>
      <c r="O2327" s="1">
        <v>30</v>
      </c>
      <c r="P2327" s="2">
        <v>45686</v>
      </c>
      <c r="Q2327" s="1"/>
    </row>
    <row r="2328" spans="1:17" x14ac:dyDescent="0.35">
      <c r="A2328" s="1" t="s">
        <v>2414</v>
      </c>
      <c r="B2328" s="1" t="s">
        <v>35</v>
      </c>
      <c r="C2328" s="1" t="s">
        <v>36</v>
      </c>
      <c r="D2328" s="1" t="s">
        <v>37</v>
      </c>
      <c r="E2328" s="1" t="s">
        <v>23</v>
      </c>
      <c r="F2328" s="1" t="s">
        <v>169</v>
      </c>
      <c r="G2328" s="1" t="s">
        <v>39</v>
      </c>
      <c r="H2328" s="2">
        <v>45366</v>
      </c>
      <c r="I2328" s="1" t="s">
        <v>26</v>
      </c>
      <c r="J2328" s="1" t="s">
        <v>1993</v>
      </c>
      <c r="K2328" s="1">
        <v>2</v>
      </c>
      <c r="L2328" s="1"/>
      <c r="M2328" s="1"/>
      <c r="N2328" s="1">
        <v>6285</v>
      </c>
      <c r="O2328" s="1">
        <v>50</v>
      </c>
      <c r="P2328" s="2">
        <v>45554</v>
      </c>
      <c r="Q2328" s="1"/>
    </row>
    <row r="2329" spans="1:17" x14ac:dyDescent="0.35">
      <c r="A2329" s="1" t="s">
        <v>2415</v>
      </c>
      <c r="B2329" s="1" t="s">
        <v>29</v>
      </c>
      <c r="C2329" s="1" t="s">
        <v>30</v>
      </c>
      <c r="D2329" s="1" t="s">
        <v>31</v>
      </c>
      <c r="E2329" s="1" t="s">
        <v>54</v>
      </c>
      <c r="F2329" s="1" t="s">
        <v>169</v>
      </c>
      <c r="G2329" s="1" t="s">
        <v>48</v>
      </c>
      <c r="H2329" s="2">
        <v>45306</v>
      </c>
      <c r="I2329" s="1" t="s">
        <v>66</v>
      </c>
      <c r="J2329" s="1" t="s">
        <v>1993</v>
      </c>
      <c r="K2329" s="1">
        <v>2</v>
      </c>
      <c r="L2329" s="1"/>
      <c r="M2329" s="1"/>
      <c r="N2329" s="1">
        <v>7964</v>
      </c>
      <c r="O2329" s="1">
        <v>40</v>
      </c>
      <c r="P2329" s="2">
        <v>45353</v>
      </c>
      <c r="Q2329" s="1"/>
    </row>
    <row r="2330" spans="1:17" x14ac:dyDescent="0.35">
      <c r="A2330" s="1" t="s">
        <v>2416</v>
      </c>
      <c r="B2330" s="1" t="s">
        <v>56</v>
      </c>
      <c r="C2330" s="1" t="s">
        <v>57</v>
      </c>
      <c r="D2330" s="1" t="s">
        <v>58</v>
      </c>
      <c r="E2330" s="1" t="s">
        <v>103</v>
      </c>
      <c r="F2330" s="1" t="s">
        <v>169</v>
      </c>
      <c r="G2330" s="1" t="s">
        <v>33</v>
      </c>
      <c r="H2330" s="2">
        <v>45325</v>
      </c>
      <c r="I2330" s="1" t="s">
        <v>66</v>
      </c>
      <c r="J2330" s="1" t="s">
        <v>1993</v>
      </c>
      <c r="K2330" s="1">
        <v>2</v>
      </c>
      <c r="L2330" s="1"/>
      <c r="M2330" s="1"/>
      <c r="N2330" s="1">
        <v>5051</v>
      </c>
      <c r="O2330" s="1">
        <v>20</v>
      </c>
      <c r="P2330" s="2">
        <v>45546</v>
      </c>
      <c r="Q2330" s="1"/>
    </row>
    <row r="2331" spans="1:17" x14ac:dyDescent="0.35">
      <c r="A2331" s="1" t="s">
        <v>2417</v>
      </c>
      <c r="B2331" s="1" t="s">
        <v>61</v>
      </c>
      <c r="C2331" s="1" t="s">
        <v>62</v>
      </c>
      <c r="D2331" s="1" t="s">
        <v>63</v>
      </c>
      <c r="E2331" s="1" t="s">
        <v>44</v>
      </c>
      <c r="F2331" s="1" t="s">
        <v>169</v>
      </c>
      <c r="G2331" s="1" t="s">
        <v>25</v>
      </c>
      <c r="H2331" s="2">
        <v>45366</v>
      </c>
      <c r="I2331" s="1" t="s">
        <v>26</v>
      </c>
      <c r="J2331" s="1" t="s">
        <v>1993</v>
      </c>
      <c r="K2331" s="1">
        <v>2</v>
      </c>
      <c r="L2331" s="1"/>
      <c r="M2331" s="1"/>
      <c r="N2331" s="1">
        <v>632</v>
      </c>
      <c r="O2331" s="1">
        <v>50</v>
      </c>
      <c r="P2331" s="2">
        <v>45637</v>
      </c>
      <c r="Q2331" s="1"/>
    </row>
    <row r="2332" spans="1:17" x14ac:dyDescent="0.35">
      <c r="A2332" s="1" t="s">
        <v>2418</v>
      </c>
      <c r="B2332" s="1" t="s">
        <v>20</v>
      </c>
      <c r="C2332" s="1" t="s">
        <v>21</v>
      </c>
      <c r="D2332" s="1" t="s">
        <v>22</v>
      </c>
      <c r="E2332" s="1" t="s">
        <v>76</v>
      </c>
      <c r="F2332" s="1" t="s">
        <v>169</v>
      </c>
      <c r="G2332" s="1" t="s">
        <v>59</v>
      </c>
      <c r="H2332" s="2">
        <v>45371</v>
      </c>
      <c r="I2332" s="1" t="s">
        <v>66</v>
      </c>
      <c r="J2332" s="1" t="s">
        <v>1993</v>
      </c>
      <c r="K2332" s="1">
        <v>2</v>
      </c>
      <c r="L2332" s="1"/>
      <c r="M2332" s="1"/>
      <c r="N2332" s="1">
        <v>1725</v>
      </c>
      <c r="O2332" s="1">
        <v>30</v>
      </c>
      <c r="P2332" s="2">
        <v>45525</v>
      </c>
      <c r="Q2332" s="1"/>
    </row>
    <row r="2333" spans="1:17" x14ac:dyDescent="0.35">
      <c r="A2333" s="1" t="s">
        <v>2419</v>
      </c>
      <c r="B2333" s="1" t="s">
        <v>78</v>
      </c>
      <c r="C2333" s="1" t="s">
        <v>79</v>
      </c>
      <c r="D2333" s="1" t="s">
        <v>80</v>
      </c>
      <c r="E2333" s="1" t="s">
        <v>47</v>
      </c>
      <c r="F2333" s="1" t="s">
        <v>169</v>
      </c>
      <c r="G2333" s="1" t="s">
        <v>48</v>
      </c>
      <c r="H2333" s="2">
        <v>45425</v>
      </c>
      <c r="I2333" s="1" t="s">
        <v>66</v>
      </c>
      <c r="J2333" s="1" t="s">
        <v>1993</v>
      </c>
      <c r="K2333" s="1">
        <v>2</v>
      </c>
      <c r="L2333" s="1"/>
      <c r="M2333" s="1"/>
      <c r="N2333" s="1">
        <v>5678</v>
      </c>
      <c r="O2333" s="1">
        <v>60</v>
      </c>
      <c r="P2333" s="2">
        <v>45763</v>
      </c>
      <c r="Q2333" s="1"/>
    </row>
    <row r="2334" spans="1:17" x14ac:dyDescent="0.35">
      <c r="A2334" s="1" t="s">
        <v>2420</v>
      </c>
      <c r="B2334" s="1" t="s">
        <v>61</v>
      </c>
      <c r="C2334" s="1" t="s">
        <v>62</v>
      </c>
      <c r="D2334" s="1" t="s">
        <v>63</v>
      </c>
      <c r="E2334" s="1" t="s">
        <v>120</v>
      </c>
      <c r="F2334" s="1" t="s">
        <v>169</v>
      </c>
      <c r="G2334" s="1" t="s">
        <v>85</v>
      </c>
      <c r="H2334" s="2">
        <v>45392</v>
      </c>
      <c r="I2334" s="1" t="s">
        <v>66</v>
      </c>
      <c r="J2334" s="1" t="s">
        <v>1993</v>
      </c>
      <c r="K2334" s="1">
        <v>2</v>
      </c>
      <c r="L2334" s="1"/>
      <c r="M2334" s="1"/>
      <c r="N2334" s="1">
        <v>4954</v>
      </c>
      <c r="O2334" s="1">
        <v>30</v>
      </c>
      <c r="P2334" s="2">
        <v>45603</v>
      </c>
      <c r="Q2334" s="1"/>
    </row>
    <row r="2335" spans="1:17" x14ac:dyDescent="0.35">
      <c r="A2335" s="1" t="s">
        <v>2421</v>
      </c>
      <c r="B2335" s="1" t="s">
        <v>41</v>
      </c>
      <c r="C2335" s="1" t="s">
        <v>42</v>
      </c>
      <c r="D2335" s="1" t="s">
        <v>43</v>
      </c>
      <c r="E2335" s="1" t="s">
        <v>47</v>
      </c>
      <c r="F2335" s="1" t="s">
        <v>169</v>
      </c>
      <c r="G2335" s="1" t="s">
        <v>74</v>
      </c>
      <c r="H2335" s="2">
        <v>45303</v>
      </c>
      <c r="I2335" s="1" t="s">
        <v>66</v>
      </c>
      <c r="J2335" s="1" t="s">
        <v>1993</v>
      </c>
      <c r="K2335" s="1">
        <v>2</v>
      </c>
      <c r="L2335" s="1"/>
      <c r="M2335" s="1"/>
      <c r="N2335" s="1">
        <v>4879</v>
      </c>
      <c r="O2335" s="1">
        <v>20</v>
      </c>
      <c r="P2335" s="2">
        <v>45490</v>
      </c>
      <c r="Q2335" s="1"/>
    </row>
    <row r="2336" spans="1:17" x14ac:dyDescent="0.35">
      <c r="A2336" s="1" t="s">
        <v>2422</v>
      </c>
      <c r="B2336" s="1" t="s">
        <v>78</v>
      </c>
      <c r="C2336" s="1" t="s">
        <v>79</v>
      </c>
      <c r="D2336" s="1" t="s">
        <v>80</v>
      </c>
      <c r="E2336" s="1" t="s">
        <v>44</v>
      </c>
      <c r="F2336" s="1" t="s">
        <v>169</v>
      </c>
      <c r="G2336" s="1" t="s">
        <v>39</v>
      </c>
      <c r="H2336" s="2">
        <v>45382</v>
      </c>
      <c r="I2336" s="1" t="s">
        <v>66</v>
      </c>
      <c r="J2336" s="1" t="s">
        <v>1993</v>
      </c>
      <c r="K2336" s="1">
        <v>2</v>
      </c>
      <c r="L2336" s="1"/>
      <c r="M2336" s="1"/>
      <c r="N2336" s="1">
        <v>1183</v>
      </c>
      <c r="O2336" s="1">
        <v>30</v>
      </c>
      <c r="P2336" s="2">
        <v>45620</v>
      </c>
      <c r="Q2336" s="1"/>
    </row>
    <row r="2337" spans="1:17" x14ac:dyDescent="0.35">
      <c r="A2337" s="1" t="s">
        <v>2423</v>
      </c>
      <c r="B2337" s="1" t="s">
        <v>61</v>
      </c>
      <c r="C2337" s="1" t="s">
        <v>62</v>
      </c>
      <c r="D2337" s="1" t="s">
        <v>63</v>
      </c>
      <c r="E2337" s="1" t="s">
        <v>54</v>
      </c>
      <c r="F2337" s="1" t="s">
        <v>169</v>
      </c>
      <c r="G2337" s="1" t="s">
        <v>48</v>
      </c>
      <c r="H2337" s="2">
        <v>45378</v>
      </c>
      <c r="I2337" s="1" t="s">
        <v>26</v>
      </c>
      <c r="J2337" s="1" t="s">
        <v>1993</v>
      </c>
      <c r="K2337" s="1">
        <v>2</v>
      </c>
      <c r="L2337" s="1"/>
      <c r="M2337" s="1"/>
      <c r="N2337" s="1">
        <v>5257</v>
      </c>
      <c r="O2337" s="1">
        <v>100</v>
      </c>
      <c r="P2337" s="2">
        <v>45641</v>
      </c>
      <c r="Q2337" s="1"/>
    </row>
    <row r="2338" spans="1:17" x14ac:dyDescent="0.35">
      <c r="A2338" s="1" t="s">
        <v>2424</v>
      </c>
      <c r="B2338" s="1" t="s">
        <v>35</v>
      </c>
      <c r="C2338" s="1" t="s">
        <v>36</v>
      </c>
      <c r="D2338" s="1" t="s">
        <v>37</v>
      </c>
      <c r="E2338" s="1" t="s">
        <v>54</v>
      </c>
      <c r="F2338" s="1" t="s">
        <v>169</v>
      </c>
      <c r="G2338" s="1" t="s">
        <v>48</v>
      </c>
      <c r="H2338" s="2">
        <v>45431</v>
      </c>
      <c r="I2338" s="1" t="s">
        <v>26</v>
      </c>
      <c r="J2338" s="1" t="s">
        <v>1993</v>
      </c>
      <c r="K2338" s="1">
        <v>2</v>
      </c>
      <c r="L2338" s="1"/>
      <c r="M2338" s="1"/>
      <c r="N2338" s="1">
        <v>830</v>
      </c>
      <c r="O2338" s="1">
        <v>40</v>
      </c>
      <c r="P2338" s="2">
        <v>45473</v>
      </c>
      <c r="Q2338" s="1"/>
    </row>
    <row r="2339" spans="1:17" x14ac:dyDescent="0.35">
      <c r="A2339" s="1" t="s">
        <v>2425</v>
      </c>
      <c r="B2339" s="1" t="s">
        <v>29</v>
      </c>
      <c r="C2339" s="1" t="s">
        <v>30</v>
      </c>
      <c r="D2339" s="1" t="s">
        <v>31</v>
      </c>
      <c r="E2339" s="1" t="s">
        <v>44</v>
      </c>
      <c r="F2339" s="1" t="s">
        <v>169</v>
      </c>
      <c r="G2339" s="1" t="s">
        <v>85</v>
      </c>
      <c r="H2339" s="2">
        <v>45425</v>
      </c>
      <c r="I2339" s="1" t="s">
        <v>66</v>
      </c>
      <c r="J2339" s="1" t="s">
        <v>1993</v>
      </c>
      <c r="K2339" s="1">
        <v>2</v>
      </c>
      <c r="L2339" s="1"/>
      <c r="M2339" s="1"/>
      <c r="N2339" s="1">
        <v>2420</v>
      </c>
      <c r="O2339" s="1">
        <v>60</v>
      </c>
      <c r="P2339" s="2">
        <v>45736</v>
      </c>
      <c r="Q2339" s="1"/>
    </row>
    <row r="2340" spans="1:17" x14ac:dyDescent="0.35">
      <c r="A2340" s="1" t="s">
        <v>2426</v>
      </c>
      <c r="B2340" s="1" t="s">
        <v>35</v>
      </c>
      <c r="C2340" s="1" t="s">
        <v>36</v>
      </c>
      <c r="D2340" s="1" t="s">
        <v>37</v>
      </c>
      <c r="E2340" s="1" t="s">
        <v>32</v>
      </c>
      <c r="F2340" s="1" t="s">
        <v>169</v>
      </c>
      <c r="G2340" s="1" t="s">
        <v>39</v>
      </c>
      <c r="H2340" s="2">
        <v>45347</v>
      </c>
      <c r="I2340" s="1" t="s">
        <v>26</v>
      </c>
      <c r="J2340" s="1" t="s">
        <v>1993</v>
      </c>
      <c r="K2340" s="1">
        <v>2</v>
      </c>
      <c r="L2340" s="1"/>
      <c r="M2340" s="1"/>
      <c r="N2340" s="1">
        <v>2956</v>
      </c>
      <c r="O2340" s="1">
        <v>40</v>
      </c>
      <c r="P2340" s="2">
        <v>45712</v>
      </c>
      <c r="Q2340" s="1"/>
    </row>
    <row r="2341" spans="1:17" x14ac:dyDescent="0.35">
      <c r="A2341" s="1" t="s">
        <v>2427</v>
      </c>
      <c r="B2341" s="1" t="s">
        <v>29</v>
      </c>
      <c r="C2341" s="1" t="s">
        <v>30</v>
      </c>
      <c r="D2341" s="1" t="s">
        <v>31</v>
      </c>
      <c r="E2341" s="1" t="s">
        <v>44</v>
      </c>
      <c r="F2341" s="1" t="s">
        <v>169</v>
      </c>
      <c r="G2341" s="1" t="s">
        <v>59</v>
      </c>
      <c r="H2341" s="2">
        <v>45304</v>
      </c>
      <c r="I2341" s="1" t="s">
        <v>66</v>
      </c>
      <c r="J2341" s="1" t="s">
        <v>1993</v>
      </c>
      <c r="K2341" s="1">
        <v>2</v>
      </c>
      <c r="L2341" s="1"/>
      <c r="M2341" s="1"/>
      <c r="N2341" s="1">
        <v>6011</v>
      </c>
      <c r="O2341" s="1">
        <v>50</v>
      </c>
      <c r="P2341" s="2">
        <v>45441</v>
      </c>
      <c r="Q2341" s="1"/>
    </row>
    <row r="2342" spans="1:17" x14ac:dyDescent="0.35">
      <c r="A2342" s="1" t="s">
        <v>2428</v>
      </c>
      <c r="B2342" s="1" t="s">
        <v>41</v>
      </c>
      <c r="C2342" s="1" t="s">
        <v>42</v>
      </c>
      <c r="D2342" s="1" t="s">
        <v>43</v>
      </c>
      <c r="E2342" s="1" t="s">
        <v>47</v>
      </c>
      <c r="F2342" s="1" t="s">
        <v>169</v>
      </c>
      <c r="G2342" s="1" t="s">
        <v>74</v>
      </c>
      <c r="H2342" s="2">
        <v>45367</v>
      </c>
      <c r="I2342" s="1" t="s">
        <v>26</v>
      </c>
      <c r="J2342" s="1" t="s">
        <v>1993</v>
      </c>
      <c r="K2342" s="1">
        <v>2</v>
      </c>
      <c r="L2342" s="1"/>
      <c r="M2342" s="1"/>
      <c r="N2342" s="1">
        <v>2199</v>
      </c>
      <c r="O2342" s="1">
        <v>20</v>
      </c>
      <c r="P2342" s="2">
        <v>45556</v>
      </c>
      <c r="Q2342" s="1"/>
    </row>
    <row r="2343" spans="1:17" x14ac:dyDescent="0.35">
      <c r="A2343" s="1" t="s">
        <v>2429</v>
      </c>
      <c r="B2343" s="1" t="s">
        <v>61</v>
      </c>
      <c r="C2343" s="1" t="s">
        <v>62</v>
      </c>
      <c r="D2343" s="1" t="s">
        <v>63</v>
      </c>
      <c r="E2343" s="1" t="s">
        <v>23</v>
      </c>
      <c r="F2343" s="1" t="s">
        <v>169</v>
      </c>
      <c r="G2343" s="1" t="s">
        <v>87</v>
      </c>
      <c r="H2343" s="2">
        <v>45397</v>
      </c>
      <c r="I2343" s="1" t="s">
        <v>66</v>
      </c>
      <c r="J2343" s="1" t="s">
        <v>1993</v>
      </c>
      <c r="K2343" s="1">
        <v>2</v>
      </c>
      <c r="L2343" s="1"/>
      <c r="M2343" s="1"/>
      <c r="N2343" s="1">
        <v>3395</v>
      </c>
      <c r="O2343" s="1">
        <v>50</v>
      </c>
      <c r="P2343" s="2">
        <v>45441</v>
      </c>
      <c r="Q2343" s="1"/>
    </row>
    <row r="2344" spans="1:17" x14ac:dyDescent="0.35">
      <c r="A2344" s="1" t="s">
        <v>2430</v>
      </c>
      <c r="B2344" s="1" t="s">
        <v>61</v>
      </c>
      <c r="C2344" s="1" t="s">
        <v>62</v>
      </c>
      <c r="D2344" s="1" t="s">
        <v>63</v>
      </c>
      <c r="E2344" s="1" t="s">
        <v>38</v>
      </c>
      <c r="F2344" s="1" t="s">
        <v>169</v>
      </c>
      <c r="G2344" s="1" t="s">
        <v>85</v>
      </c>
      <c r="H2344" s="2">
        <v>45294</v>
      </c>
      <c r="I2344" s="1" t="s">
        <v>49</v>
      </c>
      <c r="J2344" s="1" t="s">
        <v>1993</v>
      </c>
      <c r="K2344" s="1">
        <v>2</v>
      </c>
      <c r="L2344" s="1"/>
      <c r="M2344" s="1"/>
      <c r="N2344" s="1">
        <v>6029</v>
      </c>
      <c r="O2344" s="1">
        <v>40</v>
      </c>
      <c r="P2344" s="2">
        <v>45650</v>
      </c>
      <c r="Q2344" s="1"/>
    </row>
    <row r="2345" spans="1:17" x14ac:dyDescent="0.35">
      <c r="A2345" s="1" t="s">
        <v>2431</v>
      </c>
      <c r="B2345" s="1" t="s">
        <v>35</v>
      </c>
      <c r="C2345" s="1" t="s">
        <v>36</v>
      </c>
      <c r="D2345" s="1" t="s">
        <v>37</v>
      </c>
      <c r="E2345" s="1" t="s">
        <v>23</v>
      </c>
      <c r="F2345" s="1" t="s">
        <v>169</v>
      </c>
      <c r="G2345" s="1" t="s">
        <v>33</v>
      </c>
      <c r="H2345" s="2">
        <v>45365</v>
      </c>
      <c r="I2345" s="1" t="s">
        <v>66</v>
      </c>
      <c r="J2345" s="1" t="s">
        <v>1993</v>
      </c>
      <c r="K2345" s="1">
        <v>2</v>
      </c>
      <c r="L2345" s="1"/>
      <c r="M2345" s="1"/>
      <c r="N2345" s="1">
        <v>1413</v>
      </c>
      <c r="O2345" s="1">
        <v>70</v>
      </c>
      <c r="P2345" s="2">
        <v>45639</v>
      </c>
      <c r="Q2345" s="1"/>
    </row>
    <row r="2346" spans="1:17" x14ac:dyDescent="0.35">
      <c r="A2346" s="1" t="s">
        <v>2432</v>
      </c>
      <c r="B2346" s="1" t="s">
        <v>78</v>
      </c>
      <c r="C2346" s="1" t="s">
        <v>79</v>
      </c>
      <c r="D2346" s="1" t="s">
        <v>80</v>
      </c>
      <c r="E2346" s="1" t="s">
        <v>47</v>
      </c>
      <c r="F2346" s="1" t="s">
        <v>169</v>
      </c>
      <c r="G2346" s="1" t="s">
        <v>25</v>
      </c>
      <c r="H2346" s="2">
        <v>45376</v>
      </c>
      <c r="I2346" s="1" t="s">
        <v>66</v>
      </c>
      <c r="J2346" s="1" t="s">
        <v>1993</v>
      </c>
      <c r="K2346" s="1">
        <v>2</v>
      </c>
      <c r="L2346" s="1"/>
      <c r="M2346" s="1"/>
      <c r="N2346" s="1">
        <v>6922</v>
      </c>
      <c r="O2346" s="1">
        <v>90</v>
      </c>
      <c r="P2346" s="2">
        <v>45660</v>
      </c>
      <c r="Q2346" s="1"/>
    </row>
    <row r="2347" spans="1:17" x14ac:dyDescent="0.35">
      <c r="A2347" s="1" t="s">
        <v>2433</v>
      </c>
      <c r="B2347" s="1" t="s">
        <v>56</v>
      </c>
      <c r="C2347" s="1" t="s">
        <v>57</v>
      </c>
      <c r="D2347" s="1" t="s">
        <v>58</v>
      </c>
      <c r="E2347" s="1" t="s">
        <v>47</v>
      </c>
      <c r="F2347" s="1" t="s">
        <v>169</v>
      </c>
      <c r="G2347" s="1" t="s">
        <v>59</v>
      </c>
      <c r="H2347" s="2">
        <v>45353</v>
      </c>
      <c r="I2347" s="1" t="s">
        <v>26</v>
      </c>
      <c r="J2347" s="1" t="s">
        <v>1993</v>
      </c>
      <c r="K2347" s="1">
        <v>2</v>
      </c>
      <c r="L2347" s="1"/>
      <c r="M2347" s="1"/>
      <c r="N2347" s="1">
        <v>6394</v>
      </c>
      <c r="O2347" s="1">
        <v>30</v>
      </c>
      <c r="P2347" s="2">
        <v>45462</v>
      </c>
      <c r="Q2347" s="1"/>
    </row>
    <row r="2348" spans="1:17" x14ac:dyDescent="0.35">
      <c r="A2348" s="1" t="s">
        <v>2434</v>
      </c>
      <c r="B2348" s="1" t="s">
        <v>35</v>
      </c>
      <c r="C2348" s="1" t="s">
        <v>36</v>
      </c>
      <c r="D2348" s="1" t="s">
        <v>37</v>
      </c>
      <c r="E2348" s="1" t="s">
        <v>38</v>
      </c>
      <c r="F2348" s="1" t="s">
        <v>169</v>
      </c>
      <c r="G2348" s="1" t="s">
        <v>59</v>
      </c>
      <c r="H2348" s="2">
        <v>45356</v>
      </c>
      <c r="I2348" s="1" t="s">
        <v>66</v>
      </c>
      <c r="J2348" s="1" t="s">
        <v>1993</v>
      </c>
      <c r="K2348" s="1">
        <v>2</v>
      </c>
      <c r="L2348" s="1"/>
      <c r="M2348" s="1"/>
      <c r="N2348" s="1">
        <v>7411</v>
      </c>
      <c r="O2348" s="1">
        <v>20</v>
      </c>
      <c r="P2348" s="2">
        <v>45430</v>
      </c>
      <c r="Q2348" s="1"/>
    </row>
    <row r="2349" spans="1:17" x14ac:dyDescent="0.35">
      <c r="A2349" s="1" t="s">
        <v>2435</v>
      </c>
      <c r="B2349" s="1" t="s">
        <v>41</v>
      </c>
      <c r="C2349" s="1" t="s">
        <v>42</v>
      </c>
      <c r="D2349" s="1" t="s">
        <v>43</v>
      </c>
      <c r="E2349" s="1" t="s">
        <v>64</v>
      </c>
      <c r="F2349" s="1" t="s">
        <v>169</v>
      </c>
      <c r="G2349" s="1" t="s">
        <v>39</v>
      </c>
      <c r="H2349" s="2">
        <v>45321</v>
      </c>
      <c r="I2349" s="1" t="s">
        <v>66</v>
      </c>
      <c r="J2349" s="1" t="s">
        <v>1993</v>
      </c>
      <c r="K2349" s="1">
        <v>2</v>
      </c>
      <c r="L2349" s="1"/>
      <c r="M2349" s="1"/>
      <c r="N2349" s="1">
        <v>1343</v>
      </c>
      <c r="O2349" s="1">
        <v>100</v>
      </c>
      <c r="P2349" s="2">
        <v>45609</v>
      </c>
      <c r="Q2349" s="1"/>
    </row>
    <row r="2350" spans="1:17" x14ac:dyDescent="0.35">
      <c r="A2350" s="1" t="s">
        <v>2436</v>
      </c>
      <c r="B2350" s="1" t="s">
        <v>41</v>
      </c>
      <c r="C2350" s="1" t="s">
        <v>42</v>
      </c>
      <c r="D2350" s="1" t="s">
        <v>43</v>
      </c>
      <c r="E2350" s="1" t="s">
        <v>47</v>
      </c>
      <c r="F2350" s="1" t="s">
        <v>169</v>
      </c>
      <c r="G2350" s="1" t="s">
        <v>33</v>
      </c>
      <c r="H2350" s="2">
        <v>45394</v>
      </c>
      <c r="I2350" s="1" t="s">
        <v>26</v>
      </c>
      <c r="J2350" s="1" t="s">
        <v>1993</v>
      </c>
      <c r="K2350" s="1">
        <v>2</v>
      </c>
      <c r="L2350" s="1"/>
      <c r="M2350" s="1"/>
      <c r="N2350" s="1">
        <v>667</v>
      </c>
      <c r="O2350" s="1">
        <v>40</v>
      </c>
      <c r="P2350" s="2">
        <v>45575</v>
      </c>
      <c r="Q2350" s="1"/>
    </row>
    <row r="2351" spans="1:17" x14ac:dyDescent="0.35">
      <c r="A2351" s="1" t="s">
        <v>2437</v>
      </c>
      <c r="B2351" s="1" t="s">
        <v>61</v>
      </c>
      <c r="C2351" s="1" t="s">
        <v>62</v>
      </c>
      <c r="D2351" s="1" t="s">
        <v>63</v>
      </c>
      <c r="E2351" s="1" t="s">
        <v>32</v>
      </c>
      <c r="F2351" s="1" t="s">
        <v>169</v>
      </c>
      <c r="G2351" s="1" t="s">
        <v>25</v>
      </c>
      <c r="H2351" s="2">
        <v>45352</v>
      </c>
      <c r="I2351" s="1" t="s">
        <v>49</v>
      </c>
      <c r="J2351" s="1" t="s">
        <v>1993</v>
      </c>
      <c r="K2351" s="1">
        <v>2</v>
      </c>
      <c r="L2351" s="1"/>
      <c r="M2351" s="1"/>
      <c r="N2351" s="1">
        <v>4704</v>
      </c>
      <c r="O2351" s="1">
        <v>90</v>
      </c>
      <c r="P2351" s="2">
        <v>45528</v>
      </c>
      <c r="Q2351" s="1"/>
    </row>
    <row r="2352" spans="1:17" x14ac:dyDescent="0.35">
      <c r="A2352" s="1" t="s">
        <v>2438</v>
      </c>
      <c r="B2352" s="1" t="s">
        <v>41</v>
      </c>
      <c r="C2352" s="1" t="s">
        <v>42</v>
      </c>
      <c r="D2352" s="1" t="s">
        <v>43</v>
      </c>
      <c r="E2352" s="1" t="s">
        <v>68</v>
      </c>
      <c r="F2352" s="1" t="s">
        <v>169</v>
      </c>
      <c r="G2352" s="1" t="s">
        <v>33</v>
      </c>
      <c r="H2352" s="2">
        <v>45350</v>
      </c>
      <c r="I2352" s="1" t="s">
        <v>66</v>
      </c>
      <c r="J2352" s="1" t="s">
        <v>1993</v>
      </c>
      <c r="K2352" s="1">
        <v>2</v>
      </c>
      <c r="L2352" s="1"/>
      <c r="M2352" s="1"/>
      <c r="N2352" s="1">
        <v>1937</v>
      </c>
      <c r="O2352" s="1">
        <v>70</v>
      </c>
      <c r="P2352" s="2">
        <v>45635</v>
      </c>
      <c r="Q2352" s="1"/>
    </row>
    <row r="2353" spans="1:17" x14ac:dyDescent="0.35">
      <c r="A2353" s="1" t="s">
        <v>2439</v>
      </c>
      <c r="B2353" s="1" t="s">
        <v>51</v>
      </c>
      <c r="C2353" s="1" t="s">
        <v>52</v>
      </c>
      <c r="D2353" s="1" t="s">
        <v>53</v>
      </c>
      <c r="E2353" s="1" t="s">
        <v>76</v>
      </c>
      <c r="F2353" s="1" t="s">
        <v>169</v>
      </c>
      <c r="G2353" s="1" t="s">
        <v>33</v>
      </c>
      <c r="H2353" s="2">
        <v>45436</v>
      </c>
      <c r="I2353" s="1" t="s">
        <v>66</v>
      </c>
      <c r="J2353" s="1" t="s">
        <v>1993</v>
      </c>
      <c r="K2353" s="1">
        <v>2</v>
      </c>
      <c r="L2353" s="1"/>
      <c r="M2353" s="1"/>
      <c r="N2353" s="1">
        <v>3060</v>
      </c>
      <c r="O2353" s="1">
        <v>20</v>
      </c>
      <c r="P2353" s="2">
        <v>45485</v>
      </c>
      <c r="Q2353" s="1"/>
    </row>
    <row r="2354" spans="1:17" x14ac:dyDescent="0.35">
      <c r="A2354" s="1" t="s">
        <v>2440</v>
      </c>
      <c r="B2354" s="1" t="s">
        <v>41</v>
      </c>
      <c r="C2354" s="1" t="s">
        <v>42</v>
      </c>
      <c r="D2354" s="1" t="s">
        <v>43</v>
      </c>
      <c r="E2354" s="1" t="s">
        <v>47</v>
      </c>
      <c r="F2354" s="1" t="s">
        <v>169</v>
      </c>
      <c r="G2354" s="1" t="s">
        <v>48</v>
      </c>
      <c r="H2354" s="2">
        <v>45326</v>
      </c>
      <c r="I2354" s="1" t="s">
        <v>66</v>
      </c>
      <c r="J2354" s="1" t="s">
        <v>1993</v>
      </c>
      <c r="K2354" s="1">
        <v>2</v>
      </c>
      <c r="L2354" s="1"/>
      <c r="M2354" s="1"/>
      <c r="N2354" s="1">
        <v>656</v>
      </c>
      <c r="O2354" s="1">
        <v>60</v>
      </c>
      <c r="P2354" s="2">
        <v>45513</v>
      </c>
      <c r="Q2354" s="1"/>
    </row>
    <row r="2355" spans="1:17" x14ac:dyDescent="0.35">
      <c r="A2355" s="1" t="s">
        <v>2441</v>
      </c>
      <c r="B2355" s="1" t="s">
        <v>41</v>
      </c>
      <c r="C2355" s="1" t="s">
        <v>42</v>
      </c>
      <c r="D2355" s="1" t="s">
        <v>43</v>
      </c>
      <c r="E2355" s="1" t="s">
        <v>76</v>
      </c>
      <c r="F2355" s="1" t="s">
        <v>169</v>
      </c>
      <c r="G2355" s="1" t="s">
        <v>33</v>
      </c>
      <c r="H2355" s="2">
        <v>45308</v>
      </c>
      <c r="I2355" s="1" t="s">
        <v>66</v>
      </c>
      <c r="J2355" s="1" t="s">
        <v>1993</v>
      </c>
      <c r="K2355" s="1">
        <v>2</v>
      </c>
      <c r="L2355" s="1"/>
      <c r="M2355" s="1"/>
      <c r="N2355" s="1">
        <v>6655</v>
      </c>
      <c r="O2355" s="1">
        <v>60</v>
      </c>
      <c r="P2355" s="2">
        <v>45468</v>
      </c>
      <c r="Q2355" s="1"/>
    </row>
    <row r="2356" spans="1:17" x14ac:dyDescent="0.35">
      <c r="A2356" s="1" t="s">
        <v>2442</v>
      </c>
      <c r="B2356" s="1" t="s">
        <v>41</v>
      </c>
      <c r="C2356" s="1" t="s">
        <v>42</v>
      </c>
      <c r="D2356" s="1" t="s">
        <v>43</v>
      </c>
      <c r="E2356" s="1" t="s">
        <v>76</v>
      </c>
      <c r="F2356" s="1" t="s">
        <v>169</v>
      </c>
      <c r="G2356" s="1" t="s">
        <v>74</v>
      </c>
      <c r="H2356" s="2">
        <v>45417</v>
      </c>
      <c r="I2356" s="1" t="s">
        <v>66</v>
      </c>
      <c r="J2356" s="1" t="s">
        <v>1993</v>
      </c>
      <c r="K2356" s="1">
        <v>2</v>
      </c>
      <c r="L2356" s="1"/>
      <c r="M2356" s="1"/>
      <c r="N2356" s="1">
        <v>7229</v>
      </c>
      <c r="O2356" s="1">
        <v>70</v>
      </c>
      <c r="P2356" s="2">
        <v>45589</v>
      </c>
      <c r="Q2356" s="1"/>
    </row>
    <row r="2357" spans="1:17" x14ac:dyDescent="0.35">
      <c r="A2357" s="1" t="s">
        <v>2443</v>
      </c>
      <c r="B2357" s="1" t="s">
        <v>41</v>
      </c>
      <c r="C2357" s="1" t="s">
        <v>42</v>
      </c>
      <c r="D2357" s="1" t="s">
        <v>43</v>
      </c>
      <c r="E2357" s="1" t="s">
        <v>76</v>
      </c>
      <c r="F2357" s="1" t="s">
        <v>169</v>
      </c>
      <c r="G2357" s="1" t="s">
        <v>59</v>
      </c>
      <c r="H2357" s="2">
        <v>45393</v>
      </c>
      <c r="I2357" s="1" t="s">
        <v>49</v>
      </c>
      <c r="J2357" s="1" t="s">
        <v>1993</v>
      </c>
      <c r="K2357" s="1">
        <v>2</v>
      </c>
      <c r="L2357" s="1"/>
      <c r="M2357" s="1"/>
      <c r="N2357" s="1">
        <v>549</v>
      </c>
      <c r="O2357" s="1">
        <v>60</v>
      </c>
      <c r="P2357" s="2">
        <v>45677</v>
      </c>
      <c r="Q2357" s="1"/>
    </row>
    <row r="2358" spans="1:17" x14ac:dyDescent="0.35">
      <c r="A2358" s="1" t="s">
        <v>2444</v>
      </c>
      <c r="B2358" s="1" t="s">
        <v>56</v>
      </c>
      <c r="C2358" s="1" t="s">
        <v>57</v>
      </c>
      <c r="D2358" s="1" t="s">
        <v>58</v>
      </c>
      <c r="E2358" s="1" t="s">
        <v>76</v>
      </c>
      <c r="F2358" s="1" t="s">
        <v>169</v>
      </c>
      <c r="G2358" s="1" t="s">
        <v>48</v>
      </c>
      <c r="H2358" s="2">
        <v>45409</v>
      </c>
      <c r="I2358" s="1" t="s">
        <v>66</v>
      </c>
      <c r="J2358" s="1" t="s">
        <v>1993</v>
      </c>
      <c r="K2358" s="1">
        <v>2</v>
      </c>
      <c r="L2358" s="1"/>
      <c r="M2358" s="1"/>
      <c r="N2358" s="1">
        <v>5561</v>
      </c>
      <c r="O2358" s="1">
        <v>40</v>
      </c>
      <c r="P2358" s="2">
        <v>45755</v>
      </c>
      <c r="Q2358" s="1"/>
    </row>
    <row r="2359" spans="1:17" x14ac:dyDescent="0.35">
      <c r="A2359" s="1" t="s">
        <v>2445</v>
      </c>
      <c r="B2359" s="1" t="s">
        <v>29</v>
      </c>
      <c r="C2359" s="1" t="s">
        <v>30</v>
      </c>
      <c r="D2359" s="1" t="s">
        <v>31</v>
      </c>
      <c r="E2359" s="1" t="s">
        <v>54</v>
      </c>
      <c r="F2359" s="1" t="s">
        <v>169</v>
      </c>
      <c r="G2359" s="1" t="s">
        <v>87</v>
      </c>
      <c r="H2359" s="2">
        <v>45380</v>
      </c>
      <c r="I2359" s="1" t="s">
        <v>49</v>
      </c>
      <c r="J2359" s="1" t="s">
        <v>1993</v>
      </c>
      <c r="K2359" s="1">
        <v>2</v>
      </c>
      <c r="L2359" s="1"/>
      <c r="M2359" s="1"/>
      <c r="N2359" s="1">
        <v>4742</v>
      </c>
      <c r="O2359" s="1">
        <v>10</v>
      </c>
      <c r="P2359" s="2">
        <v>45482</v>
      </c>
      <c r="Q2359" s="1"/>
    </row>
    <row r="2360" spans="1:17" x14ac:dyDescent="0.35">
      <c r="A2360" s="1" t="s">
        <v>2446</v>
      </c>
      <c r="B2360" s="1" t="s">
        <v>41</v>
      </c>
      <c r="C2360" s="1" t="s">
        <v>42</v>
      </c>
      <c r="D2360" s="1" t="s">
        <v>43</v>
      </c>
      <c r="E2360" s="1" t="s">
        <v>38</v>
      </c>
      <c r="F2360" s="1" t="s">
        <v>169</v>
      </c>
      <c r="G2360" s="1" t="s">
        <v>85</v>
      </c>
      <c r="H2360" s="2">
        <v>45428</v>
      </c>
      <c r="I2360" s="1" t="s">
        <v>49</v>
      </c>
      <c r="J2360" s="1" t="s">
        <v>1993</v>
      </c>
      <c r="K2360" s="1">
        <v>2</v>
      </c>
      <c r="L2360" s="1"/>
      <c r="M2360" s="1"/>
      <c r="N2360" s="1">
        <v>2684</v>
      </c>
      <c r="O2360" s="1">
        <v>50</v>
      </c>
      <c r="P2360" s="2">
        <v>45467</v>
      </c>
      <c r="Q2360" s="1"/>
    </row>
    <row r="2361" spans="1:17" x14ac:dyDescent="0.35">
      <c r="A2361" s="1" t="s">
        <v>2447</v>
      </c>
      <c r="B2361" s="1" t="s">
        <v>29</v>
      </c>
      <c r="C2361" s="1" t="s">
        <v>30</v>
      </c>
      <c r="D2361" s="1" t="s">
        <v>31</v>
      </c>
      <c r="E2361" s="1" t="s">
        <v>76</v>
      </c>
      <c r="F2361" s="1" t="s">
        <v>169</v>
      </c>
      <c r="G2361" s="1" t="s">
        <v>59</v>
      </c>
      <c r="H2361" s="2">
        <v>45313</v>
      </c>
      <c r="I2361" s="1" t="s">
        <v>26</v>
      </c>
      <c r="J2361" s="1" t="s">
        <v>1993</v>
      </c>
      <c r="K2361" s="1">
        <v>2</v>
      </c>
      <c r="L2361" s="1"/>
      <c r="M2361" s="1"/>
      <c r="N2361" s="1">
        <v>3052</v>
      </c>
      <c r="O2361" s="1">
        <v>30</v>
      </c>
      <c r="P2361" s="2">
        <v>45400</v>
      </c>
      <c r="Q2361" s="1"/>
    </row>
    <row r="2362" spans="1:17" x14ac:dyDescent="0.35">
      <c r="A2362" s="1" t="s">
        <v>2448</v>
      </c>
      <c r="B2362" s="1" t="s">
        <v>35</v>
      </c>
      <c r="C2362" s="1" t="s">
        <v>36</v>
      </c>
      <c r="D2362" s="1" t="s">
        <v>37</v>
      </c>
      <c r="E2362" s="1" t="s">
        <v>120</v>
      </c>
      <c r="F2362" s="1" t="s">
        <v>169</v>
      </c>
      <c r="G2362" s="1" t="s">
        <v>48</v>
      </c>
      <c r="H2362" s="2">
        <v>45392</v>
      </c>
      <c r="I2362" s="1" t="s">
        <v>66</v>
      </c>
      <c r="J2362" s="1" t="s">
        <v>1993</v>
      </c>
      <c r="K2362" s="1">
        <v>2</v>
      </c>
      <c r="L2362" s="1"/>
      <c r="M2362" s="1"/>
      <c r="N2362" s="1">
        <v>2877</v>
      </c>
      <c r="O2362" s="1">
        <v>100</v>
      </c>
      <c r="P2362" s="2">
        <v>45689</v>
      </c>
      <c r="Q2362" s="1"/>
    </row>
    <row r="2363" spans="1:17" x14ac:dyDescent="0.35">
      <c r="A2363" s="1" t="s">
        <v>2449</v>
      </c>
      <c r="B2363" s="1" t="s">
        <v>71</v>
      </c>
      <c r="C2363" s="1" t="s">
        <v>72</v>
      </c>
      <c r="D2363" s="1" t="s">
        <v>73</v>
      </c>
      <c r="E2363" s="1" t="s">
        <v>84</v>
      </c>
      <c r="F2363" s="1" t="s">
        <v>169</v>
      </c>
      <c r="G2363" s="1" t="s">
        <v>85</v>
      </c>
      <c r="H2363" s="2">
        <v>45302</v>
      </c>
      <c r="I2363" s="1" t="s">
        <v>66</v>
      </c>
      <c r="J2363" s="1" t="s">
        <v>1993</v>
      </c>
      <c r="K2363" s="1">
        <v>2</v>
      </c>
      <c r="L2363" s="1"/>
      <c r="M2363" s="1"/>
      <c r="N2363" s="1">
        <v>2716</v>
      </c>
      <c r="O2363" s="1">
        <v>30</v>
      </c>
      <c r="P2363" s="2">
        <v>45657</v>
      </c>
      <c r="Q2363" s="1"/>
    </row>
    <row r="2364" spans="1:17" x14ac:dyDescent="0.35">
      <c r="A2364" s="1" t="s">
        <v>2450</v>
      </c>
      <c r="B2364" s="1" t="s">
        <v>41</v>
      </c>
      <c r="C2364" s="1" t="s">
        <v>42</v>
      </c>
      <c r="D2364" s="1" t="s">
        <v>43</v>
      </c>
      <c r="E2364" s="1" t="s">
        <v>38</v>
      </c>
      <c r="F2364" s="1" t="s">
        <v>169</v>
      </c>
      <c r="G2364" s="1" t="s">
        <v>59</v>
      </c>
      <c r="H2364" s="2">
        <v>45345</v>
      </c>
      <c r="I2364" s="1" t="s">
        <v>26</v>
      </c>
      <c r="J2364" s="1" t="s">
        <v>1993</v>
      </c>
      <c r="K2364" s="1">
        <v>2</v>
      </c>
      <c r="L2364" s="1"/>
      <c r="M2364" s="1"/>
      <c r="N2364" s="1">
        <v>4548</v>
      </c>
      <c r="O2364" s="1">
        <v>20</v>
      </c>
      <c r="P2364" s="2">
        <v>45507</v>
      </c>
      <c r="Q2364" s="1"/>
    </row>
    <row r="2365" spans="1:17" x14ac:dyDescent="0.35">
      <c r="A2365" s="1" t="s">
        <v>2451</v>
      </c>
      <c r="B2365" s="1" t="s">
        <v>35</v>
      </c>
      <c r="C2365" s="1" t="s">
        <v>36</v>
      </c>
      <c r="D2365" s="1" t="s">
        <v>37</v>
      </c>
      <c r="E2365" s="1" t="s">
        <v>54</v>
      </c>
      <c r="F2365" s="1" t="s">
        <v>169</v>
      </c>
      <c r="G2365" s="1" t="s">
        <v>48</v>
      </c>
      <c r="H2365" s="2">
        <v>45400</v>
      </c>
      <c r="I2365" s="1" t="s">
        <v>66</v>
      </c>
      <c r="J2365" s="1" t="s">
        <v>1993</v>
      </c>
      <c r="K2365" s="1">
        <v>2</v>
      </c>
      <c r="L2365" s="1"/>
      <c r="M2365" s="1"/>
      <c r="N2365" s="1">
        <v>7713</v>
      </c>
      <c r="O2365" s="1">
        <v>60</v>
      </c>
      <c r="P2365" s="2">
        <v>45581</v>
      </c>
      <c r="Q2365" s="1"/>
    </row>
    <row r="2366" spans="1:17" x14ac:dyDescent="0.35">
      <c r="A2366" s="1" t="s">
        <v>2452</v>
      </c>
      <c r="B2366" s="1" t="s">
        <v>20</v>
      </c>
      <c r="C2366" s="1" t="s">
        <v>21</v>
      </c>
      <c r="D2366" s="1" t="s">
        <v>22</v>
      </c>
      <c r="E2366" s="1" t="s">
        <v>47</v>
      </c>
      <c r="F2366" s="1" t="s">
        <v>169</v>
      </c>
      <c r="G2366" s="1" t="s">
        <v>74</v>
      </c>
      <c r="H2366" s="2">
        <v>45388</v>
      </c>
      <c r="I2366" s="1" t="s">
        <v>26</v>
      </c>
      <c r="J2366" s="1" t="s">
        <v>1993</v>
      </c>
      <c r="K2366" s="1">
        <v>2</v>
      </c>
      <c r="L2366" s="1"/>
      <c r="M2366" s="1"/>
      <c r="N2366" s="1">
        <v>3681</v>
      </c>
      <c r="O2366" s="1">
        <v>40</v>
      </c>
      <c r="P2366" s="2">
        <v>45472</v>
      </c>
      <c r="Q2366" s="1"/>
    </row>
    <row r="2367" spans="1:17" x14ac:dyDescent="0.35">
      <c r="A2367" s="1" t="s">
        <v>2453</v>
      </c>
      <c r="B2367" s="1" t="s">
        <v>20</v>
      </c>
      <c r="C2367" s="1" t="s">
        <v>21</v>
      </c>
      <c r="D2367" s="1" t="s">
        <v>22</v>
      </c>
      <c r="E2367" s="1" t="s">
        <v>100</v>
      </c>
      <c r="F2367" s="1" t="s">
        <v>169</v>
      </c>
      <c r="G2367" s="1" t="s">
        <v>25</v>
      </c>
      <c r="H2367" s="2">
        <v>45403</v>
      </c>
      <c r="I2367" s="1" t="s">
        <v>26</v>
      </c>
      <c r="J2367" s="1" t="s">
        <v>1993</v>
      </c>
      <c r="K2367" s="1">
        <v>2</v>
      </c>
      <c r="L2367" s="1"/>
      <c r="M2367" s="1"/>
      <c r="N2367" s="1">
        <v>4976</v>
      </c>
      <c r="O2367" s="1">
        <v>20</v>
      </c>
      <c r="P2367" s="2">
        <v>45598</v>
      </c>
      <c r="Q2367" s="1"/>
    </row>
    <row r="2368" spans="1:17" x14ac:dyDescent="0.35">
      <c r="A2368" s="1" t="s">
        <v>2454</v>
      </c>
      <c r="B2368" s="1" t="s">
        <v>61</v>
      </c>
      <c r="C2368" s="1" t="s">
        <v>62</v>
      </c>
      <c r="D2368" s="1" t="s">
        <v>63</v>
      </c>
      <c r="E2368" s="1" t="s">
        <v>47</v>
      </c>
      <c r="F2368" s="1" t="s">
        <v>169</v>
      </c>
      <c r="G2368" s="1" t="s">
        <v>59</v>
      </c>
      <c r="H2368" s="2">
        <v>45307</v>
      </c>
      <c r="I2368" s="1" t="s">
        <v>66</v>
      </c>
      <c r="J2368" s="1" t="s">
        <v>1993</v>
      </c>
      <c r="K2368" s="1">
        <v>2</v>
      </c>
      <c r="L2368" s="1"/>
      <c r="M2368" s="1"/>
      <c r="N2368" s="1">
        <v>4089</v>
      </c>
      <c r="O2368" s="1">
        <v>40</v>
      </c>
      <c r="P2368" s="2">
        <v>45545</v>
      </c>
      <c r="Q2368" s="1"/>
    </row>
    <row r="2369" spans="1:17" x14ac:dyDescent="0.35">
      <c r="A2369" s="1" t="s">
        <v>2455</v>
      </c>
      <c r="B2369" s="1" t="s">
        <v>51</v>
      </c>
      <c r="C2369" s="1" t="s">
        <v>52</v>
      </c>
      <c r="D2369" s="1" t="s">
        <v>53</v>
      </c>
      <c r="E2369" s="1" t="s">
        <v>68</v>
      </c>
      <c r="F2369" s="1" t="s">
        <v>169</v>
      </c>
      <c r="G2369" s="1" t="s">
        <v>74</v>
      </c>
      <c r="H2369" s="2">
        <v>45338</v>
      </c>
      <c r="I2369" s="1" t="s">
        <v>26</v>
      </c>
      <c r="J2369" s="1" t="s">
        <v>1993</v>
      </c>
      <c r="K2369" s="1">
        <v>2</v>
      </c>
      <c r="L2369" s="1"/>
      <c r="M2369" s="1"/>
      <c r="N2369" s="1">
        <v>2882</v>
      </c>
      <c r="O2369" s="1">
        <v>20</v>
      </c>
      <c r="P2369" s="2">
        <v>45363</v>
      </c>
      <c r="Q2369" s="1"/>
    </row>
    <row r="2370" spans="1:17" x14ac:dyDescent="0.35">
      <c r="A2370" s="1" t="s">
        <v>2456</v>
      </c>
      <c r="B2370" s="1" t="s">
        <v>35</v>
      </c>
      <c r="C2370" s="1" t="s">
        <v>36</v>
      </c>
      <c r="D2370" s="1" t="s">
        <v>37</v>
      </c>
      <c r="E2370" s="1" t="s">
        <v>120</v>
      </c>
      <c r="F2370" s="1" t="s">
        <v>169</v>
      </c>
      <c r="G2370" s="1" t="s">
        <v>74</v>
      </c>
      <c r="H2370" s="2">
        <v>45294</v>
      </c>
      <c r="I2370" s="1" t="s">
        <v>49</v>
      </c>
      <c r="J2370" s="1" t="s">
        <v>1993</v>
      </c>
      <c r="K2370" s="1">
        <v>2</v>
      </c>
      <c r="L2370" s="1"/>
      <c r="M2370" s="1"/>
      <c r="N2370" s="1">
        <v>6936</v>
      </c>
      <c r="O2370" s="1">
        <v>40</v>
      </c>
      <c r="P2370" s="2">
        <v>45360</v>
      </c>
      <c r="Q2370" s="1"/>
    </row>
    <row r="2371" spans="1:17" x14ac:dyDescent="0.35">
      <c r="A2371" s="1" t="s">
        <v>2457</v>
      </c>
      <c r="B2371" s="1" t="s">
        <v>61</v>
      </c>
      <c r="C2371" s="1" t="s">
        <v>62</v>
      </c>
      <c r="D2371" s="1" t="s">
        <v>63</v>
      </c>
      <c r="E2371" s="1" t="s">
        <v>47</v>
      </c>
      <c r="F2371" s="1" t="s">
        <v>169</v>
      </c>
      <c r="G2371" s="1" t="s">
        <v>39</v>
      </c>
      <c r="H2371" s="2">
        <v>45320</v>
      </c>
      <c r="I2371" s="1" t="s">
        <v>26</v>
      </c>
      <c r="J2371" s="1" t="s">
        <v>1993</v>
      </c>
      <c r="K2371" s="1">
        <v>2</v>
      </c>
      <c r="L2371" s="1"/>
      <c r="M2371" s="1"/>
      <c r="N2371" s="1">
        <v>7679</v>
      </c>
      <c r="O2371" s="1">
        <v>20</v>
      </c>
      <c r="P2371" s="2">
        <v>45385</v>
      </c>
      <c r="Q2371" s="1"/>
    </row>
    <row r="2372" spans="1:17" x14ac:dyDescent="0.35">
      <c r="A2372" s="1" t="s">
        <v>2458</v>
      </c>
      <c r="B2372" s="1" t="s">
        <v>35</v>
      </c>
      <c r="C2372" s="1" t="s">
        <v>36</v>
      </c>
      <c r="D2372" s="1" t="s">
        <v>37</v>
      </c>
      <c r="E2372" s="1" t="s">
        <v>54</v>
      </c>
      <c r="F2372" s="1" t="s">
        <v>169</v>
      </c>
      <c r="G2372" s="1" t="s">
        <v>59</v>
      </c>
      <c r="H2372" s="2">
        <v>45300</v>
      </c>
      <c r="I2372" s="1" t="s">
        <v>66</v>
      </c>
      <c r="J2372" s="1" t="s">
        <v>1993</v>
      </c>
      <c r="K2372" s="1">
        <v>2</v>
      </c>
      <c r="L2372" s="1"/>
      <c r="M2372" s="1"/>
      <c r="N2372" s="1">
        <v>3169</v>
      </c>
      <c r="O2372" s="1">
        <v>50</v>
      </c>
      <c r="P2372" s="2">
        <v>45617</v>
      </c>
      <c r="Q2372" s="1"/>
    </row>
    <row r="2373" spans="1:17" x14ac:dyDescent="0.35">
      <c r="A2373" s="1" t="s">
        <v>2459</v>
      </c>
      <c r="B2373" s="1" t="s">
        <v>41</v>
      </c>
      <c r="C2373" s="1" t="s">
        <v>42</v>
      </c>
      <c r="D2373" s="1" t="s">
        <v>43</v>
      </c>
      <c r="E2373" s="1" t="s">
        <v>76</v>
      </c>
      <c r="F2373" s="1" t="s">
        <v>169</v>
      </c>
      <c r="G2373" s="1" t="s">
        <v>33</v>
      </c>
      <c r="H2373" s="2">
        <v>45328</v>
      </c>
      <c r="I2373" s="1" t="s">
        <v>49</v>
      </c>
      <c r="J2373" s="1" t="s">
        <v>1993</v>
      </c>
      <c r="K2373" s="1">
        <v>2</v>
      </c>
      <c r="L2373" s="1"/>
      <c r="M2373" s="1"/>
      <c r="N2373" s="1">
        <v>1182</v>
      </c>
      <c r="O2373" s="1">
        <v>10</v>
      </c>
      <c r="P2373" s="2">
        <v>45429</v>
      </c>
      <c r="Q2373" s="1"/>
    </row>
    <row r="2374" spans="1:17" x14ac:dyDescent="0.35">
      <c r="A2374" s="1" t="s">
        <v>2460</v>
      </c>
      <c r="B2374" s="1" t="s">
        <v>56</v>
      </c>
      <c r="C2374" s="1" t="s">
        <v>57</v>
      </c>
      <c r="D2374" s="1" t="s">
        <v>58</v>
      </c>
      <c r="E2374" s="1" t="s">
        <v>54</v>
      </c>
      <c r="F2374" s="1" t="s">
        <v>169</v>
      </c>
      <c r="G2374" s="1" t="s">
        <v>85</v>
      </c>
      <c r="H2374" s="2">
        <v>45328</v>
      </c>
      <c r="I2374" s="1" t="s">
        <v>66</v>
      </c>
      <c r="J2374" s="1" t="s">
        <v>1993</v>
      </c>
      <c r="K2374" s="1">
        <v>2</v>
      </c>
      <c r="L2374" s="1"/>
      <c r="M2374" s="1"/>
      <c r="N2374" s="1">
        <v>3183</v>
      </c>
      <c r="O2374" s="1">
        <v>50</v>
      </c>
      <c r="P2374" s="2">
        <v>45479</v>
      </c>
      <c r="Q2374" s="1"/>
    </row>
    <row r="2375" spans="1:17" x14ac:dyDescent="0.35">
      <c r="A2375" s="1" t="s">
        <v>2461</v>
      </c>
      <c r="B2375" s="1" t="s">
        <v>51</v>
      </c>
      <c r="C2375" s="1" t="s">
        <v>52</v>
      </c>
      <c r="D2375" s="1" t="s">
        <v>53</v>
      </c>
      <c r="E2375" s="1" t="s">
        <v>54</v>
      </c>
      <c r="F2375" s="1" t="s">
        <v>169</v>
      </c>
      <c r="G2375" s="1" t="s">
        <v>85</v>
      </c>
      <c r="H2375" s="2">
        <v>45413</v>
      </c>
      <c r="I2375" s="1" t="s">
        <v>66</v>
      </c>
      <c r="J2375" s="1" t="s">
        <v>1993</v>
      </c>
      <c r="K2375" s="1">
        <v>2</v>
      </c>
      <c r="L2375" s="1"/>
      <c r="M2375" s="1"/>
      <c r="N2375" s="1">
        <v>4996</v>
      </c>
      <c r="O2375" s="1">
        <v>40</v>
      </c>
      <c r="P2375" s="2">
        <v>45660</v>
      </c>
      <c r="Q2375" s="1"/>
    </row>
    <row r="2376" spans="1:17" x14ac:dyDescent="0.35">
      <c r="A2376" s="1" t="s">
        <v>2462</v>
      </c>
      <c r="B2376" s="1" t="s">
        <v>61</v>
      </c>
      <c r="C2376" s="1" t="s">
        <v>62</v>
      </c>
      <c r="D2376" s="1" t="s">
        <v>63</v>
      </c>
      <c r="E2376" s="1" t="s">
        <v>76</v>
      </c>
      <c r="F2376" s="1" t="s">
        <v>169</v>
      </c>
      <c r="G2376" s="1" t="s">
        <v>39</v>
      </c>
      <c r="H2376" s="2">
        <v>45349</v>
      </c>
      <c r="I2376" s="1" t="s">
        <v>49</v>
      </c>
      <c r="J2376" s="1" t="s">
        <v>1993</v>
      </c>
      <c r="K2376" s="1">
        <v>2</v>
      </c>
      <c r="L2376" s="1"/>
      <c r="M2376" s="1"/>
      <c r="N2376" s="1">
        <v>7982</v>
      </c>
      <c r="O2376" s="1">
        <v>20</v>
      </c>
      <c r="P2376" s="2">
        <v>45487</v>
      </c>
      <c r="Q2376" s="1"/>
    </row>
    <row r="2377" spans="1:17" x14ac:dyDescent="0.35">
      <c r="A2377" s="1" t="s">
        <v>2463</v>
      </c>
      <c r="B2377" s="1" t="s">
        <v>20</v>
      </c>
      <c r="C2377" s="1" t="s">
        <v>21</v>
      </c>
      <c r="D2377" s="1" t="s">
        <v>22</v>
      </c>
      <c r="E2377" s="1" t="s">
        <v>47</v>
      </c>
      <c r="F2377" s="1" t="s">
        <v>169</v>
      </c>
      <c r="G2377" s="1" t="s">
        <v>48</v>
      </c>
      <c r="H2377" s="2">
        <v>45327</v>
      </c>
      <c r="I2377" s="1" t="s">
        <v>49</v>
      </c>
      <c r="J2377" s="1" t="s">
        <v>1993</v>
      </c>
      <c r="K2377" s="1">
        <v>2</v>
      </c>
      <c r="L2377" s="1"/>
      <c r="M2377" s="1"/>
      <c r="N2377" s="1">
        <v>2860</v>
      </c>
      <c r="O2377" s="1">
        <v>40</v>
      </c>
      <c r="P2377" s="2">
        <v>45583</v>
      </c>
      <c r="Q2377" s="1"/>
    </row>
    <row r="2378" spans="1:17" x14ac:dyDescent="0.35">
      <c r="A2378" s="1" t="s">
        <v>2464</v>
      </c>
      <c r="B2378" s="1" t="s">
        <v>35</v>
      </c>
      <c r="C2378" s="1" t="s">
        <v>36</v>
      </c>
      <c r="D2378" s="1" t="s">
        <v>37</v>
      </c>
      <c r="E2378" s="1" t="s">
        <v>103</v>
      </c>
      <c r="F2378" s="1" t="s">
        <v>169</v>
      </c>
      <c r="G2378" s="1" t="s">
        <v>48</v>
      </c>
      <c r="H2378" s="2">
        <v>45383</v>
      </c>
      <c r="I2378" s="1" t="s">
        <v>26</v>
      </c>
      <c r="J2378" s="1" t="s">
        <v>1993</v>
      </c>
      <c r="K2378" s="1">
        <v>2</v>
      </c>
      <c r="L2378" s="1"/>
      <c r="M2378" s="1"/>
      <c r="N2378" s="1">
        <v>2517</v>
      </c>
      <c r="O2378" s="1">
        <v>20</v>
      </c>
      <c r="P2378" s="2">
        <v>45628</v>
      </c>
      <c r="Q2378" s="1"/>
    </row>
    <row r="2379" spans="1:17" x14ac:dyDescent="0.35">
      <c r="A2379" s="1" t="s">
        <v>2465</v>
      </c>
      <c r="B2379" s="1" t="s">
        <v>35</v>
      </c>
      <c r="C2379" s="1" t="s">
        <v>36</v>
      </c>
      <c r="D2379" s="1" t="s">
        <v>37</v>
      </c>
      <c r="E2379" s="1" t="s">
        <v>76</v>
      </c>
      <c r="F2379" s="1" t="s">
        <v>169</v>
      </c>
      <c r="G2379" s="1" t="s">
        <v>87</v>
      </c>
      <c r="H2379" s="2">
        <v>45347</v>
      </c>
      <c r="I2379" s="1" t="s">
        <v>26</v>
      </c>
      <c r="J2379" s="1" t="s">
        <v>1993</v>
      </c>
      <c r="K2379" s="1">
        <v>2</v>
      </c>
      <c r="L2379" s="1"/>
      <c r="M2379" s="1"/>
      <c r="N2379" s="1">
        <v>7513</v>
      </c>
      <c r="O2379" s="1">
        <v>40</v>
      </c>
      <c r="P2379" s="2">
        <v>45631</v>
      </c>
      <c r="Q2379" s="1"/>
    </row>
    <row r="2380" spans="1:17" x14ac:dyDescent="0.35">
      <c r="A2380" s="1" t="s">
        <v>2466</v>
      </c>
      <c r="B2380" s="1" t="s">
        <v>35</v>
      </c>
      <c r="C2380" s="1" t="s">
        <v>36</v>
      </c>
      <c r="D2380" s="1" t="s">
        <v>37</v>
      </c>
      <c r="E2380" s="1" t="s">
        <v>38</v>
      </c>
      <c r="F2380" s="1" t="s">
        <v>169</v>
      </c>
      <c r="G2380" s="1" t="s">
        <v>59</v>
      </c>
      <c r="H2380" s="2">
        <v>45397</v>
      </c>
      <c r="I2380" s="1" t="s">
        <v>26</v>
      </c>
      <c r="J2380" s="1" t="s">
        <v>1993</v>
      </c>
      <c r="K2380" s="1">
        <v>2</v>
      </c>
      <c r="L2380" s="1"/>
      <c r="M2380" s="1"/>
      <c r="N2380" s="1">
        <v>1920</v>
      </c>
      <c r="O2380" s="1">
        <v>40</v>
      </c>
      <c r="P2380" s="2">
        <v>45579</v>
      </c>
      <c r="Q2380" s="1"/>
    </row>
    <row r="2381" spans="1:17" x14ac:dyDescent="0.35">
      <c r="A2381" s="1" t="s">
        <v>2467</v>
      </c>
      <c r="B2381" s="1" t="s">
        <v>29</v>
      </c>
      <c r="C2381" s="1" t="s">
        <v>30</v>
      </c>
      <c r="D2381" s="1" t="s">
        <v>31</v>
      </c>
      <c r="E2381" s="1" t="s">
        <v>23</v>
      </c>
      <c r="F2381" s="1" t="s">
        <v>169</v>
      </c>
      <c r="G2381" s="1" t="s">
        <v>48</v>
      </c>
      <c r="H2381" s="2">
        <v>45293</v>
      </c>
      <c r="I2381" s="1" t="s">
        <v>49</v>
      </c>
      <c r="J2381" s="1" t="s">
        <v>1993</v>
      </c>
      <c r="K2381" s="1">
        <v>2</v>
      </c>
      <c r="L2381" s="1"/>
      <c r="M2381" s="1"/>
      <c r="N2381" s="1">
        <v>7974</v>
      </c>
      <c r="O2381" s="1">
        <v>60</v>
      </c>
      <c r="P2381" s="2">
        <v>45574</v>
      </c>
      <c r="Q2381" s="1"/>
    </row>
    <row r="2382" spans="1:17" x14ac:dyDescent="0.35">
      <c r="A2382" s="1" t="s">
        <v>2468</v>
      </c>
      <c r="B2382" s="1" t="s">
        <v>61</v>
      </c>
      <c r="C2382" s="1" t="s">
        <v>62</v>
      </c>
      <c r="D2382" s="1" t="s">
        <v>63</v>
      </c>
      <c r="E2382" s="1" t="s">
        <v>23</v>
      </c>
      <c r="F2382" s="1" t="s">
        <v>169</v>
      </c>
      <c r="G2382" s="1" t="s">
        <v>48</v>
      </c>
      <c r="H2382" s="2">
        <v>45413</v>
      </c>
      <c r="I2382" s="1" t="s">
        <v>26</v>
      </c>
      <c r="J2382" s="1" t="s">
        <v>1993</v>
      </c>
      <c r="K2382" s="1">
        <v>2</v>
      </c>
      <c r="L2382" s="1"/>
      <c r="M2382" s="1"/>
      <c r="N2382" s="1">
        <v>7600</v>
      </c>
      <c r="O2382" s="1">
        <v>40</v>
      </c>
      <c r="P2382" s="2">
        <v>45479</v>
      </c>
      <c r="Q2382" s="1"/>
    </row>
    <row r="2383" spans="1:17" x14ac:dyDescent="0.35">
      <c r="A2383" s="1" t="s">
        <v>2469</v>
      </c>
      <c r="B2383" s="1" t="s">
        <v>29</v>
      </c>
      <c r="C2383" s="1" t="s">
        <v>30</v>
      </c>
      <c r="D2383" s="1" t="s">
        <v>31</v>
      </c>
      <c r="E2383" s="1" t="s">
        <v>76</v>
      </c>
      <c r="F2383" s="1" t="s">
        <v>169</v>
      </c>
      <c r="G2383" s="1" t="s">
        <v>48</v>
      </c>
      <c r="H2383" s="2">
        <v>45328</v>
      </c>
      <c r="I2383" s="1" t="s">
        <v>26</v>
      </c>
      <c r="J2383" s="1" t="s">
        <v>1993</v>
      </c>
      <c r="K2383" s="1">
        <v>2</v>
      </c>
      <c r="L2383" s="1"/>
      <c r="M2383" s="1"/>
      <c r="N2383" s="1">
        <v>294</v>
      </c>
      <c r="O2383" s="1">
        <v>40</v>
      </c>
      <c r="P2383" s="2">
        <v>45647</v>
      </c>
      <c r="Q2383" s="1"/>
    </row>
    <row r="2384" spans="1:17" x14ac:dyDescent="0.35">
      <c r="A2384" s="1" t="s">
        <v>2470</v>
      </c>
      <c r="B2384" s="1" t="s">
        <v>51</v>
      </c>
      <c r="C2384" s="1" t="s">
        <v>52</v>
      </c>
      <c r="D2384" s="1" t="s">
        <v>53</v>
      </c>
      <c r="E2384" s="1" t="s">
        <v>64</v>
      </c>
      <c r="F2384" s="1" t="s">
        <v>169</v>
      </c>
      <c r="G2384" s="1" t="s">
        <v>39</v>
      </c>
      <c r="H2384" s="2">
        <v>45348</v>
      </c>
      <c r="I2384" s="1" t="s">
        <v>66</v>
      </c>
      <c r="J2384" s="1" t="s">
        <v>1993</v>
      </c>
      <c r="K2384" s="1">
        <v>2</v>
      </c>
      <c r="L2384" s="1"/>
      <c r="M2384" s="1"/>
      <c r="N2384" s="1">
        <v>6756</v>
      </c>
      <c r="O2384" s="1">
        <v>60</v>
      </c>
      <c r="P2384" s="2">
        <v>45372</v>
      </c>
      <c r="Q2384" s="1"/>
    </row>
    <row r="2385" spans="1:17" x14ac:dyDescent="0.35">
      <c r="A2385" s="1" t="s">
        <v>2471</v>
      </c>
      <c r="B2385" s="1" t="s">
        <v>35</v>
      </c>
      <c r="C2385" s="1" t="s">
        <v>36</v>
      </c>
      <c r="D2385" s="1" t="s">
        <v>37</v>
      </c>
      <c r="E2385" s="1" t="s">
        <v>47</v>
      </c>
      <c r="F2385" s="1" t="s">
        <v>169</v>
      </c>
      <c r="G2385" s="1" t="s">
        <v>59</v>
      </c>
      <c r="H2385" s="2">
        <v>45401</v>
      </c>
      <c r="I2385" s="1" t="s">
        <v>49</v>
      </c>
      <c r="J2385" s="1" t="s">
        <v>1993</v>
      </c>
      <c r="K2385" s="1">
        <v>2</v>
      </c>
      <c r="L2385" s="1"/>
      <c r="M2385" s="1"/>
      <c r="N2385" s="1">
        <v>6193</v>
      </c>
      <c r="O2385" s="1">
        <v>40</v>
      </c>
      <c r="P2385" s="2">
        <v>45465</v>
      </c>
      <c r="Q2385" s="1"/>
    </row>
    <row r="2386" spans="1:17" x14ac:dyDescent="0.35">
      <c r="A2386" s="1" t="s">
        <v>2472</v>
      </c>
      <c r="B2386" s="1" t="s">
        <v>56</v>
      </c>
      <c r="C2386" s="1" t="s">
        <v>57</v>
      </c>
      <c r="D2386" s="1" t="s">
        <v>58</v>
      </c>
      <c r="E2386" s="1" t="s">
        <v>120</v>
      </c>
      <c r="F2386" s="1" t="s">
        <v>169</v>
      </c>
      <c r="G2386" s="1" t="s">
        <v>74</v>
      </c>
      <c r="H2386" s="2">
        <v>45327</v>
      </c>
      <c r="I2386" s="1" t="s">
        <v>49</v>
      </c>
      <c r="J2386" s="1" t="s">
        <v>1993</v>
      </c>
      <c r="K2386" s="1">
        <v>2</v>
      </c>
      <c r="L2386" s="1"/>
      <c r="M2386" s="1"/>
      <c r="N2386" s="1">
        <v>497</v>
      </c>
      <c r="O2386" s="1">
        <v>100</v>
      </c>
      <c r="P2386" s="2">
        <v>45411</v>
      </c>
      <c r="Q2386" s="1"/>
    </row>
    <row r="2387" spans="1:17" x14ac:dyDescent="0.35">
      <c r="A2387" s="1" t="s">
        <v>2473</v>
      </c>
      <c r="B2387" s="1" t="s">
        <v>61</v>
      </c>
      <c r="C2387" s="1" t="s">
        <v>62</v>
      </c>
      <c r="D2387" s="1" t="s">
        <v>63</v>
      </c>
      <c r="E2387" s="1" t="s">
        <v>64</v>
      </c>
      <c r="F2387" s="1" t="s">
        <v>169</v>
      </c>
      <c r="G2387" s="1" t="s">
        <v>87</v>
      </c>
      <c r="H2387" s="2">
        <v>45350</v>
      </c>
      <c r="I2387" s="1" t="s">
        <v>26</v>
      </c>
      <c r="J2387" s="1" t="s">
        <v>1993</v>
      </c>
      <c r="K2387" s="1">
        <v>2</v>
      </c>
      <c r="L2387" s="1"/>
      <c r="M2387" s="1"/>
      <c r="N2387" s="1">
        <v>1304</v>
      </c>
      <c r="O2387" s="1">
        <v>20</v>
      </c>
      <c r="P2387" s="2">
        <v>45573</v>
      </c>
      <c r="Q2387" s="1"/>
    </row>
    <row r="2388" spans="1:17" x14ac:dyDescent="0.35">
      <c r="A2388" s="1" t="s">
        <v>2474</v>
      </c>
      <c r="B2388" s="1" t="s">
        <v>35</v>
      </c>
      <c r="C2388" s="1" t="s">
        <v>36</v>
      </c>
      <c r="D2388" s="1" t="s">
        <v>37</v>
      </c>
      <c r="E2388" s="1" t="s">
        <v>100</v>
      </c>
      <c r="F2388" s="1" t="s">
        <v>169</v>
      </c>
      <c r="G2388" s="1" t="s">
        <v>74</v>
      </c>
      <c r="H2388" s="2">
        <v>45359</v>
      </c>
      <c r="I2388" s="1" t="s">
        <v>66</v>
      </c>
      <c r="J2388" s="1" t="s">
        <v>1993</v>
      </c>
      <c r="K2388" s="1">
        <v>2</v>
      </c>
      <c r="L2388" s="1"/>
      <c r="M2388" s="1"/>
      <c r="N2388" s="1">
        <v>3809</v>
      </c>
      <c r="O2388" s="1">
        <v>90</v>
      </c>
      <c r="P2388" s="2">
        <v>45408</v>
      </c>
      <c r="Q2388" s="1"/>
    </row>
    <row r="2389" spans="1:17" x14ac:dyDescent="0.35">
      <c r="A2389" s="1" t="s">
        <v>2475</v>
      </c>
      <c r="B2389" s="1" t="s">
        <v>71</v>
      </c>
      <c r="C2389" s="1" t="s">
        <v>72</v>
      </c>
      <c r="D2389" s="1" t="s">
        <v>73</v>
      </c>
      <c r="E2389" s="1" t="s">
        <v>23</v>
      </c>
      <c r="F2389" s="1" t="s">
        <v>169</v>
      </c>
      <c r="G2389" s="1" t="s">
        <v>39</v>
      </c>
      <c r="H2389" s="2">
        <v>45321</v>
      </c>
      <c r="I2389" s="1" t="s">
        <v>66</v>
      </c>
      <c r="J2389" s="1" t="s">
        <v>1993</v>
      </c>
      <c r="K2389" s="1">
        <v>2</v>
      </c>
      <c r="L2389" s="1"/>
      <c r="M2389" s="1"/>
      <c r="N2389" s="1">
        <v>310</v>
      </c>
      <c r="O2389" s="1">
        <v>40</v>
      </c>
      <c r="P2389" s="2">
        <v>45369</v>
      </c>
      <c r="Q2389" s="1"/>
    </row>
    <row r="2390" spans="1:17" x14ac:dyDescent="0.35">
      <c r="A2390" s="1" t="s">
        <v>2476</v>
      </c>
      <c r="B2390" s="1" t="s">
        <v>35</v>
      </c>
      <c r="C2390" s="1" t="s">
        <v>36</v>
      </c>
      <c r="D2390" s="1" t="s">
        <v>37</v>
      </c>
      <c r="E2390" s="1" t="s">
        <v>47</v>
      </c>
      <c r="F2390" s="1" t="s">
        <v>169</v>
      </c>
      <c r="G2390" s="1" t="s">
        <v>39</v>
      </c>
      <c r="H2390" s="2">
        <v>45336</v>
      </c>
      <c r="I2390" s="1" t="s">
        <v>66</v>
      </c>
      <c r="J2390" s="1" t="s">
        <v>1993</v>
      </c>
      <c r="K2390" s="1">
        <v>2</v>
      </c>
      <c r="L2390" s="1"/>
      <c r="M2390" s="1"/>
      <c r="N2390" s="1">
        <v>1032</v>
      </c>
      <c r="O2390" s="1">
        <v>60</v>
      </c>
      <c r="P2390" s="2">
        <v>45532</v>
      </c>
      <c r="Q2390" s="1"/>
    </row>
    <row r="2391" spans="1:17" x14ac:dyDescent="0.35">
      <c r="A2391" s="1" t="s">
        <v>2477</v>
      </c>
      <c r="B2391" s="1" t="s">
        <v>35</v>
      </c>
      <c r="C2391" s="1" t="s">
        <v>36</v>
      </c>
      <c r="D2391" s="1" t="s">
        <v>37</v>
      </c>
      <c r="E2391" s="1" t="s">
        <v>47</v>
      </c>
      <c r="F2391" s="1" t="s">
        <v>169</v>
      </c>
      <c r="G2391" s="1" t="s">
        <v>87</v>
      </c>
      <c r="H2391" s="2">
        <v>45436</v>
      </c>
      <c r="I2391" s="1" t="s">
        <v>26</v>
      </c>
      <c r="J2391" s="1" t="s">
        <v>1993</v>
      </c>
      <c r="K2391" s="1">
        <v>2</v>
      </c>
      <c r="L2391" s="1"/>
      <c r="M2391" s="1"/>
      <c r="N2391" s="1">
        <v>6064</v>
      </c>
      <c r="O2391" s="1">
        <v>60</v>
      </c>
      <c r="P2391" s="2">
        <v>45723</v>
      </c>
      <c r="Q2391" s="1"/>
    </row>
    <row r="2392" spans="1:17" x14ac:dyDescent="0.35">
      <c r="A2392" s="1" t="s">
        <v>2478</v>
      </c>
      <c r="B2392" s="1" t="s">
        <v>35</v>
      </c>
      <c r="C2392" s="1" t="s">
        <v>36</v>
      </c>
      <c r="D2392" s="1" t="s">
        <v>37</v>
      </c>
      <c r="E2392" s="1" t="s">
        <v>32</v>
      </c>
      <c r="F2392" s="1" t="s">
        <v>169</v>
      </c>
      <c r="G2392" s="1" t="s">
        <v>59</v>
      </c>
      <c r="H2392" s="2">
        <v>45374</v>
      </c>
      <c r="I2392" s="1" t="s">
        <v>66</v>
      </c>
      <c r="J2392" s="1" t="s">
        <v>1993</v>
      </c>
      <c r="K2392" s="1">
        <v>2</v>
      </c>
      <c r="L2392" s="1"/>
      <c r="M2392" s="1"/>
      <c r="N2392" s="1">
        <v>6973</v>
      </c>
      <c r="O2392" s="1">
        <v>30</v>
      </c>
      <c r="P2392" s="2">
        <v>45484</v>
      </c>
      <c r="Q2392" s="1"/>
    </row>
    <row r="2393" spans="1:17" x14ac:dyDescent="0.35">
      <c r="A2393" s="1" t="s">
        <v>2479</v>
      </c>
      <c r="B2393" s="1" t="s">
        <v>71</v>
      </c>
      <c r="C2393" s="1" t="s">
        <v>72</v>
      </c>
      <c r="D2393" s="1" t="s">
        <v>73</v>
      </c>
      <c r="E2393" s="1" t="s">
        <v>23</v>
      </c>
      <c r="F2393" s="1" t="s">
        <v>169</v>
      </c>
      <c r="G2393" s="1" t="s">
        <v>39</v>
      </c>
      <c r="H2393" s="2">
        <v>45319</v>
      </c>
      <c r="I2393" s="1" t="s">
        <v>26</v>
      </c>
      <c r="J2393" s="1" t="s">
        <v>1993</v>
      </c>
      <c r="K2393" s="1">
        <v>2</v>
      </c>
      <c r="L2393" s="1"/>
      <c r="M2393" s="1"/>
      <c r="N2393" s="1">
        <v>2036</v>
      </c>
      <c r="O2393" s="1">
        <v>60</v>
      </c>
      <c r="P2393" s="2">
        <v>45526</v>
      </c>
      <c r="Q2393" s="1"/>
    </row>
    <row r="2394" spans="1:17" x14ac:dyDescent="0.35">
      <c r="A2394" s="1" t="s">
        <v>2480</v>
      </c>
      <c r="B2394" s="1" t="s">
        <v>29</v>
      </c>
      <c r="C2394" s="1" t="s">
        <v>30</v>
      </c>
      <c r="D2394" s="1" t="s">
        <v>31</v>
      </c>
      <c r="E2394" s="1" t="s">
        <v>54</v>
      </c>
      <c r="F2394" s="1" t="s">
        <v>169</v>
      </c>
      <c r="G2394" s="1" t="s">
        <v>48</v>
      </c>
      <c r="H2394" s="2">
        <v>45312</v>
      </c>
      <c r="I2394" s="1" t="s">
        <v>66</v>
      </c>
      <c r="J2394" s="1" t="s">
        <v>1993</v>
      </c>
      <c r="K2394" s="1">
        <v>2</v>
      </c>
      <c r="L2394" s="1"/>
      <c r="M2394" s="1"/>
      <c r="N2394" s="1">
        <v>6005</v>
      </c>
      <c r="O2394" s="1">
        <v>100</v>
      </c>
      <c r="P2394" s="2">
        <v>45564</v>
      </c>
      <c r="Q2394" s="1"/>
    </row>
    <row r="2395" spans="1:17" x14ac:dyDescent="0.35">
      <c r="A2395" s="1" t="s">
        <v>2481</v>
      </c>
      <c r="B2395" s="1" t="s">
        <v>41</v>
      </c>
      <c r="C2395" s="1" t="s">
        <v>42</v>
      </c>
      <c r="D2395" s="1" t="s">
        <v>43</v>
      </c>
      <c r="E2395" s="1" t="s">
        <v>47</v>
      </c>
      <c r="F2395" s="1" t="s">
        <v>169</v>
      </c>
      <c r="G2395" s="1" t="s">
        <v>87</v>
      </c>
      <c r="H2395" s="2">
        <v>45306</v>
      </c>
      <c r="I2395" s="1" t="s">
        <v>26</v>
      </c>
      <c r="J2395" s="1" t="s">
        <v>1993</v>
      </c>
      <c r="K2395" s="1">
        <v>2</v>
      </c>
      <c r="L2395" s="1"/>
      <c r="M2395" s="1"/>
      <c r="N2395" s="1">
        <v>5627</v>
      </c>
      <c r="O2395" s="1">
        <v>20</v>
      </c>
      <c r="P2395" s="2">
        <v>45366</v>
      </c>
      <c r="Q2395" s="1"/>
    </row>
    <row r="2396" spans="1:17" x14ac:dyDescent="0.35">
      <c r="A2396" s="1" t="s">
        <v>2482</v>
      </c>
      <c r="B2396" s="1" t="s">
        <v>35</v>
      </c>
      <c r="C2396" s="1" t="s">
        <v>36</v>
      </c>
      <c r="D2396" s="1" t="s">
        <v>37</v>
      </c>
      <c r="E2396" s="1" t="s">
        <v>103</v>
      </c>
      <c r="F2396" s="1" t="s">
        <v>169</v>
      </c>
      <c r="G2396" s="1" t="s">
        <v>39</v>
      </c>
      <c r="H2396" s="2">
        <v>45300</v>
      </c>
      <c r="I2396" s="1" t="s">
        <v>49</v>
      </c>
      <c r="J2396" s="1" t="s">
        <v>1993</v>
      </c>
      <c r="K2396" s="1">
        <v>2</v>
      </c>
      <c r="L2396" s="1"/>
      <c r="M2396" s="1"/>
      <c r="N2396" s="1">
        <v>6932</v>
      </c>
      <c r="O2396" s="1">
        <v>100</v>
      </c>
      <c r="P2396" s="2">
        <v>45446</v>
      </c>
      <c r="Q2396" s="1"/>
    </row>
    <row r="2397" spans="1:17" x14ac:dyDescent="0.35">
      <c r="A2397" s="1" t="s">
        <v>2483</v>
      </c>
      <c r="B2397" s="1" t="s">
        <v>35</v>
      </c>
      <c r="C2397" s="1" t="s">
        <v>36</v>
      </c>
      <c r="D2397" s="1" t="s">
        <v>37</v>
      </c>
      <c r="E2397" s="1" t="s">
        <v>23</v>
      </c>
      <c r="F2397" s="1" t="s">
        <v>169</v>
      </c>
      <c r="G2397" s="1" t="s">
        <v>87</v>
      </c>
      <c r="H2397" s="2">
        <v>45312</v>
      </c>
      <c r="I2397" s="1" t="s">
        <v>66</v>
      </c>
      <c r="J2397" s="1" t="s">
        <v>1993</v>
      </c>
      <c r="K2397" s="1">
        <v>2</v>
      </c>
      <c r="L2397" s="1"/>
      <c r="M2397" s="1"/>
      <c r="N2397" s="1">
        <v>6150</v>
      </c>
      <c r="O2397" s="1">
        <v>50</v>
      </c>
      <c r="P2397" s="2">
        <v>45605</v>
      </c>
      <c r="Q2397" s="1"/>
    </row>
    <row r="2398" spans="1:17" x14ac:dyDescent="0.35">
      <c r="A2398" s="1" t="s">
        <v>2484</v>
      </c>
      <c r="B2398" s="1" t="s">
        <v>61</v>
      </c>
      <c r="C2398" s="1" t="s">
        <v>62</v>
      </c>
      <c r="D2398" s="1" t="s">
        <v>63</v>
      </c>
      <c r="E2398" s="1" t="s">
        <v>54</v>
      </c>
      <c r="F2398" s="1" t="s">
        <v>169</v>
      </c>
      <c r="G2398" s="1" t="s">
        <v>48</v>
      </c>
      <c r="H2398" s="2">
        <v>45367</v>
      </c>
      <c r="I2398" s="1" t="s">
        <v>26</v>
      </c>
      <c r="J2398" s="1" t="s">
        <v>1993</v>
      </c>
      <c r="K2398" s="1">
        <v>2</v>
      </c>
      <c r="L2398" s="1"/>
      <c r="M2398" s="1"/>
      <c r="N2398" s="1">
        <v>1581</v>
      </c>
      <c r="O2398" s="1">
        <v>30</v>
      </c>
      <c r="P2398" s="2">
        <v>45603</v>
      </c>
      <c r="Q2398" s="1"/>
    </row>
    <row r="2399" spans="1:17" x14ac:dyDescent="0.35">
      <c r="A2399" s="1" t="s">
        <v>2485</v>
      </c>
      <c r="B2399" s="1" t="s">
        <v>61</v>
      </c>
      <c r="C2399" s="1" t="s">
        <v>62</v>
      </c>
      <c r="D2399" s="1" t="s">
        <v>63</v>
      </c>
      <c r="E2399" s="1" t="s">
        <v>76</v>
      </c>
      <c r="F2399" s="1" t="s">
        <v>169</v>
      </c>
      <c r="G2399" s="1" t="s">
        <v>85</v>
      </c>
      <c r="H2399" s="2">
        <v>45375</v>
      </c>
      <c r="I2399" s="1" t="s">
        <v>66</v>
      </c>
      <c r="J2399" s="1" t="s">
        <v>1993</v>
      </c>
      <c r="K2399" s="1">
        <v>2</v>
      </c>
      <c r="L2399" s="1"/>
      <c r="M2399" s="1"/>
      <c r="N2399" s="1">
        <v>471</v>
      </c>
      <c r="O2399" s="1">
        <v>50</v>
      </c>
      <c r="P2399" s="2">
        <v>45445</v>
      </c>
      <c r="Q2399" s="1"/>
    </row>
    <row r="2400" spans="1:17" x14ac:dyDescent="0.35">
      <c r="A2400" s="1" t="s">
        <v>2486</v>
      </c>
      <c r="B2400" s="1" t="s">
        <v>41</v>
      </c>
      <c r="C2400" s="1" t="s">
        <v>42</v>
      </c>
      <c r="D2400" s="1" t="s">
        <v>43</v>
      </c>
      <c r="E2400" s="1" t="s">
        <v>103</v>
      </c>
      <c r="F2400" s="1" t="s">
        <v>169</v>
      </c>
      <c r="G2400" s="1" t="s">
        <v>48</v>
      </c>
      <c r="H2400" s="2">
        <v>45313</v>
      </c>
      <c r="I2400" s="1" t="s">
        <v>26</v>
      </c>
      <c r="J2400" s="1" t="s">
        <v>1993</v>
      </c>
      <c r="K2400" s="1">
        <v>2</v>
      </c>
      <c r="L2400" s="1"/>
      <c r="M2400" s="1"/>
      <c r="N2400" s="1">
        <v>1243</v>
      </c>
      <c r="O2400" s="1">
        <v>40</v>
      </c>
      <c r="P2400" s="2">
        <v>45559</v>
      </c>
      <c r="Q2400" s="1"/>
    </row>
    <row r="2401" spans="1:17" x14ac:dyDescent="0.35">
      <c r="A2401" s="1" t="s">
        <v>2487</v>
      </c>
      <c r="B2401" s="1" t="s">
        <v>78</v>
      </c>
      <c r="C2401" s="1" t="s">
        <v>79</v>
      </c>
      <c r="D2401" s="1" t="s">
        <v>80</v>
      </c>
      <c r="E2401" s="1" t="s">
        <v>44</v>
      </c>
      <c r="F2401" s="1" t="s">
        <v>169</v>
      </c>
      <c r="G2401" s="1" t="s">
        <v>39</v>
      </c>
      <c r="H2401" s="2">
        <v>45361</v>
      </c>
      <c r="I2401" s="1" t="s">
        <v>66</v>
      </c>
      <c r="J2401" s="1" t="s">
        <v>1993</v>
      </c>
      <c r="K2401" s="1">
        <v>2</v>
      </c>
      <c r="L2401" s="1"/>
      <c r="M2401" s="1"/>
      <c r="N2401" s="1">
        <v>580</v>
      </c>
      <c r="O2401" s="1">
        <v>40</v>
      </c>
      <c r="P2401" s="2">
        <v>45579</v>
      </c>
      <c r="Q2401" s="1"/>
    </row>
    <row r="2402" spans="1:17" x14ac:dyDescent="0.35">
      <c r="A2402" s="1" t="s">
        <v>2488</v>
      </c>
      <c r="B2402" s="1" t="s">
        <v>41</v>
      </c>
      <c r="C2402" s="1" t="s">
        <v>42</v>
      </c>
      <c r="D2402" s="1" t="s">
        <v>43</v>
      </c>
      <c r="E2402" s="1" t="s">
        <v>44</v>
      </c>
      <c r="F2402" s="1" t="s">
        <v>169</v>
      </c>
      <c r="G2402" s="1" t="s">
        <v>48</v>
      </c>
      <c r="H2402" s="2">
        <v>45326</v>
      </c>
      <c r="I2402" s="1" t="s">
        <v>66</v>
      </c>
      <c r="J2402" s="1" t="s">
        <v>1993</v>
      </c>
      <c r="K2402" s="1">
        <v>2</v>
      </c>
      <c r="L2402" s="1"/>
      <c r="M2402" s="1"/>
      <c r="N2402" s="1">
        <v>4648</v>
      </c>
      <c r="O2402" s="1">
        <v>70</v>
      </c>
      <c r="P2402" s="2">
        <v>45537</v>
      </c>
      <c r="Q2402" s="1"/>
    </row>
    <row r="2403" spans="1:17" x14ac:dyDescent="0.35">
      <c r="A2403" s="1" t="s">
        <v>2489</v>
      </c>
      <c r="B2403" s="1" t="s">
        <v>35</v>
      </c>
      <c r="C2403" s="1" t="s">
        <v>36</v>
      </c>
      <c r="D2403" s="1" t="s">
        <v>37</v>
      </c>
      <c r="E2403" s="1" t="s">
        <v>54</v>
      </c>
      <c r="F2403" s="1" t="s">
        <v>169</v>
      </c>
      <c r="G2403" s="1" t="s">
        <v>48</v>
      </c>
      <c r="H2403" s="2">
        <v>45414</v>
      </c>
      <c r="I2403" s="1" t="s">
        <v>26</v>
      </c>
      <c r="J2403" s="1" t="s">
        <v>1993</v>
      </c>
      <c r="K2403" s="1">
        <v>2</v>
      </c>
      <c r="L2403" s="1"/>
      <c r="M2403" s="1"/>
      <c r="N2403" s="1">
        <v>1296</v>
      </c>
      <c r="O2403" s="1">
        <v>60</v>
      </c>
      <c r="P2403" s="2">
        <v>45712</v>
      </c>
      <c r="Q2403" s="1"/>
    </row>
    <row r="2404" spans="1:17" x14ac:dyDescent="0.35">
      <c r="A2404" s="1" t="s">
        <v>2490</v>
      </c>
      <c r="B2404" s="1" t="s">
        <v>41</v>
      </c>
      <c r="C2404" s="1" t="s">
        <v>42</v>
      </c>
      <c r="D2404" s="1" t="s">
        <v>43</v>
      </c>
      <c r="E2404" s="1" t="s">
        <v>47</v>
      </c>
      <c r="F2404" s="1" t="s">
        <v>169</v>
      </c>
      <c r="G2404" s="1" t="s">
        <v>48</v>
      </c>
      <c r="H2404" s="2">
        <v>45359</v>
      </c>
      <c r="I2404" s="1" t="s">
        <v>66</v>
      </c>
      <c r="J2404" s="1" t="s">
        <v>1993</v>
      </c>
      <c r="K2404" s="1">
        <v>2</v>
      </c>
      <c r="L2404" s="1"/>
      <c r="M2404" s="1"/>
      <c r="N2404" s="1">
        <v>4501</v>
      </c>
      <c r="O2404" s="1">
        <v>30</v>
      </c>
      <c r="P2404" s="2">
        <v>45439</v>
      </c>
      <c r="Q2404" s="1"/>
    </row>
    <row r="2405" spans="1:17" x14ac:dyDescent="0.35">
      <c r="A2405" s="1" t="s">
        <v>2491</v>
      </c>
      <c r="B2405" s="1" t="s">
        <v>61</v>
      </c>
      <c r="C2405" s="1" t="s">
        <v>62</v>
      </c>
      <c r="D2405" s="1" t="s">
        <v>63</v>
      </c>
      <c r="E2405" s="1" t="s">
        <v>23</v>
      </c>
      <c r="F2405" s="1" t="s">
        <v>169</v>
      </c>
      <c r="G2405" s="1" t="s">
        <v>74</v>
      </c>
      <c r="H2405" s="2">
        <v>45337</v>
      </c>
      <c r="I2405" s="1" t="s">
        <v>66</v>
      </c>
      <c r="J2405" s="1" t="s">
        <v>1993</v>
      </c>
      <c r="K2405" s="1">
        <v>2</v>
      </c>
      <c r="L2405" s="1"/>
      <c r="M2405" s="1"/>
      <c r="N2405" s="1">
        <v>374</v>
      </c>
      <c r="O2405" s="1">
        <v>20</v>
      </c>
      <c r="P2405" s="2">
        <v>45531</v>
      </c>
      <c r="Q2405" s="1"/>
    </row>
    <row r="2406" spans="1:17" x14ac:dyDescent="0.35">
      <c r="A2406" s="1" t="s">
        <v>2492</v>
      </c>
      <c r="B2406" s="1" t="s">
        <v>35</v>
      </c>
      <c r="C2406" s="1" t="s">
        <v>36</v>
      </c>
      <c r="D2406" s="1" t="s">
        <v>37</v>
      </c>
      <c r="E2406" s="1" t="s">
        <v>103</v>
      </c>
      <c r="F2406" s="1" t="s">
        <v>169</v>
      </c>
      <c r="G2406" s="1" t="s">
        <v>39</v>
      </c>
      <c r="H2406" s="2">
        <v>45361</v>
      </c>
      <c r="I2406" s="1" t="s">
        <v>66</v>
      </c>
      <c r="J2406" s="1" t="s">
        <v>1993</v>
      </c>
      <c r="K2406" s="1">
        <v>2</v>
      </c>
      <c r="L2406" s="1"/>
      <c r="M2406" s="1"/>
      <c r="N2406" s="1">
        <v>1614</v>
      </c>
      <c r="O2406" s="1">
        <v>50</v>
      </c>
      <c r="P2406" s="2">
        <v>45588</v>
      </c>
      <c r="Q2406" s="1"/>
    </row>
    <row r="2407" spans="1:17" x14ac:dyDescent="0.35">
      <c r="A2407" s="1" t="s">
        <v>2493</v>
      </c>
      <c r="B2407" s="1" t="s">
        <v>41</v>
      </c>
      <c r="C2407" s="1" t="s">
        <v>42</v>
      </c>
      <c r="D2407" s="1" t="s">
        <v>43</v>
      </c>
      <c r="E2407" s="1" t="s">
        <v>47</v>
      </c>
      <c r="F2407" s="1" t="s">
        <v>169</v>
      </c>
      <c r="G2407" s="1" t="s">
        <v>39</v>
      </c>
      <c r="H2407" s="2">
        <v>45336</v>
      </c>
      <c r="I2407" s="1" t="s">
        <v>26</v>
      </c>
      <c r="J2407" s="1" t="s">
        <v>1993</v>
      </c>
      <c r="K2407" s="1">
        <v>2</v>
      </c>
      <c r="L2407" s="1"/>
      <c r="M2407" s="1"/>
      <c r="N2407" s="1">
        <v>5847</v>
      </c>
      <c r="O2407" s="1">
        <v>60</v>
      </c>
      <c r="P2407" s="2">
        <v>45648</v>
      </c>
      <c r="Q2407" s="1"/>
    </row>
    <row r="2408" spans="1:17" x14ac:dyDescent="0.35">
      <c r="A2408" s="1" t="s">
        <v>2494</v>
      </c>
      <c r="B2408" s="1" t="s">
        <v>35</v>
      </c>
      <c r="C2408" s="1" t="s">
        <v>36</v>
      </c>
      <c r="D2408" s="1" t="s">
        <v>37</v>
      </c>
      <c r="E2408" s="1" t="s">
        <v>54</v>
      </c>
      <c r="F2408" s="1" t="s">
        <v>169</v>
      </c>
      <c r="G2408" s="1" t="s">
        <v>39</v>
      </c>
      <c r="H2408" s="2">
        <v>45389</v>
      </c>
      <c r="I2408" s="1" t="s">
        <v>66</v>
      </c>
      <c r="J2408" s="1" t="s">
        <v>1993</v>
      </c>
      <c r="K2408" s="1">
        <v>2</v>
      </c>
      <c r="L2408" s="1"/>
      <c r="M2408" s="1"/>
      <c r="N2408" s="1">
        <v>1232</v>
      </c>
      <c r="O2408" s="1">
        <v>20</v>
      </c>
      <c r="P2408" s="2">
        <v>45625</v>
      </c>
      <c r="Q2408" s="1"/>
    </row>
    <row r="2409" spans="1:17" x14ac:dyDescent="0.35">
      <c r="A2409" s="1" t="s">
        <v>2495</v>
      </c>
      <c r="B2409" s="1" t="s">
        <v>61</v>
      </c>
      <c r="C2409" s="1" t="s">
        <v>62</v>
      </c>
      <c r="D2409" s="1" t="s">
        <v>63</v>
      </c>
      <c r="E2409" s="1" t="s">
        <v>47</v>
      </c>
      <c r="F2409" s="1" t="s">
        <v>169</v>
      </c>
      <c r="G2409" s="1" t="s">
        <v>39</v>
      </c>
      <c r="H2409" s="2">
        <v>45371</v>
      </c>
      <c r="I2409" s="1" t="s">
        <v>66</v>
      </c>
      <c r="J2409" s="1" t="s">
        <v>1993</v>
      </c>
      <c r="K2409" s="1">
        <v>2</v>
      </c>
      <c r="L2409" s="1"/>
      <c r="M2409" s="1"/>
      <c r="N2409" s="1">
        <v>6728</v>
      </c>
      <c r="O2409" s="1">
        <v>40</v>
      </c>
      <c r="P2409" s="2">
        <v>45396</v>
      </c>
      <c r="Q2409" s="1"/>
    </row>
    <row r="2410" spans="1:17" x14ac:dyDescent="0.35">
      <c r="A2410" s="1" t="s">
        <v>2496</v>
      </c>
      <c r="B2410" s="1" t="s">
        <v>61</v>
      </c>
      <c r="C2410" s="1" t="s">
        <v>62</v>
      </c>
      <c r="D2410" s="1" t="s">
        <v>63</v>
      </c>
      <c r="E2410" s="1" t="s">
        <v>54</v>
      </c>
      <c r="F2410" s="1" t="s">
        <v>169</v>
      </c>
      <c r="G2410" s="1" t="s">
        <v>39</v>
      </c>
      <c r="H2410" s="2">
        <v>45360</v>
      </c>
      <c r="I2410" s="1" t="s">
        <v>66</v>
      </c>
      <c r="J2410" s="1" t="s">
        <v>1993</v>
      </c>
      <c r="K2410" s="1">
        <v>2</v>
      </c>
      <c r="L2410" s="1"/>
      <c r="M2410" s="1"/>
      <c r="N2410" s="1">
        <v>5807</v>
      </c>
      <c r="O2410" s="1">
        <v>40</v>
      </c>
      <c r="P2410" s="2">
        <v>45714</v>
      </c>
      <c r="Q2410" s="1"/>
    </row>
    <row r="2411" spans="1:17" x14ac:dyDescent="0.35">
      <c r="A2411" s="1" t="s">
        <v>2497</v>
      </c>
      <c r="B2411" s="1" t="s">
        <v>71</v>
      </c>
      <c r="C2411" s="1" t="s">
        <v>72</v>
      </c>
      <c r="D2411" s="1" t="s">
        <v>73</v>
      </c>
      <c r="E2411" s="1" t="s">
        <v>23</v>
      </c>
      <c r="F2411" s="1" t="s">
        <v>169</v>
      </c>
      <c r="G2411" s="1" t="s">
        <v>59</v>
      </c>
      <c r="H2411" s="2">
        <v>45376</v>
      </c>
      <c r="I2411" s="1" t="s">
        <v>26</v>
      </c>
      <c r="J2411" s="1" t="s">
        <v>1993</v>
      </c>
      <c r="K2411" s="1">
        <v>2</v>
      </c>
      <c r="L2411" s="1"/>
      <c r="M2411" s="1"/>
      <c r="N2411" s="1">
        <v>5401</v>
      </c>
      <c r="O2411" s="1">
        <v>40</v>
      </c>
      <c r="P2411" s="2">
        <v>45407</v>
      </c>
      <c r="Q2411" s="1"/>
    </row>
    <row r="2412" spans="1:17" x14ac:dyDescent="0.35">
      <c r="A2412" s="1" t="s">
        <v>2498</v>
      </c>
      <c r="B2412" s="1" t="s">
        <v>29</v>
      </c>
      <c r="C2412" s="1" t="s">
        <v>30</v>
      </c>
      <c r="D2412" s="1" t="s">
        <v>31</v>
      </c>
      <c r="E2412" s="1" t="s">
        <v>100</v>
      </c>
      <c r="F2412" s="1" t="s">
        <v>169</v>
      </c>
      <c r="G2412" s="1" t="s">
        <v>39</v>
      </c>
      <c r="H2412" s="2">
        <v>45306</v>
      </c>
      <c r="I2412" s="1" t="s">
        <v>66</v>
      </c>
      <c r="J2412" s="1" t="s">
        <v>1993</v>
      </c>
      <c r="K2412" s="1">
        <v>2</v>
      </c>
      <c r="L2412" s="1"/>
      <c r="M2412" s="1"/>
      <c r="N2412" s="1">
        <v>1613</v>
      </c>
      <c r="O2412" s="1">
        <v>30</v>
      </c>
      <c r="P2412" s="2">
        <v>45464</v>
      </c>
      <c r="Q2412" s="1"/>
    </row>
    <row r="2413" spans="1:17" x14ac:dyDescent="0.35">
      <c r="A2413" s="1" t="s">
        <v>2499</v>
      </c>
      <c r="B2413" s="1" t="s">
        <v>71</v>
      </c>
      <c r="C2413" s="1" t="s">
        <v>72</v>
      </c>
      <c r="D2413" s="1" t="s">
        <v>73</v>
      </c>
      <c r="E2413" s="1" t="s">
        <v>54</v>
      </c>
      <c r="F2413" s="1" t="s">
        <v>169</v>
      </c>
      <c r="G2413" s="1" t="s">
        <v>74</v>
      </c>
      <c r="H2413" s="2">
        <v>45421</v>
      </c>
      <c r="I2413" s="1" t="s">
        <v>66</v>
      </c>
      <c r="J2413" s="1" t="s">
        <v>1993</v>
      </c>
      <c r="K2413" s="1">
        <v>2</v>
      </c>
      <c r="L2413" s="1"/>
      <c r="M2413" s="1"/>
      <c r="N2413" s="1">
        <v>7169</v>
      </c>
      <c r="O2413" s="1">
        <v>50</v>
      </c>
      <c r="P2413" s="2">
        <v>45724</v>
      </c>
      <c r="Q2413" s="1"/>
    </row>
    <row r="2414" spans="1:17" x14ac:dyDescent="0.35">
      <c r="A2414" s="1" t="s">
        <v>2500</v>
      </c>
      <c r="B2414" s="1" t="s">
        <v>41</v>
      </c>
      <c r="C2414" s="1" t="s">
        <v>42</v>
      </c>
      <c r="D2414" s="1" t="s">
        <v>43</v>
      </c>
      <c r="E2414" s="1" t="s">
        <v>44</v>
      </c>
      <c r="F2414" s="1" t="s">
        <v>169</v>
      </c>
      <c r="G2414" s="1" t="s">
        <v>48</v>
      </c>
      <c r="H2414" s="2">
        <v>45318</v>
      </c>
      <c r="I2414" s="1" t="s">
        <v>49</v>
      </c>
      <c r="J2414" s="1" t="s">
        <v>1993</v>
      </c>
      <c r="K2414" s="1">
        <v>2</v>
      </c>
      <c r="L2414" s="1"/>
      <c r="M2414" s="1"/>
      <c r="N2414" s="1">
        <v>1803</v>
      </c>
      <c r="O2414" s="1">
        <v>20</v>
      </c>
      <c r="P2414" s="2">
        <v>45650</v>
      </c>
      <c r="Q2414" s="1"/>
    </row>
    <row r="2415" spans="1:17" x14ac:dyDescent="0.35">
      <c r="A2415" s="1" t="s">
        <v>2501</v>
      </c>
      <c r="B2415" s="1" t="s">
        <v>41</v>
      </c>
      <c r="C2415" s="1" t="s">
        <v>42</v>
      </c>
      <c r="D2415" s="1" t="s">
        <v>43</v>
      </c>
      <c r="E2415" s="1" t="s">
        <v>76</v>
      </c>
      <c r="F2415" s="1" t="s">
        <v>169</v>
      </c>
      <c r="G2415" s="1" t="s">
        <v>39</v>
      </c>
      <c r="H2415" s="2">
        <v>45331</v>
      </c>
      <c r="I2415" s="1" t="s">
        <v>26</v>
      </c>
      <c r="J2415" s="1" t="s">
        <v>1993</v>
      </c>
      <c r="K2415" s="1">
        <v>2</v>
      </c>
      <c r="L2415" s="1"/>
      <c r="M2415" s="1"/>
      <c r="N2415" s="1">
        <v>663</v>
      </c>
      <c r="O2415" s="1">
        <v>10</v>
      </c>
      <c r="P2415" s="2">
        <v>45440</v>
      </c>
      <c r="Q2415" s="1"/>
    </row>
    <row r="2416" spans="1:17" x14ac:dyDescent="0.35">
      <c r="A2416" s="1" t="s">
        <v>2502</v>
      </c>
      <c r="B2416" s="1" t="s">
        <v>56</v>
      </c>
      <c r="C2416" s="1" t="s">
        <v>57</v>
      </c>
      <c r="D2416" s="1" t="s">
        <v>58</v>
      </c>
      <c r="E2416" s="1" t="s">
        <v>23</v>
      </c>
      <c r="F2416" s="1" t="s">
        <v>169</v>
      </c>
      <c r="G2416" s="1" t="s">
        <v>48</v>
      </c>
      <c r="H2416" s="2">
        <v>45431</v>
      </c>
      <c r="I2416" s="1" t="s">
        <v>66</v>
      </c>
      <c r="J2416" s="1" t="s">
        <v>1993</v>
      </c>
      <c r="K2416" s="1">
        <v>2</v>
      </c>
      <c r="L2416" s="1"/>
      <c r="M2416" s="1"/>
      <c r="N2416" s="1">
        <v>885</v>
      </c>
      <c r="O2416" s="1">
        <v>70</v>
      </c>
      <c r="P2416" s="2">
        <v>45686</v>
      </c>
      <c r="Q2416" s="1"/>
    </row>
    <row r="2417" spans="1:17" x14ac:dyDescent="0.35">
      <c r="A2417" s="1" t="s">
        <v>2503</v>
      </c>
      <c r="B2417" s="1" t="s">
        <v>78</v>
      </c>
      <c r="C2417" s="1" t="s">
        <v>79</v>
      </c>
      <c r="D2417" s="1" t="s">
        <v>80</v>
      </c>
      <c r="E2417" s="1" t="s">
        <v>76</v>
      </c>
      <c r="F2417" s="1" t="s">
        <v>169</v>
      </c>
      <c r="G2417" s="1" t="s">
        <v>48</v>
      </c>
      <c r="H2417" s="2">
        <v>45318</v>
      </c>
      <c r="I2417" s="1" t="s">
        <v>66</v>
      </c>
      <c r="J2417" s="1" t="s">
        <v>1993</v>
      </c>
      <c r="K2417" s="1">
        <v>2</v>
      </c>
      <c r="L2417" s="1"/>
      <c r="M2417" s="1"/>
      <c r="N2417" s="1">
        <v>7571</v>
      </c>
      <c r="O2417" s="1">
        <v>40</v>
      </c>
      <c r="P2417" s="2">
        <v>45437</v>
      </c>
      <c r="Q2417" s="1"/>
    </row>
    <row r="2418" spans="1:17" x14ac:dyDescent="0.35">
      <c r="A2418" s="1" t="s">
        <v>2504</v>
      </c>
      <c r="B2418" s="1" t="s">
        <v>35</v>
      </c>
      <c r="C2418" s="1" t="s">
        <v>36</v>
      </c>
      <c r="D2418" s="1" t="s">
        <v>37</v>
      </c>
      <c r="E2418" s="1" t="s">
        <v>68</v>
      </c>
      <c r="F2418" s="1" t="s">
        <v>169</v>
      </c>
      <c r="G2418" s="1" t="s">
        <v>25</v>
      </c>
      <c r="H2418" s="2">
        <v>45409</v>
      </c>
      <c r="I2418" s="1" t="s">
        <v>66</v>
      </c>
      <c r="J2418" s="1" t="s">
        <v>1993</v>
      </c>
      <c r="K2418" s="1">
        <v>2</v>
      </c>
      <c r="L2418" s="1"/>
      <c r="M2418" s="1"/>
      <c r="N2418" s="1">
        <v>5058</v>
      </c>
      <c r="O2418" s="1">
        <v>30</v>
      </c>
      <c r="P2418" s="2">
        <v>45769</v>
      </c>
      <c r="Q2418" s="1"/>
    </row>
    <row r="2419" spans="1:17" x14ac:dyDescent="0.35">
      <c r="A2419" s="1" t="s">
        <v>2505</v>
      </c>
      <c r="B2419" s="1" t="s">
        <v>35</v>
      </c>
      <c r="C2419" s="1" t="s">
        <v>36</v>
      </c>
      <c r="D2419" s="1" t="s">
        <v>37</v>
      </c>
      <c r="E2419" s="1" t="s">
        <v>23</v>
      </c>
      <c r="F2419" s="1" t="s">
        <v>169</v>
      </c>
      <c r="G2419" s="1" t="s">
        <v>48</v>
      </c>
      <c r="H2419" s="2">
        <v>45306</v>
      </c>
      <c r="I2419" s="1" t="s">
        <v>26</v>
      </c>
      <c r="J2419" s="1" t="s">
        <v>1993</v>
      </c>
      <c r="K2419" s="1">
        <v>2</v>
      </c>
      <c r="L2419" s="1"/>
      <c r="M2419" s="1"/>
      <c r="N2419" s="1">
        <v>4828</v>
      </c>
      <c r="O2419" s="1">
        <v>60</v>
      </c>
      <c r="P2419" s="2">
        <v>45489</v>
      </c>
      <c r="Q2419" s="1"/>
    </row>
    <row r="2420" spans="1:17" x14ac:dyDescent="0.35">
      <c r="A2420" s="1" t="s">
        <v>2506</v>
      </c>
      <c r="B2420" s="1" t="s">
        <v>56</v>
      </c>
      <c r="C2420" s="1" t="s">
        <v>57</v>
      </c>
      <c r="D2420" s="1" t="s">
        <v>58</v>
      </c>
      <c r="E2420" s="1" t="s">
        <v>23</v>
      </c>
      <c r="F2420" s="1" t="s">
        <v>169</v>
      </c>
      <c r="G2420" s="1" t="s">
        <v>59</v>
      </c>
      <c r="H2420" s="2">
        <v>45428</v>
      </c>
      <c r="I2420" s="1" t="s">
        <v>66</v>
      </c>
      <c r="J2420" s="1" t="s">
        <v>1993</v>
      </c>
      <c r="K2420" s="1">
        <v>2</v>
      </c>
      <c r="L2420" s="1"/>
      <c r="M2420" s="1"/>
      <c r="N2420" s="1">
        <v>5923</v>
      </c>
      <c r="O2420" s="1">
        <v>80</v>
      </c>
      <c r="P2420" s="2">
        <v>45746</v>
      </c>
      <c r="Q2420" s="1"/>
    </row>
    <row r="2421" spans="1:17" x14ac:dyDescent="0.35">
      <c r="A2421" s="1" t="s">
        <v>2507</v>
      </c>
      <c r="B2421" s="1" t="s">
        <v>61</v>
      </c>
      <c r="C2421" s="1" t="s">
        <v>62</v>
      </c>
      <c r="D2421" s="1" t="s">
        <v>63</v>
      </c>
      <c r="E2421" s="1" t="s">
        <v>103</v>
      </c>
      <c r="F2421" s="1" t="s">
        <v>169</v>
      </c>
      <c r="G2421" s="1" t="s">
        <v>33</v>
      </c>
      <c r="H2421" s="2">
        <v>45426</v>
      </c>
      <c r="I2421" s="1" t="s">
        <v>66</v>
      </c>
      <c r="J2421" s="1" t="s">
        <v>1993</v>
      </c>
      <c r="K2421" s="1">
        <v>2</v>
      </c>
      <c r="L2421" s="1"/>
      <c r="M2421" s="1"/>
      <c r="N2421" s="1">
        <v>2433</v>
      </c>
      <c r="O2421" s="1">
        <v>30</v>
      </c>
      <c r="P2421" s="2">
        <v>45531</v>
      </c>
      <c r="Q2421" s="1"/>
    </row>
    <row r="2422" spans="1:17" x14ac:dyDescent="0.35">
      <c r="A2422" s="1" t="s">
        <v>2508</v>
      </c>
      <c r="B2422" s="1" t="s">
        <v>20</v>
      </c>
      <c r="C2422" s="1" t="s">
        <v>21</v>
      </c>
      <c r="D2422" s="1" t="s">
        <v>22</v>
      </c>
      <c r="E2422" s="1" t="s">
        <v>32</v>
      </c>
      <c r="F2422" s="1" t="s">
        <v>169</v>
      </c>
      <c r="G2422" s="1" t="s">
        <v>48</v>
      </c>
      <c r="H2422" s="2">
        <v>45304</v>
      </c>
      <c r="I2422" s="1" t="s">
        <v>26</v>
      </c>
      <c r="J2422" s="1" t="s">
        <v>1993</v>
      </c>
      <c r="K2422" s="1">
        <v>2</v>
      </c>
      <c r="L2422" s="1"/>
      <c r="M2422" s="1"/>
      <c r="N2422" s="1">
        <v>7461</v>
      </c>
      <c r="O2422" s="1">
        <v>40</v>
      </c>
      <c r="P2422" s="2">
        <v>45658</v>
      </c>
      <c r="Q2422" s="1"/>
    </row>
    <row r="2423" spans="1:17" x14ac:dyDescent="0.35">
      <c r="A2423" s="1" t="s">
        <v>2509</v>
      </c>
      <c r="B2423" s="1" t="s">
        <v>61</v>
      </c>
      <c r="C2423" s="1" t="s">
        <v>62</v>
      </c>
      <c r="D2423" s="1" t="s">
        <v>63</v>
      </c>
      <c r="E2423" s="1" t="s">
        <v>44</v>
      </c>
      <c r="F2423" s="1" t="s">
        <v>169</v>
      </c>
      <c r="G2423" s="1" t="s">
        <v>48</v>
      </c>
      <c r="H2423" s="2">
        <v>45377</v>
      </c>
      <c r="I2423" s="1" t="s">
        <v>26</v>
      </c>
      <c r="J2423" s="1" t="s">
        <v>1993</v>
      </c>
      <c r="K2423" s="1">
        <v>2</v>
      </c>
      <c r="L2423" s="1"/>
      <c r="M2423" s="1"/>
      <c r="N2423" s="1">
        <v>3504</v>
      </c>
      <c r="O2423" s="1">
        <v>70</v>
      </c>
      <c r="P2423" s="2">
        <v>45724</v>
      </c>
      <c r="Q2423" s="1"/>
    </row>
    <row r="2424" spans="1:17" x14ac:dyDescent="0.35">
      <c r="A2424" s="1" t="s">
        <v>2510</v>
      </c>
      <c r="B2424" s="1" t="s">
        <v>56</v>
      </c>
      <c r="C2424" s="1" t="s">
        <v>57</v>
      </c>
      <c r="D2424" s="1" t="s">
        <v>58</v>
      </c>
      <c r="E2424" s="1" t="s">
        <v>54</v>
      </c>
      <c r="F2424" s="1" t="s">
        <v>169</v>
      </c>
      <c r="G2424" s="1" t="s">
        <v>48</v>
      </c>
      <c r="H2424" s="2">
        <v>45376</v>
      </c>
      <c r="I2424" s="1" t="s">
        <v>26</v>
      </c>
      <c r="J2424" s="1" t="s">
        <v>1993</v>
      </c>
      <c r="K2424" s="1">
        <v>2</v>
      </c>
      <c r="L2424" s="1"/>
      <c r="M2424" s="1"/>
      <c r="N2424" s="1">
        <v>7764</v>
      </c>
      <c r="O2424" s="1">
        <v>40</v>
      </c>
      <c r="P2424" s="2">
        <v>45551</v>
      </c>
      <c r="Q2424" s="1"/>
    </row>
    <row r="2425" spans="1:17" x14ac:dyDescent="0.35">
      <c r="A2425" s="1" t="s">
        <v>2511</v>
      </c>
      <c r="B2425" s="1" t="s">
        <v>29</v>
      </c>
      <c r="C2425" s="1" t="s">
        <v>30</v>
      </c>
      <c r="D2425" s="1" t="s">
        <v>31</v>
      </c>
      <c r="E2425" s="1" t="s">
        <v>103</v>
      </c>
      <c r="F2425" s="1" t="s">
        <v>169</v>
      </c>
      <c r="G2425" s="1" t="s">
        <v>39</v>
      </c>
      <c r="H2425" s="2">
        <v>45314</v>
      </c>
      <c r="I2425" s="1" t="s">
        <v>66</v>
      </c>
      <c r="J2425" s="1" t="s">
        <v>1993</v>
      </c>
      <c r="K2425" s="1">
        <v>2</v>
      </c>
      <c r="L2425" s="1"/>
      <c r="M2425" s="1"/>
      <c r="N2425" s="1">
        <v>2029</v>
      </c>
      <c r="O2425" s="1">
        <v>40</v>
      </c>
      <c r="P2425" s="2">
        <v>45642</v>
      </c>
      <c r="Q2425" s="1"/>
    </row>
    <row r="2426" spans="1:17" x14ac:dyDescent="0.35">
      <c r="A2426" s="1" t="s">
        <v>2512</v>
      </c>
      <c r="B2426" s="1" t="s">
        <v>61</v>
      </c>
      <c r="C2426" s="1" t="s">
        <v>62</v>
      </c>
      <c r="D2426" s="1" t="s">
        <v>63</v>
      </c>
      <c r="E2426" s="1" t="s">
        <v>84</v>
      </c>
      <c r="F2426" s="1" t="s">
        <v>169</v>
      </c>
      <c r="G2426" s="1" t="s">
        <v>33</v>
      </c>
      <c r="H2426" s="2">
        <v>45319</v>
      </c>
      <c r="I2426" s="1" t="s">
        <v>49</v>
      </c>
      <c r="J2426" s="1" t="s">
        <v>1993</v>
      </c>
      <c r="K2426" s="1">
        <v>2</v>
      </c>
      <c r="L2426" s="1"/>
      <c r="M2426" s="1"/>
      <c r="N2426" s="1">
        <v>3810</v>
      </c>
      <c r="O2426" s="1">
        <v>40</v>
      </c>
      <c r="P2426" s="2">
        <v>45654</v>
      </c>
      <c r="Q2426" s="1"/>
    </row>
    <row r="2427" spans="1:17" x14ac:dyDescent="0.35">
      <c r="A2427" s="1" t="s">
        <v>2513</v>
      </c>
      <c r="B2427" s="1" t="s">
        <v>29</v>
      </c>
      <c r="C2427" s="1" t="s">
        <v>30</v>
      </c>
      <c r="D2427" s="1" t="s">
        <v>31</v>
      </c>
      <c r="E2427" s="1" t="s">
        <v>76</v>
      </c>
      <c r="F2427" s="1" t="s">
        <v>169</v>
      </c>
      <c r="G2427" s="1" t="s">
        <v>59</v>
      </c>
      <c r="H2427" s="2">
        <v>45359</v>
      </c>
      <c r="I2427" s="1" t="s">
        <v>66</v>
      </c>
      <c r="J2427" s="1" t="s">
        <v>1993</v>
      </c>
      <c r="K2427" s="1">
        <v>2</v>
      </c>
      <c r="L2427" s="1"/>
      <c r="M2427" s="1"/>
      <c r="N2427" s="1">
        <v>6263</v>
      </c>
      <c r="O2427" s="1">
        <v>40</v>
      </c>
      <c r="P2427" s="2">
        <v>45691</v>
      </c>
      <c r="Q2427" s="1"/>
    </row>
    <row r="2428" spans="1:17" x14ac:dyDescent="0.35">
      <c r="A2428" s="1" t="s">
        <v>2514</v>
      </c>
      <c r="B2428" s="1" t="s">
        <v>29</v>
      </c>
      <c r="C2428" s="1" t="s">
        <v>30</v>
      </c>
      <c r="D2428" s="1" t="s">
        <v>31</v>
      </c>
      <c r="E2428" s="1" t="s">
        <v>47</v>
      </c>
      <c r="F2428" s="1" t="s">
        <v>169</v>
      </c>
      <c r="G2428" s="1" t="s">
        <v>39</v>
      </c>
      <c r="H2428" s="2">
        <v>45376</v>
      </c>
      <c r="I2428" s="1" t="s">
        <v>26</v>
      </c>
      <c r="J2428" s="1" t="s">
        <v>1993</v>
      </c>
      <c r="K2428" s="1">
        <v>2</v>
      </c>
      <c r="L2428" s="1"/>
      <c r="M2428" s="1"/>
      <c r="N2428" s="1">
        <v>5414</v>
      </c>
      <c r="O2428" s="1">
        <v>50</v>
      </c>
      <c r="P2428" s="2">
        <v>45568</v>
      </c>
      <c r="Q2428" s="1"/>
    </row>
    <row r="2429" spans="1:17" x14ac:dyDescent="0.35">
      <c r="A2429" s="1" t="s">
        <v>2515</v>
      </c>
      <c r="B2429" s="1" t="s">
        <v>41</v>
      </c>
      <c r="C2429" s="1" t="s">
        <v>42</v>
      </c>
      <c r="D2429" s="1" t="s">
        <v>43</v>
      </c>
      <c r="E2429" s="1" t="s">
        <v>23</v>
      </c>
      <c r="F2429" s="1" t="s">
        <v>169</v>
      </c>
      <c r="G2429" s="1" t="s">
        <v>25</v>
      </c>
      <c r="H2429" s="2">
        <v>45397</v>
      </c>
      <c r="I2429" s="1" t="s">
        <v>66</v>
      </c>
      <c r="J2429" s="1" t="s">
        <v>1993</v>
      </c>
      <c r="K2429" s="1">
        <v>2</v>
      </c>
      <c r="L2429" s="1"/>
      <c r="M2429" s="1"/>
      <c r="N2429" s="1">
        <v>2200</v>
      </c>
      <c r="O2429" s="1">
        <v>50</v>
      </c>
      <c r="P2429" s="2">
        <v>45746</v>
      </c>
      <c r="Q2429" s="1"/>
    </row>
    <row r="2430" spans="1:17" x14ac:dyDescent="0.35">
      <c r="A2430" s="1" t="s">
        <v>2516</v>
      </c>
      <c r="B2430" s="1" t="s">
        <v>61</v>
      </c>
      <c r="C2430" s="1" t="s">
        <v>62</v>
      </c>
      <c r="D2430" s="1" t="s">
        <v>63</v>
      </c>
      <c r="E2430" s="1" t="s">
        <v>120</v>
      </c>
      <c r="F2430" s="1" t="s">
        <v>169</v>
      </c>
      <c r="G2430" s="1" t="s">
        <v>39</v>
      </c>
      <c r="H2430" s="2">
        <v>45336</v>
      </c>
      <c r="I2430" s="1" t="s">
        <v>26</v>
      </c>
      <c r="J2430" s="1" t="s">
        <v>1993</v>
      </c>
      <c r="K2430" s="1">
        <v>2</v>
      </c>
      <c r="L2430" s="1"/>
      <c r="M2430" s="1"/>
      <c r="N2430" s="1">
        <v>3651</v>
      </c>
      <c r="O2430" s="1">
        <v>70</v>
      </c>
      <c r="P2430" s="2">
        <v>45565</v>
      </c>
      <c r="Q2430" s="1"/>
    </row>
    <row r="2431" spans="1:17" x14ac:dyDescent="0.35">
      <c r="A2431" s="1" t="s">
        <v>2517</v>
      </c>
      <c r="B2431" s="1" t="s">
        <v>35</v>
      </c>
      <c r="C2431" s="1" t="s">
        <v>36</v>
      </c>
      <c r="D2431" s="1" t="s">
        <v>37</v>
      </c>
      <c r="E2431" s="1" t="s">
        <v>23</v>
      </c>
      <c r="F2431" s="1" t="s">
        <v>169</v>
      </c>
      <c r="G2431" s="1" t="s">
        <v>87</v>
      </c>
      <c r="H2431" s="2">
        <v>45310</v>
      </c>
      <c r="I2431" s="1" t="s">
        <v>66</v>
      </c>
      <c r="J2431" s="1" t="s">
        <v>1993</v>
      </c>
      <c r="K2431" s="1">
        <v>2</v>
      </c>
      <c r="L2431" s="1"/>
      <c r="M2431" s="1"/>
      <c r="N2431" s="1">
        <v>7926</v>
      </c>
      <c r="O2431" s="1">
        <v>70</v>
      </c>
      <c r="P2431" s="2">
        <v>45424</v>
      </c>
      <c r="Q2431" s="1"/>
    </row>
    <row r="2432" spans="1:17" x14ac:dyDescent="0.35">
      <c r="A2432" s="1" t="s">
        <v>2518</v>
      </c>
      <c r="B2432" s="1" t="s">
        <v>35</v>
      </c>
      <c r="C2432" s="1" t="s">
        <v>36</v>
      </c>
      <c r="D2432" s="1" t="s">
        <v>37</v>
      </c>
      <c r="E2432" s="1" t="s">
        <v>103</v>
      </c>
      <c r="F2432" s="1" t="s">
        <v>169</v>
      </c>
      <c r="G2432" s="1" t="s">
        <v>48</v>
      </c>
      <c r="H2432" s="2">
        <v>45431</v>
      </c>
      <c r="I2432" s="1" t="s">
        <v>26</v>
      </c>
      <c r="J2432" s="1" t="s">
        <v>1993</v>
      </c>
      <c r="K2432" s="1">
        <v>2</v>
      </c>
      <c r="L2432" s="1"/>
      <c r="M2432" s="1"/>
      <c r="N2432" s="1">
        <v>4444</v>
      </c>
      <c r="O2432" s="1">
        <v>100</v>
      </c>
      <c r="P2432" s="2">
        <v>45497</v>
      </c>
      <c r="Q2432" s="1"/>
    </row>
    <row r="2433" spans="1:17" x14ac:dyDescent="0.35">
      <c r="A2433" s="1" t="s">
        <v>2519</v>
      </c>
      <c r="B2433" s="1" t="s">
        <v>51</v>
      </c>
      <c r="C2433" s="1" t="s">
        <v>52</v>
      </c>
      <c r="D2433" s="1" t="s">
        <v>53</v>
      </c>
      <c r="E2433" s="1" t="s">
        <v>23</v>
      </c>
      <c r="F2433" s="1" t="s">
        <v>169</v>
      </c>
      <c r="G2433" s="1" t="s">
        <v>59</v>
      </c>
      <c r="H2433" s="2">
        <v>45388</v>
      </c>
      <c r="I2433" s="1" t="s">
        <v>49</v>
      </c>
      <c r="J2433" s="1" t="s">
        <v>1993</v>
      </c>
      <c r="K2433" s="1">
        <v>2</v>
      </c>
      <c r="L2433" s="1"/>
      <c r="M2433" s="1"/>
      <c r="N2433" s="1">
        <v>7369</v>
      </c>
      <c r="O2433" s="1">
        <v>50</v>
      </c>
      <c r="P2433" s="2">
        <v>45749</v>
      </c>
      <c r="Q2433" s="1"/>
    </row>
    <row r="2434" spans="1:17" x14ac:dyDescent="0.35">
      <c r="A2434" s="1" t="s">
        <v>2520</v>
      </c>
      <c r="B2434" s="1" t="s">
        <v>41</v>
      </c>
      <c r="C2434" s="1" t="s">
        <v>42</v>
      </c>
      <c r="D2434" s="1" t="s">
        <v>43</v>
      </c>
      <c r="E2434" s="1" t="s">
        <v>47</v>
      </c>
      <c r="F2434" s="1" t="s">
        <v>169</v>
      </c>
      <c r="G2434" s="1" t="s">
        <v>59</v>
      </c>
      <c r="H2434" s="2">
        <v>45320</v>
      </c>
      <c r="I2434" s="1" t="s">
        <v>66</v>
      </c>
      <c r="J2434" s="1" t="s">
        <v>1993</v>
      </c>
      <c r="K2434" s="1">
        <v>2</v>
      </c>
      <c r="L2434" s="1"/>
      <c r="M2434" s="1"/>
      <c r="N2434" s="1">
        <v>3710</v>
      </c>
      <c r="O2434" s="1">
        <v>50</v>
      </c>
      <c r="P2434" s="2">
        <v>45674</v>
      </c>
      <c r="Q2434" s="1"/>
    </row>
    <row r="2435" spans="1:17" x14ac:dyDescent="0.35">
      <c r="A2435" s="1" t="s">
        <v>2521</v>
      </c>
      <c r="B2435" s="1" t="s">
        <v>71</v>
      </c>
      <c r="C2435" s="1" t="s">
        <v>72</v>
      </c>
      <c r="D2435" s="1" t="s">
        <v>73</v>
      </c>
      <c r="E2435" s="1" t="s">
        <v>54</v>
      </c>
      <c r="F2435" s="1" t="s">
        <v>169</v>
      </c>
      <c r="G2435" s="1" t="s">
        <v>59</v>
      </c>
      <c r="H2435" s="2">
        <v>45313</v>
      </c>
      <c r="I2435" s="1" t="s">
        <v>26</v>
      </c>
      <c r="J2435" s="1" t="s">
        <v>1993</v>
      </c>
      <c r="K2435" s="1">
        <v>2</v>
      </c>
      <c r="L2435" s="1"/>
      <c r="M2435" s="1"/>
      <c r="N2435" s="1">
        <v>7763</v>
      </c>
      <c r="O2435" s="1">
        <v>30</v>
      </c>
      <c r="P2435" s="2">
        <v>45611</v>
      </c>
      <c r="Q2435" s="1"/>
    </row>
    <row r="2436" spans="1:17" x14ac:dyDescent="0.35">
      <c r="A2436" s="1" t="s">
        <v>2522</v>
      </c>
      <c r="B2436" s="1" t="s">
        <v>35</v>
      </c>
      <c r="C2436" s="1" t="s">
        <v>36</v>
      </c>
      <c r="D2436" s="1" t="s">
        <v>37</v>
      </c>
      <c r="E2436" s="1" t="s">
        <v>47</v>
      </c>
      <c r="F2436" s="1" t="s">
        <v>169</v>
      </c>
      <c r="G2436" s="1" t="s">
        <v>39</v>
      </c>
      <c r="H2436" s="2">
        <v>45405</v>
      </c>
      <c r="I2436" s="1" t="s">
        <v>66</v>
      </c>
      <c r="J2436" s="1" t="s">
        <v>1993</v>
      </c>
      <c r="K2436" s="1">
        <v>2</v>
      </c>
      <c r="L2436" s="1"/>
      <c r="M2436" s="1"/>
      <c r="N2436" s="1">
        <v>6622</v>
      </c>
      <c r="O2436" s="1">
        <v>50</v>
      </c>
      <c r="P2436" s="2">
        <v>45643</v>
      </c>
      <c r="Q2436" s="1"/>
    </row>
    <row r="2437" spans="1:17" x14ac:dyDescent="0.35">
      <c r="A2437" s="1" t="s">
        <v>2523</v>
      </c>
      <c r="B2437" s="1" t="s">
        <v>61</v>
      </c>
      <c r="C2437" s="1" t="s">
        <v>62</v>
      </c>
      <c r="D2437" s="1" t="s">
        <v>63</v>
      </c>
      <c r="E2437" s="1" t="s">
        <v>47</v>
      </c>
      <c r="F2437" s="1" t="s">
        <v>169</v>
      </c>
      <c r="G2437" s="1" t="s">
        <v>48</v>
      </c>
      <c r="H2437" s="2">
        <v>45400</v>
      </c>
      <c r="I2437" s="1" t="s">
        <v>49</v>
      </c>
      <c r="J2437" s="1" t="s">
        <v>1993</v>
      </c>
      <c r="K2437" s="1">
        <v>2</v>
      </c>
      <c r="L2437" s="1"/>
      <c r="M2437" s="1"/>
      <c r="N2437" s="1">
        <v>2546</v>
      </c>
      <c r="O2437" s="1">
        <v>20</v>
      </c>
      <c r="P2437" s="2">
        <v>45514</v>
      </c>
      <c r="Q2437" s="1"/>
    </row>
    <row r="2438" spans="1:17" x14ac:dyDescent="0.35">
      <c r="A2438" s="1" t="s">
        <v>2524</v>
      </c>
      <c r="B2438" s="1" t="s">
        <v>35</v>
      </c>
      <c r="C2438" s="1" t="s">
        <v>36</v>
      </c>
      <c r="D2438" s="1" t="s">
        <v>37</v>
      </c>
      <c r="E2438" s="1" t="s">
        <v>76</v>
      </c>
      <c r="F2438" s="1" t="s">
        <v>169</v>
      </c>
      <c r="G2438" s="1" t="s">
        <v>33</v>
      </c>
      <c r="H2438" s="2">
        <v>45297</v>
      </c>
      <c r="I2438" s="1" t="s">
        <v>26</v>
      </c>
      <c r="J2438" s="1" t="s">
        <v>1993</v>
      </c>
      <c r="K2438" s="1">
        <v>2</v>
      </c>
      <c r="L2438" s="1"/>
      <c r="M2438" s="1"/>
      <c r="N2438" s="1">
        <v>2304</v>
      </c>
      <c r="O2438" s="1">
        <v>20</v>
      </c>
      <c r="P2438" s="2">
        <v>45317</v>
      </c>
      <c r="Q2438" s="1"/>
    </row>
    <row r="2439" spans="1:17" x14ac:dyDescent="0.35">
      <c r="A2439" s="1" t="s">
        <v>2525</v>
      </c>
      <c r="B2439" s="1" t="s">
        <v>78</v>
      </c>
      <c r="C2439" s="1" t="s">
        <v>79</v>
      </c>
      <c r="D2439" s="1" t="s">
        <v>80</v>
      </c>
      <c r="E2439" s="1" t="s">
        <v>47</v>
      </c>
      <c r="F2439" s="1" t="s">
        <v>169</v>
      </c>
      <c r="G2439" s="1" t="s">
        <v>33</v>
      </c>
      <c r="H2439" s="2">
        <v>45349</v>
      </c>
      <c r="I2439" s="1" t="s">
        <v>26</v>
      </c>
      <c r="J2439" s="1" t="s">
        <v>1993</v>
      </c>
      <c r="K2439" s="1">
        <v>2</v>
      </c>
      <c r="L2439" s="1"/>
      <c r="M2439" s="1"/>
      <c r="N2439" s="1">
        <v>7126</v>
      </c>
      <c r="O2439" s="1">
        <v>80</v>
      </c>
      <c r="P2439" s="2">
        <v>45692</v>
      </c>
      <c r="Q2439" s="1"/>
    </row>
    <row r="2440" spans="1:17" x14ac:dyDescent="0.35">
      <c r="A2440" s="1" t="s">
        <v>2526</v>
      </c>
      <c r="B2440" s="1" t="s">
        <v>35</v>
      </c>
      <c r="C2440" s="1" t="s">
        <v>36</v>
      </c>
      <c r="D2440" s="1" t="s">
        <v>37</v>
      </c>
      <c r="E2440" s="1" t="s">
        <v>44</v>
      </c>
      <c r="F2440" s="1" t="s">
        <v>169</v>
      </c>
      <c r="G2440" s="1" t="s">
        <v>48</v>
      </c>
      <c r="H2440" s="2">
        <v>45387</v>
      </c>
      <c r="I2440" s="1" t="s">
        <v>26</v>
      </c>
      <c r="J2440" s="1" t="s">
        <v>1993</v>
      </c>
      <c r="K2440" s="1">
        <v>2</v>
      </c>
      <c r="L2440" s="1"/>
      <c r="M2440" s="1"/>
      <c r="N2440" s="1">
        <v>1460</v>
      </c>
      <c r="O2440" s="1">
        <v>20</v>
      </c>
      <c r="P2440" s="2">
        <v>45578</v>
      </c>
      <c r="Q2440" s="1"/>
    </row>
    <row r="2441" spans="1:17" x14ac:dyDescent="0.35">
      <c r="A2441" s="1" t="s">
        <v>2527</v>
      </c>
      <c r="B2441" s="1" t="s">
        <v>56</v>
      </c>
      <c r="C2441" s="1" t="s">
        <v>57</v>
      </c>
      <c r="D2441" s="1" t="s">
        <v>58</v>
      </c>
      <c r="E2441" s="1" t="s">
        <v>76</v>
      </c>
      <c r="F2441" s="1" t="s">
        <v>169</v>
      </c>
      <c r="G2441" s="1" t="s">
        <v>33</v>
      </c>
      <c r="H2441" s="2">
        <v>45418</v>
      </c>
      <c r="I2441" s="1" t="s">
        <v>26</v>
      </c>
      <c r="J2441" s="1" t="s">
        <v>1993</v>
      </c>
      <c r="K2441" s="1">
        <v>2</v>
      </c>
      <c r="L2441" s="1"/>
      <c r="M2441" s="1"/>
      <c r="N2441" s="1">
        <v>4046</v>
      </c>
      <c r="O2441" s="1">
        <v>20</v>
      </c>
      <c r="P2441" s="2">
        <v>45691</v>
      </c>
      <c r="Q2441" s="1"/>
    </row>
    <row r="2442" spans="1:17" x14ac:dyDescent="0.35">
      <c r="A2442" s="1" t="s">
        <v>2528</v>
      </c>
      <c r="B2442" s="1" t="s">
        <v>61</v>
      </c>
      <c r="C2442" s="1" t="s">
        <v>62</v>
      </c>
      <c r="D2442" s="1" t="s">
        <v>63</v>
      </c>
      <c r="E2442" s="1" t="s">
        <v>47</v>
      </c>
      <c r="F2442" s="1" t="s">
        <v>169</v>
      </c>
      <c r="G2442" s="1" t="s">
        <v>74</v>
      </c>
      <c r="H2442" s="2">
        <v>45405</v>
      </c>
      <c r="I2442" s="1" t="s">
        <v>26</v>
      </c>
      <c r="J2442" s="1" t="s">
        <v>1993</v>
      </c>
      <c r="K2442" s="1">
        <v>2</v>
      </c>
      <c r="L2442" s="1"/>
      <c r="M2442" s="1"/>
      <c r="N2442" s="1">
        <v>4782</v>
      </c>
      <c r="O2442" s="1">
        <v>50</v>
      </c>
      <c r="P2442" s="2">
        <v>45663</v>
      </c>
      <c r="Q2442" s="1"/>
    </row>
    <row r="2443" spans="1:17" x14ac:dyDescent="0.35">
      <c r="A2443" s="1" t="s">
        <v>2529</v>
      </c>
      <c r="B2443" s="1" t="s">
        <v>51</v>
      </c>
      <c r="C2443" s="1" t="s">
        <v>52</v>
      </c>
      <c r="D2443" s="1" t="s">
        <v>53</v>
      </c>
      <c r="E2443" s="1" t="s">
        <v>47</v>
      </c>
      <c r="F2443" s="1" t="s">
        <v>169</v>
      </c>
      <c r="G2443" s="1" t="s">
        <v>74</v>
      </c>
      <c r="H2443" s="2">
        <v>45441</v>
      </c>
      <c r="I2443" s="1" t="s">
        <v>49</v>
      </c>
      <c r="J2443" s="1" t="s">
        <v>1993</v>
      </c>
      <c r="K2443" s="1">
        <v>2</v>
      </c>
      <c r="L2443" s="1"/>
      <c r="M2443" s="1"/>
      <c r="N2443" s="1">
        <v>3974</v>
      </c>
      <c r="O2443" s="1">
        <v>50</v>
      </c>
      <c r="P2443" s="2">
        <v>45718</v>
      </c>
      <c r="Q2443" s="1"/>
    </row>
    <row r="2444" spans="1:17" x14ac:dyDescent="0.35">
      <c r="A2444" s="1" t="s">
        <v>2530</v>
      </c>
      <c r="B2444" s="1" t="s">
        <v>35</v>
      </c>
      <c r="C2444" s="1" t="s">
        <v>36</v>
      </c>
      <c r="D2444" s="1" t="s">
        <v>37</v>
      </c>
      <c r="E2444" s="1" t="s">
        <v>54</v>
      </c>
      <c r="F2444" s="1" t="s">
        <v>169</v>
      </c>
      <c r="G2444" s="1" t="s">
        <v>39</v>
      </c>
      <c r="H2444" s="2">
        <v>45416</v>
      </c>
      <c r="I2444" s="1" t="s">
        <v>26</v>
      </c>
      <c r="J2444" s="1" t="s">
        <v>1993</v>
      </c>
      <c r="K2444" s="1">
        <v>2</v>
      </c>
      <c r="L2444" s="1"/>
      <c r="M2444" s="1"/>
      <c r="N2444" s="1">
        <v>6936</v>
      </c>
      <c r="O2444" s="1">
        <v>30</v>
      </c>
      <c r="P2444" s="2">
        <v>45552</v>
      </c>
      <c r="Q2444" s="1"/>
    </row>
    <row r="2445" spans="1:17" x14ac:dyDescent="0.35">
      <c r="A2445" s="1" t="s">
        <v>2531</v>
      </c>
      <c r="B2445" s="1" t="s">
        <v>61</v>
      </c>
      <c r="C2445" s="1" t="s">
        <v>62</v>
      </c>
      <c r="D2445" s="1" t="s">
        <v>63</v>
      </c>
      <c r="E2445" s="1" t="s">
        <v>54</v>
      </c>
      <c r="F2445" s="1" t="s">
        <v>169</v>
      </c>
      <c r="G2445" s="1" t="s">
        <v>48</v>
      </c>
      <c r="H2445" s="2">
        <v>45414</v>
      </c>
      <c r="I2445" s="1" t="s">
        <v>49</v>
      </c>
      <c r="J2445" s="1" t="s">
        <v>1993</v>
      </c>
      <c r="K2445" s="1">
        <v>2</v>
      </c>
      <c r="L2445" s="1"/>
      <c r="M2445" s="1"/>
      <c r="N2445" s="1">
        <v>7662</v>
      </c>
      <c r="O2445" s="1">
        <v>50</v>
      </c>
      <c r="P2445" s="2">
        <v>45508</v>
      </c>
      <c r="Q2445" s="1"/>
    </row>
    <row r="2446" spans="1:17" x14ac:dyDescent="0.35">
      <c r="A2446" s="1" t="s">
        <v>2532</v>
      </c>
      <c r="B2446" s="1" t="s">
        <v>78</v>
      </c>
      <c r="C2446" s="1" t="s">
        <v>79</v>
      </c>
      <c r="D2446" s="1" t="s">
        <v>80</v>
      </c>
      <c r="E2446" s="1" t="s">
        <v>54</v>
      </c>
      <c r="F2446" s="1" t="s">
        <v>169</v>
      </c>
      <c r="G2446" s="1" t="s">
        <v>39</v>
      </c>
      <c r="H2446" s="2">
        <v>45346</v>
      </c>
      <c r="I2446" s="1" t="s">
        <v>26</v>
      </c>
      <c r="J2446" s="1" t="s">
        <v>1993</v>
      </c>
      <c r="K2446" s="1">
        <v>2</v>
      </c>
      <c r="L2446" s="1"/>
      <c r="M2446" s="1"/>
      <c r="N2446" s="1">
        <v>7867</v>
      </c>
      <c r="O2446" s="1">
        <v>10</v>
      </c>
      <c r="P2446" s="2">
        <v>45676</v>
      </c>
      <c r="Q2446" s="1"/>
    </row>
    <row r="2447" spans="1:17" x14ac:dyDescent="0.35">
      <c r="A2447" s="1" t="s">
        <v>2533</v>
      </c>
      <c r="B2447" s="1" t="s">
        <v>41</v>
      </c>
      <c r="C2447" s="1" t="s">
        <v>42</v>
      </c>
      <c r="D2447" s="1" t="s">
        <v>43</v>
      </c>
      <c r="E2447" s="1" t="s">
        <v>120</v>
      </c>
      <c r="F2447" s="1" t="s">
        <v>169</v>
      </c>
      <c r="G2447" s="1" t="s">
        <v>39</v>
      </c>
      <c r="H2447" s="2">
        <v>45362</v>
      </c>
      <c r="I2447" s="1" t="s">
        <v>26</v>
      </c>
      <c r="J2447" s="1" t="s">
        <v>1993</v>
      </c>
      <c r="K2447" s="1">
        <v>2</v>
      </c>
      <c r="L2447" s="1"/>
      <c r="M2447" s="1"/>
      <c r="N2447" s="1">
        <v>7425</v>
      </c>
      <c r="O2447" s="1">
        <v>30</v>
      </c>
      <c r="P2447" s="2">
        <v>45578</v>
      </c>
      <c r="Q2447" s="1"/>
    </row>
    <row r="2448" spans="1:17" x14ac:dyDescent="0.35">
      <c r="A2448" s="1" t="s">
        <v>2534</v>
      </c>
      <c r="B2448" s="1" t="s">
        <v>61</v>
      </c>
      <c r="C2448" s="1" t="s">
        <v>62</v>
      </c>
      <c r="D2448" s="1" t="s">
        <v>63</v>
      </c>
      <c r="E2448" s="1" t="s">
        <v>47</v>
      </c>
      <c r="F2448" s="1" t="s">
        <v>169</v>
      </c>
      <c r="G2448" s="1" t="s">
        <v>59</v>
      </c>
      <c r="H2448" s="2">
        <v>45335</v>
      </c>
      <c r="I2448" s="1" t="s">
        <v>49</v>
      </c>
      <c r="J2448" s="1" t="s">
        <v>1993</v>
      </c>
      <c r="K2448" s="1">
        <v>2</v>
      </c>
      <c r="L2448" s="1"/>
      <c r="M2448" s="1"/>
      <c r="N2448" s="1">
        <v>6734</v>
      </c>
      <c r="O2448" s="1">
        <v>30</v>
      </c>
      <c r="P2448" s="2">
        <v>45637</v>
      </c>
      <c r="Q2448" s="1"/>
    </row>
    <row r="2449" spans="1:17" x14ac:dyDescent="0.35">
      <c r="A2449" s="1" t="s">
        <v>2535</v>
      </c>
      <c r="B2449" s="1" t="s">
        <v>41</v>
      </c>
      <c r="C2449" s="1" t="s">
        <v>42</v>
      </c>
      <c r="D2449" s="1" t="s">
        <v>43</v>
      </c>
      <c r="E2449" s="1" t="s">
        <v>54</v>
      </c>
      <c r="F2449" s="1" t="s">
        <v>169</v>
      </c>
      <c r="G2449" s="1" t="s">
        <v>59</v>
      </c>
      <c r="H2449" s="2">
        <v>45314</v>
      </c>
      <c r="I2449" s="1" t="s">
        <v>49</v>
      </c>
      <c r="J2449" s="1" t="s">
        <v>1993</v>
      </c>
      <c r="K2449" s="1">
        <v>2</v>
      </c>
      <c r="L2449" s="1"/>
      <c r="M2449" s="1"/>
      <c r="N2449" s="1">
        <v>1252</v>
      </c>
      <c r="O2449" s="1">
        <v>90</v>
      </c>
      <c r="P2449" s="2">
        <v>45676</v>
      </c>
      <c r="Q2449" s="1"/>
    </row>
    <row r="2450" spans="1:17" x14ac:dyDescent="0.35">
      <c r="A2450" s="1" t="s">
        <v>2536</v>
      </c>
      <c r="B2450" s="1" t="s">
        <v>35</v>
      </c>
      <c r="C2450" s="1" t="s">
        <v>36</v>
      </c>
      <c r="D2450" s="1" t="s">
        <v>37</v>
      </c>
      <c r="E2450" s="1" t="s">
        <v>103</v>
      </c>
      <c r="F2450" s="1" t="s">
        <v>169</v>
      </c>
      <c r="G2450" s="1" t="s">
        <v>39</v>
      </c>
      <c r="H2450" s="2">
        <v>45402</v>
      </c>
      <c r="I2450" s="1" t="s">
        <v>49</v>
      </c>
      <c r="J2450" s="1" t="s">
        <v>1993</v>
      </c>
      <c r="K2450" s="1">
        <v>2</v>
      </c>
      <c r="L2450" s="1"/>
      <c r="M2450" s="1"/>
      <c r="N2450" s="1">
        <v>3722</v>
      </c>
      <c r="O2450" s="1">
        <v>20</v>
      </c>
      <c r="P2450" s="2">
        <v>45436</v>
      </c>
      <c r="Q2450" s="1"/>
    </row>
    <row r="2451" spans="1:17" x14ac:dyDescent="0.35">
      <c r="A2451" s="1" t="s">
        <v>2537</v>
      </c>
      <c r="B2451" s="1" t="s">
        <v>35</v>
      </c>
      <c r="C2451" s="1" t="s">
        <v>36</v>
      </c>
      <c r="D2451" s="1" t="s">
        <v>37</v>
      </c>
      <c r="E2451" s="1" t="s">
        <v>54</v>
      </c>
      <c r="F2451" s="1" t="s">
        <v>169</v>
      </c>
      <c r="G2451" s="1" t="s">
        <v>87</v>
      </c>
      <c r="H2451" s="2">
        <v>45357</v>
      </c>
      <c r="I2451" s="1" t="s">
        <v>66</v>
      </c>
      <c r="J2451" s="1" t="s">
        <v>1993</v>
      </c>
      <c r="K2451" s="1">
        <v>2</v>
      </c>
      <c r="L2451" s="1"/>
      <c r="M2451" s="1"/>
      <c r="N2451" s="1">
        <v>4195</v>
      </c>
      <c r="O2451" s="1">
        <v>100</v>
      </c>
      <c r="P2451" s="2">
        <v>45463</v>
      </c>
      <c r="Q2451" s="1"/>
    </row>
    <row r="2452" spans="1:17" x14ac:dyDescent="0.35">
      <c r="A2452" s="1" t="s">
        <v>2538</v>
      </c>
      <c r="B2452" s="1" t="s">
        <v>35</v>
      </c>
      <c r="C2452" s="1" t="s">
        <v>36</v>
      </c>
      <c r="D2452" s="1" t="s">
        <v>37</v>
      </c>
      <c r="E2452" s="1" t="s">
        <v>54</v>
      </c>
      <c r="F2452" s="1" t="s">
        <v>169</v>
      </c>
      <c r="G2452" s="1" t="s">
        <v>48</v>
      </c>
      <c r="H2452" s="2">
        <v>45369</v>
      </c>
      <c r="I2452" s="1" t="s">
        <v>66</v>
      </c>
      <c r="J2452" s="1" t="s">
        <v>1993</v>
      </c>
      <c r="K2452" s="1">
        <v>2</v>
      </c>
      <c r="L2452" s="1"/>
      <c r="M2452" s="1"/>
      <c r="N2452" s="1">
        <v>471</v>
      </c>
      <c r="O2452" s="1">
        <v>10</v>
      </c>
      <c r="P2452" s="2">
        <v>45654</v>
      </c>
      <c r="Q2452" s="1"/>
    </row>
    <row r="2453" spans="1:17" x14ac:dyDescent="0.35">
      <c r="A2453" s="1" t="s">
        <v>2539</v>
      </c>
      <c r="B2453" s="1" t="s">
        <v>51</v>
      </c>
      <c r="C2453" s="1" t="s">
        <v>52</v>
      </c>
      <c r="D2453" s="1" t="s">
        <v>53</v>
      </c>
      <c r="E2453" s="1" t="s">
        <v>84</v>
      </c>
      <c r="F2453" s="1" t="s">
        <v>241</v>
      </c>
      <c r="G2453" s="1" t="s">
        <v>59</v>
      </c>
      <c r="H2453" s="2">
        <v>45405</v>
      </c>
      <c r="I2453" s="1" t="s">
        <v>49</v>
      </c>
      <c r="J2453" s="1" t="s">
        <v>1993</v>
      </c>
      <c r="K2453" s="1">
        <v>2</v>
      </c>
      <c r="L2453" s="1"/>
      <c r="M2453" s="1"/>
      <c r="N2453" s="1">
        <v>6401</v>
      </c>
      <c r="O2453" s="1">
        <v>30</v>
      </c>
      <c r="P2453" s="2">
        <v>45610</v>
      </c>
      <c r="Q2453" s="1"/>
    </row>
    <row r="2454" spans="1:17" x14ac:dyDescent="0.35">
      <c r="A2454" s="1" t="s">
        <v>2540</v>
      </c>
      <c r="B2454" s="1" t="s">
        <v>61</v>
      </c>
      <c r="C2454" s="1" t="s">
        <v>62</v>
      </c>
      <c r="D2454" s="1" t="s">
        <v>63</v>
      </c>
      <c r="E2454" s="1" t="s">
        <v>64</v>
      </c>
      <c r="F2454" s="1" t="s">
        <v>241</v>
      </c>
      <c r="G2454" s="1" t="s">
        <v>48</v>
      </c>
      <c r="H2454" s="2">
        <v>45337</v>
      </c>
      <c r="I2454" s="1" t="s">
        <v>49</v>
      </c>
      <c r="J2454" s="1" t="s">
        <v>1993</v>
      </c>
      <c r="K2454" s="1">
        <v>2</v>
      </c>
      <c r="L2454" s="1"/>
      <c r="M2454" s="1"/>
      <c r="N2454" s="1">
        <v>3509</v>
      </c>
      <c r="O2454" s="1">
        <v>50</v>
      </c>
      <c r="P2454" s="2">
        <v>45660</v>
      </c>
      <c r="Q2454" s="1"/>
    </row>
    <row r="2455" spans="1:17" x14ac:dyDescent="0.35">
      <c r="A2455" s="1" t="s">
        <v>2541</v>
      </c>
      <c r="B2455" s="1" t="s">
        <v>20</v>
      </c>
      <c r="C2455" s="1" t="s">
        <v>21</v>
      </c>
      <c r="D2455" s="1" t="s">
        <v>22</v>
      </c>
      <c r="E2455" s="1" t="s">
        <v>84</v>
      </c>
      <c r="F2455" s="1" t="s">
        <v>241</v>
      </c>
      <c r="G2455" s="1" t="s">
        <v>25</v>
      </c>
      <c r="H2455" s="2">
        <v>45398</v>
      </c>
      <c r="I2455" s="1" t="s">
        <v>66</v>
      </c>
      <c r="J2455" s="1" t="s">
        <v>1993</v>
      </c>
      <c r="K2455" s="1">
        <v>2</v>
      </c>
      <c r="L2455" s="1"/>
      <c r="M2455" s="1"/>
      <c r="N2455" s="1">
        <v>15613</v>
      </c>
      <c r="O2455" s="1">
        <v>20</v>
      </c>
      <c r="P2455" s="2">
        <v>45733</v>
      </c>
      <c r="Q2455" s="1"/>
    </row>
    <row r="2456" spans="1:17" x14ac:dyDescent="0.35">
      <c r="A2456" s="1" t="s">
        <v>2542</v>
      </c>
      <c r="B2456" s="1" t="s">
        <v>78</v>
      </c>
      <c r="C2456" s="1" t="s">
        <v>79</v>
      </c>
      <c r="D2456" s="1" t="s">
        <v>80</v>
      </c>
      <c r="E2456" s="1" t="s">
        <v>76</v>
      </c>
      <c r="F2456" s="1" t="s">
        <v>241</v>
      </c>
      <c r="G2456" s="1" t="s">
        <v>33</v>
      </c>
      <c r="H2456" s="2">
        <v>45360</v>
      </c>
      <c r="I2456" s="1" t="s">
        <v>26</v>
      </c>
      <c r="J2456" s="1" t="s">
        <v>1993</v>
      </c>
      <c r="K2456" s="1">
        <v>2</v>
      </c>
      <c r="L2456" s="1"/>
      <c r="M2456" s="1"/>
      <c r="N2456" s="1">
        <v>17391</v>
      </c>
      <c r="O2456" s="1">
        <v>50</v>
      </c>
      <c r="P2456" s="2">
        <v>45408</v>
      </c>
      <c r="Q2456" s="1"/>
    </row>
    <row r="2457" spans="1:17" x14ac:dyDescent="0.35">
      <c r="A2457" s="1" t="s">
        <v>2543</v>
      </c>
      <c r="B2457" s="1" t="s">
        <v>61</v>
      </c>
      <c r="C2457" s="1" t="s">
        <v>62</v>
      </c>
      <c r="D2457" s="1" t="s">
        <v>63</v>
      </c>
      <c r="E2457" s="1" t="s">
        <v>54</v>
      </c>
      <c r="F2457" s="1" t="s">
        <v>241</v>
      </c>
      <c r="G2457" s="1" t="s">
        <v>39</v>
      </c>
      <c r="H2457" s="2">
        <v>45382</v>
      </c>
      <c r="I2457" s="1" t="s">
        <v>49</v>
      </c>
      <c r="J2457" s="1" t="s">
        <v>1993</v>
      </c>
      <c r="K2457" s="1">
        <v>2</v>
      </c>
      <c r="L2457" s="1"/>
      <c r="M2457" s="1"/>
      <c r="N2457" s="1">
        <v>8728</v>
      </c>
      <c r="O2457" s="1">
        <v>50</v>
      </c>
      <c r="P2457" s="2">
        <v>45632</v>
      </c>
      <c r="Q2457" s="1"/>
    </row>
    <row r="2458" spans="1:17" x14ac:dyDescent="0.35">
      <c r="A2458" s="1" t="s">
        <v>2544</v>
      </c>
      <c r="B2458" s="1" t="s">
        <v>29</v>
      </c>
      <c r="C2458" s="1" t="s">
        <v>30</v>
      </c>
      <c r="D2458" s="1" t="s">
        <v>31</v>
      </c>
      <c r="E2458" s="1" t="s">
        <v>47</v>
      </c>
      <c r="F2458" s="1" t="s">
        <v>241</v>
      </c>
      <c r="G2458" s="1" t="s">
        <v>48</v>
      </c>
      <c r="H2458" s="2">
        <v>45361</v>
      </c>
      <c r="I2458" s="1" t="s">
        <v>26</v>
      </c>
      <c r="J2458" s="1" t="s">
        <v>1993</v>
      </c>
      <c r="K2458" s="1">
        <v>2</v>
      </c>
      <c r="L2458" s="1"/>
      <c r="M2458" s="1"/>
      <c r="N2458" s="1">
        <v>19944</v>
      </c>
      <c r="O2458" s="1">
        <v>30</v>
      </c>
      <c r="P2458" s="2">
        <v>45594</v>
      </c>
      <c r="Q2458" s="1"/>
    </row>
    <row r="2459" spans="1:17" x14ac:dyDescent="0.35">
      <c r="A2459" s="1" t="s">
        <v>2545</v>
      </c>
      <c r="B2459" s="1" t="s">
        <v>41</v>
      </c>
      <c r="C2459" s="1" t="s">
        <v>42</v>
      </c>
      <c r="D2459" s="1" t="s">
        <v>43</v>
      </c>
      <c r="E2459" s="1" t="s">
        <v>47</v>
      </c>
      <c r="F2459" s="1" t="s">
        <v>241</v>
      </c>
      <c r="G2459" s="1" t="s">
        <v>25</v>
      </c>
      <c r="H2459" s="2">
        <v>45296</v>
      </c>
      <c r="I2459" s="1" t="s">
        <v>66</v>
      </c>
      <c r="J2459" s="1" t="s">
        <v>1993</v>
      </c>
      <c r="K2459" s="1">
        <v>2</v>
      </c>
      <c r="L2459" s="1"/>
      <c r="M2459" s="1"/>
      <c r="N2459" s="1">
        <v>16407</v>
      </c>
      <c r="O2459" s="1">
        <v>20</v>
      </c>
      <c r="P2459" s="2">
        <v>45511</v>
      </c>
      <c r="Q2459" s="1"/>
    </row>
    <row r="2460" spans="1:17" x14ac:dyDescent="0.35">
      <c r="A2460" s="1" t="s">
        <v>2546</v>
      </c>
      <c r="B2460" s="1" t="s">
        <v>35</v>
      </c>
      <c r="C2460" s="1" t="s">
        <v>36</v>
      </c>
      <c r="D2460" s="1" t="s">
        <v>37</v>
      </c>
      <c r="E2460" s="1" t="s">
        <v>23</v>
      </c>
      <c r="F2460" s="1" t="s">
        <v>241</v>
      </c>
      <c r="G2460" s="1" t="s">
        <v>48</v>
      </c>
      <c r="H2460" s="2">
        <v>45396</v>
      </c>
      <c r="I2460" s="1" t="s">
        <v>49</v>
      </c>
      <c r="J2460" s="1" t="s">
        <v>1993</v>
      </c>
      <c r="K2460" s="1">
        <v>2</v>
      </c>
      <c r="L2460" s="1"/>
      <c r="M2460" s="1"/>
      <c r="N2460" s="1">
        <v>9178</v>
      </c>
      <c r="O2460" s="1">
        <v>30</v>
      </c>
      <c r="P2460" s="2">
        <v>45581</v>
      </c>
      <c r="Q2460" s="1"/>
    </row>
    <row r="2461" spans="1:17" x14ac:dyDescent="0.35">
      <c r="A2461" s="1" t="s">
        <v>2547</v>
      </c>
      <c r="B2461" s="1" t="s">
        <v>41</v>
      </c>
      <c r="C2461" s="1" t="s">
        <v>42</v>
      </c>
      <c r="D2461" s="1" t="s">
        <v>43</v>
      </c>
      <c r="E2461" s="1" t="s">
        <v>47</v>
      </c>
      <c r="F2461" s="1" t="s">
        <v>241</v>
      </c>
      <c r="G2461" s="1" t="s">
        <v>39</v>
      </c>
      <c r="H2461" s="2">
        <v>45424</v>
      </c>
      <c r="I2461" s="1" t="s">
        <v>49</v>
      </c>
      <c r="J2461" s="1" t="s">
        <v>1993</v>
      </c>
      <c r="K2461" s="1">
        <v>2</v>
      </c>
      <c r="L2461" s="1"/>
      <c r="M2461" s="1"/>
      <c r="N2461" s="1">
        <v>18690</v>
      </c>
      <c r="O2461" s="1">
        <v>20</v>
      </c>
      <c r="P2461" s="2">
        <v>45617</v>
      </c>
      <c r="Q2461" s="1"/>
    </row>
    <row r="2462" spans="1:17" x14ac:dyDescent="0.35">
      <c r="A2462" s="1" t="s">
        <v>2548</v>
      </c>
      <c r="B2462" s="1" t="s">
        <v>61</v>
      </c>
      <c r="C2462" s="1" t="s">
        <v>62</v>
      </c>
      <c r="D2462" s="1" t="s">
        <v>63</v>
      </c>
      <c r="E2462" s="1" t="s">
        <v>124</v>
      </c>
      <c r="F2462" s="1" t="s">
        <v>241</v>
      </c>
      <c r="G2462" s="1" t="s">
        <v>59</v>
      </c>
      <c r="H2462" s="2">
        <v>45438</v>
      </c>
      <c r="I2462" s="1" t="s">
        <v>26</v>
      </c>
      <c r="J2462" s="1" t="s">
        <v>1993</v>
      </c>
      <c r="K2462" s="1">
        <v>2</v>
      </c>
      <c r="L2462" s="1"/>
      <c r="M2462" s="1"/>
      <c r="N2462" s="1">
        <v>11651</v>
      </c>
      <c r="O2462" s="1">
        <v>10</v>
      </c>
      <c r="P2462" s="2">
        <v>45740</v>
      </c>
      <c r="Q2462" s="1"/>
    </row>
    <row r="2463" spans="1:17" x14ac:dyDescent="0.35">
      <c r="A2463" s="1" t="s">
        <v>2549</v>
      </c>
      <c r="B2463" s="1" t="s">
        <v>41</v>
      </c>
      <c r="C2463" s="1" t="s">
        <v>42</v>
      </c>
      <c r="D2463" s="1" t="s">
        <v>43</v>
      </c>
      <c r="E2463" s="1" t="s">
        <v>23</v>
      </c>
      <c r="F2463" s="1" t="s">
        <v>248</v>
      </c>
      <c r="G2463" s="1" t="s">
        <v>74</v>
      </c>
      <c r="H2463" s="2">
        <v>45355</v>
      </c>
      <c r="I2463" s="1" t="s">
        <v>26</v>
      </c>
      <c r="J2463" s="1" t="s">
        <v>1993</v>
      </c>
      <c r="K2463" s="1">
        <v>2</v>
      </c>
      <c r="L2463" s="1"/>
      <c r="M2463" s="1"/>
      <c r="N2463" s="1">
        <v>18590</v>
      </c>
      <c r="O2463" s="1">
        <v>100</v>
      </c>
      <c r="P2463" s="2">
        <v>45448</v>
      </c>
      <c r="Q2463" s="1"/>
    </row>
    <row r="2464" spans="1:17" x14ac:dyDescent="0.35">
      <c r="A2464" s="1" t="s">
        <v>2550</v>
      </c>
      <c r="B2464" s="1" t="s">
        <v>41</v>
      </c>
      <c r="C2464" s="1" t="s">
        <v>42</v>
      </c>
      <c r="D2464" s="1" t="s">
        <v>43</v>
      </c>
      <c r="E2464" s="1" t="s">
        <v>120</v>
      </c>
      <c r="F2464" s="1" t="s">
        <v>248</v>
      </c>
      <c r="G2464" s="1" t="s">
        <v>25</v>
      </c>
      <c r="H2464" s="2">
        <v>45311</v>
      </c>
      <c r="I2464" s="1" t="s">
        <v>26</v>
      </c>
      <c r="J2464" s="1" t="s">
        <v>1993</v>
      </c>
      <c r="K2464" s="1">
        <v>2</v>
      </c>
      <c r="L2464" s="1"/>
      <c r="M2464" s="1"/>
      <c r="N2464" s="1">
        <v>3572</v>
      </c>
      <c r="O2464" s="1">
        <v>20</v>
      </c>
      <c r="P2464" s="2">
        <v>45573</v>
      </c>
      <c r="Q2464" s="1"/>
    </row>
    <row r="2465" spans="1:17" x14ac:dyDescent="0.35">
      <c r="A2465" s="1" t="s">
        <v>2551</v>
      </c>
      <c r="B2465" s="1" t="s">
        <v>51</v>
      </c>
      <c r="C2465" s="1" t="s">
        <v>52</v>
      </c>
      <c r="D2465" s="1" t="s">
        <v>53</v>
      </c>
      <c r="E2465" s="1" t="s">
        <v>47</v>
      </c>
      <c r="F2465" s="1" t="s">
        <v>248</v>
      </c>
      <c r="G2465" s="1" t="s">
        <v>33</v>
      </c>
      <c r="H2465" s="2">
        <v>45436</v>
      </c>
      <c r="I2465" s="1" t="s">
        <v>66</v>
      </c>
      <c r="J2465" s="1" t="s">
        <v>1993</v>
      </c>
      <c r="K2465" s="1">
        <v>2</v>
      </c>
      <c r="L2465" s="1"/>
      <c r="M2465" s="1"/>
      <c r="N2465" s="1">
        <v>18831</v>
      </c>
      <c r="O2465" s="1">
        <v>30</v>
      </c>
      <c r="P2465" s="2">
        <v>45587</v>
      </c>
      <c r="Q2465" s="1"/>
    </row>
    <row r="2466" spans="1:17" x14ac:dyDescent="0.35">
      <c r="A2466" s="1" t="s">
        <v>2552</v>
      </c>
      <c r="B2466" s="1" t="s">
        <v>51</v>
      </c>
      <c r="C2466" s="1" t="s">
        <v>52</v>
      </c>
      <c r="D2466" s="1" t="s">
        <v>53</v>
      </c>
      <c r="E2466" s="1" t="s">
        <v>103</v>
      </c>
      <c r="F2466" s="1" t="s">
        <v>248</v>
      </c>
      <c r="G2466" s="1" t="s">
        <v>59</v>
      </c>
      <c r="H2466" s="2">
        <v>45309</v>
      </c>
      <c r="I2466" s="1" t="s">
        <v>66</v>
      </c>
      <c r="J2466" s="1" t="s">
        <v>1993</v>
      </c>
      <c r="K2466" s="1">
        <v>2</v>
      </c>
      <c r="L2466" s="1"/>
      <c r="M2466" s="1"/>
      <c r="N2466" s="1">
        <v>11323</v>
      </c>
      <c r="O2466" s="1">
        <v>60</v>
      </c>
      <c r="P2466" s="2">
        <v>45430</v>
      </c>
      <c r="Q2466" s="1"/>
    </row>
    <row r="2467" spans="1:17" x14ac:dyDescent="0.35">
      <c r="A2467" s="1" t="s">
        <v>2553</v>
      </c>
      <c r="B2467" s="1" t="s">
        <v>29</v>
      </c>
      <c r="C2467" s="1" t="s">
        <v>30</v>
      </c>
      <c r="D2467" s="1" t="s">
        <v>31</v>
      </c>
      <c r="E2467" s="1" t="s">
        <v>47</v>
      </c>
      <c r="F2467" s="1" t="s">
        <v>248</v>
      </c>
      <c r="G2467" s="1" t="s">
        <v>59</v>
      </c>
      <c r="H2467" s="2">
        <v>45435</v>
      </c>
      <c r="I2467" s="1" t="s">
        <v>66</v>
      </c>
      <c r="J2467" s="1" t="s">
        <v>1993</v>
      </c>
      <c r="K2467" s="1">
        <v>2</v>
      </c>
      <c r="L2467" s="1"/>
      <c r="M2467" s="1"/>
      <c r="N2467" s="1">
        <v>6239</v>
      </c>
      <c r="O2467" s="1">
        <v>100</v>
      </c>
      <c r="P2467" s="2">
        <v>45774</v>
      </c>
      <c r="Q2467" s="1"/>
    </row>
    <row r="2468" spans="1:17" x14ac:dyDescent="0.35">
      <c r="A2468" s="1" t="s">
        <v>2554</v>
      </c>
      <c r="B2468" s="1" t="s">
        <v>78</v>
      </c>
      <c r="C2468" s="1" t="s">
        <v>79</v>
      </c>
      <c r="D2468" s="1" t="s">
        <v>80</v>
      </c>
      <c r="E2468" s="1" t="s">
        <v>38</v>
      </c>
      <c r="F2468" s="1" t="s">
        <v>248</v>
      </c>
      <c r="G2468" s="1" t="s">
        <v>33</v>
      </c>
      <c r="H2468" s="2">
        <v>45374</v>
      </c>
      <c r="I2468" s="1" t="s">
        <v>49</v>
      </c>
      <c r="J2468" s="1" t="s">
        <v>1993</v>
      </c>
      <c r="K2468" s="1">
        <v>2</v>
      </c>
      <c r="L2468" s="1"/>
      <c r="M2468" s="1"/>
      <c r="N2468" s="1">
        <v>4196</v>
      </c>
      <c r="O2468" s="1">
        <v>10</v>
      </c>
      <c r="P2468" s="2">
        <v>45679</v>
      </c>
      <c r="Q2468" s="1"/>
    </row>
    <row r="2469" spans="1:17" x14ac:dyDescent="0.35">
      <c r="A2469" s="1" t="s">
        <v>2555</v>
      </c>
      <c r="B2469" s="1" t="s">
        <v>20</v>
      </c>
      <c r="C2469" s="1" t="s">
        <v>21</v>
      </c>
      <c r="D2469" s="1" t="s">
        <v>22</v>
      </c>
      <c r="E2469" s="1" t="s">
        <v>103</v>
      </c>
      <c r="F2469" s="1" t="s">
        <v>248</v>
      </c>
      <c r="G2469" s="1" t="s">
        <v>59</v>
      </c>
      <c r="H2469" s="2">
        <v>45418</v>
      </c>
      <c r="I2469" s="1" t="s">
        <v>49</v>
      </c>
      <c r="J2469" s="1" t="s">
        <v>1993</v>
      </c>
      <c r="K2469" s="1">
        <v>2</v>
      </c>
      <c r="L2469" s="1"/>
      <c r="M2469" s="1"/>
      <c r="N2469" s="1">
        <v>4265</v>
      </c>
      <c r="O2469" s="1">
        <v>40</v>
      </c>
      <c r="P2469" s="2">
        <v>45740</v>
      </c>
      <c r="Q2469" s="1"/>
    </row>
    <row r="2470" spans="1:17" x14ac:dyDescent="0.35">
      <c r="A2470" s="1" t="s">
        <v>2556</v>
      </c>
      <c r="B2470" s="1" t="s">
        <v>20</v>
      </c>
      <c r="C2470" s="1" t="s">
        <v>21</v>
      </c>
      <c r="D2470" s="1" t="s">
        <v>22</v>
      </c>
      <c r="E2470" s="1" t="s">
        <v>103</v>
      </c>
      <c r="F2470" s="1" t="s">
        <v>248</v>
      </c>
      <c r="G2470" s="1" t="s">
        <v>33</v>
      </c>
      <c r="H2470" s="2">
        <v>45330</v>
      </c>
      <c r="I2470" s="1" t="s">
        <v>49</v>
      </c>
      <c r="J2470" s="1" t="s">
        <v>1993</v>
      </c>
      <c r="K2470" s="1">
        <v>2</v>
      </c>
      <c r="L2470" s="1"/>
      <c r="M2470" s="1"/>
      <c r="N2470" s="1">
        <v>19873</v>
      </c>
      <c r="O2470" s="1">
        <v>30</v>
      </c>
      <c r="P2470" s="2">
        <v>45657</v>
      </c>
      <c r="Q2470" s="1"/>
    </row>
    <row r="2471" spans="1:17" x14ac:dyDescent="0.35">
      <c r="A2471" s="1" t="s">
        <v>2557</v>
      </c>
      <c r="B2471" s="1" t="s">
        <v>35</v>
      </c>
      <c r="C2471" s="1" t="s">
        <v>36</v>
      </c>
      <c r="D2471" s="1" t="s">
        <v>37</v>
      </c>
      <c r="E2471" s="1" t="s">
        <v>103</v>
      </c>
      <c r="F2471" s="1" t="s">
        <v>248</v>
      </c>
      <c r="G2471" s="1" t="s">
        <v>59</v>
      </c>
      <c r="H2471" s="2">
        <v>45360</v>
      </c>
      <c r="I2471" s="1" t="s">
        <v>66</v>
      </c>
      <c r="J2471" s="1" t="s">
        <v>1993</v>
      </c>
      <c r="K2471" s="1">
        <v>2</v>
      </c>
      <c r="L2471" s="1"/>
      <c r="M2471" s="1"/>
      <c r="N2471" s="1">
        <v>13179</v>
      </c>
      <c r="O2471" s="1">
        <v>90</v>
      </c>
      <c r="P2471" s="2">
        <v>45478</v>
      </c>
      <c r="Q2471" s="1"/>
    </row>
    <row r="2472" spans="1:17" x14ac:dyDescent="0.35">
      <c r="A2472" s="1" t="s">
        <v>2558</v>
      </c>
      <c r="B2472" s="1" t="s">
        <v>56</v>
      </c>
      <c r="C2472" s="1" t="s">
        <v>57</v>
      </c>
      <c r="D2472" s="1" t="s">
        <v>58</v>
      </c>
      <c r="E2472" s="1" t="s">
        <v>76</v>
      </c>
      <c r="F2472" s="1" t="s">
        <v>248</v>
      </c>
      <c r="G2472" s="1" t="s">
        <v>39</v>
      </c>
      <c r="H2472" s="2">
        <v>45369</v>
      </c>
      <c r="I2472" s="1" t="s">
        <v>49</v>
      </c>
      <c r="J2472" s="1" t="s">
        <v>1993</v>
      </c>
      <c r="K2472" s="1">
        <v>2</v>
      </c>
      <c r="L2472" s="1"/>
      <c r="M2472" s="1"/>
      <c r="N2472" s="1">
        <v>19826</v>
      </c>
      <c r="O2472" s="1">
        <v>30</v>
      </c>
      <c r="P2472" s="2">
        <v>45659</v>
      </c>
      <c r="Q2472" s="1"/>
    </row>
    <row r="2473" spans="1:17" x14ac:dyDescent="0.35">
      <c r="A2473" s="1" t="s">
        <v>2559</v>
      </c>
      <c r="B2473" s="1" t="s">
        <v>35</v>
      </c>
      <c r="C2473" s="1" t="s">
        <v>36</v>
      </c>
      <c r="D2473" s="1" t="s">
        <v>37</v>
      </c>
      <c r="E2473" s="1" t="s">
        <v>44</v>
      </c>
      <c r="F2473" s="1" t="s">
        <v>248</v>
      </c>
      <c r="G2473" s="1" t="s">
        <v>25</v>
      </c>
      <c r="H2473" s="2">
        <v>45298</v>
      </c>
      <c r="I2473" s="1" t="s">
        <v>49</v>
      </c>
      <c r="J2473" s="1" t="s">
        <v>1993</v>
      </c>
      <c r="K2473" s="1">
        <v>2</v>
      </c>
      <c r="L2473" s="1"/>
      <c r="M2473" s="1"/>
      <c r="N2473" s="1">
        <v>13457</v>
      </c>
      <c r="O2473" s="1">
        <v>20</v>
      </c>
      <c r="P2473" s="2">
        <v>45468</v>
      </c>
      <c r="Q2473" s="1"/>
    </row>
    <row r="2474" spans="1:17" x14ac:dyDescent="0.35">
      <c r="A2474" s="1" t="s">
        <v>2560</v>
      </c>
      <c r="B2474" s="1" t="s">
        <v>51</v>
      </c>
      <c r="C2474" s="1" t="s">
        <v>52</v>
      </c>
      <c r="D2474" s="1" t="s">
        <v>53</v>
      </c>
      <c r="E2474" s="1" t="s">
        <v>84</v>
      </c>
      <c r="F2474" s="1" t="s">
        <v>24</v>
      </c>
      <c r="G2474" s="1" t="s">
        <v>59</v>
      </c>
      <c r="H2474" s="2">
        <v>45433</v>
      </c>
      <c r="I2474" s="1" t="s">
        <v>26</v>
      </c>
      <c r="J2474" s="1" t="s">
        <v>2561</v>
      </c>
      <c r="K2474" s="1">
        <v>4</v>
      </c>
      <c r="L2474" s="1"/>
      <c r="M2474" s="1"/>
      <c r="N2474" s="1">
        <v>388</v>
      </c>
      <c r="O2474" s="1">
        <v>20</v>
      </c>
      <c r="P2474" s="2">
        <v>45764</v>
      </c>
      <c r="Q2474" s="1"/>
    </row>
    <row r="2475" spans="1:17" x14ac:dyDescent="0.35">
      <c r="A2475" s="1" t="s">
        <v>2562</v>
      </c>
      <c r="B2475" s="1" t="s">
        <v>61</v>
      </c>
      <c r="C2475" s="1" t="s">
        <v>62</v>
      </c>
      <c r="D2475" s="1" t="s">
        <v>63</v>
      </c>
      <c r="E2475" s="1" t="s">
        <v>47</v>
      </c>
      <c r="F2475" s="1" t="s">
        <v>24</v>
      </c>
      <c r="G2475" s="1" t="s">
        <v>48</v>
      </c>
      <c r="H2475" s="2">
        <v>45363</v>
      </c>
      <c r="I2475" s="1" t="s">
        <v>26</v>
      </c>
      <c r="J2475" s="1" t="s">
        <v>2561</v>
      </c>
      <c r="K2475" s="1">
        <v>4</v>
      </c>
      <c r="L2475" s="1"/>
      <c r="M2475" s="1"/>
      <c r="N2475" s="1">
        <v>826</v>
      </c>
      <c r="O2475" s="1">
        <v>50</v>
      </c>
      <c r="P2475" s="2">
        <v>45547</v>
      </c>
      <c r="Q2475" s="1"/>
    </row>
    <row r="2476" spans="1:17" x14ac:dyDescent="0.35">
      <c r="A2476" s="1" t="s">
        <v>2563</v>
      </c>
      <c r="B2476" s="1" t="s">
        <v>41</v>
      </c>
      <c r="C2476" s="1" t="s">
        <v>42</v>
      </c>
      <c r="D2476" s="1" t="s">
        <v>43</v>
      </c>
      <c r="E2476" s="1" t="s">
        <v>23</v>
      </c>
      <c r="F2476" s="1" t="s">
        <v>24</v>
      </c>
      <c r="G2476" s="1" t="s">
        <v>39</v>
      </c>
      <c r="H2476" s="2">
        <v>45427</v>
      </c>
      <c r="I2476" s="1" t="s">
        <v>26</v>
      </c>
      <c r="J2476" s="1" t="s">
        <v>2561</v>
      </c>
      <c r="K2476" s="1">
        <v>4</v>
      </c>
      <c r="L2476" s="1"/>
      <c r="M2476" s="1"/>
      <c r="N2476" s="1">
        <v>465</v>
      </c>
      <c r="O2476" s="1">
        <v>100</v>
      </c>
      <c r="P2476" s="2">
        <v>45603</v>
      </c>
      <c r="Q2476" s="1"/>
    </row>
    <row r="2477" spans="1:17" x14ac:dyDescent="0.35">
      <c r="A2477" s="1" t="s">
        <v>2564</v>
      </c>
      <c r="B2477" s="1" t="s">
        <v>56</v>
      </c>
      <c r="C2477" s="1" t="s">
        <v>57</v>
      </c>
      <c r="D2477" s="1" t="s">
        <v>58</v>
      </c>
      <c r="E2477" s="1" t="s">
        <v>47</v>
      </c>
      <c r="F2477" s="1" t="s">
        <v>24</v>
      </c>
      <c r="G2477" s="1" t="s">
        <v>87</v>
      </c>
      <c r="H2477" s="2">
        <v>45341</v>
      </c>
      <c r="I2477" s="1" t="s">
        <v>26</v>
      </c>
      <c r="J2477" s="1" t="s">
        <v>2561</v>
      </c>
      <c r="K2477" s="1">
        <v>4</v>
      </c>
      <c r="L2477" s="1"/>
      <c r="M2477" s="1"/>
      <c r="N2477" s="1">
        <v>1869</v>
      </c>
      <c r="O2477" s="1">
        <v>30</v>
      </c>
      <c r="P2477" s="2">
        <v>45617</v>
      </c>
      <c r="Q2477" s="1"/>
    </row>
    <row r="2478" spans="1:17" x14ac:dyDescent="0.35">
      <c r="A2478" s="1" t="s">
        <v>2565</v>
      </c>
      <c r="B2478" s="1" t="s">
        <v>71</v>
      </c>
      <c r="C2478" s="1" t="s">
        <v>72</v>
      </c>
      <c r="D2478" s="1" t="s">
        <v>73</v>
      </c>
      <c r="E2478" s="1" t="s">
        <v>68</v>
      </c>
      <c r="F2478" s="1" t="s">
        <v>24</v>
      </c>
      <c r="G2478" s="1" t="s">
        <v>48</v>
      </c>
      <c r="H2478" s="2">
        <v>45299</v>
      </c>
      <c r="I2478" s="1" t="s">
        <v>66</v>
      </c>
      <c r="J2478" s="1" t="s">
        <v>2561</v>
      </c>
      <c r="K2478" s="1">
        <v>4</v>
      </c>
      <c r="L2478" s="1"/>
      <c r="M2478" s="1"/>
      <c r="N2478" s="1">
        <v>1673</v>
      </c>
      <c r="O2478" s="1">
        <v>40</v>
      </c>
      <c r="P2478" s="2">
        <v>45463</v>
      </c>
      <c r="Q2478" s="1"/>
    </row>
    <row r="2479" spans="1:17" x14ac:dyDescent="0.35">
      <c r="A2479" s="1" t="s">
        <v>2566</v>
      </c>
      <c r="B2479" s="1" t="s">
        <v>35</v>
      </c>
      <c r="C2479" s="1" t="s">
        <v>36</v>
      </c>
      <c r="D2479" s="1" t="s">
        <v>37</v>
      </c>
      <c r="E2479" s="1" t="s">
        <v>44</v>
      </c>
      <c r="F2479" s="1" t="s">
        <v>24</v>
      </c>
      <c r="G2479" s="1" t="s">
        <v>39</v>
      </c>
      <c r="H2479" s="2">
        <v>45321</v>
      </c>
      <c r="I2479" s="1" t="s">
        <v>66</v>
      </c>
      <c r="J2479" s="1" t="s">
        <v>2561</v>
      </c>
      <c r="K2479" s="1">
        <v>4</v>
      </c>
      <c r="L2479" s="1"/>
      <c r="M2479" s="1"/>
      <c r="N2479" s="1">
        <v>1064</v>
      </c>
      <c r="O2479" s="1">
        <v>90</v>
      </c>
      <c r="P2479" s="2">
        <v>45342</v>
      </c>
      <c r="Q2479" s="1"/>
    </row>
    <row r="2480" spans="1:17" x14ac:dyDescent="0.35">
      <c r="A2480" s="1" t="s">
        <v>2567</v>
      </c>
      <c r="B2480" s="1" t="s">
        <v>56</v>
      </c>
      <c r="C2480" s="1" t="s">
        <v>57</v>
      </c>
      <c r="D2480" s="1" t="s">
        <v>58</v>
      </c>
      <c r="E2480" s="1" t="s">
        <v>32</v>
      </c>
      <c r="F2480" s="1" t="s">
        <v>24</v>
      </c>
      <c r="G2480" s="1" t="s">
        <v>48</v>
      </c>
      <c r="H2480" s="2">
        <v>45414</v>
      </c>
      <c r="I2480" s="1" t="s">
        <v>26</v>
      </c>
      <c r="J2480" s="1" t="s">
        <v>2561</v>
      </c>
      <c r="K2480" s="1">
        <v>4</v>
      </c>
      <c r="L2480" s="1"/>
      <c r="M2480" s="1"/>
      <c r="N2480" s="1">
        <v>697</v>
      </c>
      <c r="O2480" s="1">
        <v>30</v>
      </c>
      <c r="P2480" s="2">
        <v>45580</v>
      </c>
      <c r="Q2480" s="1"/>
    </row>
    <row r="2481" spans="1:17" x14ac:dyDescent="0.35">
      <c r="A2481" s="1" t="s">
        <v>2568</v>
      </c>
      <c r="B2481" s="1" t="s">
        <v>29</v>
      </c>
      <c r="C2481" s="1" t="s">
        <v>30</v>
      </c>
      <c r="D2481" s="1" t="s">
        <v>31</v>
      </c>
      <c r="E2481" s="1" t="s">
        <v>23</v>
      </c>
      <c r="F2481" s="1" t="s">
        <v>24</v>
      </c>
      <c r="G2481" s="1" t="s">
        <v>59</v>
      </c>
      <c r="H2481" s="2">
        <v>45300</v>
      </c>
      <c r="I2481" s="1" t="s">
        <v>26</v>
      </c>
      <c r="J2481" s="1" t="s">
        <v>2561</v>
      </c>
      <c r="K2481" s="1">
        <v>4</v>
      </c>
      <c r="L2481" s="1"/>
      <c r="M2481" s="1"/>
      <c r="N2481" s="1">
        <v>1099</v>
      </c>
      <c r="O2481" s="1">
        <v>50</v>
      </c>
      <c r="P2481" s="2">
        <v>45321</v>
      </c>
      <c r="Q2481" s="1"/>
    </row>
    <row r="2482" spans="1:17" x14ac:dyDescent="0.35">
      <c r="A2482" s="1" t="s">
        <v>2569</v>
      </c>
      <c r="B2482" s="1" t="s">
        <v>56</v>
      </c>
      <c r="C2482" s="1" t="s">
        <v>57</v>
      </c>
      <c r="D2482" s="1" t="s">
        <v>58</v>
      </c>
      <c r="E2482" s="1" t="s">
        <v>103</v>
      </c>
      <c r="F2482" s="1" t="s">
        <v>24</v>
      </c>
      <c r="G2482" s="1" t="s">
        <v>87</v>
      </c>
      <c r="H2482" s="2">
        <v>45334</v>
      </c>
      <c r="I2482" s="1" t="s">
        <v>49</v>
      </c>
      <c r="J2482" s="1" t="s">
        <v>2561</v>
      </c>
      <c r="K2482" s="1">
        <v>4</v>
      </c>
      <c r="L2482" s="1"/>
      <c r="M2482" s="1"/>
      <c r="N2482" s="1">
        <v>1422</v>
      </c>
      <c r="O2482" s="1">
        <v>30</v>
      </c>
      <c r="P2482" s="2">
        <v>45673</v>
      </c>
      <c r="Q2482" s="1"/>
    </row>
    <row r="2483" spans="1:17" x14ac:dyDescent="0.35">
      <c r="A2483" s="1" t="s">
        <v>2570</v>
      </c>
      <c r="B2483" s="1" t="s">
        <v>29</v>
      </c>
      <c r="C2483" s="1" t="s">
        <v>30</v>
      </c>
      <c r="D2483" s="1" t="s">
        <v>31</v>
      </c>
      <c r="E2483" s="1" t="s">
        <v>38</v>
      </c>
      <c r="F2483" s="1" t="s">
        <v>24</v>
      </c>
      <c r="G2483" s="1" t="s">
        <v>25</v>
      </c>
      <c r="H2483" s="2">
        <v>45421</v>
      </c>
      <c r="I2483" s="1" t="s">
        <v>49</v>
      </c>
      <c r="J2483" s="1" t="s">
        <v>2561</v>
      </c>
      <c r="K2483" s="1">
        <v>4</v>
      </c>
      <c r="L2483" s="1"/>
      <c r="M2483" s="1"/>
      <c r="N2483" s="1">
        <v>840</v>
      </c>
      <c r="O2483" s="1">
        <v>50</v>
      </c>
      <c r="P2483" s="2">
        <v>45520</v>
      </c>
      <c r="Q2483" s="1"/>
    </row>
    <row r="2484" spans="1:17" x14ac:dyDescent="0.35">
      <c r="A2484" s="1" t="s">
        <v>2571</v>
      </c>
      <c r="B2484" s="1" t="s">
        <v>35</v>
      </c>
      <c r="C2484" s="1" t="s">
        <v>36</v>
      </c>
      <c r="D2484" s="1" t="s">
        <v>37</v>
      </c>
      <c r="E2484" s="1" t="s">
        <v>38</v>
      </c>
      <c r="F2484" s="1" t="s">
        <v>24</v>
      </c>
      <c r="G2484" s="1" t="s">
        <v>48</v>
      </c>
      <c r="H2484" s="2">
        <v>45372</v>
      </c>
      <c r="I2484" s="1" t="s">
        <v>66</v>
      </c>
      <c r="J2484" s="1" t="s">
        <v>2561</v>
      </c>
      <c r="K2484" s="1">
        <v>4</v>
      </c>
      <c r="L2484" s="1"/>
      <c r="M2484" s="1"/>
      <c r="N2484" s="1">
        <v>1058</v>
      </c>
      <c r="O2484" s="1">
        <v>40</v>
      </c>
      <c r="P2484" s="2">
        <v>45470</v>
      </c>
      <c r="Q2484" s="1"/>
    </row>
    <row r="2485" spans="1:17" x14ac:dyDescent="0.35">
      <c r="A2485" s="1" t="s">
        <v>2572</v>
      </c>
      <c r="B2485" s="1" t="s">
        <v>51</v>
      </c>
      <c r="C2485" s="1" t="s">
        <v>52</v>
      </c>
      <c r="D2485" s="1" t="s">
        <v>53</v>
      </c>
      <c r="E2485" s="1" t="s">
        <v>68</v>
      </c>
      <c r="F2485" s="1" t="s">
        <v>24</v>
      </c>
      <c r="G2485" s="1" t="s">
        <v>74</v>
      </c>
      <c r="H2485" s="2">
        <v>45297</v>
      </c>
      <c r="I2485" s="1" t="s">
        <v>66</v>
      </c>
      <c r="J2485" s="1" t="s">
        <v>2561</v>
      </c>
      <c r="K2485" s="1">
        <v>4</v>
      </c>
      <c r="L2485" s="1"/>
      <c r="M2485" s="1"/>
      <c r="N2485" s="1">
        <v>1598</v>
      </c>
      <c r="O2485" s="1">
        <v>30</v>
      </c>
      <c r="P2485" s="2">
        <v>45368</v>
      </c>
      <c r="Q2485" s="1"/>
    </row>
    <row r="2486" spans="1:17" x14ac:dyDescent="0.35">
      <c r="A2486" s="1" t="s">
        <v>2573</v>
      </c>
      <c r="B2486" s="1" t="s">
        <v>78</v>
      </c>
      <c r="C2486" s="1" t="s">
        <v>79</v>
      </c>
      <c r="D2486" s="1" t="s">
        <v>80</v>
      </c>
      <c r="E2486" s="1" t="s">
        <v>44</v>
      </c>
      <c r="F2486" s="1" t="s">
        <v>24</v>
      </c>
      <c r="G2486" s="1" t="s">
        <v>59</v>
      </c>
      <c r="H2486" s="2">
        <v>45338</v>
      </c>
      <c r="I2486" s="1" t="s">
        <v>26</v>
      </c>
      <c r="J2486" s="1" t="s">
        <v>2561</v>
      </c>
      <c r="K2486" s="1">
        <v>4</v>
      </c>
      <c r="L2486" s="1"/>
      <c r="M2486" s="1"/>
      <c r="N2486" s="1">
        <v>669</v>
      </c>
      <c r="O2486" s="1">
        <v>20</v>
      </c>
      <c r="P2486" s="2">
        <v>45491</v>
      </c>
      <c r="Q2486" s="1"/>
    </row>
    <row r="2487" spans="1:17" x14ac:dyDescent="0.35">
      <c r="A2487" s="1" t="s">
        <v>2574</v>
      </c>
      <c r="B2487" s="1" t="s">
        <v>41</v>
      </c>
      <c r="C2487" s="1" t="s">
        <v>42</v>
      </c>
      <c r="D2487" s="1" t="s">
        <v>43</v>
      </c>
      <c r="E2487" s="1" t="s">
        <v>124</v>
      </c>
      <c r="F2487" s="1" t="s">
        <v>24</v>
      </c>
      <c r="G2487" s="1" t="s">
        <v>74</v>
      </c>
      <c r="H2487" s="2">
        <v>45337</v>
      </c>
      <c r="I2487" s="1" t="s">
        <v>66</v>
      </c>
      <c r="J2487" s="1" t="s">
        <v>2561</v>
      </c>
      <c r="K2487" s="1">
        <v>4</v>
      </c>
      <c r="L2487" s="1"/>
      <c r="M2487" s="1"/>
      <c r="N2487" s="1">
        <v>1790</v>
      </c>
      <c r="O2487" s="1">
        <v>20</v>
      </c>
      <c r="P2487" s="2">
        <v>45372</v>
      </c>
      <c r="Q2487" s="1"/>
    </row>
    <row r="2488" spans="1:17" x14ac:dyDescent="0.35">
      <c r="A2488" s="1" t="s">
        <v>2575</v>
      </c>
      <c r="B2488" s="1" t="s">
        <v>78</v>
      </c>
      <c r="C2488" s="1" t="s">
        <v>79</v>
      </c>
      <c r="D2488" s="1" t="s">
        <v>80</v>
      </c>
      <c r="E2488" s="1" t="s">
        <v>100</v>
      </c>
      <c r="F2488" s="1" t="s">
        <v>24</v>
      </c>
      <c r="G2488" s="1" t="s">
        <v>39</v>
      </c>
      <c r="H2488" s="2">
        <v>45344</v>
      </c>
      <c r="I2488" s="1" t="s">
        <v>26</v>
      </c>
      <c r="J2488" s="1" t="s">
        <v>2561</v>
      </c>
      <c r="K2488" s="1">
        <v>4</v>
      </c>
      <c r="L2488" s="1"/>
      <c r="M2488" s="1"/>
      <c r="N2488" s="1">
        <v>1472</v>
      </c>
      <c r="O2488" s="1">
        <v>30</v>
      </c>
      <c r="P2488" s="2">
        <v>45585</v>
      </c>
      <c r="Q2488" s="1"/>
    </row>
    <row r="2489" spans="1:17" x14ac:dyDescent="0.35">
      <c r="A2489" s="1" t="s">
        <v>2576</v>
      </c>
      <c r="B2489" s="1" t="s">
        <v>56</v>
      </c>
      <c r="C2489" s="1" t="s">
        <v>57</v>
      </c>
      <c r="D2489" s="1" t="s">
        <v>58</v>
      </c>
      <c r="E2489" s="1" t="s">
        <v>23</v>
      </c>
      <c r="F2489" s="1" t="s">
        <v>24</v>
      </c>
      <c r="G2489" s="1" t="s">
        <v>59</v>
      </c>
      <c r="H2489" s="2">
        <v>45303</v>
      </c>
      <c r="I2489" s="1" t="s">
        <v>26</v>
      </c>
      <c r="J2489" s="1" t="s">
        <v>2561</v>
      </c>
      <c r="K2489" s="1">
        <v>4</v>
      </c>
      <c r="L2489" s="1"/>
      <c r="M2489" s="1"/>
      <c r="N2489" s="1">
        <v>931</v>
      </c>
      <c r="O2489" s="1">
        <v>50</v>
      </c>
      <c r="P2489" s="2">
        <v>45514</v>
      </c>
      <c r="Q2489" s="1"/>
    </row>
    <row r="2490" spans="1:17" x14ac:dyDescent="0.35">
      <c r="A2490" s="1" t="s">
        <v>2577</v>
      </c>
      <c r="B2490" s="1" t="s">
        <v>20</v>
      </c>
      <c r="C2490" s="1" t="s">
        <v>21</v>
      </c>
      <c r="D2490" s="1" t="s">
        <v>22</v>
      </c>
      <c r="E2490" s="1" t="s">
        <v>23</v>
      </c>
      <c r="F2490" s="1" t="s">
        <v>24</v>
      </c>
      <c r="G2490" s="1" t="s">
        <v>59</v>
      </c>
      <c r="H2490" s="2">
        <v>45401</v>
      </c>
      <c r="I2490" s="1" t="s">
        <v>66</v>
      </c>
      <c r="J2490" s="1" t="s">
        <v>2561</v>
      </c>
      <c r="K2490" s="1">
        <v>4</v>
      </c>
      <c r="L2490" s="1"/>
      <c r="M2490" s="1"/>
      <c r="N2490" s="1">
        <v>1715</v>
      </c>
      <c r="O2490" s="1">
        <v>80</v>
      </c>
      <c r="P2490" s="2">
        <v>45440</v>
      </c>
      <c r="Q2490" s="1"/>
    </row>
    <row r="2491" spans="1:17" x14ac:dyDescent="0.35">
      <c r="A2491" s="1" t="s">
        <v>2578</v>
      </c>
      <c r="B2491" s="1" t="s">
        <v>71</v>
      </c>
      <c r="C2491" s="1" t="s">
        <v>72</v>
      </c>
      <c r="D2491" s="1" t="s">
        <v>73</v>
      </c>
      <c r="E2491" s="1" t="s">
        <v>76</v>
      </c>
      <c r="F2491" s="1" t="s">
        <v>24</v>
      </c>
      <c r="G2491" s="1" t="s">
        <v>39</v>
      </c>
      <c r="H2491" s="2">
        <v>45394</v>
      </c>
      <c r="I2491" s="1" t="s">
        <v>49</v>
      </c>
      <c r="J2491" s="1" t="s">
        <v>2561</v>
      </c>
      <c r="K2491" s="1">
        <v>4</v>
      </c>
      <c r="L2491" s="1"/>
      <c r="M2491" s="1"/>
      <c r="N2491" s="1">
        <v>593</v>
      </c>
      <c r="O2491" s="1">
        <v>40</v>
      </c>
      <c r="P2491" s="2">
        <v>45462</v>
      </c>
      <c r="Q2491" s="1"/>
    </row>
    <row r="2492" spans="1:17" x14ac:dyDescent="0.35">
      <c r="A2492" s="1" t="s">
        <v>2579</v>
      </c>
      <c r="B2492" s="1" t="s">
        <v>56</v>
      </c>
      <c r="C2492" s="1" t="s">
        <v>57</v>
      </c>
      <c r="D2492" s="1" t="s">
        <v>58</v>
      </c>
      <c r="E2492" s="1" t="s">
        <v>76</v>
      </c>
      <c r="F2492" s="1" t="s">
        <v>24</v>
      </c>
      <c r="G2492" s="1" t="s">
        <v>59</v>
      </c>
      <c r="H2492" s="2">
        <v>45314</v>
      </c>
      <c r="I2492" s="1" t="s">
        <v>66</v>
      </c>
      <c r="J2492" s="1" t="s">
        <v>2561</v>
      </c>
      <c r="K2492" s="1">
        <v>4</v>
      </c>
      <c r="L2492" s="1"/>
      <c r="M2492" s="1"/>
      <c r="N2492" s="1">
        <v>1956</v>
      </c>
      <c r="O2492" s="1">
        <v>40</v>
      </c>
      <c r="P2492" s="2">
        <v>45648</v>
      </c>
      <c r="Q2492" s="1"/>
    </row>
    <row r="2493" spans="1:17" x14ac:dyDescent="0.35">
      <c r="A2493" s="1" t="s">
        <v>2580</v>
      </c>
      <c r="B2493" s="1" t="s">
        <v>35</v>
      </c>
      <c r="C2493" s="1" t="s">
        <v>36</v>
      </c>
      <c r="D2493" s="1" t="s">
        <v>37</v>
      </c>
      <c r="E2493" s="1" t="s">
        <v>84</v>
      </c>
      <c r="F2493" s="1" t="s">
        <v>24</v>
      </c>
      <c r="G2493" s="1" t="s">
        <v>48</v>
      </c>
      <c r="H2493" s="2">
        <v>45438</v>
      </c>
      <c r="I2493" s="1" t="s">
        <v>49</v>
      </c>
      <c r="J2493" s="1" t="s">
        <v>2561</v>
      </c>
      <c r="K2493" s="1">
        <v>4</v>
      </c>
      <c r="L2493" s="1"/>
      <c r="M2493" s="1"/>
      <c r="N2493" s="1">
        <v>896</v>
      </c>
      <c r="O2493" s="1">
        <v>100</v>
      </c>
      <c r="P2493" s="2">
        <v>45731</v>
      </c>
      <c r="Q2493" s="1"/>
    </row>
    <row r="2494" spans="1:17" x14ac:dyDescent="0.35">
      <c r="A2494" s="1" t="s">
        <v>2581</v>
      </c>
      <c r="B2494" s="1" t="s">
        <v>61</v>
      </c>
      <c r="C2494" s="1" t="s">
        <v>62</v>
      </c>
      <c r="D2494" s="1" t="s">
        <v>63</v>
      </c>
      <c r="E2494" s="1" t="s">
        <v>54</v>
      </c>
      <c r="F2494" s="1" t="s">
        <v>24</v>
      </c>
      <c r="G2494" s="1" t="s">
        <v>33</v>
      </c>
      <c r="H2494" s="2">
        <v>45373</v>
      </c>
      <c r="I2494" s="1" t="s">
        <v>49</v>
      </c>
      <c r="J2494" s="1" t="s">
        <v>2561</v>
      </c>
      <c r="K2494" s="1">
        <v>4</v>
      </c>
      <c r="L2494" s="1"/>
      <c r="M2494" s="1"/>
      <c r="N2494" s="1">
        <v>1108</v>
      </c>
      <c r="O2494" s="1">
        <v>20</v>
      </c>
      <c r="P2494" s="2">
        <v>45665</v>
      </c>
      <c r="Q2494" s="1"/>
    </row>
    <row r="2495" spans="1:17" x14ac:dyDescent="0.35">
      <c r="A2495" s="1" t="s">
        <v>2582</v>
      </c>
      <c r="B2495" s="1" t="s">
        <v>51</v>
      </c>
      <c r="C2495" s="1" t="s">
        <v>52</v>
      </c>
      <c r="D2495" s="1" t="s">
        <v>53</v>
      </c>
      <c r="E2495" s="1" t="s">
        <v>47</v>
      </c>
      <c r="F2495" s="1" t="s">
        <v>24</v>
      </c>
      <c r="G2495" s="1" t="s">
        <v>48</v>
      </c>
      <c r="H2495" s="2">
        <v>45393</v>
      </c>
      <c r="I2495" s="1" t="s">
        <v>26</v>
      </c>
      <c r="J2495" s="1" t="s">
        <v>2561</v>
      </c>
      <c r="K2495" s="1">
        <v>4</v>
      </c>
      <c r="L2495" s="1"/>
      <c r="M2495" s="1"/>
      <c r="N2495" s="1">
        <v>304</v>
      </c>
      <c r="O2495" s="1">
        <v>30</v>
      </c>
      <c r="P2495" s="2">
        <v>45445</v>
      </c>
      <c r="Q2495" s="1"/>
    </row>
    <row r="2496" spans="1:17" x14ac:dyDescent="0.35">
      <c r="A2496" s="1" t="s">
        <v>2583</v>
      </c>
      <c r="B2496" s="1" t="s">
        <v>56</v>
      </c>
      <c r="C2496" s="1" t="s">
        <v>57</v>
      </c>
      <c r="D2496" s="1" t="s">
        <v>58</v>
      </c>
      <c r="E2496" s="1" t="s">
        <v>38</v>
      </c>
      <c r="F2496" s="1" t="s">
        <v>24</v>
      </c>
      <c r="G2496" s="1" t="s">
        <v>25</v>
      </c>
      <c r="H2496" s="2">
        <v>45399</v>
      </c>
      <c r="I2496" s="1" t="s">
        <v>49</v>
      </c>
      <c r="J2496" s="1" t="s">
        <v>2561</v>
      </c>
      <c r="K2496" s="1">
        <v>4</v>
      </c>
      <c r="L2496" s="1"/>
      <c r="M2496" s="1"/>
      <c r="N2496" s="1">
        <v>971</v>
      </c>
      <c r="O2496" s="1">
        <v>40</v>
      </c>
      <c r="P2496" s="2">
        <v>45625</v>
      </c>
      <c r="Q2496" s="1"/>
    </row>
    <row r="2497" spans="1:17" x14ac:dyDescent="0.35">
      <c r="A2497" s="1" t="s">
        <v>2584</v>
      </c>
      <c r="B2497" s="1" t="s">
        <v>78</v>
      </c>
      <c r="C2497" s="1" t="s">
        <v>79</v>
      </c>
      <c r="D2497" s="1" t="s">
        <v>80</v>
      </c>
      <c r="E2497" s="1" t="s">
        <v>64</v>
      </c>
      <c r="F2497" s="1" t="s">
        <v>24</v>
      </c>
      <c r="G2497" s="1" t="s">
        <v>48</v>
      </c>
      <c r="H2497" s="2">
        <v>45315</v>
      </c>
      <c r="I2497" s="1" t="s">
        <v>26</v>
      </c>
      <c r="J2497" s="1" t="s">
        <v>2561</v>
      </c>
      <c r="K2497" s="1">
        <v>4</v>
      </c>
      <c r="L2497" s="1"/>
      <c r="M2497" s="1"/>
      <c r="N2497" s="1">
        <v>1554</v>
      </c>
      <c r="O2497" s="1">
        <v>40</v>
      </c>
      <c r="P2497" s="2">
        <v>45371</v>
      </c>
      <c r="Q2497" s="1"/>
    </row>
    <row r="2498" spans="1:17" x14ac:dyDescent="0.35">
      <c r="A2498" s="1" t="s">
        <v>2585</v>
      </c>
      <c r="B2498" s="1" t="s">
        <v>78</v>
      </c>
      <c r="C2498" s="1" t="s">
        <v>79</v>
      </c>
      <c r="D2498" s="1" t="s">
        <v>80</v>
      </c>
      <c r="E2498" s="1" t="s">
        <v>23</v>
      </c>
      <c r="F2498" s="1" t="s">
        <v>24</v>
      </c>
      <c r="G2498" s="1" t="s">
        <v>87</v>
      </c>
      <c r="H2498" s="2">
        <v>45309</v>
      </c>
      <c r="I2498" s="1" t="s">
        <v>66</v>
      </c>
      <c r="J2498" s="1" t="s">
        <v>2561</v>
      </c>
      <c r="K2498" s="1">
        <v>4</v>
      </c>
      <c r="L2498" s="1"/>
      <c r="M2498" s="1"/>
      <c r="N2498" s="1">
        <v>1938</v>
      </c>
      <c r="O2498" s="1">
        <v>30</v>
      </c>
      <c r="P2498" s="2">
        <v>45376</v>
      </c>
      <c r="Q2498" s="1"/>
    </row>
    <row r="2499" spans="1:17" x14ac:dyDescent="0.35">
      <c r="A2499" s="1" t="s">
        <v>2586</v>
      </c>
      <c r="B2499" s="1" t="s">
        <v>61</v>
      </c>
      <c r="C2499" s="1" t="s">
        <v>62</v>
      </c>
      <c r="D2499" s="1" t="s">
        <v>63</v>
      </c>
      <c r="E2499" s="1" t="s">
        <v>100</v>
      </c>
      <c r="F2499" s="1" t="s">
        <v>24</v>
      </c>
      <c r="G2499" s="1" t="s">
        <v>33</v>
      </c>
      <c r="H2499" s="2">
        <v>45314</v>
      </c>
      <c r="I2499" s="1" t="s">
        <v>66</v>
      </c>
      <c r="J2499" s="1" t="s">
        <v>2561</v>
      </c>
      <c r="K2499" s="1">
        <v>4</v>
      </c>
      <c r="L2499" s="1"/>
      <c r="M2499" s="1"/>
      <c r="N2499" s="1">
        <v>1746</v>
      </c>
      <c r="O2499" s="1">
        <v>40</v>
      </c>
      <c r="P2499" s="2">
        <v>45559</v>
      </c>
      <c r="Q2499" s="1"/>
    </row>
    <row r="2500" spans="1:17" x14ac:dyDescent="0.35">
      <c r="A2500" s="1" t="s">
        <v>2587</v>
      </c>
      <c r="B2500" s="1" t="s">
        <v>51</v>
      </c>
      <c r="C2500" s="1" t="s">
        <v>52</v>
      </c>
      <c r="D2500" s="1" t="s">
        <v>53</v>
      </c>
      <c r="E2500" s="1" t="s">
        <v>38</v>
      </c>
      <c r="F2500" s="1" t="s">
        <v>24</v>
      </c>
      <c r="G2500" s="1" t="s">
        <v>85</v>
      </c>
      <c r="H2500" s="2">
        <v>45404</v>
      </c>
      <c r="I2500" s="1" t="s">
        <v>66</v>
      </c>
      <c r="J2500" s="1" t="s">
        <v>2561</v>
      </c>
      <c r="K2500" s="1">
        <v>4</v>
      </c>
      <c r="L2500" s="1"/>
      <c r="M2500" s="1"/>
      <c r="N2500" s="1">
        <v>1417</v>
      </c>
      <c r="O2500" s="1">
        <v>60</v>
      </c>
      <c r="P2500" s="2">
        <v>45616</v>
      </c>
      <c r="Q2500" s="1"/>
    </row>
    <row r="2501" spans="1:17" x14ac:dyDescent="0.35">
      <c r="A2501" s="1" t="s">
        <v>2588</v>
      </c>
      <c r="B2501" s="1" t="s">
        <v>35</v>
      </c>
      <c r="C2501" s="1" t="s">
        <v>36</v>
      </c>
      <c r="D2501" s="1" t="s">
        <v>37</v>
      </c>
      <c r="E2501" s="1" t="s">
        <v>64</v>
      </c>
      <c r="F2501" s="1" t="s">
        <v>24</v>
      </c>
      <c r="G2501" s="1" t="s">
        <v>39</v>
      </c>
      <c r="H2501" s="2">
        <v>45310</v>
      </c>
      <c r="I2501" s="1" t="s">
        <v>26</v>
      </c>
      <c r="J2501" s="1" t="s">
        <v>2561</v>
      </c>
      <c r="K2501" s="1">
        <v>4</v>
      </c>
      <c r="L2501" s="1"/>
      <c r="M2501" s="1"/>
      <c r="N2501" s="1">
        <v>869</v>
      </c>
      <c r="O2501" s="1">
        <v>70</v>
      </c>
      <c r="P2501" s="2">
        <v>45537</v>
      </c>
      <c r="Q2501" s="1"/>
    </row>
    <row r="2502" spans="1:17" x14ac:dyDescent="0.35">
      <c r="A2502" s="1" t="s">
        <v>2589</v>
      </c>
      <c r="B2502" s="1" t="s">
        <v>51</v>
      </c>
      <c r="C2502" s="1" t="s">
        <v>52</v>
      </c>
      <c r="D2502" s="1" t="s">
        <v>53</v>
      </c>
      <c r="E2502" s="1" t="s">
        <v>54</v>
      </c>
      <c r="F2502" s="1" t="s">
        <v>24</v>
      </c>
      <c r="G2502" s="1" t="s">
        <v>85</v>
      </c>
      <c r="H2502" s="2">
        <v>45356</v>
      </c>
      <c r="I2502" s="1" t="s">
        <v>26</v>
      </c>
      <c r="J2502" s="1" t="s">
        <v>2561</v>
      </c>
      <c r="K2502" s="1">
        <v>4</v>
      </c>
      <c r="L2502" s="1"/>
      <c r="M2502" s="1"/>
      <c r="N2502" s="1">
        <v>1077</v>
      </c>
      <c r="O2502" s="1">
        <v>40</v>
      </c>
      <c r="P2502" s="2">
        <v>45451</v>
      </c>
      <c r="Q2502" s="1"/>
    </row>
    <row r="2503" spans="1:17" x14ac:dyDescent="0.35">
      <c r="A2503" s="1" t="s">
        <v>2590</v>
      </c>
      <c r="B2503" s="1" t="s">
        <v>71</v>
      </c>
      <c r="C2503" s="1" t="s">
        <v>72</v>
      </c>
      <c r="D2503" s="1" t="s">
        <v>73</v>
      </c>
      <c r="E2503" s="1" t="s">
        <v>23</v>
      </c>
      <c r="F2503" s="1" t="s">
        <v>24</v>
      </c>
      <c r="G2503" s="1" t="s">
        <v>85</v>
      </c>
      <c r="H2503" s="2">
        <v>45335</v>
      </c>
      <c r="I2503" s="1" t="s">
        <v>26</v>
      </c>
      <c r="J2503" s="1" t="s">
        <v>2561</v>
      </c>
      <c r="K2503" s="1">
        <v>4</v>
      </c>
      <c r="L2503" s="1"/>
      <c r="M2503" s="1"/>
      <c r="N2503" s="1">
        <v>1382</v>
      </c>
      <c r="O2503" s="1">
        <v>100</v>
      </c>
      <c r="P2503" s="2">
        <v>45406</v>
      </c>
      <c r="Q2503" s="1"/>
    </row>
    <row r="2504" spans="1:17" x14ac:dyDescent="0.35">
      <c r="A2504" s="1" t="s">
        <v>2591</v>
      </c>
      <c r="B2504" s="1" t="s">
        <v>41</v>
      </c>
      <c r="C2504" s="1" t="s">
        <v>42</v>
      </c>
      <c r="D2504" s="1" t="s">
        <v>43</v>
      </c>
      <c r="E2504" s="1" t="s">
        <v>47</v>
      </c>
      <c r="F2504" s="1" t="s">
        <v>24</v>
      </c>
      <c r="G2504" s="1" t="s">
        <v>87</v>
      </c>
      <c r="H2504" s="2">
        <v>45426</v>
      </c>
      <c r="I2504" s="1" t="s">
        <v>66</v>
      </c>
      <c r="J2504" s="1" t="s">
        <v>2561</v>
      </c>
      <c r="K2504" s="1">
        <v>4</v>
      </c>
      <c r="L2504" s="1"/>
      <c r="M2504" s="1"/>
      <c r="N2504" s="1">
        <v>356</v>
      </c>
      <c r="O2504" s="1">
        <v>10</v>
      </c>
      <c r="P2504" s="2">
        <v>45563</v>
      </c>
      <c r="Q2504" s="1"/>
    </row>
    <row r="2505" spans="1:17" x14ac:dyDescent="0.35">
      <c r="A2505" s="1" t="s">
        <v>2592</v>
      </c>
      <c r="B2505" s="1" t="s">
        <v>29</v>
      </c>
      <c r="C2505" s="1" t="s">
        <v>30</v>
      </c>
      <c r="D2505" s="1" t="s">
        <v>31</v>
      </c>
      <c r="E2505" s="1" t="s">
        <v>44</v>
      </c>
      <c r="F2505" s="1" t="s">
        <v>24</v>
      </c>
      <c r="G2505" s="1" t="s">
        <v>59</v>
      </c>
      <c r="H2505" s="2">
        <v>45443</v>
      </c>
      <c r="I2505" s="1" t="s">
        <v>66</v>
      </c>
      <c r="J2505" s="1" t="s">
        <v>2561</v>
      </c>
      <c r="K2505" s="1">
        <v>4</v>
      </c>
      <c r="L2505" s="1"/>
      <c r="M2505" s="1"/>
      <c r="N2505" s="1">
        <v>1933</v>
      </c>
      <c r="O2505" s="1">
        <v>20</v>
      </c>
      <c r="P2505" s="2">
        <v>45560</v>
      </c>
      <c r="Q2505" s="1"/>
    </row>
    <row r="2506" spans="1:17" x14ac:dyDescent="0.35">
      <c r="A2506" s="1" t="s">
        <v>2593</v>
      </c>
      <c r="B2506" s="1" t="s">
        <v>78</v>
      </c>
      <c r="C2506" s="1" t="s">
        <v>79</v>
      </c>
      <c r="D2506" s="1" t="s">
        <v>80</v>
      </c>
      <c r="E2506" s="1" t="s">
        <v>23</v>
      </c>
      <c r="F2506" s="1" t="s">
        <v>24</v>
      </c>
      <c r="G2506" s="1" t="s">
        <v>59</v>
      </c>
      <c r="H2506" s="2">
        <v>45337</v>
      </c>
      <c r="I2506" s="1" t="s">
        <v>66</v>
      </c>
      <c r="J2506" s="1" t="s">
        <v>2561</v>
      </c>
      <c r="K2506" s="1">
        <v>4</v>
      </c>
      <c r="L2506" s="1"/>
      <c r="M2506" s="1"/>
      <c r="N2506" s="1">
        <v>551</v>
      </c>
      <c r="O2506" s="1">
        <v>20</v>
      </c>
      <c r="P2506" s="2">
        <v>45398</v>
      </c>
      <c r="Q2506" s="1"/>
    </row>
    <row r="2507" spans="1:17" x14ac:dyDescent="0.35">
      <c r="A2507" s="1" t="s">
        <v>2594</v>
      </c>
      <c r="B2507" s="1" t="s">
        <v>35</v>
      </c>
      <c r="C2507" s="1" t="s">
        <v>36</v>
      </c>
      <c r="D2507" s="1" t="s">
        <v>37</v>
      </c>
      <c r="E2507" s="1" t="s">
        <v>76</v>
      </c>
      <c r="F2507" s="1" t="s">
        <v>24</v>
      </c>
      <c r="G2507" s="1" t="s">
        <v>59</v>
      </c>
      <c r="H2507" s="2">
        <v>45294</v>
      </c>
      <c r="I2507" s="1" t="s">
        <v>26</v>
      </c>
      <c r="J2507" s="1" t="s">
        <v>2561</v>
      </c>
      <c r="K2507" s="1">
        <v>4</v>
      </c>
      <c r="L2507" s="1"/>
      <c r="M2507" s="1"/>
      <c r="N2507" s="1">
        <v>1998</v>
      </c>
      <c r="O2507" s="1">
        <v>70</v>
      </c>
      <c r="P2507" s="2">
        <v>45443</v>
      </c>
      <c r="Q2507" s="1"/>
    </row>
    <row r="2508" spans="1:17" x14ac:dyDescent="0.35">
      <c r="A2508" s="1" t="s">
        <v>2595</v>
      </c>
      <c r="B2508" s="1" t="s">
        <v>20</v>
      </c>
      <c r="C2508" s="1" t="s">
        <v>21</v>
      </c>
      <c r="D2508" s="1" t="s">
        <v>22</v>
      </c>
      <c r="E2508" s="1" t="s">
        <v>64</v>
      </c>
      <c r="F2508" s="1" t="s">
        <v>24</v>
      </c>
      <c r="G2508" s="1" t="s">
        <v>48</v>
      </c>
      <c r="H2508" s="2">
        <v>45372</v>
      </c>
      <c r="I2508" s="1" t="s">
        <v>66</v>
      </c>
      <c r="J2508" s="1" t="s">
        <v>2561</v>
      </c>
      <c r="K2508" s="1">
        <v>4</v>
      </c>
      <c r="L2508" s="1"/>
      <c r="M2508" s="1"/>
      <c r="N2508" s="1">
        <v>1250</v>
      </c>
      <c r="O2508" s="1">
        <v>10</v>
      </c>
      <c r="P2508" s="2">
        <v>45525</v>
      </c>
      <c r="Q2508" s="1"/>
    </row>
    <row r="2509" spans="1:17" x14ac:dyDescent="0.35">
      <c r="A2509" s="1" t="s">
        <v>2596</v>
      </c>
      <c r="B2509" s="1" t="s">
        <v>29</v>
      </c>
      <c r="C2509" s="1" t="s">
        <v>30</v>
      </c>
      <c r="D2509" s="1" t="s">
        <v>31</v>
      </c>
      <c r="E2509" s="1" t="s">
        <v>23</v>
      </c>
      <c r="F2509" s="1" t="s">
        <v>24</v>
      </c>
      <c r="G2509" s="1" t="s">
        <v>48</v>
      </c>
      <c r="H2509" s="2">
        <v>45428</v>
      </c>
      <c r="I2509" s="1" t="s">
        <v>49</v>
      </c>
      <c r="J2509" s="1" t="s">
        <v>2561</v>
      </c>
      <c r="K2509" s="1">
        <v>4</v>
      </c>
      <c r="L2509" s="1"/>
      <c r="M2509" s="1"/>
      <c r="N2509" s="1">
        <v>1722</v>
      </c>
      <c r="O2509" s="1">
        <v>90</v>
      </c>
      <c r="P2509" s="2">
        <v>45580</v>
      </c>
      <c r="Q2509" s="1"/>
    </row>
    <row r="2510" spans="1:17" x14ac:dyDescent="0.35">
      <c r="A2510" s="1" t="s">
        <v>2597</v>
      </c>
      <c r="B2510" s="1" t="s">
        <v>41</v>
      </c>
      <c r="C2510" s="1" t="s">
        <v>42</v>
      </c>
      <c r="D2510" s="1" t="s">
        <v>43</v>
      </c>
      <c r="E2510" s="1" t="s">
        <v>103</v>
      </c>
      <c r="F2510" s="1" t="s">
        <v>24</v>
      </c>
      <c r="G2510" s="1" t="s">
        <v>85</v>
      </c>
      <c r="H2510" s="2">
        <v>45380</v>
      </c>
      <c r="I2510" s="1" t="s">
        <v>66</v>
      </c>
      <c r="J2510" s="1" t="s">
        <v>2561</v>
      </c>
      <c r="K2510" s="1">
        <v>4</v>
      </c>
      <c r="L2510" s="1"/>
      <c r="M2510" s="1"/>
      <c r="N2510" s="1">
        <v>1479</v>
      </c>
      <c r="O2510" s="1">
        <v>50</v>
      </c>
      <c r="P2510" s="2">
        <v>45539</v>
      </c>
      <c r="Q2510" s="1"/>
    </row>
    <row r="2511" spans="1:17" x14ac:dyDescent="0.35">
      <c r="A2511" s="1" t="s">
        <v>2598</v>
      </c>
      <c r="B2511" s="1" t="s">
        <v>20</v>
      </c>
      <c r="C2511" s="1" t="s">
        <v>21</v>
      </c>
      <c r="D2511" s="1" t="s">
        <v>22</v>
      </c>
      <c r="E2511" s="1" t="s">
        <v>47</v>
      </c>
      <c r="F2511" s="1" t="s">
        <v>24</v>
      </c>
      <c r="G2511" s="1" t="s">
        <v>59</v>
      </c>
      <c r="H2511" s="2">
        <v>45419</v>
      </c>
      <c r="I2511" s="1" t="s">
        <v>66</v>
      </c>
      <c r="J2511" s="1" t="s">
        <v>2561</v>
      </c>
      <c r="K2511" s="1">
        <v>4</v>
      </c>
      <c r="L2511" s="1"/>
      <c r="M2511" s="1"/>
      <c r="N2511" s="1">
        <v>1335</v>
      </c>
      <c r="O2511" s="1">
        <v>30</v>
      </c>
      <c r="P2511" s="2">
        <v>45514</v>
      </c>
      <c r="Q2511" s="1"/>
    </row>
    <row r="2512" spans="1:17" x14ac:dyDescent="0.35">
      <c r="A2512" s="1" t="s">
        <v>2599</v>
      </c>
      <c r="B2512" s="1" t="s">
        <v>35</v>
      </c>
      <c r="C2512" s="1" t="s">
        <v>36</v>
      </c>
      <c r="D2512" s="1" t="s">
        <v>37</v>
      </c>
      <c r="E2512" s="1" t="s">
        <v>44</v>
      </c>
      <c r="F2512" s="1" t="s">
        <v>24</v>
      </c>
      <c r="G2512" s="1" t="s">
        <v>39</v>
      </c>
      <c r="H2512" s="2">
        <v>45442</v>
      </c>
      <c r="I2512" s="1" t="s">
        <v>66</v>
      </c>
      <c r="J2512" s="1" t="s">
        <v>2561</v>
      </c>
      <c r="K2512" s="1">
        <v>4</v>
      </c>
      <c r="L2512" s="1"/>
      <c r="M2512" s="1"/>
      <c r="N2512" s="1">
        <v>943</v>
      </c>
      <c r="O2512" s="1">
        <v>40</v>
      </c>
      <c r="P2512" s="2">
        <v>45763</v>
      </c>
      <c r="Q2512" s="1"/>
    </row>
    <row r="2513" spans="1:17" x14ac:dyDescent="0.35">
      <c r="A2513" s="1" t="s">
        <v>2600</v>
      </c>
      <c r="B2513" s="1" t="s">
        <v>78</v>
      </c>
      <c r="C2513" s="1" t="s">
        <v>79</v>
      </c>
      <c r="D2513" s="1" t="s">
        <v>80</v>
      </c>
      <c r="E2513" s="1" t="s">
        <v>84</v>
      </c>
      <c r="F2513" s="1" t="s">
        <v>24</v>
      </c>
      <c r="G2513" s="1" t="s">
        <v>48</v>
      </c>
      <c r="H2513" s="2">
        <v>45393</v>
      </c>
      <c r="I2513" s="1" t="s">
        <v>66</v>
      </c>
      <c r="J2513" s="1" t="s">
        <v>2561</v>
      </c>
      <c r="K2513" s="1">
        <v>4</v>
      </c>
      <c r="L2513" s="1"/>
      <c r="M2513" s="1"/>
      <c r="N2513" s="1">
        <v>1243</v>
      </c>
      <c r="O2513" s="1">
        <v>60</v>
      </c>
      <c r="P2513" s="2">
        <v>45550</v>
      </c>
      <c r="Q2513" s="1"/>
    </row>
    <row r="2514" spans="1:17" x14ac:dyDescent="0.35">
      <c r="A2514" s="1" t="s">
        <v>2601</v>
      </c>
      <c r="B2514" s="1" t="s">
        <v>51</v>
      </c>
      <c r="C2514" s="1" t="s">
        <v>52</v>
      </c>
      <c r="D2514" s="1" t="s">
        <v>53</v>
      </c>
      <c r="E2514" s="1" t="s">
        <v>44</v>
      </c>
      <c r="F2514" s="1" t="s">
        <v>24</v>
      </c>
      <c r="G2514" s="1" t="s">
        <v>39</v>
      </c>
      <c r="H2514" s="2">
        <v>45363</v>
      </c>
      <c r="I2514" s="1" t="s">
        <v>66</v>
      </c>
      <c r="J2514" s="1" t="s">
        <v>2561</v>
      </c>
      <c r="K2514" s="1">
        <v>4</v>
      </c>
      <c r="L2514" s="1"/>
      <c r="M2514" s="1"/>
      <c r="N2514" s="1">
        <v>862</v>
      </c>
      <c r="O2514" s="1">
        <v>30</v>
      </c>
      <c r="P2514" s="2">
        <v>45438</v>
      </c>
      <c r="Q2514" s="1"/>
    </row>
    <row r="2515" spans="1:17" x14ac:dyDescent="0.35">
      <c r="A2515" s="1" t="s">
        <v>2602</v>
      </c>
      <c r="B2515" s="1" t="s">
        <v>71</v>
      </c>
      <c r="C2515" s="1" t="s">
        <v>72</v>
      </c>
      <c r="D2515" s="1" t="s">
        <v>73</v>
      </c>
      <c r="E2515" s="1" t="s">
        <v>32</v>
      </c>
      <c r="F2515" s="1" t="s">
        <v>24</v>
      </c>
      <c r="G2515" s="1" t="s">
        <v>74</v>
      </c>
      <c r="H2515" s="2">
        <v>45337</v>
      </c>
      <c r="I2515" s="1" t="s">
        <v>26</v>
      </c>
      <c r="J2515" s="1" t="s">
        <v>2561</v>
      </c>
      <c r="K2515" s="1">
        <v>4</v>
      </c>
      <c r="L2515" s="1"/>
      <c r="M2515" s="1"/>
      <c r="N2515" s="1">
        <v>730</v>
      </c>
      <c r="O2515" s="1">
        <v>40</v>
      </c>
      <c r="P2515" s="2">
        <v>45514</v>
      </c>
      <c r="Q2515" s="1"/>
    </row>
    <row r="2516" spans="1:17" x14ac:dyDescent="0.35">
      <c r="A2516" s="1" t="s">
        <v>2603</v>
      </c>
      <c r="B2516" s="1" t="s">
        <v>51</v>
      </c>
      <c r="C2516" s="1" t="s">
        <v>52</v>
      </c>
      <c r="D2516" s="1" t="s">
        <v>53</v>
      </c>
      <c r="E2516" s="1" t="s">
        <v>84</v>
      </c>
      <c r="F2516" s="1" t="s">
        <v>24</v>
      </c>
      <c r="G2516" s="1" t="s">
        <v>48</v>
      </c>
      <c r="H2516" s="2">
        <v>45356</v>
      </c>
      <c r="I2516" s="1" t="s">
        <v>66</v>
      </c>
      <c r="J2516" s="1" t="s">
        <v>2561</v>
      </c>
      <c r="K2516" s="1">
        <v>4</v>
      </c>
      <c r="L2516" s="1"/>
      <c r="M2516" s="1"/>
      <c r="N2516" s="1">
        <v>757</v>
      </c>
      <c r="O2516" s="1">
        <v>60</v>
      </c>
      <c r="P2516" s="2">
        <v>45591</v>
      </c>
      <c r="Q2516" s="1"/>
    </row>
    <row r="2517" spans="1:17" x14ac:dyDescent="0.35">
      <c r="A2517" s="1" t="s">
        <v>2604</v>
      </c>
      <c r="B2517" s="1" t="s">
        <v>56</v>
      </c>
      <c r="C2517" s="1" t="s">
        <v>57</v>
      </c>
      <c r="D2517" s="1" t="s">
        <v>58</v>
      </c>
      <c r="E2517" s="1" t="s">
        <v>32</v>
      </c>
      <c r="F2517" s="1" t="s">
        <v>24</v>
      </c>
      <c r="G2517" s="1" t="s">
        <v>48</v>
      </c>
      <c r="H2517" s="2">
        <v>45419</v>
      </c>
      <c r="I2517" s="1" t="s">
        <v>26</v>
      </c>
      <c r="J2517" s="1" t="s">
        <v>2561</v>
      </c>
      <c r="K2517" s="1">
        <v>4</v>
      </c>
      <c r="L2517" s="1"/>
      <c r="M2517" s="1"/>
      <c r="N2517" s="1">
        <v>1295</v>
      </c>
      <c r="O2517" s="1">
        <v>30</v>
      </c>
      <c r="P2517" s="2">
        <v>45507</v>
      </c>
      <c r="Q2517" s="1"/>
    </row>
    <row r="2518" spans="1:17" x14ac:dyDescent="0.35">
      <c r="A2518" s="1" t="s">
        <v>2605</v>
      </c>
      <c r="B2518" s="1" t="s">
        <v>35</v>
      </c>
      <c r="C2518" s="1" t="s">
        <v>36</v>
      </c>
      <c r="D2518" s="1" t="s">
        <v>37</v>
      </c>
      <c r="E2518" s="1" t="s">
        <v>23</v>
      </c>
      <c r="F2518" s="1" t="s">
        <v>24</v>
      </c>
      <c r="G2518" s="1" t="s">
        <v>87</v>
      </c>
      <c r="H2518" s="2">
        <v>45354</v>
      </c>
      <c r="I2518" s="1" t="s">
        <v>49</v>
      </c>
      <c r="J2518" s="1" t="s">
        <v>2561</v>
      </c>
      <c r="K2518" s="1">
        <v>4</v>
      </c>
      <c r="L2518" s="1"/>
      <c r="M2518" s="1"/>
      <c r="N2518" s="1">
        <v>619</v>
      </c>
      <c r="O2518" s="1">
        <v>20</v>
      </c>
      <c r="P2518" s="2">
        <v>45649</v>
      </c>
      <c r="Q2518" s="1"/>
    </row>
    <row r="2519" spans="1:17" x14ac:dyDescent="0.35">
      <c r="A2519" s="1" t="s">
        <v>2606</v>
      </c>
      <c r="B2519" s="1" t="s">
        <v>56</v>
      </c>
      <c r="C2519" s="1" t="s">
        <v>57</v>
      </c>
      <c r="D2519" s="1" t="s">
        <v>58</v>
      </c>
      <c r="E2519" s="1" t="s">
        <v>103</v>
      </c>
      <c r="F2519" s="1" t="s">
        <v>24</v>
      </c>
      <c r="G2519" s="1" t="s">
        <v>48</v>
      </c>
      <c r="H2519" s="2">
        <v>45399</v>
      </c>
      <c r="I2519" s="1" t="s">
        <v>49</v>
      </c>
      <c r="J2519" s="1" t="s">
        <v>2561</v>
      </c>
      <c r="K2519" s="1">
        <v>4</v>
      </c>
      <c r="L2519" s="1"/>
      <c r="M2519" s="1"/>
      <c r="N2519" s="1">
        <v>544</v>
      </c>
      <c r="O2519" s="1">
        <v>60</v>
      </c>
      <c r="P2519" s="2">
        <v>45741</v>
      </c>
      <c r="Q2519" s="1"/>
    </row>
    <row r="2520" spans="1:17" x14ac:dyDescent="0.35">
      <c r="A2520" s="1" t="s">
        <v>2607</v>
      </c>
      <c r="B2520" s="1" t="s">
        <v>61</v>
      </c>
      <c r="C2520" s="1" t="s">
        <v>62</v>
      </c>
      <c r="D2520" s="1" t="s">
        <v>63</v>
      </c>
      <c r="E2520" s="1" t="s">
        <v>47</v>
      </c>
      <c r="F2520" s="1" t="s">
        <v>24</v>
      </c>
      <c r="G2520" s="1" t="s">
        <v>25</v>
      </c>
      <c r="H2520" s="2">
        <v>45392</v>
      </c>
      <c r="I2520" s="1" t="s">
        <v>26</v>
      </c>
      <c r="J2520" s="1" t="s">
        <v>2561</v>
      </c>
      <c r="K2520" s="1">
        <v>4</v>
      </c>
      <c r="L2520" s="1"/>
      <c r="M2520" s="1"/>
      <c r="N2520" s="1">
        <v>1978</v>
      </c>
      <c r="O2520" s="1">
        <v>10</v>
      </c>
      <c r="P2520" s="2">
        <v>45594</v>
      </c>
      <c r="Q2520" s="1"/>
    </row>
    <row r="2521" spans="1:17" x14ac:dyDescent="0.35">
      <c r="A2521" s="1" t="s">
        <v>2608</v>
      </c>
      <c r="B2521" s="1" t="s">
        <v>61</v>
      </c>
      <c r="C2521" s="1" t="s">
        <v>62</v>
      </c>
      <c r="D2521" s="1" t="s">
        <v>63</v>
      </c>
      <c r="E2521" s="1" t="s">
        <v>47</v>
      </c>
      <c r="F2521" s="1" t="s">
        <v>24</v>
      </c>
      <c r="G2521" s="1" t="s">
        <v>59</v>
      </c>
      <c r="H2521" s="2">
        <v>45421</v>
      </c>
      <c r="I2521" s="1" t="s">
        <v>66</v>
      </c>
      <c r="J2521" s="1" t="s">
        <v>2561</v>
      </c>
      <c r="K2521" s="1">
        <v>4</v>
      </c>
      <c r="L2521" s="1"/>
      <c r="M2521" s="1"/>
      <c r="N2521" s="1">
        <v>260</v>
      </c>
      <c r="O2521" s="1">
        <v>30</v>
      </c>
      <c r="P2521" s="2">
        <v>45531</v>
      </c>
      <c r="Q2521" s="1"/>
    </row>
    <row r="2522" spans="1:17" x14ac:dyDescent="0.35">
      <c r="A2522" s="1" t="s">
        <v>2609</v>
      </c>
      <c r="B2522" s="1" t="s">
        <v>78</v>
      </c>
      <c r="C2522" s="1" t="s">
        <v>79</v>
      </c>
      <c r="D2522" s="1" t="s">
        <v>80</v>
      </c>
      <c r="E2522" s="1" t="s">
        <v>76</v>
      </c>
      <c r="F2522" s="1" t="s">
        <v>24</v>
      </c>
      <c r="G2522" s="1" t="s">
        <v>59</v>
      </c>
      <c r="H2522" s="2">
        <v>45406</v>
      </c>
      <c r="I2522" s="1" t="s">
        <v>66</v>
      </c>
      <c r="J2522" s="1" t="s">
        <v>2561</v>
      </c>
      <c r="K2522" s="1">
        <v>4</v>
      </c>
      <c r="L2522" s="1"/>
      <c r="M2522" s="1"/>
      <c r="N2522" s="1">
        <v>1236</v>
      </c>
      <c r="O2522" s="1">
        <v>60</v>
      </c>
      <c r="P2522" s="2">
        <v>45514</v>
      </c>
      <c r="Q2522" s="1"/>
    </row>
    <row r="2523" spans="1:17" x14ac:dyDescent="0.35">
      <c r="A2523" s="1" t="s">
        <v>2610</v>
      </c>
      <c r="B2523" s="1" t="s">
        <v>29</v>
      </c>
      <c r="C2523" s="1" t="s">
        <v>30</v>
      </c>
      <c r="D2523" s="1" t="s">
        <v>31</v>
      </c>
      <c r="E2523" s="1" t="s">
        <v>68</v>
      </c>
      <c r="F2523" s="1" t="s">
        <v>24</v>
      </c>
      <c r="G2523" s="1" t="s">
        <v>87</v>
      </c>
      <c r="H2523" s="2">
        <v>45423</v>
      </c>
      <c r="I2523" s="1" t="s">
        <v>66</v>
      </c>
      <c r="J2523" s="1" t="s">
        <v>2561</v>
      </c>
      <c r="K2523" s="1">
        <v>4</v>
      </c>
      <c r="L2523" s="1"/>
      <c r="M2523" s="1"/>
      <c r="N2523" s="1">
        <v>586</v>
      </c>
      <c r="O2523" s="1">
        <v>10</v>
      </c>
      <c r="P2523" s="2">
        <v>45721</v>
      </c>
      <c r="Q2523" s="1"/>
    </row>
    <row r="2524" spans="1:17" x14ac:dyDescent="0.35">
      <c r="A2524" s="1" t="s">
        <v>2611</v>
      </c>
      <c r="B2524" s="1" t="s">
        <v>35</v>
      </c>
      <c r="C2524" s="1" t="s">
        <v>36</v>
      </c>
      <c r="D2524" s="1" t="s">
        <v>37</v>
      </c>
      <c r="E2524" s="1" t="s">
        <v>84</v>
      </c>
      <c r="F2524" s="1" t="s">
        <v>24</v>
      </c>
      <c r="G2524" s="1" t="s">
        <v>85</v>
      </c>
      <c r="H2524" s="2">
        <v>45324</v>
      </c>
      <c r="I2524" s="1" t="s">
        <v>26</v>
      </c>
      <c r="J2524" s="1" t="s">
        <v>2561</v>
      </c>
      <c r="K2524" s="1">
        <v>4</v>
      </c>
      <c r="L2524" s="1"/>
      <c r="M2524" s="1"/>
      <c r="N2524" s="1">
        <v>1023</v>
      </c>
      <c r="O2524" s="1">
        <v>30</v>
      </c>
      <c r="P2524" s="2">
        <v>45569</v>
      </c>
      <c r="Q2524" s="1"/>
    </row>
    <row r="2525" spans="1:17" x14ac:dyDescent="0.35">
      <c r="A2525" s="1" t="s">
        <v>2612</v>
      </c>
      <c r="B2525" s="1" t="s">
        <v>35</v>
      </c>
      <c r="C2525" s="1" t="s">
        <v>36</v>
      </c>
      <c r="D2525" s="1" t="s">
        <v>37</v>
      </c>
      <c r="E2525" s="1" t="s">
        <v>103</v>
      </c>
      <c r="F2525" s="1" t="s">
        <v>24</v>
      </c>
      <c r="G2525" s="1" t="s">
        <v>59</v>
      </c>
      <c r="H2525" s="2">
        <v>45303</v>
      </c>
      <c r="I2525" s="1" t="s">
        <v>26</v>
      </c>
      <c r="J2525" s="1" t="s">
        <v>2561</v>
      </c>
      <c r="K2525" s="1">
        <v>4</v>
      </c>
      <c r="L2525" s="1"/>
      <c r="M2525" s="1"/>
      <c r="N2525" s="1">
        <v>684</v>
      </c>
      <c r="O2525" s="1">
        <v>30</v>
      </c>
      <c r="P2525" s="2">
        <v>45573</v>
      </c>
      <c r="Q2525" s="1"/>
    </row>
    <row r="2526" spans="1:17" x14ac:dyDescent="0.35">
      <c r="A2526" s="1" t="s">
        <v>2613</v>
      </c>
      <c r="B2526" s="1" t="s">
        <v>78</v>
      </c>
      <c r="C2526" s="1" t="s">
        <v>79</v>
      </c>
      <c r="D2526" s="1" t="s">
        <v>80</v>
      </c>
      <c r="E2526" s="1" t="s">
        <v>47</v>
      </c>
      <c r="F2526" s="1" t="s">
        <v>24</v>
      </c>
      <c r="G2526" s="1" t="s">
        <v>39</v>
      </c>
      <c r="H2526" s="2">
        <v>45367</v>
      </c>
      <c r="I2526" s="1" t="s">
        <v>49</v>
      </c>
      <c r="J2526" s="1" t="s">
        <v>2561</v>
      </c>
      <c r="K2526" s="1">
        <v>4</v>
      </c>
      <c r="L2526" s="1"/>
      <c r="M2526" s="1"/>
      <c r="N2526" s="1">
        <v>848</v>
      </c>
      <c r="O2526" s="1">
        <v>40</v>
      </c>
      <c r="P2526" s="2">
        <v>45685</v>
      </c>
      <c r="Q2526" s="1"/>
    </row>
    <row r="2527" spans="1:17" x14ac:dyDescent="0.35">
      <c r="A2527" s="1" t="s">
        <v>2614</v>
      </c>
      <c r="B2527" s="1" t="s">
        <v>41</v>
      </c>
      <c r="C2527" s="1" t="s">
        <v>42</v>
      </c>
      <c r="D2527" s="1" t="s">
        <v>43</v>
      </c>
      <c r="E2527" s="1" t="s">
        <v>76</v>
      </c>
      <c r="F2527" s="1" t="s">
        <v>24</v>
      </c>
      <c r="G2527" s="1" t="s">
        <v>59</v>
      </c>
      <c r="H2527" s="2">
        <v>45424</v>
      </c>
      <c r="I2527" s="1" t="s">
        <v>26</v>
      </c>
      <c r="J2527" s="1" t="s">
        <v>2561</v>
      </c>
      <c r="K2527" s="1">
        <v>4</v>
      </c>
      <c r="L2527" s="1"/>
      <c r="M2527" s="1"/>
      <c r="N2527" s="1">
        <v>330</v>
      </c>
      <c r="O2527" s="1">
        <v>10</v>
      </c>
      <c r="P2527" s="2">
        <v>45745</v>
      </c>
      <c r="Q2527" s="1"/>
    </row>
    <row r="2528" spans="1:17" x14ac:dyDescent="0.35">
      <c r="A2528" s="1" t="s">
        <v>2615</v>
      </c>
      <c r="B2528" s="1" t="s">
        <v>35</v>
      </c>
      <c r="C2528" s="1" t="s">
        <v>36</v>
      </c>
      <c r="D2528" s="1" t="s">
        <v>37</v>
      </c>
      <c r="E2528" s="1" t="s">
        <v>32</v>
      </c>
      <c r="F2528" s="1" t="s">
        <v>24</v>
      </c>
      <c r="G2528" s="1" t="s">
        <v>48</v>
      </c>
      <c r="H2528" s="2">
        <v>45337</v>
      </c>
      <c r="I2528" s="1" t="s">
        <v>26</v>
      </c>
      <c r="J2528" s="1" t="s">
        <v>2561</v>
      </c>
      <c r="K2528" s="1">
        <v>4</v>
      </c>
      <c r="L2528" s="1"/>
      <c r="M2528" s="1"/>
      <c r="N2528" s="1">
        <v>922</v>
      </c>
      <c r="O2528" s="1">
        <v>50</v>
      </c>
      <c r="P2528" s="2">
        <v>45402</v>
      </c>
      <c r="Q2528" s="1"/>
    </row>
    <row r="2529" spans="1:17" x14ac:dyDescent="0.35">
      <c r="A2529" s="1" t="s">
        <v>2616</v>
      </c>
      <c r="B2529" s="1" t="s">
        <v>29</v>
      </c>
      <c r="C2529" s="1" t="s">
        <v>30</v>
      </c>
      <c r="D2529" s="1" t="s">
        <v>31</v>
      </c>
      <c r="E2529" s="1" t="s">
        <v>38</v>
      </c>
      <c r="F2529" s="1" t="s">
        <v>24</v>
      </c>
      <c r="G2529" s="1" t="s">
        <v>85</v>
      </c>
      <c r="H2529" s="2">
        <v>45398</v>
      </c>
      <c r="I2529" s="1" t="s">
        <v>66</v>
      </c>
      <c r="J2529" s="1" t="s">
        <v>2561</v>
      </c>
      <c r="K2529" s="1">
        <v>4</v>
      </c>
      <c r="L2529" s="1"/>
      <c r="M2529" s="1"/>
      <c r="N2529" s="1">
        <v>359</v>
      </c>
      <c r="O2529" s="1">
        <v>100</v>
      </c>
      <c r="P2529" s="2">
        <v>45646</v>
      </c>
      <c r="Q2529" s="1"/>
    </row>
    <row r="2530" spans="1:17" x14ac:dyDescent="0.35">
      <c r="A2530" s="1" t="s">
        <v>2617</v>
      </c>
      <c r="B2530" s="1" t="s">
        <v>71</v>
      </c>
      <c r="C2530" s="1" t="s">
        <v>72</v>
      </c>
      <c r="D2530" s="1" t="s">
        <v>73</v>
      </c>
      <c r="E2530" s="1" t="s">
        <v>76</v>
      </c>
      <c r="F2530" s="1" t="s">
        <v>24</v>
      </c>
      <c r="G2530" s="1" t="s">
        <v>59</v>
      </c>
      <c r="H2530" s="2">
        <v>45307</v>
      </c>
      <c r="I2530" s="1" t="s">
        <v>26</v>
      </c>
      <c r="J2530" s="1" t="s">
        <v>2561</v>
      </c>
      <c r="K2530" s="1">
        <v>4</v>
      </c>
      <c r="L2530" s="1"/>
      <c r="M2530" s="1"/>
      <c r="N2530" s="1">
        <v>1991</v>
      </c>
      <c r="O2530" s="1">
        <v>30</v>
      </c>
      <c r="P2530" s="2">
        <v>45645</v>
      </c>
      <c r="Q2530" s="1"/>
    </row>
    <row r="2531" spans="1:17" x14ac:dyDescent="0.35">
      <c r="A2531" s="1" t="s">
        <v>2618</v>
      </c>
      <c r="B2531" s="1" t="s">
        <v>35</v>
      </c>
      <c r="C2531" s="1" t="s">
        <v>36</v>
      </c>
      <c r="D2531" s="1" t="s">
        <v>37</v>
      </c>
      <c r="E2531" s="1" t="s">
        <v>23</v>
      </c>
      <c r="F2531" s="1" t="s">
        <v>24</v>
      </c>
      <c r="G2531" s="1" t="s">
        <v>59</v>
      </c>
      <c r="H2531" s="2">
        <v>45375</v>
      </c>
      <c r="I2531" s="1" t="s">
        <v>66</v>
      </c>
      <c r="J2531" s="1" t="s">
        <v>2561</v>
      </c>
      <c r="K2531" s="1">
        <v>4</v>
      </c>
      <c r="L2531" s="1"/>
      <c r="M2531" s="1"/>
      <c r="N2531" s="1">
        <v>1851</v>
      </c>
      <c r="O2531" s="1">
        <v>20</v>
      </c>
      <c r="P2531" s="2">
        <v>45490</v>
      </c>
      <c r="Q2531" s="1"/>
    </row>
    <row r="2532" spans="1:17" x14ac:dyDescent="0.35">
      <c r="A2532" s="1" t="s">
        <v>2619</v>
      </c>
      <c r="B2532" s="1" t="s">
        <v>20</v>
      </c>
      <c r="C2532" s="1" t="s">
        <v>21</v>
      </c>
      <c r="D2532" s="1" t="s">
        <v>22</v>
      </c>
      <c r="E2532" s="1" t="s">
        <v>44</v>
      </c>
      <c r="F2532" s="1" t="s">
        <v>24</v>
      </c>
      <c r="G2532" s="1" t="s">
        <v>33</v>
      </c>
      <c r="H2532" s="2">
        <v>45419</v>
      </c>
      <c r="I2532" s="1" t="s">
        <v>26</v>
      </c>
      <c r="J2532" s="1" t="s">
        <v>2561</v>
      </c>
      <c r="K2532" s="1">
        <v>4</v>
      </c>
      <c r="L2532" s="1"/>
      <c r="M2532" s="1"/>
      <c r="N2532" s="1">
        <v>1313</v>
      </c>
      <c r="O2532" s="1">
        <v>10</v>
      </c>
      <c r="P2532" s="2">
        <v>45585</v>
      </c>
      <c r="Q2532" s="1"/>
    </row>
    <row r="2533" spans="1:17" x14ac:dyDescent="0.35">
      <c r="A2533" s="1" t="s">
        <v>2620</v>
      </c>
      <c r="B2533" s="1" t="s">
        <v>56</v>
      </c>
      <c r="C2533" s="1" t="s">
        <v>57</v>
      </c>
      <c r="D2533" s="1" t="s">
        <v>58</v>
      </c>
      <c r="E2533" s="1" t="s">
        <v>54</v>
      </c>
      <c r="F2533" s="1" t="s">
        <v>24</v>
      </c>
      <c r="G2533" s="1" t="s">
        <v>74</v>
      </c>
      <c r="H2533" s="2">
        <v>45371</v>
      </c>
      <c r="I2533" s="1" t="s">
        <v>66</v>
      </c>
      <c r="J2533" s="1" t="s">
        <v>2561</v>
      </c>
      <c r="K2533" s="1">
        <v>4</v>
      </c>
      <c r="L2533" s="1"/>
      <c r="M2533" s="1"/>
      <c r="N2533" s="1">
        <v>1229</v>
      </c>
      <c r="O2533" s="1">
        <v>20</v>
      </c>
      <c r="P2533" s="2">
        <v>45534</v>
      </c>
      <c r="Q2533" s="1"/>
    </row>
    <row r="2534" spans="1:17" x14ac:dyDescent="0.35">
      <c r="A2534" s="1" t="s">
        <v>2621</v>
      </c>
      <c r="B2534" s="1" t="s">
        <v>78</v>
      </c>
      <c r="C2534" s="1" t="s">
        <v>79</v>
      </c>
      <c r="D2534" s="1" t="s">
        <v>80</v>
      </c>
      <c r="E2534" s="1" t="s">
        <v>44</v>
      </c>
      <c r="F2534" s="1" t="s">
        <v>24</v>
      </c>
      <c r="G2534" s="1" t="s">
        <v>59</v>
      </c>
      <c r="H2534" s="2">
        <v>45419</v>
      </c>
      <c r="I2534" s="1" t="s">
        <v>26</v>
      </c>
      <c r="J2534" s="1" t="s">
        <v>2561</v>
      </c>
      <c r="K2534" s="1">
        <v>4</v>
      </c>
      <c r="L2534" s="1"/>
      <c r="M2534" s="1"/>
      <c r="N2534" s="1">
        <v>204</v>
      </c>
      <c r="O2534" s="1">
        <v>20</v>
      </c>
      <c r="P2534" s="2">
        <v>45719</v>
      </c>
      <c r="Q2534" s="1"/>
    </row>
    <row r="2535" spans="1:17" x14ac:dyDescent="0.35">
      <c r="A2535" s="1" t="s">
        <v>2622</v>
      </c>
      <c r="B2535" s="1" t="s">
        <v>20</v>
      </c>
      <c r="C2535" s="1" t="s">
        <v>21</v>
      </c>
      <c r="D2535" s="1" t="s">
        <v>22</v>
      </c>
      <c r="E2535" s="1" t="s">
        <v>44</v>
      </c>
      <c r="F2535" s="1" t="s">
        <v>24</v>
      </c>
      <c r="G2535" s="1" t="s">
        <v>33</v>
      </c>
      <c r="H2535" s="2">
        <v>45408</v>
      </c>
      <c r="I2535" s="1" t="s">
        <v>26</v>
      </c>
      <c r="J2535" s="1" t="s">
        <v>2561</v>
      </c>
      <c r="K2535" s="1">
        <v>4</v>
      </c>
      <c r="L2535" s="1"/>
      <c r="M2535" s="1"/>
      <c r="N2535" s="1">
        <v>871</v>
      </c>
      <c r="O2535" s="1">
        <v>50</v>
      </c>
      <c r="P2535" s="2">
        <v>45759</v>
      </c>
      <c r="Q2535" s="1"/>
    </row>
    <row r="2536" spans="1:17" x14ac:dyDescent="0.35">
      <c r="A2536" s="1" t="s">
        <v>2623</v>
      </c>
      <c r="B2536" s="1" t="s">
        <v>61</v>
      </c>
      <c r="C2536" s="1" t="s">
        <v>62</v>
      </c>
      <c r="D2536" s="1" t="s">
        <v>63</v>
      </c>
      <c r="E2536" s="1" t="s">
        <v>120</v>
      </c>
      <c r="F2536" s="1" t="s">
        <v>24</v>
      </c>
      <c r="G2536" s="1" t="s">
        <v>33</v>
      </c>
      <c r="H2536" s="2">
        <v>45402</v>
      </c>
      <c r="I2536" s="1" t="s">
        <v>66</v>
      </c>
      <c r="J2536" s="1" t="s">
        <v>2561</v>
      </c>
      <c r="K2536" s="1">
        <v>4</v>
      </c>
      <c r="L2536" s="1"/>
      <c r="M2536" s="1"/>
      <c r="N2536" s="1">
        <v>664</v>
      </c>
      <c r="O2536" s="1">
        <v>30</v>
      </c>
      <c r="P2536" s="2">
        <v>45561</v>
      </c>
      <c r="Q2536" s="1"/>
    </row>
    <row r="2537" spans="1:17" x14ac:dyDescent="0.35">
      <c r="A2537" s="1" t="s">
        <v>2624</v>
      </c>
      <c r="B2537" s="1" t="s">
        <v>56</v>
      </c>
      <c r="C2537" s="1" t="s">
        <v>57</v>
      </c>
      <c r="D2537" s="1" t="s">
        <v>58</v>
      </c>
      <c r="E2537" s="1" t="s">
        <v>76</v>
      </c>
      <c r="F2537" s="1" t="s">
        <v>24</v>
      </c>
      <c r="G2537" s="1" t="s">
        <v>48</v>
      </c>
      <c r="H2537" s="2">
        <v>45357</v>
      </c>
      <c r="I2537" s="1" t="s">
        <v>26</v>
      </c>
      <c r="J2537" s="1" t="s">
        <v>2561</v>
      </c>
      <c r="K2537" s="1">
        <v>4</v>
      </c>
      <c r="L2537" s="1"/>
      <c r="M2537" s="1"/>
      <c r="N2537" s="1">
        <v>1416</v>
      </c>
      <c r="O2537" s="1">
        <v>60</v>
      </c>
      <c r="P2537" s="2">
        <v>45411</v>
      </c>
      <c r="Q2537" s="1"/>
    </row>
    <row r="2538" spans="1:17" x14ac:dyDescent="0.35">
      <c r="A2538" s="1" t="s">
        <v>2625</v>
      </c>
      <c r="B2538" s="1" t="s">
        <v>41</v>
      </c>
      <c r="C2538" s="1" t="s">
        <v>42</v>
      </c>
      <c r="D2538" s="1" t="s">
        <v>43</v>
      </c>
      <c r="E2538" s="1" t="s">
        <v>47</v>
      </c>
      <c r="F2538" s="1" t="s">
        <v>24</v>
      </c>
      <c r="G2538" s="1" t="s">
        <v>48</v>
      </c>
      <c r="H2538" s="2">
        <v>45380</v>
      </c>
      <c r="I2538" s="1" t="s">
        <v>26</v>
      </c>
      <c r="J2538" s="1" t="s">
        <v>2561</v>
      </c>
      <c r="K2538" s="1">
        <v>4</v>
      </c>
      <c r="L2538" s="1"/>
      <c r="M2538" s="1"/>
      <c r="N2538" s="1">
        <v>1478</v>
      </c>
      <c r="O2538" s="1">
        <v>50</v>
      </c>
      <c r="P2538" s="2">
        <v>45444</v>
      </c>
      <c r="Q2538" s="1"/>
    </row>
    <row r="2539" spans="1:17" x14ac:dyDescent="0.35">
      <c r="A2539" s="1" t="s">
        <v>2626</v>
      </c>
      <c r="B2539" s="1" t="s">
        <v>35</v>
      </c>
      <c r="C2539" s="1" t="s">
        <v>36</v>
      </c>
      <c r="D2539" s="1" t="s">
        <v>37</v>
      </c>
      <c r="E2539" s="1" t="s">
        <v>68</v>
      </c>
      <c r="F2539" s="1" t="s">
        <v>24</v>
      </c>
      <c r="G2539" s="1" t="s">
        <v>87</v>
      </c>
      <c r="H2539" s="2">
        <v>45430</v>
      </c>
      <c r="I2539" s="1" t="s">
        <v>66</v>
      </c>
      <c r="J2539" s="1" t="s">
        <v>2561</v>
      </c>
      <c r="K2539" s="1">
        <v>4</v>
      </c>
      <c r="L2539" s="1"/>
      <c r="M2539" s="1"/>
      <c r="N2539" s="1">
        <v>1099</v>
      </c>
      <c r="O2539" s="1">
        <v>50</v>
      </c>
      <c r="P2539" s="2">
        <v>45491</v>
      </c>
      <c r="Q2539" s="1"/>
    </row>
    <row r="2540" spans="1:17" x14ac:dyDescent="0.35">
      <c r="A2540" s="1" t="s">
        <v>2627</v>
      </c>
      <c r="B2540" s="1" t="s">
        <v>61</v>
      </c>
      <c r="C2540" s="1" t="s">
        <v>62</v>
      </c>
      <c r="D2540" s="1" t="s">
        <v>63</v>
      </c>
      <c r="E2540" s="1" t="s">
        <v>100</v>
      </c>
      <c r="F2540" s="1" t="s">
        <v>24</v>
      </c>
      <c r="G2540" s="1" t="s">
        <v>33</v>
      </c>
      <c r="H2540" s="2">
        <v>45350</v>
      </c>
      <c r="I2540" s="1" t="s">
        <v>26</v>
      </c>
      <c r="J2540" s="1" t="s">
        <v>2561</v>
      </c>
      <c r="K2540" s="1">
        <v>4</v>
      </c>
      <c r="L2540" s="1"/>
      <c r="M2540" s="1"/>
      <c r="N2540" s="1">
        <v>633</v>
      </c>
      <c r="O2540" s="1">
        <v>30</v>
      </c>
      <c r="P2540" s="2">
        <v>45707</v>
      </c>
      <c r="Q2540" s="1"/>
    </row>
    <row r="2541" spans="1:17" x14ac:dyDescent="0.35">
      <c r="A2541" s="1" t="s">
        <v>2628</v>
      </c>
      <c r="B2541" s="1" t="s">
        <v>56</v>
      </c>
      <c r="C2541" s="1" t="s">
        <v>57</v>
      </c>
      <c r="D2541" s="1" t="s">
        <v>58</v>
      </c>
      <c r="E2541" s="1" t="s">
        <v>64</v>
      </c>
      <c r="F2541" s="1" t="s">
        <v>24</v>
      </c>
      <c r="G2541" s="1" t="s">
        <v>48</v>
      </c>
      <c r="H2541" s="2">
        <v>45363</v>
      </c>
      <c r="I2541" s="1" t="s">
        <v>49</v>
      </c>
      <c r="J2541" s="1" t="s">
        <v>2561</v>
      </c>
      <c r="K2541" s="1">
        <v>4</v>
      </c>
      <c r="L2541" s="1"/>
      <c r="M2541" s="1"/>
      <c r="N2541" s="1">
        <v>502</v>
      </c>
      <c r="O2541" s="1">
        <v>30</v>
      </c>
      <c r="P2541" s="2">
        <v>45628</v>
      </c>
      <c r="Q2541" s="1"/>
    </row>
    <row r="2542" spans="1:17" x14ac:dyDescent="0.35">
      <c r="A2542" s="1" t="s">
        <v>2629</v>
      </c>
      <c r="B2542" s="1" t="s">
        <v>78</v>
      </c>
      <c r="C2542" s="1" t="s">
        <v>79</v>
      </c>
      <c r="D2542" s="1" t="s">
        <v>80</v>
      </c>
      <c r="E2542" s="1" t="s">
        <v>64</v>
      </c>
      <c r="F2542" s="1" t="s">
        <v>24</v>
      </c>
      <c r="G2542" s="1" t="s">
        <v>48</v>
      </c>
      <c r="H2542" s="2">
        <v>45382</v>
      </c>
      <c r="I2542" s="1" t="s">
        <v>66</v>
      </c>
      <c r="J2542" s="1" t="s">
        <v>2561</v>
      </c>
      <c r="K2542" s="1">
        <v>4</v>
      </c>
      <c r="L2542" s="1"/>
      <c r="M2542" s="1"/>
      <c r="N2542" s="1">
        <v>759</v>
      </c>
      <c r="O2542" s="1">
        <v>100</v>
      </c>
      <c r="P2542" s="2">
        <v>45640</v>
      </c>
      <c r="Q2542" s="1"/>
    </row>
    <row r="2543" spans="1:17" x14ac:dyDescent="0.35">
      <c r="A2543" s="1" t="s">
        <v>2630</v>
      </c>
      <c r="B2543" s="1" t="s">
        <v>51</v>
      </c>
      <c r="C2543" s="1" t="s">
        <v>52</v>
      </c>
      <c r="D2543" s="1" t="s">
        <v>53</v>
      </c>
      <c r="E2543" s="1" t="s">
        <v>54</v>
      </c>
      <c r="F2543" s="1" t="s">
        <v>24</v>
      </c>
      <c r="G2543" s="1" t="s">
        <v>48</v>
      </c>
      <c r="H2543" s="2">
        <v>45377</v>
      </c>
      <c r="I2543" s="1" t="s">
        <v>26</v>
      </c>
      <c r="J2543" s="1" t="s">
        <v>2561</v>
      </c>
      <c r="K2543" s="1">
        <v>4</v>
      </c>
      <c r="L2543" s="1"/>
      <c r="M2543" s="1"/>
      <c r="N2543" s="1">
        <v>1430</v>
      </c>
      <c r="O2543" s="1">
        <v>20</v>
      </c>
      <c r="P2543" s="2">
        <v>45635</v>
      </c>
      <c r="Q2543" s="1"/>
    </row>
    <row r="2544" spans="1:17" x14ac:dyDescent="0.35">
      <c r="A2544" s="1" t="s">
        <v>2631</v>
      </c>
      <c r="B2544" s="1" t="s">
        <v>56</v>
      </c>
      <c r="C2544" s="1" t="s">
        <v>57</v>
      </c>
      <c r="D2544" s="1" t="s">
        <v>58</v>
      </c>
      <c r="E2544" s="1" t="s">
        <v>23</v>
      </c>
      <c r="F2544" s="1" t="s">
        <v>24</v>
      </c>
      <c r="G2544" s="1" t="s">
        <v>25</v>
      </c>
      <c r="H2544" s="2">
        <v>45428</v>
      </c>
      <c r="I2544" s="1" t="s">
        <v>66</v>
      </c>
      <c r="J2544" s="1" t="s">
        <v>2561</v>
      </c>
      <c r="K2544" s="1">
        <v>4</v>
      </c>
      <c r="L2544" s="1"/>
      <c r="M2544" s="1"/>
      <c r="N2544" s="1">
        <v>607</v>
      </c>
      <c r="O2544" s="1">
        <v>30</v>
      </c>
      <c r="P2544" s="2">
        <v>45760</v>
      </c>
      <c r="Q2544" s="1"/>
    </row>
    <row r="2545" spans="1:17" x14ac:dyDescent="0.35">
      <c r="A2545" s="1" t="s">
        <v>2632</v>
      </c>
      <c r="B2545" s="1" t="s">
        <v>35</v>
      </c>
      <c r="C2545" s="1" t="s">
        <v>36</v>
      </c>
      <c r="D2545" s="1" t="s">
        <v>37</v>
      </c>
      <c r="E2545" s="1" t="s">
        <v>44</v>
      </c>
      <c r="F2545" s="1" t="s">
        <v>24</v>
      </c>
      <c r="G2545" s="1" t="s">
        <v>74</v>
      </c>
      <c r="H2545" s="2">
        <v>45393</v>
      </c>
      <c r="I2545" s="1" t="s">
        <v>26</v>
      </c>
      <c r="J2545" s="1" t="s">
        <v>2561</v>
      </c>
      <c r="K2545" s="1">
        <v>4</v>
      </c>
      <c r="L2545" s="1"/>
      <c r="M2545" s="1"/>
      <c r="N2545" s="1">
        <v>271</v>
      </c>
      <c r="O2545" s="1">
        <v>40</v>
      </c>
      <c r="P2545" s="2">
        <v>45557</v>
      </c>
      <c r="Q2545" s="1"/>
    </row>
    <row r="2546" spans="1:17" x14ac:dyDescent="0.35">
      <c r="A2546" s="1" t="s">
        <v>2633</v>
      </c>
      <c r="B2546" s="1" t="s">
        <v>41</v>
      </c>
      <c r="C2546" s="1" t="s">
        <v>42</v>
      </c>
      <c r="D2546" s="1" t="s">
        <v>43</v>
      </c>
      <c r="E2546" s="1" t="s">
        <v>23</v>
      </c>
      <c r="F2546" s="1" t="s">
        <v>24</v>
      </c>
      <c r="G2546" s="1" t="s">
        <v>25</v>
      </c>
      <c r="H2546" s="2">
        <v>45340</v>
      </c>
      <c r="I2546" s="1" t="s">
        <v>66</v>
      </c>
      <c r="J2546" s="1" t="s">
        <v>2561</v>
      </c>
      <c r="K2546" s="1">
        <v>4</v>
      </c>
      <c r="L2546" s="1"/>
      <c r="M2546" s="1"/>
      <c r="N2546" s="1">
        <v>935</v>
      </c>
      <c r="O2546" s="1">
        <v>30</v>
      </c>
      <c r="P2546" s="2">
        <v>45693</v>
      </c>
      <c r="Q2546" s="1"/>
    </row>
    <row r="2547" spans="1:17" x14ac:dyDescent="0.35">
      <c r="A2547" s="1" t="s">
        <v>2634</v>
      </c>
      <c r="B2547" s="1" t="s">
        <v>56</v>
      </c>
      <c r="C2547" s="1" t="s">
        <v>57</v>
      </c>
      <c r="D2547" s="1" t="s">
        <v>58</v>
      </c>
      <c r="E2547" s="1" t="s">
        <v>38</v>
      </c>
      <c r="F2547" s="1" t="s">
        <v>24</v>
      </c>
      <c r="G2547" s="1" t="s">
        <v>87</v>
      </c>
      <c r="H2547" s="2">
        <v>45442</v>
      </c>
      <c r="I2547" s="1" t="s">
        <v>66</v>
      </c>
      <c r="J2547" s="1" t="s">
        <v>2561</v>
      </c>
      <c r="K2547" s="1">
        <v>4</v>
      </c>
      <c r="L2547" s="1"/>
      <c r="M2547" s="1"/>
      <c r="N2547" s="1">
        <v>1979</v>
      </c>
      <c r="O2547" s="1">
        <v>70</v>
      </c>
      <c r="P2547" s="2">
        <v>45610</v>
      </c>
      <c r="Q2547" s="1"/>
    </row>
    <row r="2548" spans="1:17" x14ac:dyDescent="0.35">
      <c r="A2548" s="1" t="s">
        <v>2635</v>
      </c>
      <c r="B2548" s="1" t="s">
        <v>35</v>
      </c>
      <c r="C2548" s="1" t="s">
        <v>36</v>
      </c>
      <c r="D2548" s="1" t="s">
        <v>37</v>
      </c>
      <c r="E2548" s="1" t="s">
        <v>47</v>
      </c>
      <c r="F2548" s="1" t="s">
        <v>24</v>
      </c>
      <c r="G2548" s="1" t="s">
        <v>48</v>
      </c>
      <c r="H2548" s="2">
        <v>45337</v>
      </c>
      <c r="I2548" s="1" t="s">
        <v>26</v>
      </c>
      <c r="J2548" s="1" t="s">
        <v>2561</v>
      </c>
      <c r="K2548" s="1">
        <v>4</v>
      </c>
      <c r="L2548" s="1"/>
      <c r="M2548" s="1"/>
      <c r="N2548" s="1">
        <v>1235</v>
      </c>
      <c r="O2548" s="1">
        <v>30</v>
      </c>
      <c r="P2548" s="2">
        <v>45364</v>
      </c>
      <c r="Q2548" s="1"/>
    </row>
    <row r="2549" spans="1:17" x14ac:dyDescent="0.35">
      <c r="A2549" s="1" t="s">
        <v>2636</v>
      </c>
      <c r="B2549" s="1" t="s">
        <v>61</v>
      </c>
      <c r="C2549" s="1" t="s">
        <v>62</v>
      </c>
      <c r="D2549" s="1" t="s">
        <v>63</v>
      </c>
      <c r="E2549" s="1" t="s">
        <v>124</v>
      </c>
      <c r="F2549" s="1" t="s">
        <v>24</v>
      </c>
      <c r="G2549" s="1" t="s">
        <v>33</v>
      </c>
      <c r="H2549" s="2">
        <v>45393</v>
      </c>
      <c r="I2549" s="1" t="s">
        <v>26</v>
      </c>
      <c r="J2549" s="1" t="s">
        <v>2561</v>
      </c>
      <c r="K2549" s="1">
        <v>4</v>
      </c>
      <c r="L2549" s="1"/>
      <c r="M2549" s="1"/>
      <c r="N2549" s="1">
        <v>563</v>
      </c>
      <c r="O2549" s="1">
        <v>30</v>
      </c>
      <c r="P2549" s="2">
        <v>45698</v>
      </c>
      <c r="Q2549" s="1"/>
    </row>
    <row r="2550" spans="1:17" x14ac:dyDescent="0.35">
      <c r="A2550" s="1" t="s">
        <v>2637</v>
      </c>
      <c r="B2550" s="1" t="s">
        <v>20</v>
      </c>
      <c r="C2550" s="1" t="s">
        <v>21</v>
      </c>
      <c r="D2550" s="1" t="s">
        <v>22</v>
      </c>
      <c r="E2550" s="1" t="s">
        <v>44</v>
      </c>
      <c r="F2550" s="1" t="s">
        <v>24</v>
      </c>
      <c r="G2550" s="1" t="s">
        <v>74</v>
      </c>
      <c r="H2550" s="2">
        <v>45389</v>
      </c>
      <c r="I2550" s="1" t="s">
        <v>26</v>
      </c>
      <c r="J2550" s="1" t="s">
        <v>2561</v>
      </c>
      <c r="K2550" s="1">
        <v>4</v>
      </c>
      <c r="L2550" s="1"/>
      <c r="M2550" s="1"/>
      <c r="N2550" s="1">
        <v>1178</v>
      </c>
      <c r="O2550" s="1">
        <v>30</v>
      </c>
      <c r="P2550" s="2">
        <v>45510</v>
      </c>
      <c r="Q2550" s="1"/>
    </row>
    <row r="2551" spans="1:17" x14ac:dyDescent="0.35">
      <c r="A2551" s="1" t="s">
        <v>2638</v>
      </c>
      <c r="B2551" s="1" t="s">
        <v>35</v>
      </c>
      <c r="C2551" s="1" t="s">
        <v>36</v>
      </c>
      <c r="D2551" s="1" t="s">
        <v>37</v>
      </c>
      <c r="E2551" s="1" t="s">
        <v>54</v>
      </c>
      <c r="F2551" s="1" t="s">
        <v>24</v>
      </c>
      <c r="G2551" s="1" t="s">
        <v>48</v>
      </c>
      <c r="H2551" s="2">
        <v>45318</v>
      </c>
      <c r="I2551" s="1" t="s">
        <v>26</v>
      </c>
      <c r="J2551" s="1" t="s">
        <v>2561</v>
      </c>
      <c r="K2551" s="1">
        <v>4</v>
      </c>
      <c r="L2551" s="1"/>
      <c r="M2551" s="1"/>
      <c r="N2551" s="1">
        <v>1462</v>
      </c>
      <c r="O2551" s="1">
        <v>20</v>
      </c>
      <c r="P2551" s="2">
        <v>45614</v>
      </c>
      <c r="Q2551" s="1"/>
    </row>
    <row r="2552" spans="1:17" x14ac:dyDescent="0.35">
      <c r="A2552" s="1" t="s">
        <v>2639</v>
      </c>
      <c r="B2552" s="1" t="s">
        <v>78</v>
      </c>
      <c r="C2552" s="1" t="s">
        <v>79</v>
      </c>
      <c r="D2552" s="1" t="s">
        <v>80</v>
      </c>
      <c r="E2552" s="1" t="s">
        <v>124</v>
      </c>
      <c r="F2552" s="1" t="s">
        <v>24</v>
      </c>
      <c r="G2552" s="1" t="s">
        <v>85</v>
      </c>
      <c r="H2552" s="2">
        <v>45409</v>
      </c>
      <c r="I2552" s="1" t="s">
        <v>26</v>
      </c>
      <c r="J2552" s="1" t="s">
        <v>2561</v>
      </c>
      <c r="K2552" s="1">
        <v>4</v>
      </c>
      <c r="L2552" s="1"/>
      <c r="M2552" s="1"/>
      <c r="N2552" s="1">
        <v>210</v>
      </c>
      <c r="O2552" s="1">
        <v>40</v>
      </c>
      <c r="P2552" s="2">
        <v>45464</v>
      </c>
      <c r="Q2552" s="1"/>
    </row>
    <row r="2553" spans="1:17" x14ac:dyDescent="0.35">
      <c r="A2553" s="1" t="s">
        <v>2640</v>
      </c>
      <c r="B2553" s="1" t="s">
        <v>35</v>
      </c>
      <c r="C2553" s="1" t="s">
        <v>36</v>
      </c>
      <c r="D2553" s="1" t="s">
        <v>37</v>
      </c>
      <c r="E2553" s="1" t="s">
        <v>124</v>
      </c>
      <c r="F2553" s="1" t="s">
        <v>24</v>
      </c>
      <c r="G2553" s="1" t="s">
        <v>59</v>
      </c>
      <c r="H2553" s="2">
        <v>45309</v>
      </c>
      <c r="I2553" s="1" t="s">
        <v>26</v>
      </c>
      <c r="J2553" s="1" t="s">
        <v>2561</v>
      </c>
      <c r="K2553" s="1">
        <v>4</v>
      </c>
      <c r="L2553" s="1"/>
      <c r="M2553" s="1"/>
      <c r="N2553" s="1">
        <v>1139</v>
      </c>
      <c r="O2553" s="1">
        <v>20</v>
      </c>
      <c r="P2553" s="2">
        <v>45390</v>
      </c>
      <c r="Q2553" s="1"/>
    </row>
    <row r="2554" spans="1:17" x14ac:dyDescent="0.35">
      <c r="A2554" s="1" t="s">
        <v>2641</v>
      </c>
      <c r="B2554" s="1" t="s">
        <v>29</v>
      </c>
      <c r="C2554" s="1" t="s">
        <v>30</v>
      </c>
      <c r="D2554" s="1" t="s">
        <v>31</v>
      </c>
      <c r="E2554" s="1" t="s">
        <v>68</v>
      </c>
      <c r="F2554" s="1" t="s">
        <v>24</v>
      </c>
      <c r="G2554" s="1" t="s">
        <v>87</v>
      </c>
      <c r="H2554" s="2">
        <v>45390</v>
      </c>
      <c r="I2554" s="1" t="s">
        <v>49</v>
      </c>
      <c r="J2554" s="1" t="s">
        <v>2561</v>
      </c>
      <c r="K2554" s="1">
        <v>4</v>
      </c>
      <c r="L2554" s="1"/>
      <c r="M2554" s="1"/>
      <c r="N2554" s="1">
        <v>1800</v>
      </c>
      <c r="O2554" s="1">
        <v>90</v>
      </c>
      <c r="P2554" s="2">
        <v>45526</v>
      </c>
      <c r="Q2554" s="1"/>
    </row>
    <row r="2555" spans="1:17" x14ac:dyDescent="0.35">
      <c r="A2555" s="1" t="s">
        <v>2642</v>
      </c>
      <c r="B2555" s="1" t="s">
        <v>78</v>
      </c>
      <c r="C2555" s="1" t="s">
        <v>79</v>
      </c>
      <c r="D2555" s="1" t="s">
        <v>80</v>
      </c>
      <c r="E2555" s="1" t="s">
        <v>38</v>
      </c>
      <c r="F2555" s="1" t="s">
        <v>24</v>
      </c>
      <c r="G2555" s="1" t="s">
        <v>39</v>
      </c>
      <c r="H2555" s="2">
        <v>45437</v>
      </c>
      <c r="I2555" s="1" t="s">
        <v>66</v>
      </c>
      <c r="J2555" s="1" t="s">
        <v>2561</v>
      </c>
      <c r="K2555" s="1">
        <v>4</v>
      </c>
      <c r="L2555" s="1"/>
      <c r="M2555" s="1"/>
      <c r="N2555" s="1">
        <v>468</v>
      </c>
      <c r="O2555" s="1">
        <v>50</v>
      </c>
      <c r="P2555" s="2">
        <v>45726</v>
      </c>
      <c r="Q2555" s="1"/>
    </row>
    <row r="2556" spans="1:17" x14ac:dyDescent="0.35">
      <c r="A2556" s="1" t="s">
        <v>2643</v>
      </c>
      <c r="B2556" s="1" t="s">
        <v>35</v>
      </c>
      <c r="C2556" s="1" t="s">
        <v>36</v>
      </c>
      <c r="D2556" s="1" t="s">
        <v>37</v>
      </c>
      <c r="E2556" s="1" t="s">
        <v>47</v>
      </c>
      <c r="F2556" s="1" t="s">
        <v>24</v>
      </c>
      <c r="G2556" s="1" t="s">
        <v>85</v>
      </c>
      <c r="H2556" s="2">
        <v>45398</v>
      </c>
      <c r="I2556" s="1" t="s">
        <v>66</v>
      </c>
      <c r="J2556" s="1" t="s">
        <v>2561</v>
      </c>
      <c r="K2556" s="1">
        <v>4</v>
      </c>
      <c r="L2556" s="1"/>
      <c r="M2556" s="1"/>
      <c r="N2556" s="1">
        <v>642</v>
      </c>
      <c r="O2556" s="1">
        <v>50</v>
      </c>
      <c r="P2556" s="2">
        <v>45691</v>
      </c>
      <c r="Q2556" s="1"/>
    </row>
    <row r="2557" spans="1:17" x14ac:dyDescent="0.35">
      <c r="A2557" s="1" t="s">
        <v>2644</v>
      </c>
      <c r="B2557" s="1" t="s">
        <v>20</v>
      </c>
      <c r="C2557" s="1" t="s">
        <v>21</v>
      </c>
      <c r="D2557" s="1" t="s">
        <v>22</v>
      </c>
      <c r="E2557" s="1" t="s">
        <v>23</v>
      </c>
      <c r="F2557" s="1" t="s">
        <v>24</v>
      </c>
      <c r="G2557" s="1" t="s">
        <v>74</v>
      </c>
      <c r="H2557" s="2">
        <v>45346</v>
      </c>
      <c r="I2557" s="1" t="s">
        <v>26</v>
      </c>
      <c r="J2557" s="1" t="s">
        <v>2561</v>
      </c>
      <c r="K2557" s="1">
        <v>4</v>
      </c>
      <c r="L2557" s="1"/>
      <c r="M2557" s="1"/>
      <c r="N2557" s="1">
        <v>1798</v>
      </c>
      <c r="O2557" s="1">
        <v>30</v>
      </c>
      <c r="P2557" s="2">
        <v>45711</v>
      </c>
      <c r="Q2557" s="1"/>
    </row>
    <row r="2558" spans="1:17" x14ac:dyDescent="0.35">
      <c r="A2558" s="1" t="s">
        <v>2645</v>
      </c>
      <c r="B2558" s="1" t="s">
        <v>71</v>
      </c>
      <c r="C2558" s="1" t="s">
        <v>72</v>
      </c>
      <c r="D2558" s="1" t="s">
        <v>73</v>
      </c>
      <c r="E2558" s="1" t="s">
        <v>32</v>
      </c>
      <c r="F2558" s="1" t="s">
        <v>24</v>
      </c>
      <c r="G2558" s="1" t="s">
        <v>48</v>
      </c>
      <c r="H2558" s="2">
        <v>45346</v>
      </c>
      <c r="I2558" s="1" t="s">
        <v>26</v>
      </c>
      <c r="J2558" s="1" t="s">
        <v>2561</v>
      </c>
      <c r="K2558" s="1">
        <v>4</v>
      </c>
      <c r="L2558" s="1"/>
      <c r="M2558" s="1"/>
      <c r="N2558" s="1">
        <v>1720</v>
      </c>
      <c r="O2558" s="1">
        <v>20</v>
      </c>
      <c r="P2558" s="2">
        <v>45606</v>
      </c>
      <c r="Q2558" s="1"/>
    </row>
    <row r="2559" spans="1:17" x14ac:dyDescent="0.35">
      <c r="A2559" s="1" t="s">
        <v>2646</v>
      </c>
      <c r="B2559" s="1" t="s">
        <v>61</v>
      </c>
      <c r="C2559" s="1" t="s">
        <v>62</v>
      </c>
      <c r="D2559" s="1" t="s">
        <v>63</v>
      </c>
      <c r="E2559" s="1" t="s">
        <v>100</v>
      </c>
      <c r="F2559" s="1" t="s">
        <v>24</v>
      </c>
      <c r="G2559" s="1" t="s">
        <v>59</v>
      </c>
      <c r="H2559" s="2">
        <v>45293</v>
      </c>
      <c r="I2559" s="1" t="s">
        <v>49</v>
      </c>
      <c r="J2559" s="1" t="s">
        <v>2561</v>
      </c>
      <c r="K2559" s="1">
        <v>4</v>
      </c>
      <c r="L2559" s="1"/>
      <c r="M2559" s="1"/>
      <c r="N2559" s="1">
        <v>1336</v>
      </c>
      <c r="O2559" s="1">
        <v>30</v>
      </c>
      <c r="P2559" s="2">
        <v>45612</v>
      </c>
      <c r="Q2559" s="1"/>
    </row>
    <row r="2560" spans="1:17" x14ac:dyDescent="0.35">
      <c r="A2560" s="1" t="s">
        <v>2647</v>
      </c>
      <c r="B2560" s="1" t="s">
        <v>56</v>
      </c>
      <c r="C2560" s="1" t="s">
        <v>57</v>
      </c>
      <c r="D2560" s="1" t="s">
        <v>58</v>
      </c>
      <c r="E2560" s="1" t="s">
        <v>120</v>
      </c>
      <c r="F2560" s="1" t="s">
        <v>24</v>
      </c>
      <c r="G2560" s="1" t="s">
        <v>87</v>
      </c>
      <c r="H2560" s="2">
        <v>45409</v>
      </c>
      <c r="I2560" s="1" t="s">
        <v>26</v>
      </c>
      <c r="J2560" s="1" t="s">
        <v>2561</v>
      </c>
      <c r="K2560" s="1">
        <v>4</v>
      </c>
      <c r="L2560" s="1"/>
      <c r="M2560" s="1"/>
      <c r="N2560" s="1">
        <v>1544</v>
      </c>
      <c r="O2560" s="1">
        <v>20</v>
      </c>
      <c r="P2560" s="2">
        <v>45491</v>
      </c>
      <c r="Q2560" s="1"/>
    </row>
    <row r="2561" spans="1:17" x14ac:dyDescent="0.35">
      <c r="A2561" s="1" t="s">
        <v>2648</v>
      </c>
      <c r="B2561" s="1" t="s">
        <v>61</v>
      </c>
      <c r="C2561" s="1" t="s">
        <v>62</v>
      </c>
      <c r="D2561" s="1" t="s">
        <v>63</v>
      </c>
      <c r="E2561" s="1" t="s">
        <v>54</v>
      </c>
      <c r="F2561" s="1" t="s">
        <v>24</v>
      </c>
      <c r="G2561" s="1" t="s">
        <v>74</v>
      </c>
      <c r="H2561" s="2">
        <v>45308</v>
      </c>
      <c r="I2561" s="1" t="s">
        <v>66</v>
      </c>
      <c r="J2561" s="1" t="s">
        <v>2561</v>
      </c>
      <c r="K2561" s="1">
        <v>4</v>
      </c>
      <c r="L2561" s="1"/>
      <c r="M2561" s="1"/>
      <c r="N2561" s="1">
        <v>828</v>
      </c>
      <c r="O2561" s="1">
        <v>50</v>
      </c>
      <c r="P2561" s="2">
        <v>45362</v>
      </c>
      <c r="Q2561" s="1"/>
    </row>
    <row r="2562" spans="1:17" x14ac:dyDescent="0.35">
      <c r="A2562" s="1" t="s">
        <v>2649</v>
      </c>
      <c r="B2562" s="1" t="s">
        <v>51</v>
      </c>
      <c r="C2562" s="1" t="s">
        <v>52</v>
      </c>
      <c r="D2562" s="1" t="s">
        <v>53</v>
      </c>
      <c r="E2562" s="1" t="s">
        <v>84</v>
      </c>
      <c r="F2562" s="1" t="s">
        <v>24</v>
      </c>
      <c r="G2562" s="1" t="s">
        <v>48</v>
      </c>
      <c r="H2562" s="2">
        <v>45356</v>
      </c>
      <c r="I2562" s="1" t="s">
        <v>66</v>
      </c>
      <c r="J2562" s="1" t="s">
        <v>2561</v>
      </c>
      <c r="K2562" s="1">
        <v>4</v>
      </c>
      <c r="L2562" s="1"/>
      <c r="M2562" s="1"/>
      <c r="N2562" s="1">
        <v>1570</v>
      </c>
      <c r="O2562" s="1">
        <v>40</v>
      </c>
      <c r="P2562" s="2">
        <v>45651</v>
      </c>
      <c r="Q2562" s="1"/>
    </row>
    <row r="2563" spans="1:17" x14ac:dyDescent="0.35">
      <c r="A2563" s="1" t="s">
        <v>2650</v>
      </c>
      <c r="B2563" s="1" t="s">
        <v>61</v>
      </c>
      <c r="C2563" s="1" t="s">
        <v>62</v>
      </c>
      <c r="D2563" s="1" t="s">
        <v>63</v>
      </c>
      <c r="E2563" s="1" t="s">
        <v>47</v>
      </c>
      <c r="F2563" s="1" t="s">
        <v>24</v>
      </c>
      <c r="G2563" s="1" t="s">
        <v>59</v>
      </c>
      <c r="H2563" s="2">
        <v>45412</v>
      </c>
      <c r="I2563" s="1" t="s">
        <v>26</v>
      </c>
      <c r="J2563" s="1" t="s">
        <v>2561</v>
      </c>
      <c r="K2563" s="1">
        <v>4</v>
      </c>
      <c r="L2563" s="1"/>
      <c r="M2563" s="1"/>
      <c r="N2563" s="1">
        <v>1831</v>
      </c>
      <c r="O2563" s="1">
        <v>20</v>
      </c>
      <c r="P2563" s="2">
        <v>45556</v>
      </c>
      <c r="Q2563" s="1"/>
    </row>
    <row r="2564" spans="1:17" x14ac:dyDescent="0.35">
      <c r="A2564" s="1" t="s">
        <v>2651</v>
      </c>
      <c r="B2564" s="1" t="s">
        <v>20</v>
      </c>
      <c r="C2564" s="1" t="s">
        <v>21</v>
      </c>
      <c r="D2564" s="1" t="s">
        <v>22</v>
      </c>
      <c r="E2564" s="1" t="s">
        <v>47</v>
      </c>
      <c r="F2564" s="1" t="s">
        <v>24</v>
      </c>
      <c r="G2564" s="1" t="s">
        <v>39</v>
      </c>
      <c r="H2564" s="2">
        <v>45376</v>
      </c>
      <c r="I2564" s="1" t="s">
        <v>26</v>
      </c>
      <c r="J2564" s="1" t="s">
        <v>2561</v>
      </c>
      <c r="K2564" s="1">
        <v>4</v>
      </c>
      <c r="L2564" s="1"/>
      <c r="M2564" s="1"/>
      <c r="N2564" s="1">
        <v>1616</v>
      </c>
      <c r="O2564" s="1">
        <v>20</v>
      </c>
      <c r="P2564" s="2">
        <v>45633</v>
      </c>
      <c r="Q2564" s="1"/>
    </row>
    <row r="2565" spans="1:17" x14ac:dyDescent="0.35">
      <c r="A2565" s="1" t="s">
        <v>2652</v>
      </c>
      <c r="B2565" s="1" t="s">
        <v>61</v>
      </c>
      <c r="C2565" s="1" t="s">
        <v>62</v>
      </c>
      <c r="D2565" s="1" t="s">
        <v>63</v>
      </c>
      <c r="E2565" s="1" t="s">
        <v>23</v>
      </c>
      <c r="F2565" s="1" t="s">
        <v>24</v>
      </c>
      <c r="G2565" s="1" t="s">
        <v>59</v>
      </c>
      <c r="H2565" s="2">
        <v>45381</v>
      </c>
      <c r="I2565" s="1" t="s">
        <v>66</v>
      </c>
      <c r="J2565" s="1" t="s">
        <v>2561</v>
      </c>
      <c r="K2565" s="1">
        <v>4</v>
      </c>
      <c r="L2565" s="1"/>
      <c r="M2565" s="1"/>
      <c r="N2565" s="1">
        <v>1210</v>
      </c>
      <c r="O2565" s="1">
        <v>40</v>
      </c>
      <c r="P2565" s="2">
        <v>45484</v>
      </c>
      <c r="Q2565" s="1"/>
    </row>
    <row r="2566" spans="1:17" x14ac:dyDescent="0.35">
      <c r="A2566" s="1" t="s">
        <v>2653</v>
      </c>
      <c r="B2566" s="1" t="s">
        <v>35</v>
      </c>
      <c r="C2566" s="1" t="s">
        <v>36</v>
      </c>
      <c r="D2566" s="1" t="s">
        <v>37</v>
      </c>
      <c r="E2566" s="1" t="s">
        <v>64</v>
      </c>
      <c r="F2566" s="1" t="s">
        <v>24</v>
      </c>
      <c r="G2566" s="1" t="s">
        <v>33</v>
      </c>
      <c r="H2566" s="2">
        <v>45360</v>
      </c>
      <c r="I2566" s="1" t="s">
        <v>26</v>
      </c>
      <c r="J2566" s="1" t="s">
        <v>2561</v>
      </c>
      <c r="K2566" s="1">
        <v>4</v>
      </c>
      <c r="L2566" s="1"/>
      <c r="M2566" s="1"/>
      <c r="N2566" s="1">
        <v>1493</v>
      </c>
      <c r="O2566" s="1">
        <v>50</v>
      </c>
      <c r="P2566" s="2">
        <v>45688</v>
      </c>
      <c r="Q2566" s="1"/>
    </row>
    <row r="2567" spans="1:17" x14ac:dyDescent="0.35">
      <c r="A2567" s="1" t="s">
        <v>2654</v>
      </c>
      <c r="B2567" s="1" t="s">
        <v>41</v>
      </c>
      <c r="C2567" s="1" t="s">
        <v>42</v>
      </c>
      <c r="D2567" s="1" t="s">
        <v>43</v>
      </c>
      <c r="E2567" s="1" t="s">
        <v>47</v>
      </c>
      <c r="F2567" s="1" t="s">
        <v>24</v>
      </c>
      <c r="G2567" s="1" t="s">
        <v>39</v>
      </c>
      <c r="H2567" s="2">
        <v>45324</v>
      </c>
      <c r="I2567" s="1" t="s">
        <v>66</v>
      </c>
      <c r="J2567" s="1" t="s">
        <v>2561</v>
      </c>
      <c r="K2567" s="1">
        <v>4</v>
      </c>
      <c r="L2567" s="1"/>
      <c r="M2567" s="1"/>
      <c r="N2567" s="1">
        <v>365</v>
      </c>
      <c r="O2567" s="1">
        <v>30</v>
      </c>
      <c r="P2567" s="2">
        <v>45529</v>
      </c>
      <c r="Q2567" s="1"/>
    </row>
    <row r="2568" spans="1:17" x14ac:dyDescent="0.35">
      <c r="A2568" s="1" t="s">
        <v>2655</v>
      </c>
      <c r="B2568" s="1" t="s">
        <v>56</v>
      </c>
      <c r="C2568" s="1" t="s">
        <v>57</v>
      </c>
      <c r="D2568" s="1" t="s">
        <v>58</v>
      </c>
      <c r="E2568" s="1" t="s">
        <v>76</v>
      </c>
      <c r="F2568" s="1" t="s">
        <v>24</v>
      </c>
      <c r="G2568" s="1" t="s">
        <v>48</v>
      </c>
      <c r="H2568" s="2">
        <v>45432</v>
      </c>
      <c r="I2568" s="1" t="s">
        <v>26</v>
      </c>
      <c r="J2568" s="1" t="s">
        <v>2561</v>
      </c>
      <c r="K2568" s="1">
        <v>4</v>
      </c>
      <c r="L2568" s="1"/>
      <c r="M2568" s="1"/>
      <c r="N2568" s="1">
        <v>550</v>
      </c>
      <c r="O2568" s="1">
        <v>60</v>
      </c>
      <c r="P2568" s="2">
        <v>45658</v>
      </c>
      <c r="Q2568" s="1"/>
    </row>
    <row r="2569" spans="1:17" x14ac:dyDescent="0.35">
      <c r="A2569" s="1" t="s">
        <v>2656</v>
      </c>
      <c r="B2569" s="1" t="s">
        <v>20</v>
      </c>
      <c r="C2569" s="1" t="s">
        <v>21</v>
      </c>
      <c r="D2569" s="1" t="s">
        <v>22</v>
      </c>
      <c r="E2569" s="1" t="s">
        <v>76</v>
      </c>
      <c r="F2569" s="1" t="s">
        <v>24</v>
      </c>
      <c r="G2569" s="1" t="s">
        <v>87</v>
      </c>
      <c r="H2569" s="2">
        <v>45407</v>
      </c>
      <c r="I2569" s="1" t="s">
        <v>49</v>
      </c>
      <c r="J2569" s="1" t="s">
        <v>2561</v>
      </c>
      <c r="K2569" s="1">
        <v>4</v>
      </c>
      <c r="L2569" s="1"/>
      <c r="M2569" s="1"/>
      <c r="N2569" s="1">
        <v>931</v>
      </c>
      <c r="O2569" s="1">
        <v>20</v>
      </c>
      <c r="P2569" s="2">
        <v>45760</v>
      </c>
      <c r="Q2569" s="1"/>
    </row>
    <row r="2570" spans="1:17" x14ac:dyDescent="0.35">
      <c r="A2570" s="1" t="s">
        <v>2657</v>
      </c>
      <c r="B2570" s="1" t="s">
        <v>51</v>
      </c>
      <c r="C2570" s="1" t="s">
        <v>52</v>
      </c>
      <c r="D2570" s="1" t="s">
        <v>53</v>
      </c>
      <c r="E2570" s="1" t="s">
        <v>44</v>
      </c>
      <c r="F2570" s="1" t="s">
        <v>24</v>
      </c>
      <c r="G2570" s="1" t="s">
        <v>85</v>
      </c>
      <c r="H2570" s="2">
        <v>45329</v>
      </c>
      <c r="I2570" s="1" t="s">
        <v>49</v>
      </c>
      <c r="J2570" s="1" t="s">
        <v>2561</v>
      </c>
      <c r="K2570" s="1">
        <v>4</v>
      </c>
      <c r="L2570" s="1"/>
      <c r="M2570" s="1"/>
      <c r="N2570" s="1">
        <v>1626</v>
      </c>
      <c r="O2570" s="1">
        <v>30</v>
      </c>
      <c r="P2570" s="2">
        <v>45518</v>
      </c>
      <c r="Q2570" s="1"/>
    </row>
    <row r="2571" spans="1:17" x14ac:dyDescent="0.35">
      <c r="A2571" s="1" t="s">
        <v>2658</v>
      </c>
      <c r="B2571" s="1" t="s">
        <v>41</v>
      </c>
      <c r="C2571" s="1" t="s">
        <v>42</v>
      </c>
      <c r="D2571" s="1" t="s">
        <v>43</v>
      </c>
      <c r="E2571" s="1" t="s">
        <v>47</v>
      </c>
      <c r="F2571" s="1" t="s">
        <v>24</v>
      </c>
      <c r="G2571" s="1" t="s">
        <v>74</v>
      </c>
      <c r="H2571" s="2">
        <v>45338</v>
      </c>
      <c r="I2571" s="1" t="s">
        <v>66</v>
      </c>
      <c r="J2571" s="1" t="s">
        <v>2561</v>
      </c>
      <c r="K2571" s="1">
        <v>4</v>
      </c>
      <c r="L2571" s="1"/>
      <c r="M2571" s="1"/>
      <c r="N2571" s="1">
        <v>1206</v>
      </c>
      <c r="O2571" s="1">
        <v>30</v>
      </c>
      <c r="P2571" s="2">
        <v>45617</v>
      </c>
      <c r="Q2571" s="1"/>
    </row>
    <row r="2572" spans="1:17" x14ac:dyDescent="0.35">
      <c r="A2572" s="1" t="s">
        <v>2659</v>
      </c>
      <c r="B2572" s="1" t="s">
        <v>78</v>
      </c>
      <c r="C2572" s="1" t="s">
        <v>79</v>
      </c>
      <c r="D2572" s="1" t="s">
        <v>80</v>
      </c>
      <c r="E2572" s="1" t="s">
        <v>47</v>
      </c>
      <c r="F2572" s="1" t="s">
        <v>24</v>
      </c>
      <c r="G2572" s="1" t="s">
        <v>48</v>
      </c>
      <c r="H2572" s="2">
        <v>45361</v>
      </c>
      <c r="I2572" s="1" t="s">
        <v>66</v>
      </c>
      <c r="J2572" s="1" t="s">
        <v>2561</v>
      </c>
      <c r="K2572" s="1">
        <v>4</v>
      </c>
      <c r="L2572" s="1"/>
      <c r="M2572" s="1"/>
      <c r="N2572" s="1">
        <v>885</v>
      </c>
      <c r="O2572" s="1">
        <v>20</v>
      </c>
      <c r="P2572" s="2">
        <v>45598</v>
      </c>
      <c r="Q2572" s="1"/>
    </row>
    <row r="2573" spans="1:17" x14ac:dyDescent="0.35">
      <c r="A2573" s="1" t="s">
        <v>2660</v>
      </c>
      <c r="B2573" s="1" t="s">
        <v>29</v>
      </c>
      <c r="C2573" s="1" t="s">
        <v>30</v>
      </c>
      <c r="D2573" s="1" t="s">
        <v>31</v>
      </c>
      <c r="E2573" s="1" t="s">
        <v>44</v>
      </c>
      <c r="F2573" s="1" t="s">
        <v>24</v>
      </c>
      <c r="G2573" s="1" t="s">
        <v>59</v>
      </c>
      <c r="H2573" s="2">
        <v>45325</v>
      </c>
      <c r="I2573" s="1" t="s">
        <v>26</v>
      </c>
      <c r="J2573" s="1" t="s">
        <v>2561</v>
      </c>
      <c r="K2573" s="1">
        <v>4</v>
      </c>
      <c r="L2573" s="1"/>
      <c r="M2573" s="1"/>
      <c r="N2573" s="1">
        <v>1709</v>
      </c>
      <c r="O2573" s="1">
        <v>20</v>
      </c>
      <c r="P2573" s="2">
        <v>45428</v>
      </c>
      <c r="Q2573" s="1"/>
    </row>
    <row r="2574" spans="1:17" x14ac:dyDescent="0.35">
      <c r="A2574" s="1" t="s">
        <v>2661</v>
      </c>
      <c r="B2574" s="1" t="s">
        <v>35</v>
      </c>
      <c r="C2574" s="1" t="s">
        <v>36</v>
      </c>
      <c r="D2574" s="1" t="s">
        <v>37</v>
      </c>
      <c r="E2574" s="1" t="s">
        <v>44</v>
      </c>
      <c r="F2574" s="1" t="s">
        <v>24</v>
      </c>
      <c r="G2574" s="1" t="s">
        <v>39</v>
      </c>
      <c r="H2574" s="2">
        <v>45373</v>
      </c>
      <c r="I2574" s="1" t="s">
        <v>26</v>
      </c>
      <c r="J2574" s="1" t="s">
        <v>2561</v>
      </c>
      <c r="K2574" s="1">
        <v>4</v>
      </c>
      <c r="L2574" s="1"/>
      <c r="M2574" s="1"/>
      <c r="N2574" s="1">
        <v>642</v>
      </c>
      <c r="O2574" s="1">
        <v>30</v>
      </c>
      <c r="P2574" s="2">
        <v>45548</v>
      </c>
      <c r="Q2574" s="1"/>
    </row>
    <row r="2575" spans="1:17" x14ac:dyDescent="0.35">
      <c r="A2575" s="1" t="s">
        <v>2662</v>
      </c>
      <c r="B2575" s="1" t="s">
        <v>29</v>
      </c>
      <c r="C2575" s="1" t="s">
        <v>30</v>
      </c>
      <c r="D2575" s="1" t="s">
        <v>31</v>
      </c>
      <c r="E2575" s="1" t="s">
        <v>120</v>
      </c>
      <c r="F2575" s="1" t="s">
        <v>24</v>
      </c>
      <c r="G2575" s="1" t="s">
        <v>33</v>
      </c>
      <c r="H2575" s="2">
        <v>45418</v>
      </c>
      <c r="I2575" s="1" t="s">
        <v>66</v>
      </c>
      <c r="J2575" s="1" t="s">
        <v>2561</v>
      </c>
      <c r="K2575" s="1">
        <v>4</v>
      </c>
      <c r="L2575" s="1"/>
      <c r="M2575" s="1"/>
      <c r="N2575" s="1">
        <v>1124</v>
      </c>
      <c r="O2575" s="1">
        <v>40</v>
      </c>
      <c r="P2575" s="2">
        <v>45612</v>
      </c>
      <c r="Q2575" s="1"/>
    </row>
    <row r="2576" spans="1:17" x14ac:dyDescent="0.35">
      <c r="A2576" s="1" t="s">
        <v>2663</v>
      </c>
      <c r="B2576" s="1" t="s">
        <v>35</v>
      </c>
      <c r="C2576" s="1" t="s">
        <v>36</v>
      </c>
      <c r="D2576" s="1" t="s">
        <v>37</v>
      </c>
      <c r="E2576" s="1" t="s">
        <v>44</v>
      </c>
      <c r="F2576" s="1" t="s">
        <v>24</v>
      </c>
      <c r="G2576" s="1" t="s">
        <v>39</v>
      </c>
      <c r="H2576" s="2">
        <v>45441</v>
      </c>
      <c r="I2576" s="1" t="s">
        <v>26</v>
      </c>
      <c r="J2576" s="1" t="s">
        <v>2561</v>
      </c>
      <c r="K2576" s="1">
        <v>4</v>
      </c>
      <c r="L2576" s="1"/>
      <c r="M2576" s="1"/>
      <c r="N2576" s="1">
        <v>1397</v>
      </c>
      <c r="O2576" s="1">
        <v>80</v>
      </c>
      <c r="P2576" s="2">
        <v>45509</v>
      </c>
      <c r="Q2576" s="1"/>
    </row>
    <row r="2577" spans="1:17" x14ac:dyDescent="0.35">
      <c r="A2577" s="1" t="s">
        <v>2664</v>
      </c>
      <c r="B2577" s="1" t="s">
        <v>78</v>
      </c>
      <c r="C2577" s="1" t="s">
        <v>79</v>
      </c>
      <c r="D2577" s="1" t="s">
        <v>80</v>
      </c>
      <c r="E2577" s="1" t="s">
        <v>32</v>
      </c>
      <c r="F2577" s="1" t="s">
        <v>24</v>
      </c>
      <c r="G2577" s="1" t="s">
        <v>48</v>
      </c>
      <c r="H2577" s="2">
        <v>45300</v>
      </c>
      <c r="I2577" s="1" t="s">
        <v>26</v>
      </c>
      <c r="J2577" s="1" t="s">
        <v>2561</v>
      </c>
      <c r="K2577" s="1">
        <v>4</v>
      </c>
      <c r="L2577" s="1"/>
      <c r="M2577" s="1"/>
      <c r="N2577" s="1">
        <v>1935</v>
      </c>
      <c r="O2577" s="1">
        <v>30</v>
      </c>
      <c r="P2577" s="2">
        <v>45396</v>
      </c>
      <c r="Q2577" s="1"/>
    </row>
    <row r="2578" spans="1:17" x14ac:dyDescent="0.35">
      <c r="A2578" s="1" t="s">
        <v>2665</v>
      </c>
      <c r="B2578" s="1" t="s">
        <v>35</v>
      </c>
      <c r="C2578" s="1" t="s">
        <v>36</v>
      </c>
      <c r="D2578" s="1" t="s">
        <v>37</v>
      </c>
      <c r="E2578" s="1" t="s">
        <v>23</v>
      </c>
      <c r="F2578" s="1" t="s">
        <v>24</v>
      </c>
      <c r="G2578" s="1" t="s">
        <v>74</v>
      </c>
      <c r="H2578" s="2">
        <v>45402</v>
      </c>
      <c r="I2578" s="1" t="s">
        <v>66</v>
      </c>
      <c r="J2578" s="1" t="s">
        <v>2561</v>
      </c>
      <c r="K2578" s="1">
        <v>4</v>
      </c>
      <c r="L2578" s="1"/>
      <c r="M2578" s="1"/>
      <c r="N2578" s="1">
        <v>1661</v>
      </c>
      <c r="O2578" s="1">
        <v>20</v>
      </c>
      <c r="P2578" s="2">
        <v>45737</v>
      </c>
      <c r="Q2578" s="1"/>
    </row>
    <row r="2579" spans="1:17" x14ac:dyDescent="0.35">
      <c r="A2579" s="1" t="s">
        <v>2666</v>
      </c>
      <c r="B2579" s="1" t="s">
        <v>61</v>
      </c>
      <c r="C2579" s="1" t="s">
        <v>62</v>
      </c>
      <c r="D2579" s="1" t="s">
        <v>63</v>
      </c>
      <c r="E2579" s="1" t="s">
        <v>76</v>
      </c>
      <c r="F2579" s="1" t="s">
        <v>24</v>
      </c>
      <c r="G2579" s="1" t="s">
        <v>87</v>
      </c>
      <c r="H2579" s="2">
        <v>45412</v>
      </c>
      <c r="I2579" s="1" t="s">
        <v>26</v>
      </c>
      <c r="J2579" s="1" t="s">
        <v>2561</v>
      </c>
      <c r="K2579" s="1">
        <v>4</v>
      </c>
      <c r="L2579" s="1"/>
      <c r="M2579" s="1"/>
      <c r="N2579" s="1">
        <v>1163</v>
      </c>
      <c r="O2579" s="1">
        <v>90</v>
      </c>
      <c r="P2579" s="2">
        <v>45743</v>
      </c>
      <c r="Q2579" s="1"/>
    </row>
    <row r="2580" spans="1:17" x14ac:dyDescent="0.35">
      <c r="A2580" s="1" t="s">
        <v>2667</v>
      </c>
      <c r="B2580" s="1" t="s">
        <v>35</v>
      </c>
      <c r="C2580" s="1" t="s">
        <v>36</v>
      </c>
      <c r="D2580" s="1" t="s">
        <v>37</v>
      </c>
      <c r="E2580" s="1" t="s">
        <v>103</v>
      </c>
      <c r="F2580" s="1" t="s">
        <v>24</v>
      </c>
      <c r="G2580" s="1" t="s">
        <v>59</v>
      </c>
      <c r="H2580" s="2">
        <v>45344</v>
      </c>
      <c r="I2580" s="1" t="s">
        <v>26</v>
      </c>
      <c r="J2580" s="1" t="s">
        <v>2561</v>
      </c>
      <c r="K2580" s="1">
        <v>4</v>
      </c>
      <c r="L2580" s="1"/>
      <c r="M2580" s="1"/>
      <c r="N2580" s="1">
        <v>373</v>
      </c>
      <c r="O2580" s="1">
        <v>50</v>
      </c>
      <c r="P2580" s="2">
        <v>45417</v>
      </c>
      <c r="Q2580" s="1"/>
    </row>
    <row r="2581" spans="1:17" x14ac:dyDescent="0.35">
      <c r="A2581" s="1" t="s">
        <v>2668</v>
      </c>
      <c r="B2581" s="1" t="s">
        <v>61</v>
      </c>
      <c r="C2581" s="1" t="s">
        <v>62</v>
      </c>
      <c r="D2581" s="1" t="s">
        <v>63</v>
      </c>
      <c r="E2581" s="1" t="s">
        <v>84</v>
      </c>
      <c r="F2581" s="1" t="s">
        <v>24</v>
      </c>
      <c r="G2581" s="1" t="s">
        <v>39</v>
      </c>
      <c r="H2581" s="2">
        <v>45300</v>
      </c>
      <c r="I2581" s="1" t="s">
        <v>26</v>
      </c>
      <c r="J2581" s="1" t="s">
        <v>2561</v>
      </c>
      <c r="K2581" s="1">
        <v>4</v>
      </c>
      <c r="L2581" s="1"/>
      <c r="M2581" s="1"/>
      <c r="N2581" s="1">
        <v>388</v>
      </c>
      <c r="O2581" s="1">
        <v>40</v>
      </c>
      <c r="P2581" s="2">
        <v>45363</v>
      </c>
      <c r="Q2581" s="1"/>
    </row>
    <row r="2582" spans="1:17" x14ac:dyDescent="0.35">
      <c r="A2582" s="1" t="s">
        <v>2669</v>
      </c>
      <c r="B2582" s="1" t="s">
        <v>56</v>
      </c>
      <c r="C2582" s="1" t="s">
        <v>57</v>
      </c>
      <c r="D2582" s="1" t="s">
        <v>58</v>
      </c>
      <c r="E2582" s="1" t="s">
        <v>54</v>
      </c>
      <c r="F2582" s="1" t="s">
        <v>24</v>
      </c>
      <c r="G2582" s="1" t="s">
        <v>48</v>
      </c>
      <c r="H2582" s="2">
        <v>45374</v>
      </c>
      <c r="I2582" s="1" t="s">
        <v>26</v>
      </c>
      <c r="J2582" s="1" t="s">
        <v>2561</v>
      </c>
      <c r="K2582" s="1">
        <v>4</v>
      </c>
      <c r="L2582" s="1"/>
      <c r="M2582" s="1"/>
      <c r="N2582" s="1">
        <v>871</v>
      </c>
      <c r="O2582" s="1">
        <v>50</v>
      </c>
      <c r="P2582" s="2">
        <v>45624</v>
      </c>
      <c r="Q2582" s="1"/>
    </row>
    <row r="2583" spans="1:17" x14ac:dyDescent="0.35">
      <c r="A2583" s="1" t="s">
        <v>2670</v>
      </c>
      <c r="B2583" s="1" t="s">
        <v>56</v>
      </c>
      <c r="C2583" s="1" t="s">
        <v>57</v>
      </c>
      <c r="D2583" s="1" t="s">
        <v>58</v>
      </c>
      <c r="E2583" s="1" t="s">
        <v>47</v>
      </c>
      <c r="F2583" s="1" t="s">
        <v>24</v>
      </c>
      <c r="G2583" s="1" t="s">
        <v>25</v>
      </c>
      <c r="H2583" s="2">
        <v>45337</v>
      </c>
      <c r="I2583" s="1" t="s">
        <v>26</v>
      </c>
      <c r="J2583" s="1" t="s">
        <v>2561</v>
      </c>
      <c r="K2583" s="1">
        <v>4</v>
      </c>
      <c r="L2583" s="1"/>
      <c r="M2583" s="1"/>
      <c r="N2583" s="1">
        <v>1917</v>
      </c>
      <c r="O2583" s="1">
        <v>30</v>
      </c>
      <c r="P2583" s="2">
        <v>45541</v>
      </c>
      <c r="Q2583" s="1"/>
    </row>
    <row r="2584" spans="1:17" x14ac:dyDescent="0.35">
      <c r="A2584" s="1" t="s">
        <v>2671</v>
      </c>
      <c r="B2584" s="1" t="s">
        <v>41</v>
      </c>
      <c r="C2584" s="1" t="s">
        <v>42</v>
      </c>
      <c r="D2584" s="1" t="s">
        <v>43</v>
      </c>
      <c r="E2584" s="1" t="s">
        <v>47</v>
      </c>
      <c r="F2584" s="1" t="s">
        <v>24</v>
      </c>
      <c r="G2584" s="1" t="s">
        <v>48</v>
      </c>
      <c r="H2584" s="2">
        <v>45327</v>
      </c>
      <c r="I2584" s="1" t="s">
        <v>66</v>
      </c>
      <c r="J2584" s="1" t="s">
        <v>2561</v>
      </c>
      <c r="K2584" s="1">
        <v>4</v>
      </c>
      <c r="L2584" s="1"/>
      <c r="M2584" s="1"/>
      <c r="N2584" s="1">
        <v>1362</v>
      </c>
      <c r="O2584" s="1">
        <v>40</v>
      </c>
      <c r="P2584" s="2">
        <v>45352</v>
      </c>
      <c r="Q2584" s="1"/>
    </row>
    <row r="2585" spans="1:17" x14ac:dyDescent="0.35">
      <c r="A2585" s="1" t="s">
        <v>2672</v>
      </c>
      <c r="B2585" s="1" t="s">
        <v>35</v>
      </c>
      <c r="C2585" s="1" t="s">
        <v>36</v>
      </c>
      <c r="D2585" s="1" t="s">
        <v>37</v>
      </c>
      <c r="E2585" s="1" t="s">
        <v>32</v>
      </c>
      <c r="F2585" s="1" t="s">
        <v>24</v>
      </c>
      <c r="G2585" s="1" t="s">
        <v>25</v>
      </c>
      <c r="H2585" s="2">
        <v>45327</v>
      </c>
      <c r="I2585" s="1" t="s">
        <v>66</v>
      </c>
      <c r="J2585" s="1" t="s">
        <v>2561</v>
      </c>
      <c r="K2585" s="1">
        <v>4</v>
      </c>
      <c r="L2585" s="1"/>
      <c r="M2585" s="1"/>
      <c r="N2585" s="1">
        <v>834</v>
      </c>
      <c r="O2585" s="1">
        <v>20</v>
      </c>
      <c r="P2585" s="2">
        <v>45671</v>
      </c>
      <c r="Q2585" s="1"/>
    </row>
    <row r="2586" spans="1:17" x14ac:dyDescent="0.35">
      <c r="A2586" s="1" t="s">
        <v>2673</v>
      </c>
      <c r="B2586" s="1" t="s">
        <v>35</v>
      </c>
      <c r="C2586" s="1" t="s">
        <v>36</v>
      </c>
      <c r="D2586" s="1" t="s">
        <v>37</v>
      </c>
      <c r="E2586" s="1" t="s">
        <v>44</v>
      </c>
      <c r="F2586" s="1" t="s">
        <v>24</v>
      </c>
      <c r="G2586" s="1" t="s">
        <v>25</v>
      </c>
      <c r="H2586" s="2">
        <v>45405</v>
      </c>
      <c r="I2586" s="1" t="s">
        <v>26</v>
      </c>
      <c r="J2586" s="1" t="s">
        <v>2561</v>
      </c>
      <c r="K2586" s="1">
        <v>4</v>
      </c>
      <c r="L2586" s="1"/>
      <c r="M2586" s="1"/>
      <c r="N2586" s="1">
        <v>1846</v>
      </c>
      <c r="O2586" s="1">
        <v>80</v>
      </c>
      <c r="P2586" s="2">
        <v>45508</v>
      </c>
      <c r="Q2586" s="1"/>
    </row>
    <row r="2587" spans="1:17" x14ac:dyDescent="0.35">
      <c r="A2587" s="1" t="s">
        <v>2674</v>
      </c>
      <c r="B2587" s="1" t="s">
        <v>78</v>
      </c>
      <c r="C2587" s="1" t="s">
        <v>79</v>
      </c>
      <c r="D2587" s="1" t="s">
        <v>80</v>
      </c>
      <c r="E2587" s="1" t="s">
        <v>68</v>
      </c>
      <c r="F2587" s="1" t="s">
        <v>24</v>
      </c>
      <c r="G2587" s="1" t="s">
        <v>48</v>
      </c>
      <c r="H2587" s="2">
        <v>45401</v>
      </c>
      <c r="I2587" s="1" t="s">
        <v>26</v>
      </c>
      <c r="J2587" s="1" t="s">
        <v>2561</v>
      </c>
      <c r="K2587" s="1">
        <v>4</v>
      </c>
      <c r="L2587" s="1"/>
      <c r="M2587" s="1"/>
      <c r="N2587" s="1">
        <v>1583</v>
      </c>
      <c r="O2587" s="1">
        <v>40</v>
      </c>
      <c r="P2587" s="2">
        <v>45450</v>
      </c>
      <c r="Q2587" s="1"/>
    </row>
    <row r="2588" spans="1:17" x14ac:dyDescent="0.35">
      <c r="A2588" s="1" t="s">
        <v>2675</v>
      </c>
      <c r="B2588" s="1" t="s">
        <v>56</v>
      </c>
      <c r="C2588" s="1" t="s">
        <v>57</v>
      </c>
      <c r="D2588" s="1" t="s">
        <v>58</v>
      </c>
      <c r="E2588" s="1" t="s">
        <v>47</v>
      </c>
      <c r="F2588" s="1" t="s">
        <v>24</v>
      </c>
      <c r="G2588" s="1" t="s">
        <v>87</v>
      </c>
      <c r="H2588" s="2">
        <v>45412</v>
      </c>
      <c r="I2588" s="1" t="s">
        <v>26</v>
      </c>
      <c r="J2588" s="1" t="s">
        <v>2561</v>
      </c>
      <c r="K2588" s="1">
        <v>4</v>
      </c>
      <c r="L2588" s="1"/>
      <c r="M2588" s="1"/>
      <c r="N2588" s="1">
        <v>799</v>
      </c>
      <c r="O2588" s="1">
        <v>20</v>
      </c>
      <c r="P2588" s="2">
        <v>45491</v>
      </c>
      <c r="Q2588" s="1"/>
    </row>
    <row r="2589" spans="1:17" x14ac:dyDescent="0.35">
      <c r="A2589" s="1" t="s">
        <v>2676</v>
      </c>
      <c r="B2589" s="1" t="s">
        <v>61</v>
      </c>
      <c r="C2589" s="1" t="s">
        <v>62</v>
      </c>
      <c r="D2589" s="1" t="s">
        <v>63</v>
      </c>
      <c r="E2589" s="1" t="s">
        <v>23</v>
      </c>
      <c r="F2589" s="1" t="s">
        <v>24</v>
      </c>
      <c r="G2589" s="1" t="s">
        <v>33</v>
      </c>
      <c r="H2589" s="2">
        <v>45369</v>
      </c>
      <c r="I2589" s="1" t="s">
        <v>26</v>
      </c>
      <c r="J2589" s="1" t="s">
        <v>2561</v>
      </c>
      <c r="K2589" s="1">
        <v>4</v>
      </c>
      <c r="L2589" s="1"/>
      <c r="M2589" s="1"/>
      <c r="N2589" s="1">
        <v>1320</v>
      </c>
      <c r="O2589" s="1">
        <v>90</v>
      </c>
      <c r="P2589" s="2">
        <v>45676</v>
      </c>
      <c r="Q2589" s="1"/>
    </row>
    <row r="2590" spans="1:17" x14ac:dyDescent="0.35">
      <c r="A2590" s="1" t="s">
        <v>2677</v>
      </c>
      <c r="B2590" s="1" t="s">
        <v>35</v>
      </c>
      <c r="C2590" s="1" t="s">
        <v>36</v>
      </c>
      <c r="D2590" s="1" t="s">
        <v>37</v>
      </c>
      <c r="E2590" s="1" t="s">
        <v>32</v>
      </c>
      <c r="F2590" s="1" t="s">
        <v>24</v>
      </c>
      <c r="G2590" s="1" t="s">
        <v>59</v>
      </c>
      <c r="H2590" s="2">
        <v>45301</v>
      </c>
      <c r="I2590" s="1" t="s">
        <v>26</v>
      </c>
      <c r="J2590" s="1" t="s">
        <v>2561</v>
      </c>
      <c r="K2590" s="1">
        <v>4</v>
      </c>
      <c r="L2590" s="1"/>
      <c r="M2590" s="1"/>
      <c r="N2590" s="1">
        <v>1730</v>
      </c>
      <c r="O2590" s="1">
        <v>90</v>
      </c>
      <c r="P2590" s="2">
        <v>45447</v>
      </c>
      <c r="Q2590" s="1"/>
    </row>
    <row r="2591" spans="1:17" x14ac:dyDescent="0.35">
      <c r="A2591" s="1" t="s">
        <v>2678</v>
      </c>
      <c r="B2591" s="1" t="s">
        <v>61</v>
      </c>
      <c r="C2591" s="1" t="s">
        <v>62</v>
      </c>
      <c r="D2591" s="1" t="s">
        <v>63</v>
      </c>
      <c r="E2591" s="1" t="s">
        <v>47</v>
      </c>
      <c r="F2591" s="1" t="s">
        <v>24</v>
      </c>
      <c r="G2591" s="1" t="s">
        <v>85</v>
      </c>
      <c r="H2591" s="2">
        <v>45342</v>
      </c>
      <c r="I2591" s="1" t="s">
        <v>66</v>
      </c>
      <c r="J2591" s="1" t="s">
        <v>2561</v>
      </c>
      <c r="K2591" s="1">
        <v>4</v>
      </c>
      <c r="L2591" s="1"/>
      <c r="M2591" s="1"/>
      <c r="N2591" s="1">
        <v>1805</v>
      </c>
      <c r="O2591" s="1">
        <v>60</v>
      </c>
      <c r="P2591" s="2">
        <v>45578</v>
      </c>
      <c r="Q2591" s="1"/>
    </row>
    <row r="2592" spans="1:17" x14ac:dyDescent="0.35">
      <c r="A2592" s="1" t="s">
        <v>2679</v>
      </c>
      <c r="B2592" s="1" t="s">
        <v>35</v>
      </c>
      <c r="C2592" s="1" t="s">
        <v>36</v>
      </c>
      <c r="D2592" s="1" t="s">
        <v>37</v>
      </c>
      <c r="E2592" s="1" t="s">
        <v>64</v>
      </c>
      <c r="F2592" s="1" t="s">
        <v>24</v>
      </c>
      <c r="G2592" s="1" t="s">
        <v>39</v>
      </c>
      <c r="H2592" s="2">
        <v>45423</v>
      </c>
      <c r="I2592" s="1" t="s">
        <v>49</v>
      </c>
      <c r="J2592" s="1" t="s">
        <v>2561</v>
      </c>
      <c r="K2592" s="1">
        <v>4</v>
      </c>
      <c r="L2592" s="1"/>
      <c r="M2592" s="1"/>
      <c r="N2592" s="1">
        <v>1564</v>
      </c>
      <c r="O2592" s="1">
        <v>50</v>
      </c>
      <c r="P2592" s="2">
        <v>45607</v>
      </c>
      <c r="Q2592" s="1"/>
    </row>
    <row r="2593" spans="1:17" x14ac:dyDescent="0.35">
      <c r="A2593" s="1" t="s">
        <v>2680</v>
      </c>
      <c r="B2593" s="1" t="s">
        <v>78</v>
      </c>
      <c r="C2593" s="1" t="s">
        <v>79</v>
      </c>
      <c r="D2593" s="1" t="s">
        <v>80</v>
      </c>
      <c r="E2593" s="1" t="s">
        <v>54</v>
      </c>
      <c r="F2593" s="1" t="s">
        <v>24</v>
      </c>
      <c r="G2593" s="1" t="s">
        <v>48</v>
      </c>
      <c r="H2593" s="2">
        <v>45334</v>
      </c>
      <c r="I2593" s="1" t="s">
        <v>49</v>
      </c>
      <c r="J2593" s="1" t="s">
        <v>2561</v>
      </c>
      <c r="K2593" s="1">
        <v>4</v>
      </c>
      <c r="L2593" s="1"/>
      <c r="M2593" s="1"/>
      <c r="N2593" s="1">
        <v>1373</v>
      </c>
      <c r="O2593" s="1">
        <v>20</v>
      </c>
      <c r="P2593" s="2">
        <v>45468</v>
      </c>
      <c r="Q2593" s="1"/>
    </row>
    <row r="2594" spans="1:17" x14ac:dyDescent="0.35">
      <c r="A2594" s="1" t="s">
        <v>2681</v>
      </c>
      <c r="B2594" s="1" t="s">
        <v>29</v>
      </c>
      <c r="C2594" s="1" t="s">
        <v>30</v>
      </c>
      <c r="D2594" s="1" t="s">
        <v>31</v>
      </c>
      <c r="E2594" s="1" t="s">
        <v>84</v>
      </c>
      <c r="F2594" s="1" t="s">
        <v>24</v>
      </c>
      <c r="G2594" s="1" t="s">
        <v>87</v>
      </c>
      <c r="H2594" s="2">
        <v>45382</v>
      </c>
      <c r="I2594" s="1" t="s">
        <v>26</v>
      </c>
      <c r="J2594" s="1" t="s">
        <v>2561</v>
      </c>
      <c r="K2594" s="1">
        <v>4</v>
      </c>
      <c r="L2594" s="1"/>
      <c r="M2594" s="1"/>
      <c r="N2594" s="1">
        <v>1364</v>
      </c>
      <c r="O2594" s="1">
        <v>40</v>
      </c>
      <c r="P2594" s="2">
        <v>45664</v>
      </c>
      <c r="Q2594" s="1"/>
    </row>
    <row r="2595" spans="1:17" x14ac:dyDescent="0.35">
      <c r="A2595" s="1" t="s">
        <v>2682</v>
      </c>
      <c r="B2595" s="1" t="s">
        <v>41</v>
      </c>
      <c r="C2595" s="1" t="s">
        <v>42</v>
      </c>
      <c r="D2595" s="1" t="s">
        <v>43</v>
      </c>
      <c r="E2595" s="1" t="s">
        <v>68</v>
      </c>
      <c r="F2595" s="1" t="s">
        <v>24</v>
      </c>
      <c r="G2595" s="1" t="s">
        <v>74</v>
      </c>
      <c r="H2595" s="2">
        <v>45347</v>
      </c>
      <c r="I2595" s="1" t="s">
        <v>66</v>
      </c>
      <c r="J2595" s="1" t="s">
        <v>2561</v>
      </c>
      <c r="K2595" s="1">
        <v>4</v>
      </c>
      <c r="L2595" s="1"/>
      <c r="M2595" s="1"/>
      <c r="N2595" s="1">
        <v>1430</v>
      </c>
      <c r="O2595" s="1">
        <v>60</v>
      </c>
      <c r="P2595" s="2">
        <v>45609</v>
      </c>
      <c r="Q2595" s="1"/>
    </row>
    <row r="2596" spans="1:17" x14ac:dyDescent="0.35">
      <c r="A2596" s="1" t="s">
        <v>2683</v>
      </c>
      <c r="B2596" s="1" t="s">
        <v>71</v>
      </c>
      <c r="C2596" s="1" t="s">
        <v>72</v>
      </c>
      <c r="D2596" s="1" t="s">
        <v>73</v>
      </c>
      <c r="E2596" s="1" t="s">
        <v>38</v>
      </c>
      <c r="F2596" s="1" t="s">
        <v>24</v>
      </c>
      <c r="G2596" s="1" t="s">
        <v>74</v>
      </c>
      <c r="H2596" s="2">
        <v>45344</v>
      </c>
      <c r="I2596" s="1" t="s">
        <v>66</v>
      </c>
      <c r="J2596" s="1" t="s">
        <v>2561</v>
      </c>
      <c r="K2596" s="1">
        <v>4</v>
      </c>
      <c r="L2596" s="1"/>
      <c r="M2596" s="1"/>
      <c r="N2596" s="1">
        <v>704</v>
      </c>
      <c r="O2596" s="1">
        <v>60</v>
      </c>
      <c r="P2596" s="2">
        <v>45587</v>
      </c>
      <c r="Q2596" s="1"/>
    </row>
    <row r="2597" spans="1:17" x14ac:dyDescent="0.35">
      <c r="A2597" s="1" t="s">
        <v>2684</v>
      </c>
      <c r="B2597" s="1" t="s">
        <v>78</v>
      </c>
      <c r="C2597" s="1" t="s">
        <v>79</v>
      </c>
      <c r="D2597" s="1" t="s">
        <v>80</v>
      </c>
      <c r="E2597" s="1" t="s">
        <v>47</v>
      </c>
      <c r="F2597" s="1" t="s">
        <v>24</v>
      </c>
      <c r="G2597" s="1" t="s">
        <v>25</v>
      </c>
      <c r="H2597" s="2">
        <v>45359</v>
      </c>
      <c r="I2597" s="1" t="s">
        <v>66</v>
      </c>
      <c r="J2597" s="1" t="s">
        <v>2561</v>
      </c>
      <c r="K2597" s="1">
        <v>4</v>
      </c>
      <c r="L2597" s="1"/>
      <c r="M2597" s="1"/>
      <c r="N2597" s="1">
        <v>1907</v>
      </c>
      <c r="O2597" s="1">
        <v>40</v>
      </c>
      <c r="P2597" s="2">
        <v>45488</v>
      </c>
      <c r="Q2597" s="1"/>
    </row>
    <row r="2598" spans="1:17" x14ac:dyDescent="0.35">
      <c r="A2598" s="1" t="s">
        <v>2685</v>
      </c>
      <c r="B2598" s="1" t="s">
        <v>71</v>
      </c>
      <c r="C2598" s="1" t="s">
        <v>72</v>
      </c>
      <c r="D2598" s="1" t="s">
        <v>73</v>
      </c>
      <c r="E2598" s="1" t="s">
        <v>23</v>
      </c>
      <c r="F2598" s="1" t="s">
        <v>24</v>
      </c>
      <c r="G2598" s="1" t="s">
        <v>87</v>
      </c>
      <c r="H2598" s="2">
        <v>45410</v>
      </c>
      <c r="I2598" s="1" t="s">
        <v>66</v>
      </c>
      <c r="J2598" s="1" t="s">
        <v>2561</v>
      </c>
      <c r="K2598" s="1">
        <v>4</v>
      </c>
      <c r="L2598" s="1"/>
      <c r="M2598" s="1"/>
      <c r="N2598" s="1">
        <v>1580</v>
      </c>
      <c r="O2598" s="1">
        <v>40</v>
      </c>
      <c r="P2598" s="2">
        <v>45633</v>
      </c>
      <c r="Q2598" s="1"/>
    </row>
    <row r="2599" spans="1:17" x14ac:dyDescent="0.35">
      <c r="A2599" s="1" t="s">
        <v>2686</v>
      </c>
      <c r="B2599" s="1" t="s">
        <v>61</v>
      </c>
      <c r="C2599" s="1" t="s">
        <v>62</v>
      </c>
      <c r="D2599" s="1" t="s">
        <v>63</v>
      </c>
      <c r="E2599" s="1" t="s">
        <v>103</v>
      </c>
      <c r="F2599" s="1" t="s">
        <v>24</v>
      </c>
      <c r="G2599" s="1" t="s">
        <v>25</v>
      </c>
      <c r="H2599" s="2">
        <v>45369</v>
      </c>
      <c r="I2599" s="1" t="s">
        <v>26</v>
      </c>
      <c r="J2599" s="1" t="s">
        <v>2561</v>
      </c>
      <c r="K2599" s="1">
        <v>4</v>
      </c>
      <c r="L2599" s="1"/>
      <c r="M2599" s="1"/>
      <c r="N2599" s="1">
        <v>733</v>
      </c>
      <c r="O2599" s="1">
        <v>60</v>
      </c>
      <c r="P2599" s="2">
        <v>45439</v>
      </c>
      <c r="Q2599" s="1"/>
    </row>
    <row r="2600" spans="1:17" x14ac:dyDescent="0.35">
      <c r="A2600" s="1" t="s">
        <v>2687</v>
      </c>
      <c r="B2600" s="1" t="s">
        <v>35</v>
      </c>
      <c r="C2600" s="1" t="s">
        <v>36</v>
      </c>
      <c r="D2600" s="1" t="s">
        <v>37</v>
      </c>
      <c r="E2600" s="1" t="s">
        <v>68</v>
      </c>
      <c r="F2600" s="1" t="s">
        <v>24</v>
      </c>
      <c r="G2600" s="1" t="s">
        <v>59</v>
      </c>
      <c r="H2600" s="2">
        <v>45350</v>
      </c>
      <c r="I2600" s="1" t="s">
        <v>26</v>
      </c>
      <c r="J2600" s="1" t="s">
        <v>2561</v>
      </c>
      <c r="K2600" s="1">
        <v>4</v>
      </c>
      <c r="L2600" s="1"/>
      <c r="M2600" s="1"/>
      <c r="N2600" s="1">
        <v>1890</v>
      </c>
      <c r="O2600" s="1">
        <v>40</v>
      </c>
      <c r="P2600" s="2">
        <v>45609</v>
      </c>
      <c r="Q2600" s="1"/>
    </row>
    <row r="2601" spans="1:17" x14ac:dyDescent="0.35">
      <c r="A2601" s="1" t="s">
        <v>2688</v>
      </c>
      <c r="B2601" s="1" t="s">
        <v>78</v>
      </c>
      <c r="C2601" s="1" t="s">
        <v>79</v>
      </c>
      <c r="D2601" s="1" t="s">
        <v>80</v>
      </c>
      <c r="E2601" s="1" t="s">
        <v>100</v>
      </c>
      <c r="F2601" s="1" t="s">
        <v>24</v>
      </c>
      <c r="G2601" s="1" t="s">
        <v>48</v>
      </c>
      <c r="H2601" s="2">
        <v>45316</v>
      </c>
      <c r="I2601" s="1" t="s">
        <v>26</v>
      </c>
      <c r="J2601" s="1" t="s">
        <v>2561</v>
      </c>
      <c r="K2601" s="1">
        <v>4</v>
      </c>
      <c r="L2601" s="1"/>
      <c r="M2601" s="1"/>
      <c r="N2601" s="1">
        <v>684</v>
      </c>
      <c r="O2601" s="1">
        <v>40</v>
      </c>
      <c r="P2601" s="2">
        <v>45481</v>
      </c>
      <c r="Q2601" s="1"/>
    </row>
    <row r="2602" spans="1:17" x14ac:dyDescent="0.35">
      <c r="A2602" s="1" t="s">
        <v>2689</v>
      </c>
      <c r="B2602" s="1" t="s">
        <v>35</v>
      </c>
      <c r="C2602" s="1" t="s">
        <v>36</v>
      </c>
      <c r="D2602" s="1" t="s">
        <v>37</v>
      </c>
      <c r="E2602" s="1" t="s">
        <v>103</v>
      </c>
      <c r="F2602" s="1" t="s">
        <v>24</v>
      </c>
      <c r="G2602" s="1" t="s">
        <v>33</v>
      </c>
      <c r="H2602" s="2">
        <v>45361</v>
      </c>
      <c r="I2602" s="1" t="s">
        <v>26</v>
      </c>
      <c r="J2602" s="1" t="s">
        <v>2561</v>
      </c>
      <c r="K2602" s="1">
        <v>4</v>
      </c>
      <c r="L2602" s="1"/>
      <c r="M2602" s="1"/>
      <c r="N2602" s="1">
        <v>842</v>
      </c>
      <c r="O2602" s="1">
        <v>70</v>
      </c>
      <c r="P2602" s="2">
        <v>45507</v>
      </c>
      <c r="Q2602" s="1"/>
    </row>
    <row r="2603" spans="1:17" x14ac:dyDescent="0.35">
      <c r="A2603" s="1" t="s">
        <v>2690</v>
      </c>
      <c r="B2603" s="1" t="s">
        <v>61</v>
      </c>
      <c r="C2603" s="1" t="s">
        <v>62</v>
      </c>
      <c r="D2603" s="1" t="s">
        <v>63</v>
      </c>
      <c r="E2603" s="1" t="s">
        <v>44</v>
      </c>
      <c r="F2603" s="1" t="s">
        <v>24</v>
      </c>
      <c r="G2603" s="1" t="s">
        <v>33</v>
      </c>
      <c r="H2603" s="2">
        <v>45421</v>
      </c>
      <c r="I2603" s="1" t="s">
        <v>26</v>
      </c>
      <c r="J2603" s="1" t="s">
        <v>2561</v>
      </c>
      <c r="K2603" s="1">
        <v>4</v>
      </c>
      <c r="L2603" s="1"/>
      <c r="M2603" s="1"/>
      <c r="N2603" s="1">
        <v>596</v>
      </c>
      <c r="O2603" s="1">
        <v>40</v>
      </c>
      <c r="P2603" s="2">
        <v>45765</v>
      </c>
      <c r="Q2603" s="1"/>
    </row>
    <row r="2604" spans="1:17" x14ac:dyDescent="0.35">
      <c r="A2604" s="1" t="s">
        <v>2691</v>
      </c>
      <c r="B2604" s="1" t="s">
        <v>20</v>
      </c>
      <c r="C2604" s="1" t="s">
        <v>21</v>
      </c>
      <c r="D2604" s="1" t="s">
        <v>22</v>
      </c>
      <c r="E2604" s="1" t="s">
        <v>68</v>
      </c>
      <c r="F2604" s="1" t="s">
        <v>24</v>
      </c>
      <c r="G2604" s="1" t="s">
        <v>48</v>
      </c>
      <c r="H2604" s="2">
        <v>45377</v>
      </c>
      <c r="I2604" s="1" t="s">
        <v>66</v>
      </c>
      <c r="J2604" s="1" t="s">
        <v>2561</v>
      </c>
      <c r="K2604" s="1">
        <v>4</v>
      </c>
      <c r="L2604" s="1"/>
      <c r="M2604" s="1"/>
      <c r="N2604" s="1">
        <v>1579</v>
      </c>
      <c r="O2604" s="1">
        <v>50</v>
      </c>
      <c r="P2604" s="2">
        <v>45583</v>
      </c>
      <c r="Q2604" s="1"/>
    </row>
    <row r="2605" spans="1:17" x14ac:dyDescent="0.35">
      <c r="A2605" s="1" t="s">
        <v>2692</v>
      </c>
      <c r="B2605" s="1" t="s">
        <v>41</v>
      </c>
      <c r="C2605" s="1" t="s">
        <v>42</v>
      </c>
      <c r="D2605" s="1" t="s">
        <v>43</v>
      </c>
      <c r="E2605" s="1" t="s">
        <v>64</v>
      </c>
      <c r="F2605" s="1" t="s">
        <v>24</v>
      </c>
      <c r="G2605" s="1" t="s">
        <v>59</v>
      </c>
      <c r="H2605" s="2">
        <v>45378</v>
      </c>
      <c r="I2605" s="1" t="s">
        <v>66</v>
      </c>
      <c r="J2605" s="1" t="s">
        <v>2561</v>
      </c>
      <c r="K2605" s="1">
        <v>4</v>
      </c>
      <c r="L2605" s="1"/>
      <c r="M2605" s="1"/>
      <c r="N2605" s="1">
        <v>566</v>
      </c>
      <c r="O2605" s="1">
        <v>30</v>
      </c>
      <c r="P2605" s="2">
        <v>45407</v>
      </c>
      <c r="Q2605" s="1"/>
    </row>
    <row r="2606" spans="1:17" x14ac:dyDescent="0.35">
      <c r="A2606" s="1" t="s">
        <v>2693</v>
      </c>
      <c r="B2606" s="1" t="s">
        <v>29</v>
      </c>
      <c r="C2606" s="1" t="s">
        <v>30</v>
      </c>
      <c r="D2606" s="1" t="s">
        <v>31</v>
      </c>
      <c r="E2606" s="1" t="s">
        <v>47</v>
      </c>
      <c r="F2606" s="1" t="s">
        <v>24</v>
      </c>
      <c r="G2606" s="1" t="s">
        <v>39</v>
      </c>
      <c r="H2606" s="2">
        <v>45361</v>
      </c>
      <c r="I2606" s="1" t="s">
        <v>49</v>
      </c>
      <c r="J2606" s="1" t="s">
        <v>2561</v>
      </c>
      <c r="K2606" s="1">
        <v>4</v>
      </c>
      <c r="L2606" s="1"/>
      <c r="M2606" s="1"/>
      <c r="N2606" s="1">
        <v>1973</v>
      </c>
      <c r="O2606" s="1">
        <v>40</v>
      </c>
      <c r="P2606" s="2">
        <v>45701</v>
      </c>
      <c r="Q2606" s="1"/>
    </row>
    <row r="2607" spans="1:17" x14ac:dyDescent="0.35">
      <c r="A2607" s="1" t="s">
        <v>2694</v>
      </c>
      <c r="B2607" s="1" t="s">
        <v>51</v>
      </c>
      <c r="C2607" s="1" t="s">
        <v>52</v>
      </c>
      <c r="D2607" s="1" t="s">
        <v>53</v>
      </c>
      <c r="E2607" s="1" t="s">
        <v>47</v>
      </c>
      <c r="F2607" s="1" t="s">
        <v>24</v>
      </c>
      <c r="G2607" s="1" t="s">
        <v>48</v>
      </c>
      <c r="H2607" s="2">
        <v>45347</v>
      </c>
      <c r="I2607" s="1" t="s">
        <v>26</v>
      </c>
      <c r="J2607" s="1" t="s">
        <v>2561</v>
      </c>
      <c r="K2607" s="1">
        <v>4</v>
      </c>
      <c r="L2607" s="1"/>
      <c r="M2607" s="1"/>
      <c r="N2607" s="1">
        <v>599</v>
      </c>
      <c r="O2607" s="1">
        <v>80</v>
      </c>
      <c r="P2607" s="2">
        <v>45452</v>
      </c>
      <c r="Q2607" s="1"/>
    </row>
    <row r="2608" spans="1:17" x14ac:dyDescent="0.35">
      <c r="A2608" s="1" t="s">
        <v>2695</v>
      </c>
      <c r="B2608" s="1" t="s">
        <v>35</v>
      </c>
      <c r="C2608" s="1" t="s">
        <v>36</v>
      </c>
      <c r="D2608" s="1" t="s">
        <v>37</v>
      </c>
      <c r="E2608" s="1" t="s">
        <v>47</v>
      </c>
      <c r="F2608" s="1" t="s">
        <v>24</v>
      </c>
      <c r="G2608" s="1" t="s">
        <v>48</v>
      </c>
      <c r="H2608" s="2">
        <v>45378</v>
      </c>
      <c r="I2608" s="1" t="s">
        <v>49</v>
      </c>
      <c r="J2608" s="1" t="s">
        <v>2561</v>
      </c>
      <c r="K2608" s="1">
        <v>4</v>
      </c>
      <c r="L2608" s="1"/>
      <c r="M2608" s="1"/>
      <c r="N2608" s="1">
        <v>769</v>
      </c>
      <c r="O2608" s="1">
        <v>50</v>
      </c>
      <c r="P2608" s="2">
        <v>45443</v>
      </c>
      <c r="Q2608" s="1"/>
    </row>
    <row r="2609" spans="1:17" x14ac:dyDescent="0.35">
      <c r="A2609" s="1" t="s">
        <v>2696</v>
      </c>
      <c r="B2609" s="1" t="s">
        <v>20</v>
      </c>
      <c r="C2609" s="1" t="s">
        <v>21</v>
      </c>
      <c r="D2609" s="1" t="s">
        <v>22</v>
      </c>
      <c r="E2609" s="1" t="s">
        <v>54</v>
      </c>
      <c r="F2609" s="1" t="s">
        <v>24</v>
      </c>
      <c r="G2609" s="1" t="s">
        <v>39</v>
      </c>
      <c r="H2609" s="2">
        <v>45443</v>
      </c>
      <c r="I2609" s="1" t="s">
        <v>26</v>
      </c>
      <c r="J2609" s="1" t="s">
        <v>2561</v>
      </c>
      <c r="K2609" s="1">
        <v>4</v>
      </c>
      <c r="L2609" s="1"/>
      <c r="M2609" s="1"/>
      <c r="N2609" s="1">
        <v>1456</v>
      </c>
      <c r="O2609" s="1">
        <v>50</v>
      </c>
      <c r="P2609" s="2">
        <v>45613</v>
      </c>
      <c r="Q2609" s="1"/>
    </row>
    <row r="2610" spans="1:17" x14ac:dyDescent="0.35">
      <c r="A2610" s="1" t="s">
        <v>2697</v>
      </c>
      <c r="B2610" s="1" t="s">
        <v>51</v>
      </c>
      <c r="C2610" s="1" t="s">
        <v>52</v>
      </c>
      <c r="D2610" s="1" t="s">
        <v>53</v>
      </c>
      <c r="E2610" s="1" t="s">
        <v>47</v>
      </c>
      <c r="F2610" s="1" t="s">
        <v>24</v>
      </c>
      <c r="G2610" s="1" t="s">
        <v>25</v>
      </c>
      <c r="H2610" s="2">
        <v>45408</v>
      </c>
      <c r="I2610" s="1" t="s">
        <v>49</v>
      </c>
      <c r="J2610" s="1" t="s">
        <v>2561</v>
      </c>
      <c r="K2610" s="1">
        <v>4</v>
      </c>
      <c r="L2610" s="1"/>
      <c r="M2610" s="1"/>
      <c r="N2610" s="1">
        <v>830</v>
      </c>
      <c r="O2610" s="1">
        <v>80</v>
      </c>
      <c r="P2610" s="2">
        <v>45750</v>
      </c>
      <c r="Q2610" s="1"/>
    </row>
    <row r="2611" spans="1:17" x14ac:dyDescent="0.35">
      <c r="A2611" s="1" t="s">
        <v>2698</v>
      </c>
      <c r="B2611" s="1" t="s">
        <v>35</v>
      </c>
      <c r="C2611" s="1" t="s">
        <v>36</v>
      </c>
      <c r="D2611" s="1" t="s">
        <v>37</v>
      </c>
      <c r="E2611" s="1" t="s">
        <v>54</v>
      </c>
      <c r="F2611" s="1" t="s">
        <v>24</v>
      </c>
      <c r="G2611" s="1" t="s">
        <v>74</v>
      </c>
      <c r="H2611" s="2">
        <v>45441</v>
      </c>
      <c r="I2611" s="1" t="s">
        <v>26</v>
      </c>
      <c r="J2611" s="1" t="s">
        <v>2561</v>
      </c>
      <c r="K2611" s="1">
        <v>4</v>
      </c>
      <c r="L2611" s="1"/>
      <c r="M2611" s="1"/>
      <c r="N2611" s="1">
        <v>298</v>
      </c>
      <c r="O2611" s="1">
        <v>50</v>
      </c>
      <c r="P2611" s="2">
        <v>45761</v>
      </c>
      <c r="Q2611" s="1"/>
    </row>
    <row r="2612" spans="1:17" x14ac:dyDescent="0.35">
      <c r="A2612" s="1" t="s">
        <v>2699</v>
      </c>
      <c r="B2612" s="1" t="s">
        <v>78</v>
      </c>
      <c r="C2612" s="1" t="s">
        <v>79</v>
      </c>
      <c r="D2612" s="1" t="s">
        <v>80</v>
      </c>
      <c r="E2612" s="1" t="s">
        <v>23</v>
      </c>
      <c r="F2612" s="1" t="s">
        <v>24</v>
      </c>
      <c r="G2612" s="1" t="s">
        <v>39</v>
      </c>
      <c r="H2612" s="2">
        <v>45379</v>
      </c>
      <c r="I2612" s="1" t="s">
        <v>66</v>
      </c>
      <c r="J2612" s="1" t="s">
        <v>2561</v>
      </c>
      <c r="K2612" s="1">
        <v>4</v>
      </c>
      <c r="L2612" s="1"/>
      <c r="M2612" s="1"/>
      <c r="N2612" s="1">
        <v>943</v>
      </c>
      <c r="O2612" s="1">
        <v>60</v>
      </c>
      <c r="P2612" s="2">
        <v>45688</v>
      </c>
      <c r="Q2612" s="1"/>
    </row>
    <row r="2613" spans="1:17" x14ac:dyDescent="0.35">
      <c r="A2613" s="1" t="s">
        <v>2700</v>
      </c>
      <c r="B2613" s="1" t="s">
        <v>61</v>
      </c>
      <c r="C2613" s="1" t="s">
        <v>62</v>
      </c>
      <c r="D2613" s="1" t="s">
        <v>63</v>
      </c>
      <c r="E2613" s="1" t="s">
        <v>54</v>
      </c>
      <c r="F2613" s="1" t="s">
        <v>24</v>
      </c>
      <c r="G2613" s="1" t="s">
        <v>39</v>
      </c>
      <c r="H2613" s="2">
        <v>45399</v>
      </c>
      <c r="I2613" s="1" t="s">
        <v>26</v>
      </c>
      <c r="J2613" s="1" t="s">
        <v>2561</v>
      </c>
      <c r="K2613" s="1">
        <v>4</v>
      </c>
      <c r="L2613" s="1"/>
      <c r="M2613" s="1"/>
      <c r="N2613" s="1">
        <v>909</v>
      </c>
      <c r="O2613" s="1">
        <v>30</v>
      </c>
      <c r="P2613" s="2">
        <v>45710</v>
      </c>
      <c r="Q2613" s="1"/>
    </row>
    <row r="2614" spans="1:17" x14ac:dyDescent="0.35">
      <c r="A2614" s="1" t="s">
        <v>2701</v>
      </c>
      <c r="B2614" s="1" t="s">
        <v>56</v>
      </c>
      <c r="C2614" s="1" t="s">
        <v>57</v>
      </c>
      <c r="D2614" s="1" t="s">
        <v>58</v>
      </c>
      <c r="E2614" s="1" t="s">
        <v>100</v>
      </c>
      <c r="F2614" s="1" t="s">
        <v>24</v>
      </c>
      <c r="G2614" s="1" t="s">
        <v>33</v>
      </c>
      <c r="H2614" s="2">
        <v>45321</v>
      </c>
      <c r="I2614" s="1" t="s">
        <v>26</v>
      </c>
      <c r="J2614" s="1" t="s">
        <v>2561</v>
      </c>
      <c r="K2614" s="1">
        <v>4</v>
      </c>
      <c r="L2614" s="1"/>
      <c r="M2614" s="1"/>
      <c r="N2614" s="1">
        <v>227</v>
      </c>
      <c r="O2614" s="1">
        <v>30</v>
      </c>
      <c r="P2614" s="2">
        <v>45353</v>
      </c>
      <c r="Q2614" s="1"/>
    </row>
    <row r="2615" spans="1:17" x14ac:dyDescent="0.35">
      <c r="A2615" s="1" t="s">
        <v>2702</v>
      </c>
      <c r="B2615" s="1" t="s">
        <v>78</v>
      </c>
      <c r="C2615" s="1" t="s">
        <v>79</v>
      </c>
      <c r="D2615" s="1" t="s">
        <v>80</v>
      </c>
      <c r="E2615" s="1" t="s">
        <v>76</v>
      </c>
      <c r="F2615" s="1" t="s">
        <v>24</v>
      </c>
      <c r="G2615" s="1" t="s">
        <v>48</v>
      </c>
      <c r="H2615" s="2">
        <v>45412</v>
      </c>
      <c r="I2615" s="1" t="s">
        <v>66</v>
      </c>
      <c r="J2615" s="1" t="s">
        <v>2561</v>
      </c>
      <c r="K2615" s="1">
        <v>4</v>
      </c>
      <c r="L2615" s="1"/>
      <c r="M2615" s="1"/>
      <c r="N2615" s="1">
        <v>924</v>
      </c>
      <c r="O2615" s="1">
        <v>70</v>
      </c>
      <c r="P2615" s="2">
        <v>45771</v>
      </c>
      <c r="Q2615" s="1"/>
    </row>
    <row r="2616" spans="1:17" x14ac:dyDescent="0.35">
      <c r="A2616" s="1" t="s">
        <v>2703</v>
      </c>
      <c r="B2616" s="1" t="s">
        <v>41</v>
      </c>
      <c r="C2616" s="1" t="s">
        <v>42</v>
      </c>
      <c r="D2616" s="1" t="s">
        <v>43</v>
      </c>
      <c r="E2616" s="1" t="s">
        <v>44</v>
      </c>
      <c r="F2616" s="1" t="s">
        <v>24</v>
      </c>
      <c r="G2616" s="1" t="s">
        <v>33</v>
      </c>
      <c r="H2616" s="2">
        <v>45372</v>
      </c>
      <c r="I2616" s="1" t="s">
        <v>26</v>
      </c>
      <c r="J2616" s="1" t="s">
        <v>2561</v>
      </c>
      <c r="K2616" s="1">
        <v>4</v>
      </c>
      <c r="L2616" s="1"/>
      <c r="M2616" s="1"/>
      <c r="N2616" s="1">
        <v>1403</v>
      </c>
      <c r="O2616" s="1">
        <v>30</v>
      </c>
      <c r="P2616" s="2">
        <v>45644</v>
      </c>
      <c r="Q2616" s="1"/>
    </row>
    <row r="2617" spans="1:17" x14ac:dyDescent="0.35">
      <c r="A2617" s="1" t="s">
        <v>2704</v>
      </c>
      <c r="B2617" s="1" t="s">
        <v>41</v>
      </c>
      <c r="C2617" s="1" t="s">
        <v>42</v>
      </c>
      <c r="D2617" s="1" t="s">
        <v>43</v>
      </c>
      <c r="E2617" s="1" t="s">
        <v>68</v>
      </c>
      <c r="F2617" s="1" t="s">
        <v>24</v>
      </c>
      <c r="G2617" s="1" t="s">
        <v>48</v>
      </c>
      <c r="H2617" s="2">
        <v>45434</v>
      </c>
      <c r="I2617" s="1" t="s">
        <v>26</v>
      </c>
      <c r="J2617" s="1" t="s">
        <v>2561</v>
      </c>
      <c r="K2617" s="1">
        <v>4</v>
      </c>
      <c r="L2617" s="1"/>
      <c r="M2617" s="1"/>
      <c r="N2617" s="1">
        <v>1398</v>
      </c>
      <c r="O2617" s="1">
        <v>50</v>
      </c>
      <c r="P2617" s="2">
        <v>45575</v>
      </c>
      <c r="Q2617" s="1"/>
    </row>
    <row r="2618" spans="1:17" x14ac:dyDescent="0.35">
      <c r="A2618" s="1" t="s">
        <v>2705</v>
      </c>
      <c r="B2618" s="1" t="s">
        <v>56</v>
      </c>
      <c r="C2618" s="1" t="s">
        <v>57</v>
      </c>
      <c r="D2618" s="1" t="s">
        <v>58</v>
      </c>
      <c r="E2618" s="1" t="s">
        <v>23</v>
      </c>
      <c r="F2618" s="1" t="s">
        <v>24</v>
      </c>
      <c r="G2618" s="1" t="s">
        <v>48</v>
      </c>
      <c r="H2618" s="2">
        <v>45427</v>
      </c>
      <c r="I2618" s="1" t="s">
        <v>49</v>
      </c>
      <c r="J2618" s="1" t="s">
        <v>2561</v>
      </c>
      <c r="K2618" s="1">
        <v>4</v>
      </c>
      <c r="L2618" s="1"/>
      <c r="M2618" s="1"/>
      <c r="N2618" s="1">
        <v>1190</v>
      </c>
      <c r="O2618" s="1">
        <v>20</v>
      </c>
      <c r="P2618" s="2">
        <v>45778</v>
      </c>
      <c r="Q2618" s="1"/>
    </row>
    <row r="2619" spans="1:17" x14ac:dyDescent="0.35">
      <c r="A2619" s="1" t="s">
        <v>2706</v>
      </c>
      <c r="B2619" s="1" t="s">
        <v>61</v>
      </c>
      <c r="C2619" s="1" t="s">
        <v>62</v>
      </c>
      <c r="D2619" s="1" t="s">
        <v>63</v>
      </c>
      <c r="E2619" s="1" t="s">
        <v>23</v>
      </c>
      <c r="F2619" s="1" t="s">
        <v>24</v>
      </c>
      <c r="G2619" s="1" t="s">
        <v>39</v>
      </c>
      <c r="H2619" s="2">
        <v>45396</v>
      </c>
      <c r="I2619" s="1" t="s">
        <v>26</v>
      </c>
      <c r="J2619" s="1" t="s">
        <v>2561</v>
      </c>
      <c r="K2619" s="1">
        <v>4</v>
      </c>
      <c r="L2619" s="1"/>
      <c r="M2619" s="1"/>
      <c r="N2619" s="1">
        <v>654</v>
      </c>
      <c r="O2619" s="1">
        <v>50</v>
      </c>
      <c r="P2619" s="2">
        <v>45502</v>
      </c>
      <c r="Q2619" s="1"/>
    </row>
    <row r="2620" spans="1:17" x14ac:dyDescent="0.35">
      <c r="A2620" s="1" t="s">
        <v>2707</v>
      </c>
      <c r="B2620" s="1" t="s">
        <v>41</v>
      </c>
      <c r="C2620" s="1" t="s">
        <v>42</v>
      </c>
      <c r="D2620" s="1" t="s">
        <v>43</v>
      </c>
      <c r="E2620" s="1" t="s">
        <v>84</v>
      </c>
      <c r="F2620" s="1" t="s">
        <v>24</v>
      </c>
      <c r="G2620" s="1" t="s">
        <v>48</v>
      </c>
      <c r="H2620" s="2">
        <v>45335</v>
      </c>
      <c r="I2620" s="1" t="s">
        <v>26</v>
      </c>
      <c r="J2620" s="1" t="s">
        <v>2561</v>
      </c>
      <c r="K2620" s="1">
        <v>4</v>
      </c>
      <c r="L2620" s="1"/>
      <c r="M2620" s="1"/>
      <c r="N2620" s="1">
        <v>517</v>
      </c>
      <c r="O2620" s="1">
        <v>30</v>
      </c>
      <c r="P2620" s="2">
        <v>45687</v>
      </c>
      <c r="Q2620" s="1"/>
    </row>
    <row r="2621" spans="1:17" x14ac:dyDescent="0.35">
      <c r="A2621" s="1" t="s">
        <v>2708</v>
      </c>
      <c r="B2621" s="1" t="s">
        <v>41</v>
      </c>
      <c r="C2621" s="1" t="s">
        <v>42</v>
      </c>
      <c r="D2621" s="1" t="s">
        <v>43</v>
      </c>
      <c r="E2621" s="1" t="s">
        <v>100</v>
      </c>
      <c r="F2621" s="1" t="s">
        <v>24</v>
      </c>
      <c r="G2621" s="1" t="s">
        <v>25</v>
      </c>
      <c r="H2621" s="2">
        <v>45406</v>
      </c>
      <c r="I2621" s="1" t="s">
        <v>26</v>
      </c>
      <c r="J2621" s="1" t="s">
        <v>2561</v>
      </c>
      <c r="K2621" s="1">
        <v>4</v>
      </c>
      <c r="L2621" s="1"/>
      <c r="M2621" s="1"/>
      <c r="N2621" s="1">
        <v>388</v>
      </c>
      <c r="O2621" s="1">
        <v>80</v>
      </c>
      <c r="P2621" s="2">
        <v>45570</v>
      </c>
      <c r="Q2621" s="1"/>
    </row>
    <row r="2622" spans="1:17" x14ac:dyDescent="0.35">
      <c r="A2622" s="1" t="s">
        <v>2709</v>
      </c>
      <c r="B2622" s="1" t="s">
        <v>61</v>
      </c>
      <c r="C2622" s="1" t="s">
        <v>62</v>
      </c>
      <c r="D2622" s="1" t="s">
        <v>63</v>
      </c>
      <c r="E2622" s="1" t="s">
        <v>124</v>
      </c>
      <c r="F2622" s="1" t="s">
        <v>24</v>
      </c>
      <c r="G2622" s="1" t="s">
        <v>74</v>
      </c>
      <c r="H2622" s="2">
        <v>45419</v>
      </c>
      <c r="I2622" s="1" t="s">
        <v>26</v>
      </c>
      <c r="J2622" s="1" t="s">
        <v>2561</v>
      </c>
      <c r="K2622" s="1">
        <v>4</v>
      </c>
      <c r="L2622" s="1"/>
      <c r="M2622" s="1"/>
      <c r="N2622" s="1">
        <v>1147</v>
      </c>
      <c r="O2622" s="1">
        <v>80</v>
      </c>
      <c r="P2622" s="2">
        <v>45719</v>
      </c>
      <c r="Q2622" s="1"/>
    </row>
    <row r="2623" spans="1:17" x14ac:dyDescent="0.35">
      <c r="A2623" s="1" t="s">
        <v>2710</v>
      </c>
      <c r="B2623" s="1" t="s">
        <v>56</v>
      </c>
      <c r="C2623" s="1" t="s">
        <v>57</v>
      </c>
      <c r="D2623" s="1" t="s">
        <v>58</v>
      </c>
      <c r="E2623" s="1" t="s">
        <v>23</v>
      </c>
      <c r="F2623" s="1" t="s">
        <v>24</v>
      </c>
      <c r="G2623" s="1" t="s">
        <v>33</v>
      </c>
      <c r="H2623" s="2">
        <v>45370</v>
      </c>
      <c r="I2623" s="1" t="s">
        <v>26</v>
      </c>
      <c r="J2623" s="1" t="s">
        <v>2561</v>
      </c>
      <c r="K2623" s="1">
        <v>4</v>
      </c>
      <c r="L2623" s="1"/>
      <c r="M2623" s="1"/>
      <c r="N2623" s="1">
        <v>1776</v>
      </c>
      <c r="O2623" s="1">
        <v>20</v>
      </c>
      <c r="P2623" s="2">
        <v>45633</v>
      </c>
      <c r="Q2623" s="1"/>
    </row>
    <row r="2624" spans="1:17" x14ac:dyDescent="0.35">
      <c r="A2624" s="1" t="s">
        <v>2711</v>
      </c>
      <c r="B2624" s="1" t="s">
        <v>78</v>
      </c>
      <c r="C2624" s="1" t="s">
        <v>79</v>
      </c>
      <c r="D2624" s="1" t="s">
        <v>80</v>
      </c>
      <c r="E2624" s="1" t="s">
        <v>23</v>
      </c>
      <c r="F2624" s="1" t="s">
        <v>24</v>
      </c>
      <c r="G2624" s="1" t="s">
        <v>39</v>
      </c>
      <c r="H2624" s="2">
        <v>45438</v>
      </c>
      <c r="I2624" s="1" t="s">
        <v>26</v>
      </c>
      <c r="J2624" s="1" t="s">
        <v>2561</v>
      </c>
      <c r="K2624" s="1">
        <v>4</v>
      </c>
      <c r="L2624" s="1"/>
      <c r="M2624" s="1"/>
      <c r="N2624" s="1">
        <v>1127</v>
      </c>
      <c r="O2624" s="1">
        <v>30</v>
      </c>
      <c r="P2624" s="2">
        <v>45703</v>
      </c>
      <c r="Q2624" s="1"/>
    </row>
    <row r="2625" spans="1:17" x14ac:dyDescent="0.35">
      <c r="A2625" s="1" t="s">
        <v>2712</v>
      </c>
      <c r="B2625" s="1" t="s">
        <v>56</v>
      </c>
      <c r="C2625" s="1" t="s">
        <v>57</v>
      </c>
      <c r="D2625" s="1" t="s">
        <v>58</v>
      </c>
      <c r="E2625" s="1" t="s">
        <v>124</v>
      </c>
      <c r="F2625" s="1" t="s">
        <v>24</v>
      </c>
      <c r="G2625" s="1" t="s">
        <v>87</v>
      </c>
      <c r="H2625" s="2">
        <v>45387</v>
      </c>
      <c r="I2625" s="1" t="s">
        <v>66</v>
      </c>
      <c r="J2625" s="1" t="s">
        <v>2561</v>
      </c>
      <c r="K2625" s="1">
        <v>4</v>
      </c>
      <c r="L2625" s="1"/>
      <c r="M2625" s="1"/>
      <c r="N2625" s="1">
        <v>258</v>
      </c>
      <c r="O2625" s="1">
        <v>40</v>
      </c>
      <c r="P2625" s="2">
        <v>45425</v>
      </c>
      <c r="Q2625" s="1"/>
    </row>
    <row r="2626" spans="1:17" x14ac:dyDescent="0.35">
      <c r="A2626" s="1" t="s">
        <v>2713</v>
      </c>
      <c r="B2626" s="1" t="s">
        <v>41</v>
      </c>
      <c r="C2626" s="1" t="s">
        <v>42</v>
      </c>
      <c r="D2626" s="1" t="s">
        <v>43</v>
      </c>
      <c r="E2626" s="1" t="s">
        <v>44</v>
      </c>
      <c r="F2626" s="1" t="s">
        <v>24</v>
      </c>
      <c r="G2626" s="1" t="s">
        <v>33</v>
      </c>
      <c r="H2626" s="2">
        <v>45352</v>
      </c>
      <c r="I2626" s="1" t="s">
        <v>66</v>
      </c>
      <c r="J2626" s="1" t="s">
        <v>2561</v>
      </c>
      <c r="K2626" s="1">
        <v>4</v>
      </c>
      <c r="L2626" s="1"/>
      <c r="M2626" s="1"/>
      <c r="N2626" s="1">
        <v>263</v>
      </c>
      <c r="O2626" s="1">
        <v>100</v>
      </c>
      <c r="P2626" s="2">
        <v>45571</v>
      </c>
      <c r="Q2626" s="1"/>
    </row>
    <row r="2627" spans="1:17" x14ac:dyDescent="0.35">
      <c r="A2627" s="1" t="s">
        <v>2714</v>
      </c>
      <c r="B2627" s="1" t="s">
        <v>29</v>
      </c>
      <c r="C2627" s="1" t="s">
        <v>30</v>
      </c>
      <c r="D2627" s="1" t="s">
        <v>31</v>
      </c>
      <c r="E2627" s="1" t="s">
        <v>23</v>
      </c>
      <c r="F2627" s="1" t="s">
        <v>24</v>
      </c>
      <c r="G2627" s="1" t="s">
        <v>59</v>
      </c>
      <c r="H2627" s="2">
        <v>45353</v>
      </c>
      <c r="I2627" s="1" t="s">
        <v>26</v>
      </c>
      <c r="J2627" s="1" t="s">
        <v>2561</v>
      </c>
      <c r="K2627" s="1">
        <v>4</v>
      </c>
      <c r="L2627" s="1"/>
      <c r="M2627" s="1"/>
      <c r="N2627" s="1">
        <v>320</v>
      </c>
      <c r="O2627" s="1">
        <v>50</v>
      </c>
      <c r="P2627" s="2">
        <v>45575</v>
      </c>
      <c r="Q2627" s="1"/>
    </row>
    <row r="2628" spans="1:17" x14ac:dyDescent="0.35">
      <c r="A2628" s="1" t="s">
        <v>2715</v>
      </c>
      <c r="B2628" s="1" t="s">
        <v>56</v>
      </c>
      <c r="C2628" s="1" t="s">
        <v>57</v>
      </c>
      <c r="D2628" s="1" t="s">
        <v>58</v>
      </c>
      <c r="E2628" s="1" t="s">
        <v>64</v>
      </c>
      <c r="F2628" s="1" t="s">
        <v>24</v>
      </c>
      <c r="G2628" s="1" t="s">
        <v>59</v>
      </c>
      <c r="H2628" s="2">
        <v>45420</v>
      </c>
      <c r="I2628" s="1" t="s">
        <v>66</v>
      </c>
      <c r="J2628" s="1" t="s">
        <v>2561</v>
      </c>
      <c r="K2628" s="1">
        <v>4</v>
      </c>
      <c r="L2628" s="1"/>
      <c r="M2628" s="1"/>
      <c r="N2628" s="1">
        <v>758</v>
      </c>
      <c r="O2628" s="1">
        <v>40</v>
      </c>
      <c r="P2628" s="2">
        <v>45532</v>
      </c>
      <c r="Q2628" s="1"/>
    </row>
    <row r="2629" spans="1:17" x14ac:dyDescent="0.35">
      <c r="A2629" s="1" t="s">
        <v>2716</v>
      </c>
      <c r="B2629" s="1" t="s">
        <v>29</v>
      </c>
      <c r="C2629" s="1" t="s">
        <v>30</v>
      </c>
      <c r="D2629" s="1" t="s">
        <v>31</v>
      </c>
      <c r="E2629" s="1" t="s">
        <v>54</v>
      </c>
      <c r="F2629" s="1" t="s">
        <v>24</v>
      </c>
      <c r="G2629" s="1" t="s">
        <v>39</v>
      </c>
      <c r="H2629" s="2">
        <v>45315</v>
      </c>
      <c r="I2629" s="1" t="s">
        <v>66</v>
      </c>
      <c r="J2629" s="1" t="s">
        <v>2561</v>
      </c>
      <c r="K2629" s="1">
        <v>4</v>
      </c>
      <c r="L2629" s="1"/>
      <c r="M2629" s="1"/>
      <c r="N2629" s="1">
        <v>952</v>
      </c>
      <c r="O2629" s="1">
        <v>30</v>
      </c>
      <c r="P2629" s="2">
        <v>45390</v>
      </c>
      <c r="Q2629" s="1"/>
    </row>
    <row r="2630" spans="1:17" x14ac:dyDescent="0.35">
      <c r="A2630" s="1" t="s">
        <v>2717</v>
      </c>
      <c r="B2630" s="1" t="s">
        <v>29</v>
      </c>
      <c r="C2630" s="1" t="s">
        <v>30</v>
      </c>
      <c r="D2630" s="1" t="s">
        <v>31</v>
      </c>
      <c r="E2630" s="1" t="s">
        <v>44</v>
      </c>
      <c r="F2630" s="1" t="s">
        <v>127</v>
      </c>
      <c r="G2630" s="1" t="s">
        <v>59</v>
      </c>
      <c r="H2630" s="2">
        <v>45395</v>
      </c>
      <c r="I2630" s="1" t="s">
        <v>26</v>
      </c>
      <c r="J2630" s="1" t="s">
        <v>2561</v>
      </c>
      <c r="K2630" s="1">
        <v>4</v>
      </c>
      <c r="L2630" s="1"/>
      <c r="M2630" s="1"/>
      <c r="N2630" s="1">
        <v>1082</v>
      </c>
      <c r="O2630" s="1">
        <v>50</v>
      </c>
      <c r="P2630" s="2">
        <v>45562</v>
      </c>
      <c r="Q2630" s="1"/>
    </row>
    <row r="2631" spans="1:17" x14ac:dyDescent="0.35">
      <c r="A2631" s="1" t="s">
        <v>2718</v>
      </c>
      <c r="B2631" s="1" t="s">
        <v>61</v>
      </c>
      <c r="C2631" s="1" t="s">
        <v>62</v>
      </c>
      <c r="D2631" s="1" t="s">
        <v>63</v>
      </c>
      <c r="E2631" s="1" t="s">
        <v>47</v>
      </c>
      <c r="F2631" s="1" t="s">
        <v>127</v>
      </c>
      <c r="G2631" s="1" t="s">
        <v>25</v>
      </c>
      <c r="H2631" s="2">
        <v>45356</v>
      </c>
      <c r="I2631" s="1" t="s">
        <v>26</v>
      </c>
      <c r="J2631" s="1" t="s">
        <v>2561</v>
      </c>
      <c r="K2631" s="1">
        <v>4</v>
      </c>
      <c r="L2631" s="1"/>
      <c r="M2631" s="1"/>
      <c r="N2631" s="1">
        <v>593</v>
      </c>
      <c r="O2631" s="1">
        <v>20</v>
      </c>
      <c r="P2631" s="2">
        <v>45673</v>
      </c>
      <c r="Q2631" s="1"/>
    </row>
    <row r="2632" spans="1:17" x14ac:dyDescent="0.35">
      <c r="A2632" s="1" t="s">
        <v>2719</v>
      </c>
      <c r="B2632" s="1" t="s">
        <v>51</v>
      </c>
      <c r="C2632" s="1" t="s">
        <v>52</v>
      </c>
      <c r="D2632" s="1" t="s">
        <v>53</v>
      </c>
      <c r="E2632" s="1" t="s">
        <v>124</v>
      </c>
      <c r="F2632" s="1" t="s">
        <v>127</v>
      </c>
      <c r="G2632" s="1" t="s">
        <v>25</v>
      </c>
      <c r="H2632" s="2">
        <v>45382</v>
      </c>
      <c r="I2632" s="1" t="s">
        <v>66</v>
      </c>
      <c r="J2632" s="1" t="s">
        <v>2561</v>
      </c>
      <c r="K2632" s="1">
        <v>4</v>
      </c>
      <c r="L2632" s="1"/>
      <c r="M2632" s="1"/>
      <c r="N2632" s="1">
        <v>1032</v>
      </c>
      <c r="O2632" s="1">
        <v>50</v>
      </c>
      <c r="P2632" s="2">
        <v>45406</v>
      </c>
      <c r="Q2632" s="1"/>
    </row>
    <row r="2633" spans="1:17" x14ac:dyDescent="0.35">
      <c r="A2633" s="1" t="s">
        <v>2720</v>
      </c>
      <c r="B2633" s="1" t="s">
        <v>56</v>
      </c>
      <c r="C2633" s="1" t="s">
        <v>57</v>
      </c>
      <c r="D2633" s="1" t="s">
        <v>58</v>
      </c>
      <c r="E2633" s="1" t="s">
        <v>23</v>
      </c>
      <c r="F2633" s="1" t="s">
        <v>127</v>
      </c>
      <c r="G2633" s="1" t="s">
        <v>39</v>
      </c>
      <c r="H2633" s="2">
        <v>45441</v>
      </c>
      <c r="I2633" s="1" t="s">
        <v>66</v>
      </c>
      <c r="J2633" s="1" t="s">
        <v>2561</v>
      </c>
      <c r="K2633" s="1">
        <v>4</v>
      </c>
      <c r="L2633" s="1"/>
      <c r="M2633" s="1"/>
      <c r="N2633" s="1">
        <v>928</v>
      </c>
      <c r="O2633" s="1">
        <v>20</v>
      </c>
      <c r="P2633" s="2">
        <v>45603</v>
      </c>
      <c r="Q2633" s="1"/>
    </row>
    <row r="2634" spans="1:17" x14ac:dyDescent="0.35">
      <c r="A2634" s="1" t="s">
        <v>2721</v>
      </c>
      <c r="B2634" s="1" t="s">
        <v>29</v>
      </c>
      <c r="C2634" s="1" t="s">
        <v>30</v>
      </c>
      <c r="D2634" s="1" t="s">
        <v>31</v>
      </c>
      <c r="E2634" s="1" t="s">
        <v>54</v>
      </c>
      <c r="F2634" s="1" t="s">
        <v>127</v>
      </c>
      <c r="G2634" s="1" t="s">
        <v>33</v>
      </c>
      <c r="H2634" s="2">
        <v>45369</v>
      </c>
      <c r="I2634" s="1" t="s">
        <v>66</v>
      </c>
      <c r="J2634" s="1" t="s">
        <v>2561</v>
      </c>
      <c r="K2634" s="1">
        <v>4</v>
      </c>
      <c r="L2634" s="1"/>
      <c r="M2634" s="1"/>
      <c r="N2634" s="1">
        <v>730</v>
      </c>
      <c r="O2634" s="1">
        <v>100</v>
      </c>
      <c r="P2634" s="2">
        <v>45521</v>
      </c>
      <c r="Q2634" s="1"/>
    </row>
    <row r="2635" spans="1:17" x14ac:dyDescent="0.35">
      <c r="A2635" s="1" t="s">
        <v>2722</v>
      </c>
      <c r="B2635" s="1" t="s">
        <v>29</v>
      </c>
      <c r="C2635" s="1" t="s">
        <v>30</v>
      </c>
      <c r="D2635" s="1" t="s">
        <v>31</v>
      </c>
      <c r="E2635" s="1" t="s">
        <v>44</v>
      </c>
      <c r="F2635" s="1" t="s">
        <v>127</v>
      </c>
      <c r="G2635" s="1" t="s">
        <v>33</v>
      </c>
      <c r="H2635" s="2">
        <v>45386</v>
      </c>
      <c r="I2635" s="1" t="s">
        <v>26</v>
      </c>
      <c r="J2635" s="1" t="s">
        <v>2561</v>
      </c>
      <c r="K2635" s="1">
        <v>4</v>
      </c>
      <c r="L2635" s="1"/>
      <c r="M2635" s="1"/>
      <c r="N2635" s="1">
        <v>926</v>
      </c>
      <c r="O2635" s="1">
        <v>20</v>
      </c>
      <c r="P2635" s="2">
        <v>45598</v>
      </c>
      <c r="Q2635" s="1"/>
    </row>
    <row r="2636" spans="1:17" x14ac:dyDescent="0.35">
      <c r="A2636" s="1" t="s">
        <v>2723</v>
      </c>
      <c r="B2636" s="1" t="s">
        <v>35</v>
      </c>
      <c r="C2636" s="1" t="s">
        <v>36</v>
      </c>
      <c r="D2636" s="1" t="s">
        <v>37</v>
      </c>
      <c r="E2636" s="1" t="s">
        <v>54</v>
      </c>
      <c r="F2636" s="1" t="s">
        <v>127</v>
      </c>
      <c r="G2636" s="1" t="s">
        <v>39</v>
      </c>
      <c r="H2636" s="2">
        <v>45412</v>
      </c>
      <c r="I2636" s="1" t="s">
        <v>26</v>
      </c>
      <c r="J2636" s="1" t="s">
        <v>2561</v>
      </c>
      <c r="K2636" s="1">
        <v>4</v>
      </c>
      <c r="L2636" s="1"/>
      <c r="M2636" s="1"/>
      <c r="N2636" s="1">
        <v>826</v>
      </c>
      <c r="O2636" s="1">
        <v>20</v>
      </c>
      <c r="P2636" s="2">
        <v>45734</v>
      </c>
      <c r="Q2636" s="1"/>
    </row>
    <row r="2637" spans="1:17" x14ac:dyDescent="0.35">
      <c r="A2637" s="1" t="s">
        <v>2724</v>
      </c>
      <c r="B2637" s="1" t="s">
        <v>71</v>
      </c>
      <c r="C2637" s="1" t="s">
        <v>72</v>
      </c>
      <c r="D2637" s="1" t="s">
        <v>73</v>
      </c>
      <c r="E2637" s="1" t="s">
        <v>23</v>
      </c>
      <c r="F2637" s="1" t="s">
        <v>127</v>
      </c>
      <c r="G2637" s="1" t="s">
        <v>85</v>
      </c>
      <c r="H2637" s="2">
        <v>45415</v>
      </c>
      <c r="I2637" s="1" t="s">
        <v>49</v>
      </c>
      <c r="J2637" s="1" t="s">
        <v>2561</v>
      </c>
      <c r="K2637" s="1">
        <v>4</v>
      </c>
      <c r="L2637" s="1"/>
      <c r="M2637" s="1"/>
      <c r="N2637" s="1">
        <v>1094</v>
      </c>
      <c r="O2637" s="1">
        <v>100</v>
      </c>
      <c r="P2637" s="2">
        <v>45741</v>
      </c>
      <c r="Q2637" s="1"/>
    </row>
    <row r="2638" spans="1:17" x14ac:dyDescent="0.35">
      <c r="A2638" s="1" t="s">
        <v>2725</v>
      </c>
      <c r="B2638" s="1" t="s">
        <v>61</v>
      </c>
      <c r="C2638" s="1" t="s">
        <v>62</v>
      </c>
      <c r="D2638" s="1" t="s">
        <v>63</v>
      </c>
      <c r="E2638" s="1" t="s">
        <v>120</v>
      </c>
      <c r="F2638" s="1" t="s">
        <v>127</v>
      </c>
      <c r="G2638" s="1" t="s">
        <v>87</v>
      </c>
      <c r="H2638" s="2">
        <v>45297</v>
      </c>
      <c r="I2638" s="1" t="s">
        <v>66</v>
      </c>
      <c r="J2638" s="1" t="s">
        <v>2561</v>
      </c>
      <c r="K2638" s="1">
        <v>4</v>
      </c>
      <c r="L2638" s="1"/>
      <c r="M2638" s="1"/>
      <c r="N2638" s="1">
        <v>256</v>
      </c>
      <c r="O2638" s="1">
        <v>30</v>
      </c>
      <c r="P2638" s="2">
        <v>45446</v>
      </c>
      <c r="Q2638" s="1"/>
    </row>
    <row r="2639" spans="1:17" x14ac:dyDescent="0.35">
      <c r="A2639" s="1" t="s">
        <v>2726</v>
      </c>
      <c r="B2639" s="1" t="s">
        <v>56</v>
      </c>
      <c r="C2639" s="1" t="s">
        <v>57</v>
      </c>
      <c r="D2639" s="1" t="s">
        <v>58</v>
      </c>
      <c r="E2639" s="1" t="s">
        <v>100</v>
      </c>
      <c r="F2639" s="1" t="s">
        <v>127</v>
      </c>
      <c r="G2639" s="1" t="s">
        <v>59</v>
      </c>
      <c r="H2639" s="2">
        <v>45410</v>
      </c>
      <c r="I2639" s="1" t="s">
        <v>66</v>
      </c>
      <c r="J2639" s="1" t="s">
        <v>2561</v>
      </c>
      <c r="K2639" s="1">
        <v>4</v>
      </c>
      <c r="L2639" s="1"/>
      <c r="M2639" s="1"/>
      <c r="N2639" s="1">
        <v>656</v>
      </c>
      <c r="O2639" s="1">
        <v>40</v>
      </c>
      <c r="P2639" s="2">
        <v>45633</v>
      </c>
      <c r="Q2639" s="1"/>
    </row>
    <row r="2640" spans="1:17" x14ac:dyDescent="0.35">
      <c r="A2640" s="1" t="s">
        <v>2727</v>
      </c>
      <c r="B2640" s="1" t="s">
        <v>35</v>
      </c>
      <c r="C2640" s="1" t="s">
        <v>36</v>
      </c>
      <c r="D2640" s="1" t="s">
        <v>37</v>
      </c>
      <c r="E2640" s="1" t="s">
        <v>23</v>
      </c>
      <c r="F2640" s="1" t="s">
        <v>127</v>
      </c>
      <c r="G2640" s="1" t="s">
        <v>39</v>
      </c>
      <c r="H2640" s="2">
        <v>45408</v>
      </c>
      <c r="I2640" s="1" t="s">
        <v>26</v>
      </c>
      <c r="J2640" s="1" t="s">
        <v>2561</v>
      </c>
      <c r="K2640" s="1">
        <v>4</v>
      </c>
      <c r="L2640" s="1"/>
      <c r="M2640" s="1"/>
      <c r="N2640" s="1">
        <v>1048</v>
      </c>
      <c r="O2640" s="1">
        <v>60</v>
      </c>
      <c r="P2640" s="2">
        <v>45586</v>
      </c>
      <c r="Q2640" s="1"/>
    </row>
    <row r="2641" spans="1:17" x14ac:dyDescent="0.35">
      <c r="A2641" s="1" t="s">
        <v>2728</v>
      </c>
      <c r="B2641" s="1" t="s">
        <v>35</v>
      </c>
      <c r="C2641" s="1" t="s">
        <v>36</v>
      </c>
      <c r="D2641" s="1" t="s">
        <v>37</v>
      </c>
      <c r="E2641" s="1" t="s">
        <v>124</v>
      </c>
      <c r="F2641" s="1" t="s">
        <v>127</v>
      </c>
      <c r="G2641" s="1" t="s">
        <v>48</v>
      </c>
      <c r="H2641" s="2">
        <v>45344</v>
      </c>
      <c r="I2641" s="1" t="s">
        <v>26</v>
      </c>
      <c r="J2641" s="1" t="s">
        <v>2561</v>
      </c>
      <c r="K2641" s="1">
        <v>4</v>
      </c>
      <c r="L2641" s="1"/>
      <c r="M2641" s="1"/>
      <c r="N2641" s="1">
        <v>556</v>
      </c>
      <c r="O2641" s="1">
        <v>50</v>
      </c>
      <c r="P2641" s="2">
        <v>45585</v>
      </c>
      <c r="Q2641" s="1"/>
    </row>
    <row r="2642" spans="1:17" x14ac:dyDescent="0.35">
      <c r="A2642" s="1" t="s">
        <v>2729</v>
      </c>
      <c r="B2642" s="1" t="s">
        <v>29</v>
      </c>
      <c r="C2642" s="1" t="s">
        <v>30</v>
      </c>
      <c r="D2642" s="1" t="s">
        <v>31</v>
      </c>
      <c r="E2642" s="1" t="s">
        <v>23</v>
      </c>
      <c r="F2642" s="1" t="s">
        <v>127</v>
      </c>
      <c r="G2642" s="1" t="s">
        <v>48</v>
      </c>
      <c r="H2642" s="2">
        <v>45328</v>
      </c>
      <c r="I2642" s="1" t="s">
        <v>26</v>
      </c>
      <c r="J2642" s="1" t="s">
        <v>2561</v>
      </c>
      <c r="K2642" s="1">
        <v>4</v>
      </c>
      <c r="L2642" s="1"/>
      <c r="M2642" s="1"/>
      <c r="N2642" s="1">
        <v>850</v>
      </c>
      <c r="O2642" s="1">
        <v>50</v>
      </c>
      <c r="P2642" s="2">
        <v>45419</v>
      </c>
      <c r="Q2642" s="1"/>
    </row>
    <row r="2643" spans="1:17" x14ac:dyDescent="0.35">
      <c r="A2643" s="1" t="s">
        <v>2730</v>
      </c>
      <c r="B2643" s="1" t="s">
        <v>35</v>
      </c>
      <c r="C2643" s="1" t="s">
        <v>36</v>
      </c>
      <c r="D2643" s="1" t="s">
        <v>37</v>
      </c>
      <c r="E2643" s="1" t="s">
        <v>47</v>
      </c>
      <c r="F2643" s="1" t="s">
        <v>127</v>
      </c>
      <c r="G2643" s="1" t="s">
        <v>25</v>
      </c>
      <c r="H2643" s="2">
        <v>45405</v>
      </c>
      <c r="I2643" s="1" t="s">
        <v>66</v>
      </c>
      <c r="J2643" s="1" t="s">
        <v>2561</v>
      </c>
      <c r="K2643" s="1">
        <v>4</v>
      </c>
      <c r="L2643" s="1"/>
      <c r="M2643" s="1"/>
      <c r="N2643" s="1">
        <v>1093</v>
      </c>
      <c r="O2643" s="1">
        <v>20</v>
      </c>
      <c r="P2643" s="2">
        <v>45515</v>
      </c>
      <c r="Q2643" s="1"/>
    </row>
    <row r="2644" spans="1:17" x14ac:dyDescent="0.35">
      <c r="A2644" s="1" t="s">
        <v>2731</v>
      </c>
      <c r="B2644" s="1" t="s">
        <v>35</v>
      </c>
      <c r="C2644" s="1" t="s">
        <v>36</v>
      </c>
      <c r="D2644" s="1" t="s">
        <v>37</v>
      </c>
      <c r="E2644" s="1" t="s">
        <v>38</v>
      </c>
      <c r="F2644" s="1" t="s">
        <v>127</v>
      </c>
      <c r="G2644" s="1" t="s">
        <v>33</v>
      </c>
      <c r="H2644" s="2">
        <v>45362</v>
      </c>
      <c r="I2644" s="1" t="s">
        <v>49</v>
      </c>
      <c r="J2644" s="1" t="s">
        <v>2561</v>
      </c>
      <c r="K2644" s="1">
        <v>4</v>
      </c>
      <c r="L2644" s="1"/>
      <c r="M2644" s="1"/>
      <c r="N2644" s="1">
        <v>314</v>
      </c>
      <c r="O2644" s="1">
        <v>60</v>
      </c>
      <c r="P2644" s="2">
        <v>45727</v>
      </c>
      <c r="Q2644" s="1"/>
    </row>
    <row r="2645" spans="1:17" x14ac:dyDescent="0.35">
      <c r="A2645" s="1" t="s">
        <v>2732</v>
      </c>
      <c r="B2645" s="1" t="s">
        <v>41</v>
      </c>
      <c r="C2645" s="1" t="s">
        <v>42</v>
      </c>
      <c r="D2645" s="1" t="s">
        <v>43</v>
      </c>
      <c r="E2645" s="1" t="s">
        <v>47</v>
      </c>
      <c r="F2645" s="1" t="s">
        <v>127</v>
      </c>
      <c r="G2645" s="1" t="s">
        <v>48</v>
      </c>
      <c r="H2645" s="2">
        <v>45313</v>
      </c>
      <c r="I2645" s="1" t="s">
        <v>66</v>
      </c>
      <c r="J2645" s="1" t="s">
        <v>2561</v>
      </c>
      <c r="K2645" s="1">
        <v>4</v>
      </c>
      <c r="L2645" s="1"/>
      <c r="M2645" s="1"/>
      <c r="N2645" s="1">
        <v>642</v>
      </c>
      <c r="O2645" s="1">
        <v>50</v>
      </c>
      <c r="P2645" s="2">
        <v>45370</v>
      </c>
      <c r="Q2645" s="1"/>
    </row>
    <row r="2646" spans="1:17" x14ac:dyDescent="0.35">
      <c r="A2646" s="1" t="s">
        <v>2733</v>
      </c>
      <c r="B2646" s="1" t="s">
        <v>56</v>
      </c>
      <c r="C2646" s="1" t="s">
        <v>57</v>
      </c>
      <c r="D2646" s="1" t="s">
        <v>58</v>
      </c>
      <c r="E2646" s="1" t="s">
        <v>47</v>
      </c>
      <c r="F2646" s="1" t="s">
        <v>127</v>
      </c>
      <c r="G2646" s="1" t="s">
        <v>85</v>
      </c>
      <c r="H2646" s="2">
        <v>45316</v>
      </c>
      <c r="I2646" s="1" t="s">
        <v>66</v>
      </c>
      <c r="J2646" s="1" t="s">
        <v>2561</v>
      </c>
      <c r="K2646" s="1">
        <v>4</v>
      </c>
      <c r="L2646" s="1"/>
      <c r="M2646" s="1"/>
      <c r="N2646" s="1">
        <v>858</v>
      </c>
      <c r="O2646" s="1">
        <v>40</v>
      </c>
      <c r="P2646" s="2">
        <v>45571</v>
      </c>
      <c r="Q2646" s="1"/>
    </row>
    <row r="2647" spans="1:17" x14ac:dyDescent="0.35">
      <c r="A2647" s="1" t="s">
        <v>2734</v>
      </c>
      <c r="B2647" s="1" t="s">
        <v>61</v>
      </c>
      <c r="C2647" s="1" t="s">
        <v>62</v>
      </c>
      <c r="D2647" s="1" t="s">
        <v>63</v>
      </c>
      <c r="E2647" s="1" t="s">
        <v>47</v>
      </c>
      <c r="F2647" s="1" t="s">
        <v>127</v>
      </c>
      <c r="G2647" s="1" t="s">
        <v>48</v>
      </c>
      <c r="H2647" s="2">
        <v>45405</v>
      </c>
      <c r="I2647" s="1" t="s">
        <v>66</v>
      </c>
      <c r="J2647" s="1" t="s">
        <v>2561</v>
      </c>
      <c r="K2647" s="1">
        <v>4</v>
      </c>
      <c r="L2647" s="1"/>
      <c r="M2647" s="1"/>
      <c r="N2647" s="1">
        <v>828</v>
      </c>
      <c r="O2647" s="1">
        <v>40</v>
      </c>
      <c r="P2647" s="2">
        <v>45763</v>
      </c>
      <c r="Q2647" s="1"/>
    </row>
    <row r="2648" spans="1:17" x14ac:dyDescent="0.35">
      <c r="A2648" s="1" t="s">
        <v>2735</v>
      </c>
      <c r="B2648" s="1" t="s">
        <v>61</v>
      </c>
      <c r="C2648" s="1" t="s">
        <v>62</v>
      </c>
      <c r="D2648" s="1" t="s">
        <v>63</v>
      </c>
      <c r="E2648" s="1" t="s">
        <v>23</v>
      </c>
      <c r="F2648" s="1" t="s">
        <v>127</v>
      </c>
      <c r="G2648" s="1" t="s">
        <v>25</v>
      </c>
      <c r="H2648" s="2">
        <v>45312</v>
      </c>
      <c r="I2648" s="1" t="s">
        <v>66</v>
      </c>
      <c r="J2648" s="1" t="s">
        <v>2561</v>
      </c>
      <c r="K2648" s="1">
        <v>4</v>
      </c>
      <c r="L2648" s="1"/>
      <c r="M2648" s="1"/>
      <c r="N2648" s="1">
        <v>482</v>
      </c>
      <c r="O2648" s="1">
        <v>100</v>
      </c>
      <c r="P2648" s="2">
        <v>45415</v>
      </c>
      <c r="Q2648" s="1"/>
    </row>
    <row r="2649" spans="1:17" x14ac:dyDescent="0.35">
      <c r="A2649" s="1" t="s">
        <v>2736</v>
      </c>
      <c r="B2649" s="1" t="s">
        <v>71</v>
      </c>
      <c r="C2649" s="1" t="s">
        <v>72</v>
      </c>
      <c r="D2649" s="1" t="s">
        <v>73</v>
      </c>
      <c r="E2649" s="1" t="s">
        <v>76</v>
      </c>
      <c r="F2649" s="1" t="s">
        <v>127</v>
      </c>
      <c r="G2649" s="1" t="s">
        <v>48</v>
      </c>
      <c r="H2649" s="2">
        <v>45329</v>
      </c>
      <c r="I2649" s="1" t="s">
        <v>26</v>
      </c>
      <c r="J2649" s="1" t="s">
        <v>2561</v>
      </c>
      <c r="K2649" s="1">
        <v>4</v>
      </c>
      <c r="L2649" s="1"/>
      <c r="M2649" s="1"/>
      <c r="N2649" s="1">
        <v>367</v>
      </c>
      <c r="O2649" s="1">
        <v>50</v>
      </c>
      <c r="P2649" s="2">
        <v>45352</v>
      </c>
      <c r="Q2649" s="1"/>
    </row>
    <row r="2650" spans="1:17" x14ac:dyDescent="0.35">
      <c r="A2650" s="1" t="s">
        <v>2737</v>
      </c>
      <c r="B2650" s="1" t="s">
        <v>61</v>
      </c>
      <c r="C2650" s="1" t="s">
        <v>62</v>
      </c>
      <c r="D2650" s="1" t="s">
        <v>63</v>
      </c>
      <c r="E2650" s="1" t="s">
        <v>124</v>
      </c>
      <c r="F2650" s="1" t="s">
        <v>127</v>
      </c>
      <c r="G2650" s="1" t="s">
        <v>33</v>
      </c>
      <c r="H2650" s="2">
        <v>45407</v>
      </c>
      <c r="I2650" s="1" t="s">
        <v>66</v>
      </c>
      <c r="J2650" s="1" t="s">
        <v>2561</v>
      </c>
      <c r="K2650" s="1">
        <v>4</v>
      </c>
      <c r="L2650" s="1"/>
      <c r="M2650" s="1"/>
      <c r="N2650" s="1">
        <v>471</v>
      </c>
      <c r="O2650" s="1">
        <v>20</v>
      </c>
      <c r="P2650" s="2">
        <v>45732</v>
      </c>
      <c r="Q2650" s="1"/>
    </row>
    <row r="2651" spans="1:17" x14ac:dyDescent="0.35">
      <c r="A2651" s="1" t="s">
        <v>2738</v>
      </c>
      <c r="B2651" s="1" t="s">
        <v>71</v>
      </c>
      <c r="C2651" s="1" t="s">
        <v>72</v>
      </c>
      <c r="D2651" s="1" t="s">
        <v>73</v>
      </c>
      <c r="E2651" s="1" t="s">
        <v>54</v>
      </c>
      <c r="F2651" s="1" t="s">
        <v>127</v>
      </c>
      <c r="G2651" s="1" t="s">
        <v>48</v>
      </c>
      <c r="H2651" s="2">
        <v>45367</v>
      </c>
      <c r="I2651" s="1" t="s">
        <v>26</v>
      </c>
      <c r="J2651" s="1" t="s">
        <v>2561</v>
      </c>
      <c r="K2651" s="1">
        <v>4</v>
      </c>
      <c r="L2651" s="1"/>
      <c r="M2651" s="1"/>
      <c r="N2651" s="1">
        <v>1169</v>
      </c>
      <c r="O2651" s="1">
        <v>20</v>
      </c>
      <c r="P2651" s="2">
        <v>45492</v>
      </c>
      <c r="Q2651" s="1"/>
    </row>
    <row r="2652" spans="1:17" x14ac:dyDescent="0.35">
      <c r="A2652" s="1" t="s">
        <v>2739</v>
      </c>
      <c r="B2652" s="1" t="s">
        <v>51</v>
      </c>
      <c r="C2652" s="1" t="s">
        <v>52</v>
      </c>
      <c r="D2652" s="1" t="s">
        <v>53</v>
      </c>
      <c r="E2652" s="1" t="s">
        <v>68</v>
      </c>
      <c r="F2652" s="1" t="s">
        <v>127</v>
      </c>
      <c r="G2652" s="1" t="s">
        <v>87</v>
      </c>
      <c r="H2652" s="2">
        <v>45418</v>
      </c>
      <c r="I2652" s="1" t="s">
        <v>49</v>
      </c>
      <c r="J2652" s="1" t="s">
        <v>2561</v>
      </c>
      <c r="K2652" s="1">
        <v>4</v>
      </c>
      <c r="L2652" s="1"/>
      <c r="M2652" s="1"/>
      <c r="N2652" s="1">
        <v>1140</v>
      </c>
      <c r="O2652" s="1">
        <v>40</v>
      </c>
      <c r="P2652" s="2">
        <v>45469</v>
      </c>
      <c r="Q2652" s="1"/>
    </row>
    <row r="2653" spans="1:17" x14ac:dyDescent="0.35">
      <c r="A2653" s="1" t="s">
        <v>2740</v>
      </c>
      <c r="B2653" s="1" t="s">
        <v>41</v>
      </c>
      <c r="C2653" s="1" t="s">
        <v>42</v>
      </c>
      <c r="D2653" s="1" t="s">
        <v>43</v>
      </c>
      <c r="E2653" s="1" t="s">
        <v>23</v>
      </c>
      <c r="F2653" s="1" t="s">
        <v>127</v>
      </c>
      <c r="G2653" s="1" t="s">
        <v>59</v>
      </c>
      <c r="H2653" s="2">
        <v>45428</v>
      </c>
      <c r="I2653" s="1" t="s">
        <v>49</v>
      </c>
      <c r="J2653" s="1" t="s">
        <v>2561</v>
      </c>
      <c r="K2653" s="1">
        <v>4</v>
      </c>
      <c r="L2653" s="1"/>
      <c r="M2653" s="1"/>
      <c r="N2653" s="1">
        <v>437</v>
      </c>
      <c r="O2653" s="1">
        <v>20</v>
      </c>
      <c r="P2653" s="2">
        <v>45448</v>
      </c>
      <c r="Q2653" s="1"/>
    </row>
    <row r="2654" spans="1:17" x14ac:dyDescent="0.35">
      <c r="A2654" s="1" t="s">
        <v>2741</v>
      </c>
      <c r="B2654" s="1" t="s">
        <v>35</v>
      </c>
      <c r="C2654" s="1" t="s">
        <v>36</v>
      </c>
      <c r="D2654" s="1" t="s">
        <v>37</v>
      </c>
      <c r="E2654" s="1" t="s">
        <v>47</v>
      </c>
      <c r="F2654" s="1" t="s">
        <v>127</v>
      </c>
      <c r="G2654" s="1" t="s">
        <v>74</v>
      </c>
      <c r="H2654" s="2">
        <v>45378</v>
      </c>
      <c r="I2654" s="1" t="s">
        <v>26</v>
      </c>
      <c r="J2654" s="1" t="s">
        <v>2561</v>
      </c>
      <c r="K2654" s="1">
        <v>4</v>
      </c>
      <c r="L2654" s="1"/>
      <c r="M2654" s="1"/>
      <c r="N2654" s="1">
        <v>1027</v>
      </c>
      <c r="O2654" s="1">
        <v>50</v>
      </c>
      <c r="P2654" s="2">
        <v>45665</v>
      </c>
      <c r="Q2654" s="1"/>
    </row>
    <row r="2655" spans="1:17" x14ac:dyDescent="0.35">
      <c r="A2655" s="1" t="s">
        <v>2742</v>
      </c>
      <c r="B2655" s="1" t="s">
        <v>61</v>
      </c>
      <c r="C2655" s="1" t="s">
        <v>62</v>
      </c>
      <c r="D2655" s="1" t="s">
        <v>63</v>
      </c>
      <c r="E2655" s="1" t="s">
        <v>64</v>
      </c>
      <c r="F2655" s="1" t="s">
        <v>127</v>
      </c>
      <c r="G2655" s="1" t="s">
        <v>39</v>
      </c>
      <c r="H2655" s="2">
        <v>45304</v>
      </c>
      <c r="I2655" s="1" t="s">
        <v>66</v>
      </c>
      <c r="J2655" s="1" t="s">
        <v>2561</v>
      </c>
      <c r="K2655" s="1">
        <v>4</v>
      </c>
      <c r="L2655" s="1"/>
      <c r="M2655" s="1"/>
      <c r="N2655" s="1">
        <v>601</v>
      </c>
      <c r="O2655" s="1">
        <v>40</v>
      </c>
      <c r="P2655" s="2">
        <v>45640</v>
      </c>
      <c r="Q2655" s="1"/>
    </row>
    <row r="2656" spans="1:17" x14ac:dyDescent="0.35">
      <c r="A2656" s="1" t="s">
        <v>2743</v>
      </c>
      <c r="B2656" s="1" t="s">
        <v>29</v>
      </c>
      <c r="C2656" s="1" t="s">
        <v>30</v>
      </c>
      <c r="D2656" s="1" t="s">
        <v>31</v>
      </c>
      <c r="E2656" s="1" t="s">
        <v>38</v>
      </c>
      <c r="F2656" s="1" t="s">
        <v>127</v>
      </c>
      <c r="G2656" s="1" t="s">
        <v>39</v>
      </c>
      <c r="H2656" s="2">
        <v>45401</v>
      </c>
      <c r="I2656" s="1" t="s">
        <v>66</v>
      </c>
      <c r="J2656" s="1" t="s">
        <v>2561</v>
      </c>
      <c r="K2656" s="1">
        <v>4</v>
      </c>
      <c r="L2656" s="1"/>
      <c r="M2656" s="1"/>
      <c r="N2656" s="1">
        <v>336</v>
      </c>
      <c r="O2656" s="1">
        <v>40</v>
      </c>
      <c r="P2656" s="2">
        <v>45738</v>
      </c>
      <c r="Q2656" s="1"/>
    </row>
    <row r="2657" spans="1:17" x14ac:dyDescent="0.35">
      <c r="A2657" s="1" t="s">
        <v>2744</v>
      </c>
      <c r="B2657" s="1" t="s">
        <v>56</v>
      </c>
      <c r="C2657" s="1" t="s">
        <v>57</v>
      </c>
      <c r="D2657" s="1" t="s">
        <v>58</v>
      </c>
      <c r="E2657" s="1" t="s">
        <v>23</v>
      </c>
      <c r="F2657" s="1" t="s">
        <v>127</v>
      </c>
      <c r="G2657" s="1" t="s">
        <v>48</v>
      </c>
      <c r="H2657" s="2">
        <v>45411</v>
      </c>
      <c r="I2657" s="1" t="s">
        <v>66</v>
      </c>
      <c r="J2657" s="1" t="s">
        <v>2561</v>
      </c>
      <c r="K2657" s="1">
        <v>4</v>
      </c>
      <c r="L2657" s="1"/>
      <c r="M2657" s="1"/>
      <c r="N2657" s="1">
        <v>822</v>
      </c>
      <c r="O2657" s="1">
        <v>40</v>
      </c>
      <c r="P2657" s="2">
        <v>45726</v>
      </c>
      <c r="Q2657" s="1"/>
    </row>
    <row r="2658" spans="1:17" x14ac:dyDescent="0.35">
      <c r="A2658" s="1" t="s">
        <v>2745</v>
      </c>
      <c r="B2658" s="1" t="s">
        <v>78</v>
      </c>
      <c r="C2658" s="1" t="s">
        <v>79</v>
      </c>
      <c r="D2658" s="1" t="s">
        <v>80</v>
      </c>
      <c r="E2658" s="1" t="s">
        <v>47</v>
      </c>
      <c r="F2658" s="1" t="s">
        <v>127</v>
      </c>
      <c r="G2658" s="1" t="s">
        <v>39</v>
      </c>
      <c r="H2658" s="2">
        <v>45325</v>
      </c>
      <c r="I2658" s="1" t="s">
        <v>26</v>
      </c>
      <c r="J2658" s="1" t="s">
        <v>2561</v>
      </c>
      <c r="K2658" s="1">
        <v>4</v>
      </c>
      <c r="L2658" s="1"/>
      <c r="M2658" s="1"/>
      <c r="N2658" s="1">
        <v>465</v>
      </c>
      <c r="O2658" s="1">
        <v>30</v>
      </c>
      <c r="P2658" s="2">
        <v>45350</v>
      </c>
      <c r="Q2658" s="1"/>
    </row>
    <row r="2659" spans="1:17" x14ac:dyDescent="0.35">
      <c r="A2659" s="1" t="s">
        <v>2746</v>
      </c>
      <c r="B2659" s="1" t="s">
        <v>41</v>
      </c>
      <c r="C2659" s="1" t="s">
        <v>42</v>
      </c>
      <c r="D2659" s="1" t="s">
        <v>43</v>
      </c>
      <c r="E2659" s="1" t="s">
        <v>44</v>
      </c>
      <c r="F2659" s="1" t="s">
        <v>127</v>
      </c>
      <c r="G2659" s="1" t="s">
        <v>48</v>
      </c>
      <c r="H2659" s="2">
        <v>45424</v>
      </c>
      <c r="I2659" s="1" t="s">
        <v>66</v>
      </c>
      <c r="J2659" s="1" t="s">
        <v>2561</v>
      </c>
      <c r="K2659" s="1">
        <v>4</v>
      </c>
      <c r="L2659" s="1"/>
      <c r="M2659" s="1"/>
      <c r="N2659" s="1">
        <v>1146</v>
      </c>
      <c r="O2659" s="1">
        <v>20</v>
      </c>
      <c r="P2659" s="2">
        <v>45723</v>
      </c>
      <c r="Q2659" s="1"/>
    </row>
    <row r="2660" spans="1:17" x14ac:dyDescent="0.35">
      <c r="A2660" s="1" t="s">
        <v>2747</v>
      </c>
      <c r="B2660" s="1" t="s">
        <v>35</v>
      </c>
      <c r="C2660" s="1" t="s">
        <v>36</v>
      </c>
      <c r="D2660" s="1" t="s">
        <v>37</v>
      </c>
      <c r="E2660" s="1" t="s">
        <v>23</v>
      </c>
      <c r="F2660" s="1" t="s">
        <v>127</v>
      </c>
      <c r="G2660" s="1" t="s">
        <v>59</v>
      </c>
      <c r="H2660" s="2">
        <v>45357</v>
      </c>
      <c r="I2660" s="1" t="s">
        <v>66</v>
      </c>
      <c r="J2660" s="1" t="s">
        <v>2561</v>
      </c>
      <c r="K2660" s="1">
        <v>4</v>
      </c>
      <c r="L2660" s="1"/>
      <c r="M2660" s="1"/>
      <c r="N2660" s="1">
        <v>794</v>
      </c>
      <c r="O2660" s="1">
        <v>70</v>
      </c>
      <c r="P2660" s="2">
        <v>45709</v>
      </c>
      <c r="Q2660" s="1"/>
    </row>
    <row r="2661" spans="1:17" x14ac:dyDescent="0.35">
      <c r="A2661" s="1" t="s">
        <v>2748</v>
      </c>
      <c r="B2661" s="1" t="s">
        <v>78</v>
      </c>
      <c r="C2661" s="1" t="s">
        <v>79</v>
      </c>
      <c r="D2661" s="1" t="s">
        <v>80</v>
      </c>
      <c r="E2661" s="1" t="s">
        <v>47</v>
      </c>
      <c r="F2661" s="1" t="s">
        <v>127</v>
      </c>
      <c r="G2661" s="1" t="s">
        <v>48</v>
      </c>
      <c r="H2661" s="2">
        <v>45395</v>
      </c>
      <c r="I2661" s="1" t="s">
        <v>49</v>
      </c>
      <c r="J2661" s="1" t="s">
        <v>2561</v>
      </c>
      <c r="K2661" s="1">
        <v>4</v>
      </c>
      <c r="L2661" s="1"/>
      <c r="M2661" s="1"/>
      <c r="N2661" s="1">
        <v>1164</v>
      </c>
      <c r="O2661" s="1">
        <v>10</v>
      </c>
      <c r="P2661" s="2">
        <v>45697</v>
      </c>
      <c r="Q2661" s="1"/>
    </row>
    <row r="2662" spans="1:17" x14ac:dyDescent="0.35">
      <c r="A2662" s="1" t="s">
        <v>2749</v>
      </c>
      <c r="B2662" s="1" t="s">
        <v>35</v>
      </c>
      <c r="C2662" s="1" t="s">
        <v>36</v>
      </c>
      <c r="D2662" s="1" t="s">
        <v>37</v>
      </c>
      <c r="E2662" s="1" t="s">
        <v>84</v>
      </c>
      <c r="F2662" s="1" t="s">
        <v>127</v>
      </c>
      <c r="G2662" s="1" t="s">
        <v>74</v>
      </c>
      <c r="H2662" s="2">
        <v>45326</v>
      </c>
      <c r="I2662" s="1" t="s">
        <v>49</v>
      </c>
      <c r="J2662" s="1" t="s">
        <v>2561</v>
      </c>
      <c r="K2662" s="1">
        <v>4</v>
      </c>
      <c r="L2662" s="1"/>
      <c r="M2662" s="1"/>
      <c r="N2662" s="1">
        <v>424</v>
      </c>
      <c r="O2662" s="1">
        <v>30</v>
      </c>
      <c r="P2662" s="2">
        <v>45364</v>
      </c>
      <c r="Q2662" s="1"/>
    </row>
    <row r="2663" spans="1:17" x14ac:dyDescent="0.35">
      <c r="A2663" s="1" t="s">
        <v>2750</v>
      </c>
      <c r="B2663" s="1" t="s">
        <v>61</v>
      </c>
      <c r="C2663" s="1" t="s">
        <v>62</v>
      </c>
      <c r="D2663" s="1" t="s">
        <v>63</v>
      </c>
      <c r="E2663" s="1" t="s">
        <v>47</v>
      </c>
      <c r="F2663" s="1" t="s">
        <v>127</v>
      </c>
      <c r="G2663" s="1" t="s">
        <v>87</v>
      </c>
      <c r="H2663" s="2">
        <v>45299</v>
      </c>
      <c r="I2663" s="1" t="s">
        <v>26</v>
      </c>
      <c r="J2663" s="1" t="s">
        <v>2561</v>
      </c>
      <c r="K2663" s="1">
        <v>4</v>
      </c>
      <c r="L2663" s="1"/>
      <c r="M2663" s="1"/>
      <c r="N2663" s="1">
        <v>311</v>
      </c>
      <c r="O2663" s="1">
        <v>40</v>
      </c>
      <c r="P2663" s="2">
        <v>45395</v>
      </c>
      <c r="Q2663" s="1"/>
    </row>
    <row r="2664" spans="1:17" x14ac:dyDescent="0.35">
      <c r="A2664" s="1" t="s">
        <v>2751</v>
      </c>
      <c r="B2664" s="1" t="s">
        <v>56</v>
      </c>
      <c r="C2664" s="1" t="s">
        <v>57</v>
      </c>
      <c r="D2664" s="1" t="s">
        <v>58</v>
      </c>
      <c r="E2664" s="1" t="s">
        <v>120</v>
      </c>
      <c r="F2664" s="1" t="s">
        <v>127</v>
      </c>
      <c r="G2664" s="1" t="s">
        <v>48</v>
      </c>
      <c r="H2664" s="2">
        <v>45293</v>
      </c>
      <c r="I2664" s="1" t="s">
        <v>49</v>
      </c>
      <c r="J2664" s="1" t="s">
        <v>2561</v>
      </c>
      <c r="K2664" s="1">
        <v>4</v>
      </c>
      <c r="L2664" s="1"/>
      <c r="M2664" s="1"/>
      <c r="N2664" s="1">
        <v>899</v>
      </c>
      <c r="O2664" s="1">
        <v>40</v>
      </c>
      <c r="P2664" s="2">
        <v>45627</v>
      </c>
      <c r="Q2664" s="1"/>
    </row>
    <row r="2665" spans="1:17" x14ac:dyDescent="0.35">
      <c r="A2665" s="1" t="s">
        <v>2752</v>
      </c>
      <c r="B2665" s="1" t="s">
        <v>78</v>
      </c>
      <c r="C2665" s="1" t="s">
        <v>79</v>
      </c>
      <c r="D2665" s="1" t="s">
        <v>80</v>
      </c>
      <c r="E2665" s="1" t="s">
        <v>47</v>
      </c>
      <c r="F2665" s="1" t="s">
        <v>127</v>
      </c>
      <c r="G2665" s="1" t="s">
        <v>33</v>
      </c>
      <c r="H2665" s="2">
        <v>45368</v>
      </c>
      <c r="I2665" s="1" t="s">
        <v>26</v>
      </c>
      <c r="J2665" s="1" t="s">
        <v>2561</v>
      </c>
      <c r="K2665" s="1">
        <v>4</v>
      </c>
      <c r="L2665" s="1"/>
      <c r="M2665" s="1"/>
      <c r="N2665" s="1">
        <v>405</v>
      </c>
      <c r="O2665" s="1">
        <v>20</v>
      </c>
      <c r="P2665" s="2">
        <v>45477</v>
      </c>
      <c r="Q2665" s="1"/>
    </row>
    <row r="2666" spans="1:17" x14ac:dyDescent="0.35">
      <c r="A2666" s="1" t="s">
        <v>2753</v>
      </c>
      <c r="B2666" s="1" t="s">
        <v>35</v>
      </c>
      <c r="C2666" s="1" t="s">
        <v>36</v>
      </c>
      <c r="D2666" s="1" t="s">
        <v>37</v>
      </c>
      <c r="E2666" s="1" t="s">
        <v>84</v>
      </c>
      <c r="F2666" s="1" t="s">
        <v>127</v>
      </c>
      <c r="G2666" s="1" t="s">
        <v>85</v>
      </c>
      <c r="H2666" s="2">
        <v>45438</v>
      </c>
      <c r="I2666" s="1" t="s">
        <v>26</v>
      </c>
      <c r="J2666" s="1" t="s">
        <v>2561</v>
      </c>
      <c r="K2666" s="1">
        <v>4</v>
      </c>
      <c r="L2666" s="1"/>
      <c r="M2666" s="1"/>
      <c r="N2666" s="1">
        <v>281</v>
      </c>
      <c r="O2666" s="1">
        <v>40</v>
      </c>
      <c r="P2666" s="2">
        <v>45607</v>
      </c>
      <c r="Q2666" s="1"/>
    </row>
    <row r="2667" spans="1:17" x14ac:dyDescent="0.35">
      <c r="A2667" s="1" t="s">
        <v>2754</v>
      </c>
      <c r="B2667" s="1" t="s">
        <v>35</v>
      </c>
      <c r="C2667" s="1" t="s">
        <v>36</v>
      </c>
      <c r="D2667" s="1" t="s">
        <v>37</v>
      </c>
      <c r="E2667" s="1" t="s">
        <v>54</v>
      </c>
      <c r="F2667" s="1" t="s">
        <v>127</v>
      </c>
      <c r="G2667" s="1" t="s">
        <v>33</v>
      </c>
      <c r="H2667" s="2">
        <v>45440</v>
      </c>
      <c r="I2667" s="1" t="s">
        <v>66</v>
      </c>
      <c r="J2667" s="1" t="s">
        <v>2561</v>
      </c>
      <c r="K2667" s="1">
        <v>4</v>
      </c>
      <c r="L2667" s="1"/>
      <c r="M2667" s="1"/>
      <c r="N2667" s="1">
        <v>1144</v>
      </c>
      <c r="O2667" s="1">
        <v>20</v>
      </c>
      <c r="P2667" s="2">
        <v>45537</v>
      </c>
      <c r="Q2667" s="1"/>
    </row>
    <row r="2668" spans="1:17" x14ac:dyDescent="0.35">
      <c r="A2668" s="1" t="s">
        <v>2755</v>
      </c>
      <c r="B2668" s="1" t="s">
        <v>51</v>
      </c>
      <c r="C2668" s="1" t="s">
        <v>52</v>
      </c>
      <c r="D2668" s="1" t="s">
        <v>53</v>
      </c>
      <c r="E2668" s="1" t="s">
        <v>44</v>
      </c>
      <c r="F2668" s="1" t="s">
        <v>127</v>
      </c>
      <c r="G2668" s="1" t="s">
        <v>85</v>
      </c>
      <c r="H2668" s="2">
        <v>45349</v>
      </c>
      <c r="I2668" s="1" t="s">
        <v>26</v>
      </c>
      <c r="J2668" s="1" t="s">
        <v>2561</v>
      </c>
      <c r="K2668" s="1">
        <v>4</v>
      </c>
      <c r="L2668" s="1"/>
      <c r="M2668" s="1"/>
      <c r="N2668" s="1">
        <v>825</v>
      </c>
      <c r="O2668" s="1">
        <v>10</v>
      </c>
      <c r="P2668" s="2">
        <v>45443</v>
      </c>
      <c r="Q2668" s="1"/>
    </row>
    <row r="2669" spans="1:17" x14ac:dyDescent="0.35">
      <c r="A2669" s="1" t="s">
        <v>2756</v>
      </c>
      <c r="B2669" s="1" t="s">
        <v>78</v>
      </c>
      <c r="C2669" s="1" t="s">
        <v>79</v>
      </c>
      <c r="D2669" s="1" t="s">
        <v>80</v>
      </c>
      <c r="E2669" s="1" t="s">
        <v>54</v>
      </c>
      <c r="F2669" s="1" t="s">
        <v>127</v>
      </c>
      <c r="G2669" s="1" t="s">
        <v>48</v>
      </c>
      <c r="H2669" s="2">
        <v>45336</v>
      </c>
      <c r="I2669" s="1" t="s">
        <v>66</v>
      </c>
      <c r="J2669" s="1" t="s">
        <v>2561</v>
      </c>
      <c r="K2669" s="1">
        <v>4</v>
      </c>
      <c r="L2669" s="1"/>
      <c r="M2669" s="1"/>
      <c r="N2669" s="1">
        <v>750</v>
      </c>
      <c r="O2669" s="1">
        <v>70</v>
      </c>
      <c r="P2669" s="2">
        <v>45653</v>
      </c>
      <c r="Q2669" s="1"/>
    </row>
    <row r="2670" spans="1:17" x14ac:dyDescent="0.35">
      <c r="A2670" s="1" t="s">
        <v>2757</v>
      </c>
      <c r="B2670" s="1" t="s">
        <v>29</v>
      </c>
      <c r="C2670" s="1" t="s">
        <v>30</v>
      </c>
      <c r="D2670" s="1" t="s">
        <v>31</v>
      </c>
      <c r="E2670" s="1" t="s">
        <v>76</v>
      </c>
      <c r="F2670" s="1" t="s">
        <v>127</v>
      </c>
      <c r="G2670" s="1" t="s">
        <v>85</v>
      </c>
      <c r="H2670" s="2">
        <v>45313</v>
      </c>
      <c r="I2670" s="1" t="s">
        <v>26</v>
      </c>
      <c r="J2670" s="1" t="s">
        <v>2561</v>
      </c>
      <c r="K2670" s="1">
        <v>4</v>
      </c>
      <c r="L2670" s="1"/>
      <c r="M2670" s="1"/>
      <c r="N2670" s="1">
        <v>1158</v>
      </c>
      <c r="O2670" s="1">
        <v>30</v>
      </c>
      <c r="P2670" s="2">
        <v>45534</v>
      </c>
      <c r="Q2670" s="1"/>
    </row>
    <row r="2671" spans="1:17" x14ac:dyDescent="0.35">
      <c r="A2671" s="1" t="s">
        <v>2758</v>
      </c>
      <c r="B2671" s="1" t="s">
        <v>41</v>
      </c>
      <c r="C2671" s="1" t="s">
        <v>42</v>
      </c>
      <c r="D2671" s="1" t="s">
        <v>43</v>
      </c>
      <c r="E2671" s="1" t="s">
        <v>103</v>
      </c>
      <c r="F2671" s="1" t="s">
        <v>127</v>
      </c>
      <c r="G2671" s="1" t="s">
        <v>39</v>
      </c>
      <c r="H2671" s="2">
        <v>45315</v>
      </c>
      <c r="I2671" s="1" t="s">
        <v>26</v>
      </c>
      <c r="J2671" s="1" t="s">
        <v>2561</v>
      </c>
      <c r="K2671" s="1">
        <v>4</v>
      </c>
      <c r="L2671" s="1"/>
      <c r="M2671" s="1"/>
      <c r="N2671" s="1">
        <v>918</v>
      </c>
      <c r="O2671" s="1">
        <v>30</v>
      </c>
      <c r="P2671" s="2">
        <v>45508</v>
      </c>
      <c r="Q2671" s="1"/>
    </row>
    <row r="2672" spans="1:17" x14ac:dyDescent="0.35">
      <c r="A2672" s="1" t="s">
        <v>2759</v>
      </c>
      <c r="B2672" s="1" t="s">
        <v>78</v>
      </c>
      <c r="C2672" s="1" t="s">
        <v>79</v>
      </c>
      <c r="D2672" s="1" t="s">
        <v>80</v>
      </c>
      <c r="E2672" s="1" t="s">
        <v>64</v>
      </c>
      <c r="F2672" s="1" t="s">
        <v>127</v>
      </c>
      <c r="G2672" s="1" t="s">
        <v>33</v>
      </c>
      <c r="H2672" s="2">
        <v>45360</v>
      </c>
      <c r="I2672" s="1" t="s">
        <v>49</v>
      </c>
      <c r="J2672" s="1" t="s">
        <v>2561</v>
      </c>
      <c r="K2672" s="1">
        <v>4</v>
      </c>
      <c r="L2672" s="1"/>
      <c r="M2672" s="1"/>
      <c r="N2672" s="1">
        <v>215</v>
      </c>
      <c r="O2672" s="1">
        <v>40</v>
      </c>
      <c r="P2672" s="2">
        <v>45661</v>
      </c>
      <c r="Q2672" s="1"/>
    </row>
    <row r="2673" spans="1:17" x14ac:dyDescent="0.35">
      <c r="A2673" s="1" t="s">
        <v>2760</v>
      </c>
      <c r="B2673" s="1" t="s">
        <v>71</v>
      </c>
      <c r="C2673" s="1" t="s">
        <v>72</v>
      </c>
      <c r="D2673" s="1" t="s">
        <v>73</v>
      </c>
      <c r="E2673" s="1" t="s">
        <v>124</v>
      </c>
      <c r="F2673" s="1" t="s">
        <v>127</v>
      </c>
      <c r="G2673" s="1" t="s">
        <v>74</v>
      </c>
      <c r="H2673" s="2">
        <v>45337</v>
      </c>
      <c r="I2673" s="1" t="s">
        <v>66</v>
      </c>
      <c r="J2673" s="1" t="s">
        <v>2561</v>
      </c>
      <c r="K2673" s="1">
        <v>4</v>
      </c>
      <c r="L2673" s="1"/>
      <c r="M2673" s="1"/>
      <c r="N2673" s="1">
        <v>1060</v>
      </c>
      <c r="O2673" s="1">
        <v>30</v>
      </c>
      <c r="P2673" s="2">
        <v>45687</v>
      </c>
      <c r="Q2673" s="1"/>
    </row>
    <row r="2674" spans="1:17" x14ac:dyDescent="0.35">
      <c r="A2674" s="1" t="s">
        <v>2761</v>
      </c>
      <c r="B2674" s="1" t="s">
        <v>41</v>
      </c>
      <c r="C2674" s="1" t="s">
        <v>42</v>
      </c>
      <c r="D2674" s="1" t="s">
        <v>43</v>
      </c>
      <c r="E2674" s="1" t="s">
        <v>68</v>
      </c>
      <c r="F2674" s="1" t="s">
        <v>127</v>
      </c>
      <c r="G2674" s="1" t="s">
        <v>48</v>
      </c>
      <c r="H2674" s="2">
        <v>45400</v>
      </c>
      <c r="I2674" s="1" t="s">
        <v>66</v>
      </c>
      <c r="J2674" s="1" t="s">
        <v>2561</v>
      </c>
      <c r="K2674" s="1">
        <v>4</v>
      </c>
      <c r="L2674" s="1"/>
      <c r="M2674" s="1"/>
      <c r="N2674" s="1">
        <v>493</v>
      </c>
      <c r="O2674" s="1">
        <v>30</v>
      </c>
      <c r="P2674" s="2">
        <v>45698</v>
      </c>
      <c r="Q2674" s="1"/>
    </row>
    <row r="2675" spans="1:17" x14ac:dyDescent="0.35">
      <c r="A2675" s="1" t="s">
        <v>2762</v>
      </c>
      <c r="B2675" s="1" t="s">
        <v>56</v>
      </c>
      <c r="C2675" s="1" t="s">
        <v>57</v>
      </c>
      <c r="D2675" s="1" t="s">
        <v>58</v>
      </c>
      <c r="E2675" s="1" t="s">
        <v>44</v>
      </c>
      <c r="F2675" s="1" t="s">
        <v>127</v>
      </c>
      <c r="G2675" s="1" t="s">
        <v>87</v>
      </c>
      <c r="H2675" s="2">
        <v>45378</v>
      </c>
      <c r="I2675" s="1" t="s">
        <v>26</v>
      </c>
      <c r="J2675" s="1" t="s">
        <v>2561</v>
      </c>
      <c r="K2675" s="1">
        <v>4</v>
      </c>
      <c r="L2675" s="1"/>
      <c r="M2675" s="1"/>
      <c r="N2675" s="1">
        <v>815</v>
      </c>
      <c r="O2675" s="1">
        <v>20</v>
      </c>
      <c r="P2675" s="2">
        <v>45463</v>
      </c>
      <c r="Q2675" s="1"/>
    </row>
    <row r="2676" spans="1:17" x14ac:dyDescent="0.35">
      <c r="A2676" s="1" t="s">
        <v>2763</v>
      </c>
      <c r="B2676" s="1" t="s">
        <v>20</v>
      </c>
      <c r="C2676" s="1" t="s">
        <v>21</v>
      </c>
      <c r="D2676" s="1" t="s">
        <v>22</v>
      </c>
      <c r="E2676" s="1" t="s">
        <v>100</v>
      </c>
      <c r="F2676" s="1" t="s">
        <v>127</v>
      </c>
      <c r="G2676" s="1" t="s">
        <v>59</v>
      </c>
      <c r="H2676" s="2">
        <v>45348</v>
      </c>
      <c r="I2676" s="1" t="s">
        <v>26</v>
      </c>
      <c r="J2676" s="1" t="s">
        <v>2561</v>
      </c>
      <c r="K2676" s="1">
        <v>4</v>
      </c>
      <c r="L2676" s="1"/>
      <c r="M2676" s="1"/>
      <c r="N2676" s="1">
        <v>595</v>
      </c>
      <c r="O2676" s="1">
        <v>70</v>
      </c>
      <c r="P2676" s="2">
        <v>45686</v>
      </c>
      <c r="Q2676" s="1"/>
    </row>
    <row r="2677" spans="1:17" x14ac:dyDescent="0.35">
      <c r="A2677" s="1" t="s">
        <v>2764</v>
      </c>
      <c r="B2677" s="1" t="s">
        <v>56</v>
      </c>
      <c r="C2677" s="1" t="s">
        <v>57</v>
      </c>
      <c r="D2677" s="1" t="s">
        <v>58</v>
      </c>
      <c r="E2677" s="1" t="s">
        <v>76</v>
      </c>
      <c r="F2677" s="1" t="s">
        <v>127</v>
      </c>
      <c r="G2677" s="1" t="s">
        <v>74</v>
      </c>
      <c r="H2677" s="2">
        <v>45311</v>
      </c>
      <c r="I2677" s="1" t="s">
        <v>26</v>
      </c>
      <c r="J2677" s="1" t="s">
        <v>2561</v>
      </c>
      <c r="K2677" s="1">
        <v>4</v>
      </c>
      <c r="L2677" s="1"/>
      <c r="M2677" s="1"/>
      <c r="N2677" s="1">
        <v>739</v>
      </c>
      <c r="O2677" s="1">
        <v>30</v>
      </c>
      <c r="P2677" s="2">
        <v>45353</v>
      </c>
      <c r="Q2677" s="1"/>
    </row>
    <row r="2678" spans="1:17" x14ac:dyDescent="0.35">
      <c r="A2678" s="1" t="s">
        <v>2765</v>
      </c>
      <c r="B2678" s="1" t="s">
        <v>20</v>
      </c>
      <c r="C2678" s="1" t="s">
        <v>21</v>
      </c>
      <c r="D2678" s="1" t="s">
        <v>22</v>
      </c>
      <c r="E2678" s="1" t="s">
        <v>23</v>
      </c>
      <c r="F2678" s="1" t="s">
        <v>127</v>
      </c>
      <c r="G2678" s="1" t="s">
        <v>39</v>
      </c>
      <c r="H2678" s="2">
        <v>45320</v>
      </c>
      <c r="I2678" s="1" t="s">
        <v>49</v>
      </c>
      <c r="J2678" s="1" t="s">
        <v>2561</v>
      </c>
      <c r="K2678" s="1">
        <v>4</v>
      </c>
      <c r="L2678" s="1"/>
      <c r="M2678" s="1"/>
      <c r="N2678" s="1">
        <v>571</v>
      </c>
      <c r="O2678" s="1">
        <v>40</v>
      </c>
      <c r="P2678" s="2">
        <v>45556</v>
      </c>
      <c r="Q2678" s="1"/>
    </row>
    <row r="2679" spans="1:17" x14ac:dyDescent="0.35">
      <c r="A2679" s="1" t="s">
        <v>2766</v>
      </c>
      <c r="B2679" s="1" t="s">
        <v>78</v>
      </c>
      <c r="C2679" s="1" t="s">
        <v>79</v>
      </c>
      <c r="D2679" s="1" t="s">
        <v>80</v>
      </c>
      <c r="E2679" s="1" t="s">
        <v>54</v>
      </c>
      <c r="F2679" s="1" t="s">
        <v>127</v>
      </c>
      <c r="G2679" s="1" t="s">
        <v>85</v>
      </c>
      <c r="H2679" s="2">
        <v>45320</v>
      </c>
      <c r="I2679" s="1" t="s">
        <v>26</v>
      </c>
      <c r="J2679" s="1" t="s">
        <v>2561</v>
      </c>
      <c r="K2679" s="1">
        <v>4</v>
      </c>
      <c r="L2679" s="1"/>
      <c r="M2679" s="1"/>
      <c r="N2679" s="1">
        <v>313</v>
      </c>
      <c r="O2679" s="1">
        <v>100</v>
      </c>
      <c r="P2679" s="2">
        <v>45604</v>
      </c>
      <c r="Q2679" s="1"/>
    </row>
    <row r="2680" spans="1:17" x14ac:dyDescent="0.35">
      <c r="A2680" s="1" t="s">
        <v>2767</v>
      </c>
      <c r="B2680" s="1" t="s">
        <v>41</v>
      </c>
      <c r="C2680" s="1" t="s">
        <v>42</v>
      </c>
      <c r="D2680" s="1" t="s">
        <v>43</v>
      </c>
      <c r="E2680" s="1" t="s">
        <v>100</v>
      </c>
      <c r="F2680" s="1" t="s">
        <v>127</v>
      </c>
      <c r="G2680" s="1" t="s">
        <v>39</v>
      </c>
      <c r="H2680" s="2">
        <v>45364</v>
      </c>
      <c r="I2680" s="1" t="s">
        <v>66</v>
      </c>
      <c r="J2680" s="1" t="s">
        <v>2561</v>
      </c>
      <c r="K2680" s="1">
        <v>4</v>
      </c>
      <c r="L2680" s="1"/>
      <c r="M2680" s="1"/>
      <c r="N2680" s="1">
        <v>924</v>
      </c>
      <c r="O2680" s="1">
        <v>30</v>
      </c>
      <c r="P2680" s="2">
        <v>45530</v>
      </c>
      <c r="Q2680" s="1"/>
    </row>
    <row r="2681" spans="1:17" x14ac:dyDescent="0.35">
      <c r="A2681" s="1" t="s">
        <v>2768</v>
      </c>
      <c r="B2681" s="1" t="s">
        <v>41</v>
      </c>
      <c r="C2681" s="1" t="s">
        <v>42</v>
      </c>
      <c r="D2681" s="1" t="s">
        <v>43</v>
      </c>
      <c r="E2681" s="1" t="s">
        <v>103</v>
      </c>
      <c r="F2681" s="1" t="s">
        <v>127</v>
      </c>
      <c r="G2681" s="1" t="s">
        <v>33</v>
      </c>
      <c r="H2681" s="2">
        <v>45387</v>
      </c>
      <c r="I2681" s="1" t="s">
        <v>49</v>
      </c>
      <c r="J2681" s="1" t="s">
        <v>2561</v>
      </c>
      <c r="K2681" s="1">
        <v>4</v>
      </c>
      <c r="L2681" s="1"/>
      <c r="M2681" s="1"/>
      <c r="N2681" s="1">
        <v>952</v>
      </c>
      <c r="O2681" s="1">
        <v>60</v>
      </c>
      <c r="P2681" s="2">
        <v>45578</v>
      </c>
      <c r="Q2681" s="1"/>
    </row>
    <row r="2682" spans="1:17" x14ac:dyDescent="0.35">
      <c r="A2682" s="1" t="s">
        <v>2769</v>
      </c>
      <c r="B2682" s="1" t="s">
        <v>78</v>
      </c>
      <c r="C2682" s="1" t="s">
        <v>79</v>
      </c>
      <c r="D2682" s="1" t="s">
        <v>80</v>
      </c>
      <c r="E2682" s="1" t="s">
        <v>76</v>
      </c>
      <c r="F2682" s="1" t="s">
        <v>127</v>
      </c>
      <c r="G2682" s="1" t="s">
        <v>59</v>
      </c>
      <c r="H2682" s="2">
        <v>45356</v>
      </c>
      <c r="I2682" s="1" t="s">
        <v>26</v>
      </c>
      <c r="J2682" s="1" t="s">
        <v>2561</v>
      </c>
      <c r="K2682" s="1">
        <v>4</v>
      </c>
      <c r="L2682" s="1"/>
      <c r="M2682" s="1"/>
      <c r="N2682" s="1">
        <v>202</v>
      </c>
      <c r="O2682" s="1">
        <v>20</v>
      </c>
      <c r="P2682" s="2">
        <v>45555</v>
      </c>
      <c r="Q2682" s="1"/>
    </row>
    <row r="2683" spans="1:17" x14ac:dyDescent="0.35">
      <c r="A2683" s="1" t="s">
        <v>2770</v>
      </c>
      <c r="B2683" s="1" t="s">
        <v>78</v>
      </c>
      <c r="C2683" s="1" t="s">
        <v>79</v>
      </c>
      <c r="D2683" s="1" t="s">
        <v>80</v>
      </c>
      <c r="E2683" s="1" t="s">
        <v>23</v>
      </c>
      <c r="F2683" s="1" t="s">
        <v>127</v>
      </c>
      <c r="G2683" s="1" t="s">
        <v>33</v>
      </c>
      <c r="H2683" s="2">
        <v>45402</v>
      </c>
      <c r="I2683" s="1" t="s">
        <v>49</v>
      </c>
      <c r="J2683" s="1" t="s">
        <v>2561</v>
      </c>
      <c r="K2683" s="1">
        <v>4</v>
      </c>
      <c r="L2683" s="1"/>
      <c r="M2683" s="1"/>
      <c r="N2683" s="1">
        <v>660</v>
      </c>
      <c r="O2683" s="1">
        <v>50</v>
      </c>
      <c r="P2683" s="2">
        <v>45705</v>
      </c>
      <c r="Q2683" s="1"/>
    </row>
    <row r="2684" spans="1:17" x14ac:dyDescent="0.35">
      <c r="A2684" s="1" t="s">
        <v>2771</v>
      </c>
      <c r="B2684" s="1" t="s">
        <v>71</v>
      </c>
      <c r="C2684" s="1" t="s">
        <v>72</v>
      </c>
      <c r="D2684" s="1" t="s">
        <v>73</v>
      </c>
      <c r="E2684" s="1" t="s">
        <v>68</v>
      </c>
      <c r="F2684" s="1" t="s">
        <v>127</v>
      </c>
      <c r="G2684" s="1" t="s">
        <v>39</v>
      </c>
      <c r="H2684" s="2">
        <v>45420</v>
      </c>
      <c r="I2684" s="1" t="s">
        <v>26</v>
      </c>
      <c r="J2684" s="1" t="s">
        <v>2561</v>
      </c>
      <c r="K2684" s="1">
        <v>4</v>
      </c>
      <c r="L2684" s="1"/>
      <c r="M2684" s="1"/>
      <c r="N2684" s="1">
        <v>219</v>
      </c>
      <c r="O2684" s="1">
        <v>100</v>
      </c>
      <c r="P2684" s="2">
        <v>45476</v>
      </c>
      <c r="Q2684" s="1"/>
    </row>
    <row r="2685" spans="1:17" x14ac:dyDescent="0.35">
      <c r="A2685" s="1" t="s">
        <v>2772</v>
      </c>
      <c r="B2685" s="1" t="s">
        <v>35</v>
      </c>
      <c r="C2685" s="1" t="s">
        <v>36</v>
      </c>
      <c r="D2685" s="1" t="s">
        <v>37</v>
      </c>
      <c r="E2685" s="1" t="s">
        <v>76</v>
      </c>
      <c r="F2685" s="1" t="s">
        <v>127</v>
      </c>
      <c r="G2685" s="1" t="s">
        <v>48</v>
      </c>
      <c r="H2685" s="2">
        <v>45327</v>
      </c>
      <c r="I2685" s="1" t="s">
        <v>26</v>
      </c>
      <c r="J2685" s="1" t="s">
        <v>2561</v>
      </c>
      <c r="K2685" s="1">
        <v>4</v>
      </c>
      <c r="L2685" s="1"/>
      <c r="M2685" s="1"/>
      <c r="N2685" s="1">
        <v>653</v>
      </c>
      <c r="O2685" s="1">
        <v>40</v>
      </c>
      <c r="P2685" s="2">
        <v>45450</v>
      </c>
      <c r="Q2685" s="1"/>
    </row>
    <row r="2686" spans="1:17" x14ac:dyDescent="0.35">
      <c r="A2686" s="1" t="s">
        <v>2773</v>
      </c>
      <c r="B2686" s="1" t="s">
        <v>61</v>
      </c>
      <c r="C2686" s="1" t="s">
        <v>62</v>
      </c>
      <c r="D2686" s="1" t="s">
        <v>63</v>
      </c>
      <c r="E2686" s="1" t="s">
        <v>47</v>
      </c>
      <c r="F2686" s="1" t="s">
        <v>127</v>
      </c>
      <c r="G2686" s="1" t="s">
        <v>39</v>
      </c>
      <c r="H2686" s="2">
        <v>45382</v>
      </c>
      <c r="I2686" s="1" t="s">
        <v>66</v>
      </c>
      <c r="J2686" s="1" t="s">
        <v>2561</v>
      </c>
      <c r="K2686" s="1">
        <v>4</v>
      </c>
      <c r="L2686" s="1"/>
      <c r="M2686" s="1"/>
      <c r="N2686" s="1">
        <v>816</v>
      </c>
      <c r="O2686" s="1">
        <v>90</v>
      </c>
      <c r="P2686" s="2">
        <v>45419</v>
      </c>
      <c r="Q2686" s="1"/>
    </row>
    <row r="2687" spans="1:17" x14ac:dyDescent="0.35">
      <c r="A2687" s="1" t="s">
        <v>2774</v>
      </c>
      <c r="B2687" s="1" t="s">
        <v>61</v>
      </c>
      <c r="C2687" s="1" t="s">
        <v>62</v>
      </c>
      <c r="D2687" s="1" t="s">
        <v>63</v>
      </c>
      <c r="E2687" s="1" t="s">
        <v>47</v>
      </c>
      <c r="F2687" s="1" t="s">
        <v>127</v>
      </c>
      <c r="G2687" s="1" t="s">
        <v>48</v>
      </c>
      <c r="H2687" s="2">
        <v>45352</v>
      </c>
      <c r="I2687" s="1" t="s">
        <v>26</v>
      </c>
      <c r="J2687" s="1" t="s">
        <v>2561</v>
      </c>
      <c r="K2687" s="1">
        <v>4</v>
      </c>
      <c r="L2687" s="1"/>
      <c r="M2687" s="1"/>
      <c r="N2687" s="1">
        <v>344</v>
      </c>
      <c r="O2687" s="1">
        <v>30</v>
      </c>
      <c r="P2687" s="2">
        <v>45537</v>
      </c>
      <c r="Q2687" s="1"/>
    </row>
    <row r="2688" spans="1:17" x14ac:dyDescent="0.35">
      <c r="A2688" s="1" t="s">
        <v>2775</v>
      </c>
      <c r="B2688" s="1" t="s">
        <v>29</v>
      </c>
      <c r="C2688" s="1" t="s">
        <v>30</v>
      </c>
      <c r="D2688" s="1" t="s">
        <v>31</v>
      </c>
      <c r="E2688" s="1" t="s">
        <v>47</v>
      </c>
      <c r="F2688" s="1" t="s">
        <v>127</v>
      </c>
      <c r="G2688" s="1" t="s">
        <v>48</v>
      </c>
      <c r="H2688" s="2">
        <v>45369</v>
      </c>
      <c r="I2688" s="1" t="s">
        <v>66</v>
      </c>
      <c r="J2688" s="1" t="s">
        <v>2561</v>
      </c>
      <c r="K2688" s="1">
        <v>4</v>
      </c>
      <c r="L2688" s="1"/>
      <c r="M2688" s="1"/>
      <c r="N2688" s="1">
        <v>557</v>
      </c>
      <c r="O2688" s="1">
        <v>20</v>
      </c>
      <c r="P2688" s="2">
        <v>45730</v>
      </c>
      <c r="Q2688" s="1"/>
    </row>
    <row r="2689" spans="1:17" x14ac:dyDescent="0.35">
      <c r="A2689" s="1" t="s">
        <v>2776</v>
      </c>
      <c r="B2689" s="1" t="s">
        <v>20</v>
      </c>
      <c r="C2689" s="1" t="s">
        <v>21</v>
      </c>
      <c r="D2689" s="1" t="s">
        <v>22</v>
      </c>
      <c r="E2689" s="1" t="s">
        <v>23</v>
      </c>
      <c r="F2689" s="1" t="s">
        <v>127</v>
      </c>
      <c r="G2689" s="1" t="s">
        <v>39</v>
      </c>
      <c r="H2689" s="2">
        <v>45443</v>
      </c>
      <c r="I2689" s="1" t="s">
        <v>66</v>
      </c>
      <c r="J2689" s="1" t="s">
        <v>2561</v>
      </c>
      <c r="K2689" s="1">
        <v>4</v>
      </c>
      <c r="L2689" s="1"/>
      <c r="M2689" s="1"/>
      <c r="N2689" s="1">
        <v>721</v>
      </c>
      <c r="O2689" s="1">
        <v>40</v>
      </c>
      <c r="P2689" s="2">
        <v>45525</v>
      </c>
      <c r="Q2689" s="1"/>
    </row>
    <row r="2690" spans="1:17" x14ac:dyDescent="0.35">
      <c r="A2690" s="1" t="s">
        <v>2777</v>
      </c>
      <c r="B2690" s="1" t="s">
        <v>35</v>
      </c>
      <c r="C2690" s="1" t="s">
        <v>36</v>
      </c>
      <c r="D2690" s="1" t="s">
        <v>37</v>
      </c>
      <c r="E2690" s="1" t="s">
        <v>76</v>
      </c>
      <c r="F2690" s="1" t="s">
        <v>127</v>
      </c>
      <c r="G2690" s="1" t="s">
        <v>59</v>
      </c>
      <c r="H2690" s="2">
        <v>45398</v>
      </c>
      <c r="I2690" s="1" t="s">
        <v>26</v>
      </c>
      <c r="J2690" s="1" t="s">
        <v>2561</v>
      </c>
      <c r="K2690" s="1">
        <v>4</v>
      </c>
      <c r="L2690" s="1"/>
      <c r="M2690" s="1"/>
      <c r="N2690" s="1">
        <v>964</v>
      </c>
      <c r="O2690" s="1">
        <v>40</v>
      </c>
      <c r="P2690" s="2">
        <v>45695</v>
      </c>
      <c r="Q2690" s="1"/>
    </row>
    <row r="2691" spans="1:17" x14ac:dyDescent="0.35">
      <c r="A2691" s="1" t="s">
        <v>2778</v>
      </c>
      <c r="B2691" s="1" t="s">
        <v>51</v>
      </c>
      <c r="C2691" s="1" t="s">
        <v>52</v>
      </c>
      <c r="D2691" s="1" t="s">
        <v>53</v>
      </c>
      <c r="E2691" s="1" t="s">
        <v>68</v>
      </c>
      <c r="F2691" s="1" t="s">
        <v>127</v>
      </c>
      <c r="G2691" s="1" t="s">
        <v>48</v>
      </c>
      <c r="H2691" s="2">
        <v>45390</v>
      </c>
      <c r="I2691" s="1" t="s">
        <v>26</v>
      </c>
      <c r="J2691" s="1" t="s">
        <v>2561</v>
      </c>
      <c r="K2691" s="1">
        <v>4</v>
      </c>
      <c r="L2691" s="1"/>
      <c r="M2691" s="1"/>
      <c r="N2691" s="1">
        <v>438</v>
      </c>
      <c r="O2691" s="1">
        <v>40</v>
      </c>
      <c r="P2691" s="2">
        <v>45526</v>
      </c>
      <c r="Q2691" s="1"/>
    </row>
    <row r="2692" spans="1:17" x14ac:dyDescent="0.35">
      <c r="A2692" s="1" t="s">
        <v>2779</v>
      </c>
      <c r="B2692" s="1" t="s">
        <v>41</v>
      </c>
      <c r="C2692" s="1" t="s">
        <v>42</v>
      </c>
      <c r="D2692" s="1" t="s">
        <v>43</v>
      </c>
      <c r="E2692" s="1" t="s">
        <v>68</v>
      </c>
      <c r="F2692" s="1" t="s">
        <v>127</v>
      </c>
      <c r="G2692" s="1" t="s">
        <v>25</v>
      </c>
      <c r="H2692" s="2">
        <v>45414</v>
      </c>
      <c r="I2692" s="1" t="s">
        <v>49</v>
      </c>
      <c r="J2692" s="1" t="s">
        <v>2561</v>
      </c>
      <c r="K2692" s="1">
        <v>4</v>
      </c>
      <c r="L2692" s="1"/>
      <c r="M2692" s="1"/>
      <c r="N2692" s="1">
        <v>238</v>
      </c>
      <c r="O2692" s="1">
        <v>20</v>
      </c>
      <c r="P2692" s="2">
        <v>45552</v>
      </c>
      <c r="Q2692" s="1"/>
    </row>
    <row r="2693" spans="1:17" x14ac:dyDescent="0.35">
      <c r="A2693" s="1" t="s">
        <v>2780</v>
      </c>
      <c r="B2693" s="1" t="s">
        <v>41</v>
      </c>
      <c r="C2693" s="1" t="s">
        <v>42</v>
      </c>
      <c r="D2693" s="1" t="s">
        <v>43</v>
      </c>
      <c r="E2693" s="1" t="s">
        <v>47</v>
      </c>
      <c r="F2693" s="1" t="s">
        <v>127</v>
      </c>
      <c r="G2693" s="1" t="s">
        <v>25</v>
      </c>
      <c r="H2693" s="2">
        <v>45338</v>
      </c>
      <c r="I2693" s="1" t="s">
        <v>66</v>
      </c>
      <c r="J2693" s="1" t="s">
        <v>2561</v>
      </c>
      <c r="K2693" s="1">
        <v>4</v>
      </c>
      <c r="L2693" s="1"/>
      <c r="M2693" s="1"/>
      <c r="N2693" s="1">
        <v>381</v>
      </c>
      <c r="O2693" s="1">
        <v>30</v>
      </c>
      <c r="P2693" s="2">
        <v>45487</v>
      </c>
      <c r="Q2693" s="1"/>
    </row>
    <row r="2694" spans="1:17" x14ac:dyDescent="0.35">
      <c r="A2694" s="1" t="s">
        <v>2781</v>
      </c>
      <c r="B2694" s="1" t="s">
        <v>35</v>
      </c>
      <c r="C2694" s="1" t="s">
        <v>36</v>
      </c>
      <c r="D2694" s="1" t="s">
        <v>37</v>
      </c>
      <c r="E2694" s="1" t="s">
        <v>47</v>
      </c>
      <c r="F2694" s="1" t="s">
        <v>127</v>
      </c>
      <c r="G2694" s="1" t="s">
        <v>87</v>
      </c>
      <c r="H2694" s="2">
        <v>45396</v>
      </c>
      <c r="I2694" s="1" t="s">
        <v>49</v>
      </c>
      <c r="J2694" s="1" t="s">
        <v>2561</v>
      </c>
      <c r="K2694" s="1">
        <v>4</v>
      </c>
      <c r="L2694" s="1"/>
      <c r="M2694" s="1"/>
      <c r="N2694" s="1">
        <v>943</v>
      </c>
      <c r="O2694" s="1">
        <v>30</v>
      </c>
      <c r="P2694" s="2">
        <v>45520</v>
      </c>
      <c r="Q2694" s="1"/>
    </row>
    <row r="2695" spans="1:17" x14ac:dyDescent="0.35">
      <c r="A2695" s="1" t="s">
        <v>2782</v>
      </c>
      <c r="B2695" s="1" t="s">
        <v>56</v>
      </c>
      <c r="C2695" s="1" t="s">
        <v>57</v>
      </c>
      <c r="D2695" s="1" t="s">
        <v>58</v>
      </c>
      <c r="E2695" s="1" t="s">
        <v>23</v>
      </c>
      <c r="F2695" s="1" t="s">
        <v>127</v>
      </c>
      <c r="G2695" s="1" t="s">
        <v>74</v>
      </c>
      <c r="H2695" s="2">
        <v>45420</v>
      </c>
      <c r="I2695" s="1" t="s">
        <v>26</v>
      </c>
      <c r="J2695" s="1" t="s">
        <v>2561</v>
      </c>
      <c r="K2695" s="1">
        <v>4</v>
      </c>
      <c r="L2695" s="1"/>
      <c r="M2695" s="1"/>
      <c r="N2695" s="1">
        <v>413</v>
      </c>
      <c r="O2695" s="1">
        <v>50</v>
      </c>
      <c r="P2695" s="2">
        <v>45447</v>
      </c>
      <c r="Q2695" s="1"/>
    </row>
    <row r="2696" spans="1:17" x14ac:dyDescent="0.35">
      <c r="A2696" s="1" t="s">
        <v>2783</v>
      </c>
      <c r="B2696" s="1" t="s">
        <v>20</v>
      </c>
      <c r="C2696" s="1" t="s">
        <v>21</v>
      </c>
      <c r="D2696" s="1" t="s">
        <v>22</v>
      </c>
      <c r="E2696" s="1" t="s">
        <v>100</v>
      </c>
      <c r="F2696" s="1" t="s">
        <v>127</v>
      </c>
      <c r="G2696" s="1" t="s">
        <v>85</v>
      </c>
      <c r="H2696" s="2">
        <v>45327</v>
      </c>
      <c r="I2696" s="1" t="s">
        <v>26</v>
      </c>
      <c r="J2696" s="1" t="s">
        <v>2561</v>
      </c>
      <c r="K2696" s="1">
        <v>4</v>
      </c>
      <c r="L2696" s="1"/>
      <c r="M2696" s="1"/>
      <c r="N2696" s="1">
        <v>1092</v>
      </c>
      <c r="O2696" s="1">
        <v>20</v>
      </c>
      <c r="P2696" s="2">
        <v>45510</v>
      </c>
      <c r="Q2696" s="1"/>
    </row>
    <row r="2697" spans="1:17" x14ac:dyDescent="0.35">
      <c r="A2697" s="1" t="s">
        <v>2784</v>
      </c>
      <c r="B2697" s="1" t="s">
        <v>61</v>
      </c>
      <c r="C2697" s="1" t="s">
        <v>62</v>
      </c>
      <c r="D2697" s="1" t="s">
        <v>63</v>
      </c>
      <c r="E2697" s="1" t="s">
        <v>103</v>
      </c>
      <c r="F2697" s="1" t="s">
        <v>127</v>
      </c>
      <c r="G2697" s="1" t="s">
        <v>59</v>
      </c>
      <c r="H2697" s="2">
        <v>45442</v>
      </c>
      <c r="I2697" s="1" t="s">
        <v>66</v>
      </c>
      <c r="J2697" s="1" t="s">
        <v>2561</v>
      </c>
      <c r="K2697" s="1">
        <v>4</v>
      </c>
      <c r="L2697" s="1"/>
      <c r="M2697" s="1"/>
      <c r="N2697" s="1">
        <v>429</v>
      </c>
      <c r="O2697" s="1">
        <v>40</v>
      </c>
      <c r="P2697" s="2">
        <v>45796</v>
      </c>
      <c r="Q2697" s="1"/>
    </row>
    <row r="2698" spans="1:17" x14ac:dyDescent="0.35">
      <c r="A2698" s="1" t="s">
        <v>2785</v>
      </c>
      <c r="B2698" s="1" t="s">
        <v>35</v>
      </c>
      <c r="C2698" s="1" t="s">
        <v>36</v>
      </c>
      <c r="D2698" s="1" t="s">
        <v>37</v>
      </c>
      <c r="E2698" s="1" t="s">
        <v>23</v>
      </c>
      <c r="F2698" s="1" t="s">
        <v>127</v>
      </c>
      <c r="G2698" s="1" t="s">
        <v>59</v>
      </c>
      <c r="H2698" s="2">
        <v>45351</v>
      </c>
      <c r="I2698" s="1" t="s">
        <v>26</v>
      </c>
      <c r="J2698" s="1" t="s">
        <v>2561</v>
      </c>
      <c r="K2698" s="1">
        <v>4</v>
      </c>
      <c r="L2698" s="1"/>
      <c r="M2698" s="1"/>
      <c r="N2698" s="1">
        <v>952</v>
      </c>
      <c r="O2698" s="1">
        <v>30</v>
      </c>
      <c r="P2698" s="2">
        <v>45512</v>
      </c>
      <c r="Q2698" s="1"/>
    </row>
    <row r="2699" spans="1:17" x14ac:dyDescent="0.35">
      <c r="A2699" s="1" t="s">
        <v>2786</v>
      </c>
      <c r="B2699" s="1" t="s">
        <v>20</v>
      </c>
      <c r="C2699" s="1" t="s">
        <v>21</v>
      </c>
      <c r="D2699" s="1" t="s">
        <v>22</v>
      </c>
      <c r="E2699" s="1" t="s">
        <v>68</v>
      </c>
      <c r="F2699" s="1" t="s">
        <v>127</v>
      </c>
      <c r="G2699" s="1" t="s">
        <v>74</v>
      </c>
      <c r="H2699" s="2">
        <v>45373</v>
      </c>
      <c r="I2699" s="1" t="s">
        <v>26</v>
      </c>
      <c r="J2699" s="1" t="s">
        <v>2561</v>
      </c>
      <c r="K2699" s="1">
        <v>4</v>
      </c>
      <c r="L2699" s="1"/>
      <c r="M2699" s="1"/>
      <c r="N2699" s="1">
        <v>244</v>
      </c>
      <c r="O2699" s="1">
        <v>50</v>
      </c>
      <c r="P2699" s="2">
        <v>45660</v>
      </c>
      <c r="Q2699" s="1"/>
    </row>
    <row r="2700" spans="1:17" x14ac:dyDescent="0.35">
      <c r="A2700" s="1" t="s">
        <v>2787</v>
      </c>
      <c r="B2700" s="1" t="s">
        <v>78</v>
      </c>
      <c r="C2700" s="1" t="s">
        <v>79</v>
      </c>
      <c r="D2700" s="1" t="s">
        <v>80</v>
      </c>
      <c r="E2700" s="1" t="s">
        <v>64</v>
      </c>
      <c r="F2700" s="1" t="s">
        <v>127</v>
      </c>
      <c r="G2700" s="1" t="s">
        <v>87</v>
      </c>
      <c r="H2700" s="2">
        <v>45304</v>
      </c>
      <c r="I2700" s="1" t="s">
        <v>49</v>
      </c>
      <c r="J2700" s="1" t="s">
        <v>2561</v>
      </c>
      <c r="K2700" s="1">
        <v>4</v>
      </c>
      <c r="L2700" s="1"/>
      <c r="M2700" s="1"/>
      <c r="N2700" s="1">
        <v>223</v>
      </c>
      <c r="O2700" s="1">
        <v>90</v>
      </c>
      <c r="P2700" s="2">
        <v>45548</v>
      </c>
      <c r="Q2700" s="1"/>
    </row>
    <row r="2701" spans="1:17" x14ac:dyDescent="0.35">
      <c r="A2701" s="1" t="s">
        <v>2788</v>
      </c>
      <c r="B2701" s="1" t="s">
        <v>71</v>
      </c>
      <c r="C2701" s="1" t="s">
        <v>72</v>
      </c>
      <c r="D2701" s="1" t="s">
        <v>73</v>
      </c>
      <c r="E2701" s="1" t="s">
        <v>47</v>
      </c>
      <c r="F2701" s="1" t="s">
        <v>127</v>
      </c>
      <c r="G2701" s="1" t="s">
        <v>39</v>
      </c>
      <c r="H2701" s="2">
        <v>45402</v>
      </c>
      <c r="I2701" s="1" t="s">
        <v>66</v>
      </c>
      <c r="J2701" s="1" t="s">
        <v>2561</v>
      </c>
      <c r="K2701" s="1">
        <v>4</v>
      </c>
      <c r="L2701" s="1"/>
      <c r="M2701" s="1"/>
      <c r="N2701" s="1">
        <v>370</v>
      </c>
      <c r="O2701" s="1">
        <v>40</v>
      </c>
      <c r="P2701" s="2">
        <v>45695</v>
      </c>
      <c r="Q2701" s="1"/>
    </row>
    <row r="2702" spans="1:17" x14ac:dyDescent="0.35">
      <c r="A2702" s="1" t="s">
        <v>2789</v>
      </c>
      <c r="B2702" s="1" t="s">
        <v>35</v>
      </c>
      <c r="C2702" s="1" t="s">
        <v>36</v>
      </c>
      <c r="D2702" s="1" t="s">
        <v>37</v>
      </c>
      <c r="E2702" s="1" t="s">
        <v>54</v>
      </c>
      <c r="F2702" s="1" t="s">
        <v>127</v>
      </c>
      <c r="G2702" s="1" t="s">
        <v>25</v>
      </c>
      <c r="H2702" s="2">
        <v>45406</v>
      </c>
      <c r="I2702" s="1" t="s">
        <v>49</v>
      </c>
      <c r="J2702" s="1" t="s">
        <v>2561</v>
      </c>
      <c r="K2702" s="1">
        <v>4</v>
      </c>
      <c r="L2702" s="1"/>
      <c r="M2702" s="1"/>
      <c r="N2702" s="1">
        <v>1049</v>
      </c>
      <c r="O2702" s="1">
        <v>30</v>
      </c>
      <c r="P2702" s="2">
        <v>45572</v>
      </c>
      <c r="Q2702" s="1"/>
    </row>
    <row r="2703" spans="1:17" x14ac:dyDescent="0.35">
      <c r="A2703" s="1" t="s">
        <v>2790</v>
      </c>
      <c r="B2703" s="1" t="s">
        <v>78</v>
      </c>
      <c r="C2703" s="1" t="s">
        <v>79</v>
      </c>
      <c r="D2703" s="1" t="s">
        <v>80</v>
      </c>
      <c r="E2703" s="1" t="s">
        <v>120</v>
      </c>
      <c r="F2703" s="1" t="s">
        <v>127</v>
      </c>
      <c r="G2703" s="1" t="s">
        <v>87</v>
      </c>
      <c r="H2703" s="2">
        <v>45414</v>
      </c>
      <c r="I2703" s="1" t="s">
        <v>66</v>
      </c>
      <c r="J2703" s="1" t="s">
        <v>2561</v>
      </c>
      <c r="K2703" s="1">
        <v>4</v>
      </c>
      <c r="L2703" s="1"/>
      <c r="M2703" s="1"/>
      <c r="N2703" s="1">
        <v>380</v>
      </c>
      <c r="O2703" s="1">
        <v>20</v>
      </c>
      <c r="P2703" s="2">
        <v>45554</v>
      </c>
      <c r="Q2703" s="1"/>
    </row>
    <row r="2704" spans="1:17" x14ac:dyDescent="0.35">
      <c r="A2704" s="1" t="s">
        <v>2791</v>
      </c>
      <c r="B2704" s="1" t="s">
        <v>41</v>
      </c>
      <c r="C2704" s="1" t="s">
        <v>42</v>
      </c>
      <c r="D2704" s="1" t="s">
        <v>43</v>
      </c>
      <c r="E2704" s="1" t="s">
        <v>76</v>
      </c>
      <c r="F2704" s="1" t="s">
        <v>127</v>
      </c>
      <c r="G2704" s="1" t="s">
        <v>48</v>
      </c>
      <c r="H2704" s="2">
        <v>45347</v>
      </c>
      <c r="I2704" s="1" t="s">
        <v>49</v>
      </c>
      <c r="J2704" s="1" t="s">
        <v>2561</v>
      </c>
      <c r="K2704" s="1">
        <v>4</v>
      </c>
      <c r="L2704" s="1"/>
      <c r="M2704" s="1"/>
      <c r="N2704" s="1">
        <v>1199</v>
      </c>
      <c r="O2704" s="1">
        <v>20</v>
      </c>
      <c r="P2704" s="2">
        <v>45510</v>
      </c>
      <c r="Q2704" s="1"/>
    </row>
    <row r="2705" spans="1:17" x14ac:dyDescent="0.35">
      <c r="A2705" s="1" t="s">
        <v>2792</v>
      </c>
      <c r="B2705" s="1" t="s">
        <v>20</v>
      </c>
      <c r="C2705" s="1" t="s">
        <v>21</v>
      </c>
      <c r="D2705" s="1" t="s">
        <v>22</v>
      </c>
      <c r="E2705" s="1" t="s">
        <v>103</v>
      </c>
      <c r="F2705" s="1" t="s">
        <v>127</v>
      </c>
      <c r="G2705" s="1" t="s">
        <v>48</v>
      </c>
      <c r="H2705" s="2">
        <v>45347</v>
      </c>
      <c r="I2705" s="1" t="s">
        <v>26</v>
      </c>
      <c r="J2705" s="1" t="s">
        <v>2561</v>
      </c>
      <c r="K2705" s="1">
        <v>4</v>
      </c>
      <c r="L2705" s="1"/>
      <c r="M2705" s="1"/>
      <c r="N2705" s="1">
        <v>510</v>
      </c>
      <c r="O2705" s="1">
        <v>50</v>
      </c>
      <c r="P2705" s="2">
        <v>45526</v>
      </c>
      <c r="Q2705" s="1"/>
    </row>
    <row r="2706" spans="1:17" x14ac:dyDescent="0.35">
      <c r="A2706" s="1" t="s">
        <v>2793</v>
      </c>
      <c r="B2706" s="1" t="s">
        <v>56</v>
      </c>
      <c r="C2706" s="1" t="s">
        <v>57</v>
      </c>
      <c r="D2706" s="1" t="s">
        <v>58</v>
      </c>
      <c r="E2706" s="1" t="s">
        <v>44</v>
      </c>
      <c r="F2706" s="1" t="s">
        <v>127</v>
      </c>
      <c r="G2706" s="1" t="s">
        <v>33</v>
      </c>
      <c r="H2706" s="2">
        <v>45320</v>
      </c>
      <c r="I2706" s="1" t="s">
        <v>26</v>
      </c>
      <c r="J2706" s="1" t="s">
        <v>2561</v>
      </c>
      <c r="K2706" s="1">
        <v>4</v>
      </c>
      <c r="L2706" s="1"/>
      <c r="M2706" s="1"/>
      <c r="N2706" s="1">
        <v>407</v>
      </c>
      <c r="O2706" s="1">
        <v>50</v>
      </c>
      <c r="P2706" s="2">
        <v>45341</v>
      </c>
      <c r="Q2706" s="1"/>
    </row>
    <row r="2707" spans="1:17" x14ac:dyDescent="0.35">
      <c r="A2707" s="1" t="s">
        <v>2794</v>
      </c>
      <c r="B2707" s="1" t="s">
        <v>35</v>
      </c>
      <c r="C2707" s="1" t="s">
        <v>36</v>
      </c>
      <c r="D2707" s="1" t="s">
        <v>37</v>
      </c>
      <c r="E2707" s="1" t="s">
        <v>32</v>
      </c>
      <c r="F2707" s="1" t="s">
        <v>127</v>
      </c>
      <c r="G2707" s="1" t="s">
        <v>33</v>
      </c>
      <c r="H2707" s="2">
        <v>45394</v>
      </c>
      <c r="I2707" s="1" t="s">
        <v>26</v>
      </c>
      <c r="J2707" s="1" t="s">
        <v>2561</v>
      </c>
      <c r="K2707" s="1">
        <v>4</v>
      </c>
      <c r="L2707" s="1"/>
      <c r="M2707" s="1"/>
      <c r="N2707" s="1">
        <v>299</v>
      </c>
      <c r="O2707" s="1">
        <v>30</v>
      </c>
      <c r="P2707" s="2">
        <v>45729</v>
      </c>
      <c r="Q2707" s="1"/>
    </row>
    <row r="2708" spans="1:17" x14ac:dyDescent="0.35">
      <c r="A2708" s="1" t="s">
        <v>2795</v>
      </c>
      <c r="B2708" s="1" t="s">
        <v>78</v>
      </c>
      <c r="C2708" s="1" t="s">
        <v>79</v>
      </c>
      <c r="D2708" s="1" t="s">
        <v>80</v>
      </c>
      <c r="E2708" s="1" t="s">
        <v>47</v>
      </c>
      <c r="F2708" s="1" t="s">
        <v>127</v>
      </c>
      <c r="G2708" s="1" t="s">
        <v>59</v>
      </c>
      <c r="H2708" s="2">
        <v>45308</v>
      </c>
      <c r="I2708" s="1" t="s">
        <v>26</v>
      </c>
      <c r="J2708" s="1" t="s">
        <v>2561</v>
      </c>
      <c r="K2708" s="1">
        <v>4</v>
      </c>
      <c r="L2708" s="1"/>
      <c r="M2708" s="1"/>
      <c r="N2708" s="1">
        <v>706</v>
      </c>
      <c r="O2708" s="1">
        <v>20</v>
      </c>
      <c r="P2708" s="2">
        <v>45423</v>
      </c>
      <c r="Q2708" s="1"/>
    </row>
    <row r="2709" spans="1:17" x14ac:dyDescent="0.35">
      <c r="A2709" s="1" t="s">
        <v>2796</v>
      </c>
      <c r="B2709" s="1" t="s">
        <v>61</v>
      </c>
      <c r="C2709" s="1" t="s">
        <v>62</v>
      </c>
      <c r="D2709" s="1" t="s">
        <v>63</v>
      </c>
      <c r="E2709" s="1" t="s">
        <v>47</v>
      </c>
      <c r="F2709" s="1" t="s">
        <v>127</v>
      </c>
      <c r="G2709" s="1" t="s">
        <v>48</v>
      </c>
      <c r="H2709" s="2">
        <v>45414</v>
      </c>
      <c r="I2709" s="1" t="s">
        <v>26</v>
      </c>
      <c r="J2709" s="1" t="s">
        <v>2561</v>
      </c>
      <c r="K2709" s="1">
        <v>4</v>
      </c>
      <c r="L2709" s="1"/>
      <c r="M2709" s="1"/>
      <c r="N2709" s="1">
        <v>766</v>
      </c>
      <c r="O2709" s="1">
        <v>40</v>
      </c>
      <c r="P2709" s="2">
        <v>45461</v>
      </c>
      <c r="Q2709" s="1"/>
    </row>
    <row r="2710" spans="1:17" x14ac:dyDescent="0.35">
      <c r="A2710" s="1" t="s">
        <v>2797</v>
      </c>
      <c r="B2710" s="1" t="s">
        <v>56</v>
      </c>
      <c r="C2710" s="1" t="s">
        <v>57</v>
      </c>
      <c r="D2710" s="1" t="s">
        <v>58</v>
      </c>
      <c r="E2710" s="1" t="s">
        <v>47</v>
      </c>
      <c r="F2710" s="1" t="s">
        <v>127</v>
      </c>
      <c r="G2710" s="1" t="s">
        <v>59</v>
      </c>
      <c r="H2710" s="2">
        <v>45387</v>
      </c>
      <c r="I2710" s="1" t="s">
        <v>26</v>
      </c>
      <c r="J2710" s="1" t="s">
        <v>2561</v>
      </c>
      <c r="K2710" s="1">
        <v>4</v>
      </c>
      <c r="L2710" s="1"/>
      <c r="M2710" s="1"/>
      <c r="N2710" s="1">
        <v>496</v>
      </c>
      <c r="O2710" s="1">
        <v>60</v>
      </c>
      <c r="P2710" s="2">
        <v>45716</v>
      </c>
      <c r="Q2710" s="1"/>
    </row>
    <row r="2711" spans="1:17" x14ac:dyDescent="0.35">
      <c r="A2711" s="1" t="s">
        <v>2798</v>
      </c>
      <c r="B2711" s="1" t="s">
        <v>29</v>
      </c>
      <c r="C2711" s="1" t="s">
        <v>30</v>
      </c>
      <c r="D2711" s="1" t="s">
        <v>31</v>
      </c>
      <c r="E2711" s="1" t="s">
        <v>76</v>
      </c>
      <c r="F2711" s="1" t="s">
        <v>127</v>
      </c>
      <c r="G2711" s="1" t="s">
        <v>59</v>
      </c>
      <c r="H2711" s="2">
        <v>45441</v>
      </c>
      <c r="I2711" s="1" t="s">
        <v>66</v>
      </c>
      <c r="J2711" s="1" t="s">
        <v>2561</v>
      </c>
      <c r="K2711" s="1">
        <v>4</v>
      </c>
      <c r="L2711" s="1"/>
      <c r="M2711" s="1"/>
      <c r="N2711" s="1">
        <v>917</v>
      </c>
      <c r="O2711" s="1">
        <v>20</v>
      </c>
      <c r="P2711" s="2">
        <v>45471</v>
      </c>
      <c r="Q2711" s="1"/>
    </row>
    <row r="2712" spans="1:17" x14ac:dyDescent="0.35">
      <c r="A2712" s="1" t="s">
        <v>2799</v>
      </c>
      <c r="B2712" s="1" t="s">
        <v>35</v>
      </c>
      <c r="C2712" s="1" t="s">
        <v>36</v>
      </c>
      <c r="D2712" s="1" t="s">
        <v>37</v>
      </c>
      <c r="E2712" s="1" t="s">
        <v>124</v>
      </c>
      <c r="F2712" s="1" t="s">
        <v>127</v>
      </c>
      <c r="G2712" s="1" t="s">
        <v>39</v>
      </c>
      <c r="H2712" s="2">
        <v>45420</v>
      </c>
      <c r="I2712" s="1" t="s">
        <v>26</v>
      </c>
      <c r="J2712" s="1" t="s">
        <v>2561</v>
      </c>
      <c r="K2712" s="1">
        <v>4</v>
      </c>
      <c r="L2712" s="1"/>
      <c r="M2712" s="1"/>
      <c r="N2712" s="1">
        <v>656</v>
      </c>
      <c r="O2712" s="1">
        <v>40</v>
      </c>
      <c r="P2712" s="2">
        <v>45451</v>
      </c>
      <c r="Q2712" s="1"/>
    </row>
    <row r="2713" spans="1:17" x14ac:dyDescent="0.35">
      <c r="A2713" s="1" t="s">
        <v>2800</v>
      </c>
      <c r="B2713" s="1" t="s">
        <v>35</v>
      </c>
      <c r="C2713" s="1" t="s">
        <v>36</v>
      </c>
      <c r="D2713" s="1" t="s">
        <v>37</v>
      </c>
      <c r="E2713" s="1" t="s">
        <v>47</v>
      </c>
      <c r="F2713" s="1" t="s">
        <v>127</v>
      </c>
      <c r="G2713" s="1" t="s">
        <v>74</v>
      </c>
      <c r="H2713" s="2">
        <v>45366</v>
      </c>
      <c r="I2713" s="1" t="s">
        <v>49</v>
      </c>
      <c r="J2713" s="1" t="s">
        <v>2561</v>
      </c>
      <c r="K2713" s="1">
        <v>4</v>
      </c>
      <c r="L2713" s="1"/>
      <c r="M2713" s="1"/>
      <c r="N2713" s="1">
        <v>996</v>
      </c>
      <c r="O2713" s="1">
        <v>70</v>
      </c>
      <c r="P2713" s="2">
        <v>45653</v>
      </c>
      <c r="Q2713" s="1"/>
    </row>
    <row r="2714" spans="1:17" x14ac:dyDescent="0.35">
      <c r="A2714" s="1" t="s">
        <v>2801</v>
      </c>
      <c r="B2714" s="1" t="s">
        <v>56</v>
      </c>
      <c r="C2714" s="1" t="s">
        <v>57</v>
      </c>
      <c r="D2714" s="1" t="s">
        <v>58</v>
      </c>
      <c r="E2714" s="1" t="s">
        <v>76</v>
      </c>
      <c r="F2714" s="1" t="s">
        <v>127</v>
      </c>
      <c r="G2714" s="1" t="s">
        <v>85</v>
      </c>
      <c r="H2714" s="2">
        <v>45426</v>
      </c>
      <c r="I2714" s="1" t="s">
        <v>66</v>
      </c>
      <c r="J2714" s="1" t="s">
        <v>2561</v>
      </c>
      <c r="K2714" s="1">
        <v>4</v>
      </c>
      <c r="L2714" s="1"/>
      <c r="M2714" s="1"/>
      <c r="N2714" s="1">
        <v>428</v>
      </c>
      <c r="O2714" s="1">
        <v>30</v>
      </c>
      <c r="P2714" s="2">
        <v>45540</v>
      </c>
      <c r="Q2714" s="1"/>
    </row>
    <row r="2715" spans="1:17" x14ac:dyDescent="0.35">
      <c r="A2715" s="1" t="s">
        <v>2802</v>
      </c>
      <c r="B2715" s="1" t="s">
        <v>61</v>
      </c>
      <c r="C2715" s="1" t="s">
        <v>62</v>
      </c>
      <c r="D2715" s="1" t="s">
        <v>63</v>
      </c>
      <c r="E2715" s="1" t="s">
        <v>54</v>
      </c>
      <c r="F2715" s="1" t="s">
        <v>127</v>
      </c>
      <c r="G2715" s="1" t="s">
        <v>39</v>
      </c>
      <c r="H2715" s="2">
        <v>45301</v>
      </c>
      <c r="I2715" s="1" t="s">
        <v>26</v>
      </c>
      <c r="J2715" s="1" t="s">
        <v>2561</v>
      </c>
      <c r="K2715" s="1">
        <v>4</v>
      </c>
      <c r="L2715" s="1"/>
      <c r="M2715" s="1"/>
      <c r="N2715" s="1">
        <v>562</v>
      </c>
      <c r="O2715" s="1">
        <v>20</v>
      </c>
      <c r="P2715" s="2">
        <v>45523</v>
      </c>
      <c r="Q2715" s="1"/>
    </row>
    <row r="2716" spans="1:17" x14ac:dyDescent="0.35">
      <c r="A2716" s="1" t="s">
        <v>2803</v>
      </c>
      <c r="B2716" s="1" t="s">
        <v>56</v>
      </c>
      <c r="C2716" s="1" t="s">
        <v>57</v>
      </c>
      <c r="D2716" s="1" t="s">
        <v>58</v>
      </c>
      <c r="E2716" s="1" t="s">
        <v>54</v>
      </c>
      <c r="F2716" s="1" t="s">
        <v>127</v>
      </c>
      <c r="G2716" s="1" t="s">
        <v>39</v>
      </c>
      <c r="H2716" s="2">
        <v>45299</v>
      </c>
      <c r="I2716" s="1" t="s">
        <v>49</v>
      </c>
      <c r="J2716" s="1" t="s">
        <v>2561</v>
      </c>
      <c r="K2716" s="1">
        <v>4</v>
      </c>
      <c r="L2716" s="1"/>
      <c r="M2716" s="1"/>
      <c r="N2716" s="1">
        <v>786</v>
      </c>
      <c r="O2716" s="1">
        <v>50</v>
      </c>
      <c r="P2716" s="2">
        <v>45523</v>
      </c>
      <c r="Q2716" s="1"/>
    </row>
    <row r="2717" spans="1:17" x14ac:dyDescent="0.35">
      <c r="A2717" s="1" t="s">
        <v>2804</v>
      </c>
      <c r="B2717" s="1" t="s">
        <v>35</v>
      </c>
      <c r="C2717" s="1" t="s">
        <v>36</v>
      </c>
      <c r="D2717" s="1" t="s">
        <v>37</v>
      </c>
      <c r="E2717" s="1" t="s">
        <v>47</v>
      </c>
      <c r="F2717" s="1" t="s">
        <v>127</v>
      </c>
      <c r="G2717" s="1" t="s">
        <v>59</v>
      </c>
      <c r="H2717" s="2">
        <v>45386</v>
      </c>
      <c r="I2717" s="1" t="s">
        <v>26</v>
      </c>
      <c r="J2717" s="1" t="s">
        <v>2561</v>
      </c>
      <c r="K2717" s="1">
        <v>4</v>
      </c>
      <c r="L2717" s="1"/>
      <c r="M2717" s="1"/>
      <c r="N2717" s="1">
        <v>827</v>
      </c>
      <c r="O2717" s="1">
        <v>40</v>
      </c>
      <c r="P2717" s="2">
        <v>45705</v>
      </c>
      <c r="Q2717" s="1"/>
    </row>
    <row r="2718" spans="1:17" x14ac:dyDescent="0.35">
      <c r="A2718" s="1" t="s">
        <v>2805</v>
      </c>
      <c r="B2718" s="1" t="s">
        <v>61</v>
      </c>
      <c r="C2718" s="1" t="s">
        <v>62</v>
      </c>
      <c r="D2718" s="1" t="s">
        <v>63</v>
      </c>
      <c r="E2718" s="1" t="s">
        <v>47</v>
      </c>
      <c r="F2718" s="1" t="s">
        <v>127</v>
      </c>
      <c r="G2718" s="1" t="s">
        <v>33</v>
      </c>
      <c r="H2718" s="2">
        <v>45395</v>
      </c>
      <c r="I2718" s="1" t="s">
        <v>66</v>
      </c>
      <c r="J2718" s="1" t="s">
        <v>2561</v>
      </c>
      <c r="K2718" s="1">
        <v>4</v>
      </c>
      <c r="L2718" s="1"/>
      <c r="M2718" s="1"/>
      <c r="N2718" s="1">
        <v>1021</v>
      </c>
      <c r="O2718" s="1">
        <v>60</v>
      </c>
      <c r="P2718" s="2">
        <v>45673</v>
      </c>
      <c r="Q2718" s="1"/>
    </row>
    <row r="2719" spans="1:17" x14ac:dyDescent="0.35">
      <c r="A2719" s="1" t="s">
        <v>2806</v>
      </c>
      <c r="B2719" s="1" t="s">
        <v>41</v>
      </c>
      <c r="C2719" s="1" t="s">
        <v>42</v>
      </c>
      <c r="D2719" s="1" t="s">
        <v>43</v>
      </c>
      <c r="E2719" s="1" t="s">
        <v>124</v>
      </c>
      <c r="F2719" s="1" t="s">
        <v>127</v>
      </c>
      <c r="G2719" s="1" t="s">
        <v>59</v>
      </c>
      <c r="H2719" s="2">
        <v>45316</v>
      </c>
      <c r="I2719" s="1" t="s">
        <v>66</v>
      </c>
      <c r="J2719" s="1" t="s">
        <v>2561</v>
      </c>
      <c r="K2719" s="1">
        <v>4</v>
      </c>
      <c r="L2719" s="1"/>
      <c r="M2719" s="1"/>
      <c r="N2719" s="1">
        <v>509</v>
      </c>
      <c r="O2719" s="1">
        <v>40</v>
      </c>
      <c r="P2719" s="2">
        <v>45364</v>
      </c>
      <c r="Q2719" s="1"/>
    </row>
    <row r="2720" spans="1:17" x14ac:dyDescent="0.35">
      <c r="A2720" s="1" t="s">
        <v>2807</v>
      </c>
      <c r="B2720" s="1" t="s">
        <v>41</v>
      </c>
      <c r="C2720" s="1" t="s">
        <v>42</v>
      </c>
      <c r="D2720" s="1" t="s">
        <v>43</v>
      </c>
      <c r="E2720" s="1" t="s">
        <v>23</v>
      </c>
      <c r="F2720" s="1" t="s">
        <v>127</v>
      </c>
      <c r="G2720" s="1" t="s">
        <v>85</v>
      </c>
      <c r="H2720" s="2">
        <v>45311</v>
      </c>
      <c r="I2720" s="1" t="s">
        <v>66</v>
      </c>
      <c r="J2720" s="1" t="s">
        <v>2561</v>
      </c>
      <c r="K2720" s="1">
        <v>4</v>
      </c>
      <c r="L2720" s="1"/>
      <c r="M2720" s="1"/>
      <c r="N2720" s="1">
        <v>883</v>
      </c>
      <c r="O2720" s="1">
        <v>40</v>
      </c>
      <c r="P2720" s="2">
        <v>45494</v>
      </c>
      <c r="Q2720" s="1"/>
    </row>
    <row r="2721" spans="1:17" x14ac:dyDescent="0.35">
      <c r="A2721" s="1" t="s">
        <v>2808</v>
      </c>
      <c r="B2721" s="1" t="s">
        <v>35</v>
      </c>
      <c r="C2721" s="1" t="s">
        <v>36</v>
      </c>
      <c r="D2721" s="1" t="s">
        <v>37</v>
      </c>
      <c r="E2721" s="1" t="s">
        <v>68</v>
      </c>
      <c r="F2721" s="1" t="s">
        <v>127</v>
      </c>
      <c r="G2721" s="1" t="s">
        <v>85</v>
      </c>
      <c r="H2721" s="2">
        <v>45431</v>
      </c>
      <c r="I2721" s="1" t="s">
        <v>26</v>
      </c>
      <c r="J2721" s="1" t="s">
        <v>2561</v>
      </c>
      <c r="K2721" s="1">
        <v>4</v>
      </c>
      <c r="L2721" s="1"/>
      <c r="M2721" s="1"/>
      <c r="N2721" s="1">
        <v>500</v>
      </c>
      <c r="O2721" s="1">
        <v>30</v>
      </c>
      <c r="P2721" s="2">
        <v>45766</v>
      </c>
      <c r="Q2721" s="1"/>
    </row>
    <row r="2722" spans="1:17" x14ac:dyDescent="0.35">
      <c r="A2722" s="1" t="s">
        <v>2809</v>
      </c>
      <c r="B2722" s="1" t="s">
        <v>35</v>
      </c>
      <c r="C2722" s="1" t="s">
        <v>36</v>
      </c>
      <c r="D2722" s="1" t="s">
        <v>37</v>
      </c>
      <c r="E2722" s="1" t="s">
        <v>44</v>
      </c>
      <c r="F2722" s="1" t="s">
        <v>127</v>
      </c>
      <c r="G2722" s="1" t="s">
        <v>85</v>
      </c>
      <c r="H2722" s="2">
        <v>45379</v>
      </c>
      <c r="I2722" s="1" t="s">
        <v>49</v>
      </c>
      <c r="J2722" s="1" t="s">
        <v>2561</v>
      </c>
      <c r="K2722" s="1">
        <v>4</v>
      </c>
      <c r="L2722" s="1"/>
      <c r="M2722" s="1"/>
      <c r="N2722" s="1">
        <v>891</v>
      </c>
      <c r="O2722" s="1">
        <v>90</v>
      </c>
      <c r="P2722" s="2">
        <v>45723</v>
      </c>
      <c r="Q2722" s="1"/>
    </row>
    <row r="2723" spans="1:17" x14ac:dyDescent="0.35">
      <c r="A2723" s="1" t="s">
        <v>2810</v>
      </c>
      <c r="B2723" s="1" t="s">
        <v>35</v>
      </c>
      <c r="C2723" s="1" t="s">
        <v>36</v>
      </c>
      <c r="D2723" s="1" t="s">
        <v>37</v>
      </c>
      <c r="E2723" s="1" t="s">
        <v>23</v>
      </c>
      <c r="F2723" s="1" t="s">
        <v>127</v>
      </c>
      <c r="G2723" s="1" t="s">
        <v>85</v>
      </c>
      <c r="H2723" s="2">
        <v>45426</v>
      </c>
      <c r="I2723" s="1" t="s">
        <v>49</v>
      </c>
      <c r="J2723" s="1" t="s">
        <v>2561</v>
      </c>
      <c r="K2723" s="1">
        <v>4</v>
      </c>
      <c r="L2723" s="1"/>
      <c r="M2723" s="1"/>
      <c r="N2723" s="1">
        <v>811</v>
      </c>
      <c r="O2723" s="1">
        <v>20</v>
      </c>
      <c r="P2723" s="2">
        <v>45757</v>
      </c>
      <c r="Q2723" s="1"/>
    </row>
    <row r="2724" spans="1:17" x14ac:dyDescent="0.35">
      <c r="A2724" s="1" t="s">
        <v>2811</v>
      </c>
      <c r="B2724" s="1" t="s">
        <v>41</v>
      </c>
      <c r="C2724" s="1" t="s">
        <v>42</v>
      </c>
      <c r="D2724" s="1" t="s">
        <v>43</v>
      </c>
      <c r="E2724" s="1" t="s">
        <v>54</v>
      </c>
      <c r="F2724" s="1" t="s">
        <v>127</v>
      </c>
      <c r="G2724" s="1" t="s">
        <v>48</v>
      </c>
      <c r="H2724" s="2">
        <v>45320</v>
      </c>
      <c r="I2724" s="1" t="s">
        <v>66</v>
      </c>
      <c r="J2724" s="1" t="s">
        <v>2561</v>
      </c>
      <c r="K2724" s="1">
        <v>4</v>
      </c>
      <c r="L2724" s="1"/>
      <c r="M2724" s="1"/>
      <c r="N2724" s="1">
        <v>993</v>
      </c>
      <c r="O2724" s="1">
        <v>20</v>
      </c>
      <c r="P2724" s="2">
        <v>45523</v>
      </c>
      <c r="Q2724" s="1"/>
    </row>
    <row r="2725" spans="1:17" x14ac:dyDescent="0.35">
      <c r="A2725" s="1" t="s">
        <v>2812</v>
      </c>
      <c r="B2725" s="1" t="s">
        <v>35</v>
      </c>
      <c r="C2725" s="1" t="s">
        <v>36</v>
      </c>
      <c r="D2725" s="1" t="s">
        <v>37</v>
      </c>
      <c r="E2725" s="1" t="s">
        <v>76</v>
      </c>
      <c r="F2725" s="1" t="s">
        <v>127</v>
      </c>
      <c r="G2725" s="1" t="s">
        <v>87</v>
      </c>
      <c r="H2725" s="2">
        <v>45412</v>
      </c>
      <c r="I2725" s="1" t="s">
        <v>49</v>
      </c>
      <c r="J2725" s="1" t="s">
        <v>2561</v>
      </c>
      <c r="K2725" s="1">
        <v>4</v>
      </c>
      <c r="L2725" s="1"/>
      <c r="M2725" s="1"/>
      <c r="N2725" s="1">
        <v>1083</v>
      </c>
      <c r="O2725" s="1">
        <v>50</v>
      </c>
      <c r="P2725" s="2">
        <v>45660</v>
      </c>
      <c r="Q2725" s="1"/>
    </row>
    <row r="2726" spans="1:17" x14ac:dyDescent="0.35">
      <c r="A2726" s="1" t="s">
        <v>2813</v>
      </c>
      <c r="B2726" s="1" t="s">
        <v>29</v>
      </c>
      <c r="C2726" s="1" t="s">
        <v>30</v>
      </c>
      <c r="D2726" s="1" t="s">
        <v>31</v>
      </c>
      <c r="E2726" s="1" t="s">
        <v>47</v>
      </c>
      <c r="F2726" s="1" t="s">
        <v>127</v>
      </c>
      <c r="G2726" s="1" t="s">
        <v>48</v>
      </c>
      <c r="H2726" s="2">
        <v>45410</v>
      </c>
      <c r="I2726" s="1" t="s">
        <v>66</v>
      </c>
      <c r="J2726" s="1" t="s">
        <v>2561</v>
      </c>
      <c r="K2726" s="1">
        <v>4</v>
      </c>
      <c r="L2726" s="1"/>
      <c r="M2726" s="1"/>
      <c r="N2726" s="1">
        <v>928</v>
      </c>
      <c r="O2726" s="1">
        <v>50</v>
      </c>
      <c r="P2726" s="2">
        <v>45707</v>
      </c>
      <c r="Q2726" s="1"/>
    </row>
    <row r="2727" spans="1:17" x14ac:dyDescent="0.35">
      <c r="A2727" s="1" t="s">
        <v>2814</v>
      </c>
      <c r="B2727" s="1" t="s">
        <v>35</v>
      </c>
      <c r="C2727" s="1" t="s">
        <v>36</v>
      </c>
      <c r="D2727" s="1" t="s">
        <v>37</v>
      </c>
      <c r="E2727" s="1" t="s">
        <v>47</v>
      </c>
      <c r="F2727" s="1" t="s">
        <v>127</v>
      </c>
      <c r="G2727" s="1" t="s">
        <v>59</v>
      </c>
      <c r="H2727" s="2">
        <v>45401</v>
      </c>
      <c r="I2727" s="1" t="s">
        <v>26</v>
      </c>
      <c r="J2727" s="1" t="s">
        <v>2561</v>
      </c>
      <c r="K2727" s="1">
        <v>4</v>
      </c>
      <c r="L2727" s="1"/>
      <c r="M2727" s="1"/>
      <c r="N2727" s="1">
        <v>307</v>
      </c>
      <c r="O2727" s="1">
        <v>30</v>
      </c>
      <c r="P2727" s="2">
        <v>45667</v>
      </c>
      <c r="Q2727" s="1"/>
    </row>
    <row r="2728" spans="1:17" x14ac:dyDescent="0.35">
      <c r="A2728" s="1" t="s">
        <v>2815</v>
      </c>
      <c r="B2728" s="1" t="s">
        <v>35</v>
      </c>
      <c r="C2728" s="1" t="s">
        <v>36</v>
      </c>
      <c r="D2728" s="1" t="s">
        <v>37</v>
      </c>
      <c r="E2728" s="1" t="s">
        <v>47</v>
      </c>
      <c r="F2728" s="1" t="s">
        <v>127</v>
      </c>
      <c r="G2728" s="1" t="s">
        <v>25</v>
      </c>
      <c r="H2728" s="2">
        <v>45384</v>
      </c>
      <c r="I2728" s="1" t="s">
        <v>26</v>
      </c>
      <c r="J2728" s="1" t="s">
        <v>2561</v>
      </c>
      <c r="K2728" s="1">
        <v>4</v>
      </c>
      <c r="L2728" s="1"/>
      <c r="M2728" s="1"/>
      <c r="N2728" s="1">
        <v>697</v>
      </c>
      <c r="O2728" s="1">
        <v>60</v>
      </c>
      <c r="P2728" s="2">
        <v>45599</v>
      </c>
      <c r="Q2728" s="1"/>
    </row>
    <row r="2729" spans="1:17" x14ac:dyDescent="0.35">
      <c r="A2729" s="1" t="s">
        <v>2816</v>
      </c>
      <c r="B2729" s="1" t="s">
        <v>56</v>
      </c>
      <c r="C2729" s="1" t="s">
        <v>57</v>
      </c>
      <c r="D2729" s="1" t="s">
        <v>58</v>
      </c>
      <c r="E2729" s="1" t="s">
        <v>54</v>
      </c>
      <c r="F2729" s="1" t="s">
        <v>127</v>
      </c>
      <c r="G2729" s="1" t="s">
        <v>48</v>
      </c>
      <c r="H2729" s="2">
        <v>45389</v>
      </c>
      <c r="I2729" s="1" t="s">
        <v>66</v>
      </c>
      <c r="J2729" s="1" t="s">
        <v>2561</v>
      </c>
      <c r="K2729" s="1">
        <v>4</v>
      </c>
      <c r="L2729" s="1"/>
      <c r="M2729" s="1"/>
      <c r="N2729" s="1">
        <v>451</v>
      </c>
      <c r="O2729" s="1">
        <v>30</v>
      </c>
      <c r="P2729" s="2">
        <v>45439</v>
      </c>
      <c r="Q2729" s="1"/>
    </row>
    <row r="2730" spans="1:17" x14ac:dyDescent="0.35">
      <c r="A2730" s="1" t="s">
        <v>2817</v>
      </c>
      <c r="B2730" s="1" t="s">
        <v>56</v>
      </c>
      <c r="C2730" s="1" t="s">
        <v>57</v>
      </c>
      <c r="D2730" s="1" t="s">
        <v>58</v>
      </c>
      <c r="E2730" s="1" t="s">
        <v>23</v>
      </c>
      <c r="F2730" s="1" t="s">
        <v>127</v>
      </c>
      <c r="G2730" s="1" t="s">
        <v>48</v>
      </c>
      <c r="H2730" s="2">
        <v>45316</v>
      </c>
      <c r="I2730" s="1" t="s">
        <v>49</v>
      </c>
      <c r="J2730" s="1" t="s">
        <v>2561</v>
      </c>
      <c r="K2730" s="1">
        <v>4</v>
      </c>
      <c r="L2730" s="1"/>
      <c r="M2730" s="1"/>
      <c r="N2730" s="1">
        <v>1160</v>
      </c>
      <c r="O2730" s="1">
        <v>20</v>
      </c>
      <c r="P2730" s="2">
        <v>45502</v>
      </c>
      <c r="Q2730" s="1"/>
    </row>
    <row r="2731" spans="1:17" x14ac:dyDescent="0.35">
      <c r="A2731" s="1" t="s">
        <v>2818</v>
      </c>
      <c r="B2731" s="1" t="s">
        <v>35</v>
      </c>
      <c r="C2731" s="1" t="s">
        <v>36</v>
      </c>
      <c r="D2731" s="1" t="s">
        <v>37</v>
      </c>
      <c r="E2731" s="1" t="s">
        <v>47</v>
      </c>
      <c r="F2731" s="1" t="s">
        <v>127</v>
      </c>
      <c r="G2731" s="1" t="s">
        <v>48</v>
      </c>
      <c r="H2731" s="2">
        <v>45424</v>
      </c>
      <c r="I2731" s="1" t="s">
        <v>26</v>
      </c>
      <c r="J2731" s="1" t="s">
        <v>2561</v>
      </c>
      <c r="K2731" s="1">
        <v>4</v>
      </c>
      <c r="L2731" s="1"/>
      <c r="M2731" s="1"/>
      <c r="N2731" s="1">
        <v>790</v>
      </c>
      <c r="O2731" s="1">
        <v>30</v>
      </c>
      <c r="P2731" s="2">
        <v>45735</v>
      </c>
      <c r="Q2731" s="1"/>
    </row>
    <row r="2732" spans="1:17" x14ac:dyDescent="0.35">
      <c r="A2732" s="1" t="s">
        <v>2819</v>
      </c>
      <c r="B2732" s="1" t="s">
        <v>61</v>
      </c>
      <c r="C2732" s="1" t="s">
        <v>62</v>
      </c>
      <c r="D2732" s="1" t="s">
        <v>63</v>
      </c>
      <c r="E2732" s="1" t="s">
        <v>23</v>
      </c>
      <c r="F2732" s="1" t="s">
        <v>127</v>
      </c>
      <c r="G2732" s="1" t="s">
        <v>33</v>
      </c>
      <c r="H2732" s="2">
        <v>45301</v>
      </c>
      <c r="I2732" s="1" t="s">
        <v>26</v>
      </c>
      <c r="J2732" s="1" t="s">
        <v>2561</v>
      </c>
      <c r="K2732" s="1">
        <v>4</v>
      </c>
      <c r="L2732" s="1"/>
      <c r="M2732" s="1"/>
      <c r="N2732" s="1">
        <v>1196</v>
      </c>
      <c r="O2732" s="1">
        <v>20</v>
      </c>
      <c r="P2732" s="2">
        <v>45477</v>
      </c>
      <c r="Q2732" s="1"/>
    </row>
    <row r="2733" spans="1:17" x14ac:dyDescent="0.35">
      <c r="A2733" s="1" t="s">
        <v>2820</v>
      </c>
      <c r="B2733" s="1" t="s">
        <v>35</v>
      </c>
      <c r="C2733" s="1" t="s">
        <v>36</v>
      </c>
      <c r="D2733" s="1" t="s">
        <v>37</v>
      </c>
      <c r="E2733" s="1" t="s">
        <v>44</v>
      </c>
      <c r="F2733" s="1" t="s">
        <v>127</v>
      </c>
      <c r="G2733" s="1" t="s">
        <v>33</v>
      </c>
      <c r="H2733" s="2">
        <v>45350</v>
      </c>
      <c r="I2733" s="1" t="s">
        <v>66</v>
      </c>
      <c r="J2733" s="1" t="s">
        <v>2561</v>
      </c>
      <c r="K2733" s="1">
        <v>4</v>
      </c>
      <c r="L2733" s="1"/>
      <c r="M2733" s="1"/>
      <c r="N2733" s="1">
        <v>915</v>
      </c>
      <c r="O2733" s="1">
        <v>30</v>
      </c>
      <c r="P2733" s="2">
        <v>45644</v>
      </c>
      <c r="Q2733" s="1"/>
    </row>
    <row r="2734" spans="1:17" x14ac:dyDescent="0.35">
      <c r="A2734" s="1" t="s">
        <v>2821</v>
      </c>
      <c r="B2734" s="1" t="s">
        <v>71</v>
      </c>
      <c r="C2734" s="1" t="s">
        <v>72</v>
      </c>
      <c r="D2734" s="1" t="s">
        <v>73</v>
      </c>
      <c r="E2734" s="1" t="s">
        <v>54</v>
      </c>
      <c r="F2734" s="1" t="s">
        <v>127</v>
      </c>
      <c r="G2734" s="1" t="s">
        <v>48</v>
      </c>
      <c r="H2734" s="2">
        <v>45378</v>
      </c>
      <c r="I2734" s="1" t="s">
        <v>66</v>
      </c>
      <c r="J2734" s="1" t="s">
        <v>2561</v>
      </c>
      <c r="K2734" s="1">
        <v>4</v>
      </c>
      <c r="L2734" s="1"/>
      <c r="M2734" s="1"/>
      <c r="N2734" s="1">
        <v>1075</v>
      </c>
      <c r="O2734" s="1">
        <v>30</v>
      </c>
      <c r="P2734" s="2">
        <v>45707</v>
      </c>
      <c r="Q2734" s="1"/>
    </row>
    <row r="2735" spans="1:17" x14ac:dyDescent="0.35">
      <c r="A2735" s="1" t="s">
        <v>2822</v>
      </c>
      <c r="B2735" s="1" t="s">
        <v>56</v>
      </c>
      <c r="C2735" s="1" t="s">
        <v>57</v>
      </c>
      <c r="D2735" s="1" t="s">
        <v>58</v>
      </c>
      <c r="E2735" s="1" t="s">
        <v>32</v>
      </c>
      <c r="F2735" s="1" t="s">
        <v>127</v>
      </c>
      <c r="G2735" s="1" t="s">
        <v>59</v>
      </c>
      <c r="H2735" s="2">
        <v>45400</v>
      </c>
      <c r="I2735" s="1" t="s">
        <v>26</v>
      </c>
      <c r="J2735" s="1" t="s">
        <v>2561</v>
      </c>
      <c r="K2735" s="1">
        <v>4</v>
      </c>
      <c r="L2735" s="1"/>
      <c r="M2735" s="1"/>
      <c r="N2735" s="1">
        <v>789</v>
      </c>
      <c r="O2735" s="1">
        <v>20</v>
      </c>
      <c r="P2735" s="2">
        <v>45603</v>
      </c>
      <c r="Q2735" s="1"/>
    </row>
    <row r="2736" spans="1:17" x14ac:dyDescent="0.35">
      <c r="A2736" s="1" t="s">
        <v>2823</v>
      </c>
      <c r="B2736" s="1" t="s">
        <v>51</v>
      </c>
      <c r="C2736" s="1" t="s">
        <v>52</v>
      </c>
      <c r="D2736" s="1" t="s">
        <v>53</v>
      </c>
      <c r="E2736" s="1" t="s">
        <v>76</v>
      </c>
      <c r="F2736" s="1" t="s">
        <v>127</v>
      </c>
      <c r="G2736" s="1" t="s">
        <v>59</v>
      </c>
      <c r="H2736" s="2">
        <v>45338</v>
      </c>
      <c r="I2736" s="1" t="s">
        <v>26</v>
      </c>
      <c r="J2736" s="1" t="s">
        <v>2561</v>
      </c>
      <c r="K2736" s="1">
        <v>4</v>
      </c>
      <c r="L2736" s="1"/>
      <c r="M2736" s="1"/>
      <c r="N2736" s="1">
        <v>492</v>
      </c>
      <c r="O2736" s="1">
        <v>30</v>
      </c>
      <c r="P2736" s="2">
        <v>45409</v>
      </c>
      <c r="Q2736" s="1"/>
    </row>
    <row r="2737" spans="1:17" x14ac:dyDescent="0.35">
      <c r="A2737" s="1" t="s">
        <v>2824</v>
      </c>
      <c r="B2737" s="1" t="s">
        <v>35</v>
      </c>
      <c r="C2737" s="1" t="s">
        <v>36</v>
      </c>
      <c r="D2737" s="1" t="s">
        <v>37</v>
      </c>
      <c r="E2737" s="1" t="s">
        <v>103</v>
      </c>
      <c r="F2737" s="1" t="s">
        <v>169</v>
      </c>
      <c r="G2737" s="1" t="s">
        <v>33</v>
      </c>
      <c r="H2737" s="2">
        <v>45345</v>
      </c>
      <c r="I2737" s="1" t="s">
        <v>66</v>
      </c>
      <c r="J2737" s="1" t="s">
        <v>2561</v>
      </c>
      <c r="K2737" s="1">
        <v>4</v>
      </c>
      <c r="L2737" s="1"/>
      <c r="M2737" s="1"/>
      <c r="N2737" s="1">
        <v>1940</v>
      </c>
      <c r="O2737" s="1">
        <v>40</v>
      </c>
      <c r="P2737" s="2">
        <v>45634</v>
      </c>
      <c r="Q2737" s="1"/>
    </row>
    <row r="2738" spans="1:17" x14ac:dyDescent="0.35">
      <c r="A2738" s="1" t="s">
        <v>2825</v>
      </c>
      <c r="B2738" s="1" t="s">
        <v>41</v>
      </c>
      <c r="C2738" s="1" t="s">
        <v>42</v>
      </c>
      <c r="D2738" s="1" t="s">
        <v>43</v>
      </c>
      <c r="E2738" s="1" t="s">
        <v>54</v>
      </c>
      <c r="F2738" s="1" t="s">
        <v>169</v>
      </c>
      <c r="G2738" s="1" t="s">
        <v>39</v>
      </c>
      <c r="H2738" s="2">
        <v>45325</v>
      </c>
      <c r="I2738" s="1" t="s">
        <v>49</v>
      </c>
      <c r="J2738" s="1" t="s">
        <v>2561</v>
      </c>
      <c r="K2738" s="1">
        <v>4</v>
      </c>
      <c r="L2738" s="1"/>
      <c r="M2738" s="1"/>
      <c r="N2738" s="1">
        <v>6881</v>
      </c>
      <c r="O2738" s="1">
        <v>20</v>
      </c>
      <c r="P2738" s="2">
        <v>45468</v>
      </c>
      <c r="Q2738" s="1"/>
    </row>
    <row r="2739" spans="1:17" x14ac:dyDescent="0.35">
      <c r="A2739" s="1" t="s">
        <v>2826</v>
      </c>
      <c r="B2739" s="1" t="s">
        <v>78</v>
      </c>
      <c r="C2739" s="1" t="s">
        <v>79</v>
      </c>
      <c r="D2739" s="1" t="s">
        <v>80</v>
      </c>
      <c r="E2739" s="1" t="s">
        <v>23</v>
      </c>
      <c r="F2739" s="1" t="s">
        <v>169</v>
      </c>
      <c r="G2739" s="1" t="s">
        <v>74</v>
      </c>
      <c r="H2739" s="2">
        <v>45388</v>
      </c>
      <c r="I2739" s="1" t="s">
        <v>26</v>
      </c>
      <c r="J2739" s="1" t="s">
        <v>2561</v>
      </c>
      <c r="K2739" s="1">
        <v>4</v>
      </c>
      <c r="L2739" s="1"/>
      <c r="M2739" s="1"/>
      <c r="N2739" s="1">
        <v>1944</v>
      </c>
      <c r="O2739" s="1">
        <v>30</v>
      </c>
      <c r="P2739" s="2">
        <v>45673</v>
      </c>
      <c r="Q2739" s="1"/>
    </row>
    <row r="2740" spans="1:17" x14ac:dyDescent="0.35">
      <c r="A2740" s="1" t="s">
        <v>2827</v>
      </c>
      <c r="B2740" s="1" t="s">
        <v>51</v>
      </c>
      <c r="C2740" s="1" t="s">
        <v>52</v>
      </c>
      <c r="D2740" s="1" t="s">
        <v>53</v>
      </c>
      <c r="E2740" s="1" t="s">
        <v>44</v>
      </c>
      <c r="F2740" s="1" t="s">
        <v>169</v>
      </c>
      <c r="G2740" s="1" t="s">
        <v>74</v>
      </c>
      <c r="H2740" s="2">
        <v>45380</v>
      </c>
      <c r="I2740" s="1" t="s">
        <v>66</v>
      </c>
      <c r="J2740" s="1" t="s">
        <v>2561</v>
      </c>
      <c r="K2740" s="1">
        <v>4</v>
      </c>
      <c r="L2740" s="1"/>
      <c r="M2740" s="1"/>
      <c r="N2740" s="1">
        <v>7599</v>
      </c>
      <c r="O2740" s="1">
        <v>60</v>
      </c>
      <c r="P2740" s="2">
        <v>45449</v>
      </c>
      <c r="Q2740" s="1"/>
    </row>
    <row r="2741" spans="1:17" x14ac:dyDescent="0.35">
      <c r="A2741" s="1" t="s">
        <v>2828</v>
      </c>
      <c r="B2741" s="1" t="s">
        <v>78</v>
      </c>
      <c r="C2741" s="1" t="s">
        <v>79</v>
      </c>
      <c r="D2741" s="1" t="s">
        <v>80</v>
      </c>
      <c r="E2741" s="1" t="s">
        <v>54</v>
      </c>
      <c r="F2741" s="1" t="s">
        <v>169</v>
      </c>
      <c r="G2741" s="1" t="s">
        <v>48</v>
      </c>
      <c r="H2741" s="2">
        <v>45307</v>
      </c>
      <c r="I2741" s="1" t="s">
        <v>49</v>
      </c>
      <c r="J2741" s="1" t="s">
        <v>2561</v>
      </c>
      <c r="K2741" s="1">
        <v>4</v>
      </c>
      <c r="L2741" s="1"/>
      <c r="M2741" s="1"/>
      <c r="N2741" s="1">
        <v>4083</v>
      </c>
      <c r="O2741" s="1">
        <v>10</v>
      </c>
      <c r="P2741" s="2">
        <v>45369</v>
      </c>
      <c r="Q2741" s="1"/>
    </row>
    <row r="2742" spans="1:17" x14ac:dyDescent="0.35">
      <c r="A2742" s="1" t="s">
        <v>2829</v>
      </c>
      <c r="B2742" s="1" t="s">
        <v>56</v>
      </c>
      <c r="C2742" s="1" t="s">
        <v>57</v>
      </c>
      <c r="D2742" s="1" t="s">
        <v>58</v>
      </c>
      <c r="E2742" s="1" t="s">
        <v>54</v>
      </c>
      <c r="F2742" s="1" t="s">
        <v>169</v>
      </c>
      <c r="G2742" s="1" t="s">
        <v>25</v>
      </c>
      <c r="H2742" s="2">
        <v>45377</v>
      </c>
      <c r="I2742" s="1" t="s">
        <v>49</v>
      </c>
      <c r="J2742" s="1" t="s">
        <v>2561</v>
      </c>
      <c r="K2742" s="1">
        <v>4</v>
      </c>
      <c r="L2742" s="1"/>
      <c r="M2742" s="1"/>
      <c r="N2742" s="1">
        <v>6631</v>
      </c>
      <c r="O2742" s="1">
        <v>40</v>
      </c>
      <c r="P2742" s="2">
        <v>45634</v>
      </c>
      <c r="Q2742" s="1"/>
    </row>
    <row r="2743" spans="1:17" x14ac:dyDescent="0.35">
      <c r="A2743" s="1" t="s">
        <v>2830</v>
      </c>
      <c r="B2743" s="1" t="s">
        <v>35</v>
      </c>
      <c r="C2743" s="1" t="s">
        <v>36</v>
      </c>
      <c r="D2743" s="1" t="s">
        <v>37</v>
      </c>
      <c r="E2743" s="1" t="s">
        <v>38</v>
      </c>
      <c r="F2743" s="1" t="s">
        <v>169</v>
      </c>
      <c r="G2743" s="1" t="s">
        <v>87</v>
      </c>
      <c r="H2743" s="2">
        <v>45400</v>
      </c>
      <c r="I2743" s="1" t="s">
        <v>26</v>
      </c>
      <c r="J2743" s="1" t="s">
        <v>2561</v>
      </c>
      <c r="K2743" s="1">
        <v>4</v>
      </c>
      <c r="L2743" s="1"/>
      <c r="M2743" s="1"/>
      <c r="N2743" s="1">
        <v>3675</v>
      </c>
      <c r="O2743" s="1">
        <v>60</v>
      </c>
      <c r="P2743" s="2">
        <v>45606</v>
      </c>
      <c r="Q2743" s="1"/>
    </row>
    <row r="2744" spans="1:17" x14ac:dyDescent="0.35">
      <c r="A2744" s="1" t="s">
        <v>2831</v>
      </c>
      <c r="B2744" s="1" t="s">
        <v>35</v>
      </c>
      <c r="C2744" s="1" t="s">
        <v>36</v>
      </c>
      <c r="D2744" s="1" t="s">
        <v>37</v>
      </c>
      <c r="E2744" s="1" t="s">
        <v>100</v>
      </c>
      <c r="F2744" s="1" t="s">
        <v>169</v>
      </c>
      <c r="G2744" s="1" t="s">
        <v>87</v>
      </c>
      <c r="H2744" s="2">
        <v>45369</v>
      </c>
      <c r="I2744" s="1" t="s">
        <v>49</v>
      </c>
      <c r="J2744" s="1" t="s">
        <v>2561</v>
      </c>
      <c r="K2744" s="1">
        <v>4</v>
      </c>
      <c r="L2744" s="1"/>
      <c r="M2744" s="1"/>
      <c r="N2744" s="1">
        <v>6491</v>
      </c>
      <c r="O2744" s="1">
        <v>20</v>
      </c>
      <c r="P2744" s="2">
        <v>45633</v>
      </c>
      <c r="Q2744" s="1"/>
    </row>
    <row r="2745" spans="1:17" x14ac:dyDescent="0.35">
      <c r="A2745" s="1" t="s">
        <v>2832</v>
      </c>
      <c r="B2745" s="1" t="s">
        <v>35</v>
      </c>
      <c r="C2745" s="1" t="s">
        <v>36</v>
      </c>
      <c r="D2745" s="1" t="s">
        <v>37</v>
      </c>
      <c r="E2745" s="1" t="s">
        <v>23</v>
      </c>
      <c r="F2745" s="1" t="s">
        <v>169</v>
      </c>
      <c r="G2745" s="1" t="s">
        <v>85</v>
      </c>
      <c r="H2745" s="2">
        <v>45412</v>
      </c>
      <c r="I2745" s="1" t="s">
        <v>66</v>
      </c>
      <c r="J2745" s="1" t="s">
        <v>2561</v>
      </c>
      <c r="K2745" s="1">
        <v>4</v>
      </c>
      <c r="L2745" s="1"/>
      <c r="M2745" s="1"/>
      <c r="N2745" s="1">
        <v>666</v>
      </c>
      <c r="O2745" s="1">
        <v>90</v>
      </c>
      <c r="P2745" s="2">
        <v>45703</v>
      </c>
      <c r="Q2745" s="1"/>
    </row>
    <row r="2746" spans="1:17" x14ac:dyDescent="0.35">
      <c r="A2746" s="1" t="s">
        <v>2833</v>
      </c>
      <c r="B2746" s="1" t="s">
        <v>56</v>
      </c>
      <c r="C2746" s="1" t="s">
        <v>57</v>
      </c>
      <c r="D2746" s="1" t="s">
        <v>58</v>
      </c>
      <c r="E2746" s="1" t="s">
        <v>54</v>
      </c>
      <c r="F2746" s="1" t="s">
        <v>169</v>
      </c>
      <c r="G2746" s="1" t="s">
        <v>48</v>
      </c>
      <c r="H2746" s="2">
        <v>45433</v>
      </c>
      <c r="I2746" s="1" t="s">
        <v>26</v>
      </c>
      <c r="J2746" s="1" t="s">
        <v>2561</v>
      </c>
      <c r="K2746" s="1">
        <v>4</v>
      </c>
      <c r="L2746" s="1"/>
      <c r="M2746" s="1"/>
      <c r="N2746" s="1">
        <v>6272</v>
      </c>
      <c r="O2746" s="1">
        <v>90</v>
      </c>
      <c r="P2746" s="2">
        <v>45555</v>
      </c>
      <c r="Q2746" s="1"/>
    </row>
    <row r="2747" spans="1:17" x14ac:dyDescent="0.35">
      <c r="A2747" s="1" t="s">
        <v>2834</v>
      </c>
      <c r="B2747" s="1" t="s">
        <v>56</v>
      </c>
      <c r="C2747" s="1" t="s">
        <v>57</v>
      </c>
      <c r="D2747" s="1" t="s">
        <v>58</v>
      </c>
      <c r="E2747" s="1" t="s">
        <v>32</v>
      </c>
      <c r="F2747" s="1" t="s">
        <v>169</v>
      </c>
      <c r="G2747" s="1" t="s">
        <v>39</v>
      </c>
      <c r="H2747" s="2">
        <v>45426</v>
      </c>
      <c r="I2747" s="1" t="s">
        <v>66</v>
      </c>
      <c r="J2747" s="1" t="s">
        <v>2561</v>
      </c>
      <c r="K2747" s="1">
        <v>4</v>
      </c>
      <c r="L2747" s="1"/>
      <c r="M2747" s="1"/>
      <c r="N2747" s="1">
        <v>6217</v>
      </c>
      <c r="O2747" s="1">
        <v>90</v>
      </c>
      <c r="P2747" s="2">
        <v>45491</v>
      </c>
      <c r="Q2747" s="1"/>
    </row>
    <row r="2748" spans="1:17" x14ac:dyDescent="0.35">
      <c r="A2748" s="1" t="s">
        <v>2835</v>
      </c>
      <c r="B2748" s="1" t="s">
        <v>61</v>
      </c>
      <c r="C2748" s="1" t="s">
        <v>62</v>
      </c>
      <c r="D2748" s="1" t="s">
        <v>63</v>
      </c>
      <c r="E2748" s="1" t="s">
        <v>54</v>
      </c>
      <c r="F2748" s="1" t="s">
        <v>169</v>
      </c>
      <c r="G2748" s="1" t="s">
        <v>48</v>
      </c>
      <c r="H2748" s="2">
        <v>45335</v>
      </c>
      <c r="I2748" s="1" t="s">
        <v>26</v>
      </c>
      <c r="J2748" s="1" t="s">
        <v>2561</v>
      </c>
      <c r="K2748" s="1">
        <v>4</v>
      </c>
      <c r="L2748" s="1"/>
      <c r="M2748" s="1"/>
      <c r="N2748" s="1">
        <v>3368</v>
      </c>
      <c r="O2748" s="1">
        <v>80</v>
      </c>
      <c r="P2748" s="2">
        <v>45484</v>
      </c>
      <c r="Q2748" s="1"/>
    </row>
    <row r="2749" spans="1:17" x14ac:dyDescent="0.35">
      <c r="A2749" s="1" t="s">
        <v>2836</v>
      </c>
      <c r="B2749" s="1" t="s">
        <v>35</v>
      </c>
      <c r="C2749" s="1" t="s">
        <v>36</v>
      </c>
      <c r="D2749" s="1" t="s">
        <v>37</v>
      </c>
      <c r="E2749" s="1" t="s">
        <v>100</v>
      </c>
      <c r="F2749" s="1" t="s">
        <v>169</v>
      </c>
      <c r="G2749" s="1" t="s">
        <v>39</v>
      </c>
      <c r="H2749" s="2">
        <v>45439</v>
      </c>
      <c r="I2749" s="1" t="s">
        <v>66</v>
      </c>
      <c r="J2749" s="1" t="s">
        <v>2561</v>
      </c>
      <c r="K2749" s="1">
        <v>4</v>
      </c>
      <c r="L2749" s="1"/>
      <c r="M2749" s="1"/>
      <c r="N2749" s="1">
        <v>6401</v>
      </c>
      <c r="O2749" s="1">
        <v>40</v>
      </c>
      <c r="P2749" s="2">
        <v>45593</v>
      </c>
      <c r="Q2749" s="1"/>
    </row>
    <row r="2750" spans="1:17" x14ac:dyDescent="0.35">
      <c r="A2750" s="1" t="s">
        <v>2837</v>
      </c>
      <c r="B2750" s="1" t="s">
        <v>61</v>
      </c>
      <c r="C2750" s="1" t="s">
        <v>62</v>
      </c>
      <c r="D2750" s="1" t="s">
        <v>63</v>
      </c>
      <c r="E2750" s="1" t="s">
        <v>47</v>
      </c>
      <c r="F2750" s="1" t="s">
        <v>169</v>
      </c>
      <c r="G2750" s="1" t="s">
        <v>74</v>
      </c>
      <c r="H2750" s="2">
        <v>45339</v>
      </c>
      <c r="I2750" s="1" t="s">
        <v>49</v>
      </c>
      <c r="J2750" s="1" t="s">
        <v>2561</v>
      </c>
      <c r="K2750" s="1">
        <v>4</v>
      </c>
      <c r="L2750" s="1"/>
      <c r="M2750" s="1"/>
      <c r="N2750" s="1">
        <v>6003</v>
      </c>
      <c r="O2750" s="1">
        <v>50</v>
      </c>
      <c r="P2750" s="2">
        <v>45499</v>
      </c>
      <c r="Q2750" s="1"/>
    </row>
    <row r="2751" spans="1:17" x14ac:dyDescent="0.35">
      <c r="A2751" s="1" t="s">
        <v>2838</v>
      </c>
      <c r="B2751" s="1" t="s">
        <v>71</v>
      </c>
      <c r="C2751" s="1" t="s">
        <v>72</v>
      </c>
      <c r="D2751" s="1" t="s">
        <v>73</v>
      </c>
      <c r="E2751" s="1" t="s">
        <v>47</v>
      </c>
      <c r="F2751" s="1" t="s">
        <v>169</v>
      </c>
      <c r="G2751" s="1" t="s">
        <v>48</v>
      </c>
      <c r="H2751" s="2">
        <v>45318</v>
      </c>
      <c r="I2751" s="1" t="s">
        <v>66</v>
      </c>
      <c r="J2751" s="1" t="s">
        <v>2561</v>
      </c>
      <c r="K2751" s="1">
        <v>4</v>
      </c>
      <c r="L2751" s="1"/>
      <c r="M2751" s="1"/>
      <c r="N2751" s="1">
        <v>4630</v>
      </c>
      <c r="O2751" s="1">
        <v>60</v>
      </c>
      <c r="P2751" s="2">
        <v>45402</v>
      </c>
      <c r="Q2751" s="1"/>
    </row>
    <row r="2752" spans="1:17" x14ac:dyDescent="0.35">
      <c r="A2752" s="1" t="s">
        <v>2839</v>
      </c>
      <c r="B2752" s="1" t="s">
        <v>51</v>
      </c>
      <c r="C2752" s="1" t="s">
        <v>52</v>
      </c>
      <c r="D2752" s="1" t="s">
        <v>53</v>
      </c>
      <c r="E2752" s="1" t="s">
        <v>120</v>
      </c>
      <c r="F2752" s="1" t="s">
        <v>169</v>
      </c>
      <c r="G2752" s="1" t="s">
        <v>87</v>
      </c>
      <c r="H2752" s="2">
        <v>45441</v>
      </c>
      <c r="I2752" s="1" t="s">
        <v>49</v>
      </c>
      <c r="J2752" s="1" t="s">
        <v>2561</v>
      </c>
      <c r="K2752" s="1">
        <v>4</v>
      </c>
      <c r="L2752" s="1"/>
      <c r="M2752" s="1"/>
      <c r="N2752" s="1">
        <v>1412</v>
      </c>
      <c r="O2752" s="1">
        <v>20</v>
      </c>
      <c r="P2752" s="2">
        <v>45789</v>
      </c>
      <c r="Q2752" s="1"/>
    </row>
    <row r="2753" spans="1:17" x14ac:dyDescent="0.35">
      <c r="A2753" s="1" t="s">
        <v>2840</v>
      </c>
      <c r="B2753" s="1" t="s">
        <v>41</v>
      </c>
      <c r="C2753" s="1" t="s">
        <v>42</v>
      </c>
      <c r="D2753" s="1" t="s">
        <v>43</v>
      </c>
      <c r="E2753" s="1" t="s">
        <v>54</v>
      </c>
      <c r="F2753" s="1" t="s">
        <v>169</v>
      </c>
      <c r="G2753" s="1" t="s">
        <v>25</v>
      </c>
      <c r="H2753" s="2">
        <v>45301</v>
      </c>
      <c r="I2753" s="1" t="s">
        <v>49</v>
      </c>
      <c r="J2753" s="1" t="s">
        <v>2561</v>
      </c>
      <c r="K2753" s="1">
        <v>4</v>
      </c>
      <c r="L2753" s="1"/>
      <c r="M2753" s="1"/>
      <c r="N2753" s="1">
        <v>7814</v>
      </c>
      <c r="O2753" s="1">
        <v>50</v>
      </c>
      <c r="P2753" s="2">
        <v>45552</v>
      </c>
      <c r="Q2753" s="1"/>
    </row>
    <row r="2754" spans="1:17" x14ac:dyDescent="0.35">
      <c r="A2754" s="1" t="s">
        <v>2841</v>
      </c>
      <c r="B2754" s="1" t="s">
        <v>20</v>
      </c>
      <c r="C2754" s="1" t="s">
        <v>21</v>
      </c>
      <c r="D2754" s="1" t="s">
        <v>22</v>
      </c>
      <c r="E2754" s="1" t="s">
        <v>47</v>
      </c>
      <c r="F2754" s="1" t="s">
        <v>169</v>
      </c>
      <c r="G2754" s="1" t="s">
        <v>59</v>
      </c>
      <c r="H2754" s="2">
        <v>45434</v>
      </c>
      <c r="I2754" s="1" t="s">
        <v>26</v>
      </c>
      <c r="J2754" s="1" t="s">
        <v>2561</v>
      </c>
      <c r="K2754" s="1">
        <v>4</v>
      </c>
      <c r="L2754" s="1"/>
      <c r="M2754" s="1"/>
      <c r="N2754" s="1">
        <v>7896</v>
      </c>
      <c r="O2754" s="1">
        <v>20</v>
      </c>
      <c r="P2754" s="2">
        <v>45649</v>
      </c>
      <c r="Q2754" s="1"/>
    </row>
    <row r="2755" spans="1:17" x14ac:dyDescent="0.35">
      <c r="A2755" s="1" t="s">
        <v>2842</v>
      </c>
      <c r="B2755" s="1" t="s">
        <v>56</v>
      </c>
      <c r="C2755" s="1" t="s">
        <v>57</v>
      </c>
      <c r="D2755" s="1" t="s">
        <v>58</v>
      </c>
      <c r="E2755" s="1" t="s">
        <v>44</v>
      </c>
      <c r="F2755" s="1" t="s">
        <v>169</v>
      </c>
      <c r="G2755" s="1" t="s">
        <v>48</v>
      </c>
      <c r="H2755" s="2">
        <v>45404</v>
      </c>
      <c r="I2755" s="1" t="s">
        <v>49</v>
      </c>
      <c r="J2755" s="1" t="s">
        <v>2561</v>
      </c>
      <c r="K2755" s="1">
        <v>4</v>
      </c>
      <c r="L2755" s="1"/>
      <c r="M2755" s="1"/>
      <c r="N2755" s="1">
        <v>2922</v>
      </c>
      <c r="O2755" s="1">
        <v>30</v>
      </c>
      <c r="P2755" s="2">
        <v>45443</v>
      </c>
      <c r="Q2755" s="1"/>
    </row>
    <row r="2756" spans="1:17" x14ac:dyDescent="0.35">
      <c r="A2756" s="1" t="s">
        <v>2843</v>
      </c>
      <c r="B2756" s="1" t="s">
        <v>61</v>
      </c>
      <c r="C2756" s="1" t="s">
        <v>62</v>
      </c>
      <c r="D2756" s="1" t="s">
        <v>63</v>
      </c>
      <c r="E2756" s="1" t="s">
        <v>32</v>
      </c>
      <c r="F2756" s="1" t="s">
        <v>169</v>
      </c>
      <c r="G2756" s="1" t="s">
        <v>87</v>
      </c>
      <c r="H2756" s="2">
        <v>45308</v>
      </c>
      <c r="I2756" s="1" t="s">
        <v>26</v>
      </c>
      <c r="J2756" s="1" t="s">
        <v>2561</v>
      </c>
      <c r="K2756" s="1">
        <v>4</v>
      </c>
      <c r="L2756" s="1"/>
      <c r="M2756" s="1"/>
      <c r="N2756" s="1">
        <v>5709</v>
      </c>
      <c r="O2756" s="1">
        <v>30</v>
      </c>
      <c r="P2756" s="2">
        <v>45351</v>
      </c>
      <c r="Q2756" s="1"/>
    </row>
    <row r="2757" spans="1:17" x14ac:dyDescent="0.35">
      <c r="A2757" s="1" t="s">
        <v>2844</v>
      </c>
      <c r="B2757" s="1" t="s">
        <v>35</v>
      </c>
      <c r="C2757" s="1" t="s">
        <v>36</v>
      </c>
      <c r="D2757" s="1" t="s">
        <v>37</v>
      </c>
      <c r="E2757" s="1" t="s">
        <v>47</v>
      </c>
      <c r="F2757" s="1" t="s">
        <v>169</v>
      </c>
      <c r="G2757" s="1" t="s">
        <v>39</v>
      </c>
      <c r="H2757" s="2">
        <v>45324</v>
      </c>
      <c r="I2757" s="1" t="s">
        <v>49</v>
      </c>
      <c r="J2757" s="1" t="s">
        <v>2561</v>
      </c>
      <c r="K2757" s="1">
        <v>4</v>
      </c>
      <c r="L2757" s="1"/>
      <c r="M2757" s="1"/>
      <c r="N2757" s="1">
        <v>1102</v>
      </c>
      <c r="O2757" s="1">
        <v>30</v>
      </c>
      <c r="P2757" s="2">
        <v>45591</v>
      </c>
      <c r="Q2757" s="1"/>
    </row>
    <row r="2758" spans="1:17" x14ac:dyDescent="0.35">
      <c r="A2758" s="1" t="s">
        <v>2845</v>
      </c>
      <c r="B2758" s="1" t="s">
        <v>41</v>
      </c>
      <c r="C2758" s="1" t="s">
        <v>42</v>
      </c>
      <c r="D2758" s="1" t="s">
        <v>43</v>
      </c>
      <c r="E2758" s="1" t="s">
        <v>23</v>
      </c>
      <c r="F2758" s="1" t="s">
        <v>169</v>
      </c>
      <c r="G2758" s="1" t="s">
        <v>85</v>
      </c>
      <c r="H2758" s="2">
        <v>45340</v>
      </c>
      <c r="I2758" s="1" t="s">
        <v>49</v>
      </c>
      <c r="J2758" s="1" t="s">
        <v>2561</v>
      </c>
      <c r="K2758" s="1">
        <v>4</v>
      </c>
      <c r="L2758" s="1"/>
      <c r="M2758" s="1"/>
      <c r="N2758" s="1">
        <v>3809</v>
      </c>
      <c r="O2758" s="1">
        <v>30</v>
      </c>
      <c r="P2758" s="2">
        <v>45578</v>
      </c>
      <c r="Q2758" s="1"/>
    </row>
    <row r="2759" spans="1:17" x14ac:dyDescent="0.35">
      <c r="A2759" s="1" t="s">
        <v>2846</v>
      </c>
      <c r="B2759" s="1" t="s">
        <v>35</v>
      </c>
      <c r="C2759" s="1" t="s">
        <v>36</v>
      </c>
      <c r="D2759" s="1" t="s">
        <v>37</v>
      </c>
      <c r="E2759" s="1" t="s">
        <v>120</v>
      </c>
      <c r="F2759" s="1" t="s">
        <v>169</v>
      </c>
      <c r="G2759" s="1" t="s">
        <v>25</v>
      </c>
      <c r="H2759" s="2">
        <v>45416</v>
      </c>
      <c r="I2759" s="1" t="s">
        <v>66</v>
      </c>
      <c r="J2759" s="1" t="s">
        <v>2561</v>
      </c>
      <c r="K2759" s="1">
        <v>4</v>
      </c>
      <c r="L2759" s="1"/>
      <c r="M2759" s="1"/>
      <c r="N2759" s="1">
        <v>3896</v>
      </c>
      <c r="O2759" s="1">
        <v>20</v>
      </c>
      <c r="P2759" s="2">
        <v>45549</v>
      </c>
      <c r="Q2759" s="1"/>
    </row>
    <row r="2760" spans="1:17" x14ac:dyDescent="0.35">
      <c r="A2760" s="1" t="s">
        <v>2847</v>
      </c>
      <c r="B2760" s="1" t="s">
        <v>41</v>
      </c>
      <c r="C2760" s="1" t="s">
        <v>42</v>
      </c>
      <c r="D2760" s="1" t="s">
        <v>43</v>
      </c>
      <c r="E2760" s="1" t="s">
        <v>54</v>
      </c>
      <c r="F2760" s="1" t="s">
        <v>169</v>
      </c>
      <c r="G2760" s="1" t="s">
        <v>59</v>
      </c>
      <c r="H2760" s="2">
        <v>45434</v>
      </c>
      <c r="I2760" s="1" t="s">
        <v>66</v>
      </c>
      <c r="J2760" s="1" t="s">
        <v>2561</v>
      </c>
      <c r="K2760" s="1">
        <v>4</v>
      </c>
      <c r="L2760" s="1"/>
      <c r="M2760" s="1"/>
      <c r="N2760" s="1">
        <v>6990</v>
      </c>
      <c r="O2760" s="1">
        <v>50</v>
      </c>
      <c r="P2760" s="2">
        <v>45728</v>
      </c>
      <c r="Q2760" s="1"/>
    </row>
    <row r="2761" spans="1:17" x14ac:dyDescent="0.35">
      <c r="A2761" s="1" t="s">
        <v>2848</v>
      </c>
      <c r="B2761" s="1" t="s">
        <v>20</v>
      </c>
      <c r="C2761" s="1" t="s">
        <v>21</v>
      </c>
      <c r="D2761" s="1" t="s">
        <v>22</v>
      </c>
      <c r="E2761" s="1" t="s">
        <v>23</v>
      </c>
      <c r="F2761" s="1" t="s">
        <v>169</v>
      </c>
      <c r="G2761" s="1" t="s">
        <v>39</v>
      </c>
      <c r="H2761" s="2">
        <v>45439</v>
      </c>
      <c r="I2761" s="1" t="s">
        <v>26</v>
      </c>
      <c r="J2761" s="1" t="s">
        <v>2561</v>
      </c>
      <c r="K2761" s="1">
        <v>4</v>
      </c>
      <c r="L2761" s="1"/>
      <c r="M2761" s="1"/>
      <c r="N2761" s="1">
        <v>6435</v>
      </c>
      <c r="O2761" s="1">
        <v>50</v>
      </c>
      <c r="P2761" s="2">
        <v>45759</v>
      </c>
      <c r="Q2761" s="1"/>
    </row>
    <row r="2762" spans="1:17" x14ac:dyDescent="0.35">
      <c r="A2762" s="1" t="s">
        <v>2849</v>
      </c>
      <c r="B2762" s="1" t="s">
        <v>56</v>
      </c>
      <c r="C2762" s="1" t="s">
        <v>57</v>
      </c>
      <c r="D2762" s="1" t="s">
        <v>58</v>
      </c>
      <c r="E2762" s="1" t="s">
        <v>47</v>
      </c>
      <c r="F2762" s="1" t="s">
        <v>169</v>
      </c>
      <c r="G2762" s="1" t="s">
        <v>48</v>
      </c>
      <c r="H2762" s="2">
        <v>45310</v>
      </c>
      <c r="I2762" s="1" t="s">
        <v>66</v>
      </c>
      <c r="J2762" s="1" t="s">
        <v>2561</v>
      </c>
      <c r="K2762" s="1">
        <v>4</v>
      </c>
      <c r="L2762" s="1"/>
      <c r="M2762" s="1"/>
      <c r="N2762" s="1">
        <v>3314</v>
      </c>
      <c r="O2762" s="1">
        <v>40</v>
      </c>
      <c r="P2762" s="2">
        <v>45666</v>
      </c>
      <c r="Q2762" s="1"/>
    </row>
    <row r="2763" spans="1:17" x14ac:dyDescent="0.35">
      <c r="A2763" s="1" t="s">
        <v>2850</v>
      </c>
      <c r="B2763" s="1" t="s">
        <v>78</v>
      </c>
      <c r="C2763" s="1" t="s">
        <v>79</v>
      </c>
      <c r="D2763" s="1" t="s">
        <v>80</v>
      </c>
      <c r="E2763" s="1" t="s">
        <v>32</v>
      </c>
      <c r="F2763" s="1" t="s">
        <v>169</v>
      </c>
      <c r="G2763" s="1" t="s">
        <v>59</v>
      </c>
      <c r="H2763" s="2">
        <v>45397</v>
      </c>
      <c r="I2763" s="1" t="s">
        <v>66</v>
      </c>
      <c r="J2763" s="1" t="s">
        <v>2561</v>
      </c>
      <c r="K2763" s="1">
        <v>4</v>
      </c>
      <c r="L2763" s="1"/>
      <c r="M2763" s="1"/>
      <c r="N2763" s="1">
        <v>5389</v>
      </c>
      <c r="O2763" s="1">
        <v>50</v>
      </c>
      <c r="P2763" s="2">
        <v>45488</v>
      </c>
      <c r="Q2763" s="1"/>
    </row>
    <row r="2764" spans="1:17" x14ac:dyDescent="0.35">
      <c r="A2764" s="1" t="s">
        <v>2851</v>
      </c>
      <c r="B2764" s="1" t="s">
        <v>78</v>
      </c>
      <c r="C2764" s="1" t="s">
        <v>79</v>
      </c>
      <c r="D2764" s="1" t="s">
        <v>80</v>
      </c>
      <c r="E2764" s="1" t="s">
        <v>54</v>
      </c>
      <c r="F2764" s="1" t="s">
        <v>169</v>
      </c>
      <c r="G2764" s="1" t="s">
        <v>48</v>
      </c>
      <c r="H2764" s="2">
        <v>45436</v>
      </c>
      <c r="I2764" s="1" t="s">
        <v>26</v>
      </c>
      <c r="J2764" s="1" t="s">
        <v>2561</v>
      </c>
      <c r="K2764" s="1">
        <v>4</v>
      </c>
      <c r="L2764" s="1"/>
      <c r="M2764" s="1"/>
      <c r="N2764" s="1">
        <v>6440</v>
      </c>
      <c r="O2764" s="1">
        <v>30</v>
      </c>
      <c r="P2764" s="2">
        <v>45761</v>
      </c>
      <c r="Q2764" s="1"/>
    </row>
    <row r="2765" spans="1:17" x14ac:dyDescent="0.35">
      <c r="A2765" s="1" t="s">
        <v>2852</v>
      </c>
      <c r="B2765" s="1" t="s">
        <v>35</v>
      </c>
      <c r="C2765" s="1" t="s">
        <v>36</v>
      </c>
      <c r="D2765" s="1" t="s">
        <v>37</v>
      </c>
      <c r="E2765" s="1" t="s">
        <v>32</v>
      </c>
      <c r="F2765" s="1" t="s">
        <v>169</v>
      </c>
      <c r="G2765" s="1" t="s">
        <v>25</v>
      </c>
      <c r="H2765" s="2">
        <v>45346</v>
      </c>
      <c r="I2765" s="1" t="s">
        <v>26</v>
      </c>
      <c r="J2765" s="1" t="s">
        <v>2561</v>
      </c>
      <c r="K2765" s="1">
        <v>4</v>
      </c>
      <c r="L2765" s="1"/>
      <c r="M2765" s="1"/>
      <c r="N2765" s="1">
        <v>6018</v>
      </c>
      <c r="O2765" s="1">
        <v>100</v>
      </c>
      <c r="P2765" s="2">
        <v>45417</v>
      </c>
      <c r="Q2765" s="1"/>
    </row>
    <row r="2766" spans="1:17" x14ac:dyDescent="0.35">
      <c r="A2766" s="1" t="s">
        <v>2853</v>
      </c>
      <c r="B2766" s="1" t="s">
        <v>35</v>
      </c>
      <c r="C2766" s="1" t="s">
        <v>36</v>
      </c>
      <c r="D2766" s="1" t="s">
        <v>37</v>
      </c>
      <c r="E2766" s="1" t="s">
        <v>64</v>
      </c>
      <c r="F2766" s="1" t="s">
        <v>169</v>
      </c>
      <c r="G2766" s="1" t="s">
        <v>39</v>
      </c>
      <c r="H2766" s="2">
        <v>45374</v>
      </c>
      <c r="I2766" s="1" t="s">
        <v>66</v>
      </c>
      <c r="J2766" s="1" t="s">
        <v>2561</v>
      </c>
      <c r="K2766" s="1">
        <v>4</v>
      </c>
      <c r="L2766" s="1"/>
      <c r="M2766" s="1"/>
      <c r="N2766" s="1">
        <v>7288</v>
      </c>
      <c r="O2766" s="1">
        <v>30</v>
      </c>
      <c r="P2766" s="2">
        <v>45588</v>
      </c>
      <c r="Q2766" s="1"/>
    </row>
    <row r="2767" spans="1:17" x14ac:dyDescent="0.35">
      <c r="A2767" s="1" t="s">
        <v>2854</v>
      </c>
      <c r="B2767" s="1" t="s">
        <v>56</v>
      </c>
      <c r="C2767" s="1" t="s">
        <v>57</v>
      </c>
      <c r="D2767" s="1" t="s">
        <v>58</v>
      </c>
      <c r="E2767" s="1" t="s">
        <v>47</v>
      </c>
      <c r="F2767" s="1" t="s">
        <v>169</v>
      </c>
      <c r="G2767" s="1" t="s">
        <v>85</v>
      </c>
      <c r="H2767" s="2">
        <v>45401</v>
      </c>
      <c r="I2767" s="1" t="s">
        <v>26</v>
      </c>
      <c r="J2767" s="1" t="s">
        <v>2561</v>
      </c>
      <c r="K2767" s="1">
        <v>4</v>
      </c>
      <c r="L2767" s="1"/>
      <c r="M2767" s="1"/>
      <c r="N2767" s="1">
        <v>1568</v>
      </c>
      <c r="O2767" s="1">
        <v>60</v>
      </c>
      <c r="P2767" s="2">
        <v>45621</v>
      </c>
      <c r="Q2767" s="1"/>
    </row>
    <row r="2768" spans="1:17" x14ac:dyDescent="0.35">
      <c r="A2768" s="1" t="s">
        <v>2855</v>
      </c>
      <c r="B2768" s="1" t="s">
        <v>41</v>
      </c>
      <c r="C2768" s="1" t="s">
        <v>42</v>
      </c>
      <c r="D2768" s="1" t="s">
        <v>43</v>
      </c>
      <c r="E2768" s="1" t="s">
        <v>47</v>
      </c>
      <c r="F2768" s="1" t="s">
        <v>169</v>
      </c>
      <c r="G2768" s="1" t="s">
        <v>39</v>
      </c>
      <c r="H2768" s="2">
        <v>45329</v>
      </c>
      <c r="I2768" s="1" t="s">
        <v>49</v>
      </c>
      <c r="J2768" s="1" t="s">
        <v>2561</v>
      </c>
      <c r="K2768" s="1">
        <v>4</v>
      </c>
      <c r="L2768" s="1"/>
      <c r="M2768" s="1"/>
      <c r="N2768" s="1">
        <v>2820</v>
      </c>
      <c r="O2768" s="1">
        <v>90</v>
      </c>
      <c r="P2768" s="2">
        <v>45617</v>
      </c>
      <c r="Q2768" s="1"/>
    </row>
    <row r="2769" spans="1:17" x14ac:dyDescent="0.35">
      <c r="A2769" s="1" t="s">
        <v>2856</v>
      </c>
      <c r="B2769" s="1" t="s">
        <v>61</v>
      </c>
      <c r="C2769" s="1" t="s">
        <v>62</v>
      </c>
      <c r="D2769" s="1" t="s">
        <v>63</v>
      </c>
      <c r="E2769" s="1" t="s">
        <v>54</v>
      </c>
      <c r="F2769" s="1" t="s">
        <v>169</v>
      </c>
      <c r="G2769" s="1" t="s">
        <v>59</v>
      </c>
      <c r="H2769" s="2">
        <v>45346</v>
      </c>
      <c r="I2769" s="1" t="s">
        <v>49</v>
      </c>
      <c r="J2769" s="1" t="s">
        <v>2561</v>
      </c>
      <c r="K2769" s="1">
        <v>4</v>
      </c>
      <c r="L2769" s="1"/>
      <c r="M2769" s="1"/>
      <c r="N2769" s="1">
        <v>556</v>
      </c>
      <c r="O2769" s="1">
        <v>50</v>
      </c>
      <c r="P2769" s="2">
        <v>45598</v>
      </c>
      <c r="Q2769" s="1"/>
    </row>
    <row r="2770" spans="1:17" x14ac:dyDescent="0.35">
      <c r="A2770" s="1" t="s">
        <v>2857</v>
      </c>
      <c r="B2770" s="1" t="s">
        <v>35</v>
      </c>
      <c r="C2770" s="1" t="s">
        <v>36</v>
      </c>
      <c r="D2770" s="1" t="s">
        <v>37</v>
      </c>
      <c r="E2770" s="1" t="s">
        <v>124</v>
      </c>
      <c r="F2770" s="1" t="s">
        <v>169</v>
      </c>
      <c r="G2770" s="1" t="s">
        <v>59</v>
      </c>
      <c r="H2770" s="2">
        <v>45402</v>
      </c>
      <c r="I2770" s="1" t="s">
        <v>49</v>
      </c>
      <c r="J2770" s="1" t="s">
        <v>2561</v>
      </c>
      <c r="K2770" s="1">
        <v>4</v>
      </c>
      <c r="L2770" s="1"/>
      <c r="M2770" s="1"/>
      <c r="N2770" s="1">
        <v>3396</v>
      </c>
      <c r="O2770" s="1">
        <v>40</v>
      </c>
      <c r="P2770" s="2">
        <v>45567</v>
      </c>
      <c r="Q2770" s="1"/>
    </row>
    <row r="2771" spans="1:17" x14ac:dyDescent="0.35">
      <c r="A2771" s="1" t="s">
        <v>2858</v>
      </c>
      <c r="B2771" s="1" t="s">
        <v>61</v>
      </c>
      <c r="C2771" s="1" t="s">
        <v>62</v>
      </c>
      <c r="D2771" s="1" t="s">
        <v>63</v>
      </c>
      <c r="E2771" s="1" t="s">
        <v>103</v>
      </c>
      <c r="F2771" s="1" t="s">
        <v>169</v>
      </c>
      <c r="G2771" s="1" t="s">
        <v>87</v>
      </c>
      <c r="H2771" s="2">
        <v>45298</v>
      </c>
      <c r="I2771" s="1" t="s">
        <v>26</v>
      </c>
      <c r="J2771" s="1" t="s">
        <v>2561</v>
      </c>
      <c r="K2771" s="1">
        <v>4</v>
      </c>
      <c r="L2771" s="1"/>
      <c r="M2771" s="1"/>
      <c r="N2771" s="1">
        <v>3793</v>
      </c>
      <c r="O2771" s="1">
        <v>100</v>
      </c>
      <c r="P2771" s="2">
        <v>45337</v>
      </c>
      <c r="Q2771" s="1"/>
    </row>
    <row r="2772" spans="1:17" x14ac:dyDescent="0.35">
      <c r="A2772" s="1" t="s">
        <v>2859</v>
      </c>
      <c r="B2772" s="1" t="s">
        <v>61</v>
      </c>
      <c r="C2772" s="1" t="s">
        <v>62</v>
      </c>
      <c r="D2772" s="1" t="s">
        <v>63</v>
      </c>
      <c r="E2772" s="1" t="s">
        <v>120</v>
      </c>
      <c r="F2772" s="1" t="s">
        <v>169</v>
      </c>
      <c r="G2772" s="1" t="s">
        <v>39</v>
      </c>
      <c r="H2772" s="2">
        <v>45316</v>
      </c>
      <c r="I2772" s="1" t="s">
        <v>49</v>
      </c>
      <c r="J2772" s="1" t="s">
        <v>2561</v>
      </c>
      <c r="K2772" s="1">
        <v>4</v>
      </c>
      <c r="L2772" s="1"/>
      <c r="M2772" s="1"/>
      <c r="N2772" s="1">
        <v>3275</v>
      </c>
      <c r="O2772" s="1">
        <v>20</v>
      </c>
      <c r="P2772" s="2">
        <v>45551</v>
      </c>
      <c r="Q2772" s="1"/>
    </row>
    <row r="2773" spans="1:17" x14ac:dyDescent="0.35">
      <c r="A2773" s="1" t="s">
        <v>2860</v>
      </c>
      <c r="B2773" s="1" t="s">
        <v>20</v>
      </c>
      <c r="C2773" s="1" t="s">
        <v>21</v>
      </c>
      <c r="D2773" s="1" t="s">
        <v>22</v>
      </c>
      <c r="E2773" s="1" t="s">
        <v>76</v>
      </c>
      <c r="F2773" s="1" t="s">
        <v>169</v>
      </c>
      <c r="G2773" s="1" t="s">
        <v>48</v>
      </c>
      <c r="H2773" s="2">
        <v>45434</v>
      </c>
      <c r="I2773" s="1" t="s">
        <v>66</v>
      </c>
      <c r="J2773" s="1" t="s">
        <v>2561</v>
      </c>
      <c r="K2773" s="1">
        <v>4</v>
      </c>
      <c r="L2773" s="1"/>
      <c r="M2773" s="1"/>
      <c r="N2773" s="1">
        <v>7618</v>
      </c>
      <c r="O2773" s="1">
        <v>30</v>
      </c>
      <c r="P2773" s="2">
        <v>45717</v>
      </c>
      <c r="Q2773" s="1"/>
    </row>
    <row r="2774" spans="1:17" x14ac:dyDescent="0.35">
      <c r="A2774" s="1" t="s">
        <v>2861</v>
      </c>
      <c r="B2774" s="1" t="s">
        <v>35</v>
      </c>
      <c r="C2774" s="1" t="s">
        <v>36</v>
      </c>
      <c r="D2774" s="1" t="s">
        <v>37</v>
      </c>
      <c r="E2774" s="1" t="s">
        <v>23</v>
      </c>
      <c r="F2774" s="1" t="s">
        <v>169</v>
      </c>
      <c r="G2774" s="1" t="s">
        <v>39</v>
      </c>
      <c r="H2774" s="2">
        <v>45428</v>
      </c>
      <c r="I2774" s="1" t="s">
        <v>49</v>
      </c>
      <c r="J2774" s="1" t="s">
        <v>2561</v>
      </c>
      <c r="K2774" s="1">
        <v>4</v>
      </c>
      <c r="L2774" s="1"/>
      <c r="M2774" s="1"/>
      <c r="N2774" s="1">
        <v>1240</v>
      </c>
      <c r="O2774" s="1">
        <v>70</v>
      </c>
      <c r="P2774" s="2">
        <v>45488</v>
      </c>
      <c r="Q2774" s="1"/>
    </row>
    <row r="2775" spans="1:17" x14ac:dyDescent="0.35">
      <c r="A2775" s="1" t="s">
        <v>2862</v>
      </c>
      <c r="B2775" s="1" t="s">
        <v>35</v>
      </c>
      <c r="C2775" s="1" t="s">
        <v>36</v>
      </c>
      <c r="D2775" s="1" t="s">
        <v>37</v>
      </c>
      <c r="E2775" s="1" t="s">
        <v>54</v>
      </c>
      <c r="F2775" s="1" t="s">
        <v>169</v>
      </c>
      <c r="G2775" s="1" t="s">
        <v>87</v>
      </c>
      <c r="H2775" s="2">
        <v>45365</v>
      </c>
      <c r="I2775" s="1" t="s">
        <v>49</v>
      </c>
      <c r="J2775" s="1" t="s">
        <v>2561</v>
      </c>
      <c r="K2775" s="1">
        <v>4</v>
      </c>
      <c r="L2775" s="1"/>
      <c r="M2775" s="1"/>
      <c r="N2775" s="1">
        <v>2040</v>
      </c>
      <c r="O2775" s="1">
        <v>40</v>
      </c>
      <c r="P2775" s="2">
        <v>45596</v>
      </c>
      <c r="Q2775" s="1"/>
    </row>
    <row r="2776" spans="1:17" x14ac:dyDescent="0.35">
      <c r="A2776" s="1" t="s">
        <v>2863</v>
      </c>
      <c r="B2776" s="1" t="s">
        <v>56</v>
      </c>
      <c r="C2776" s="1" t="s">
        <v>57</v>
      </c>
      <c r="D2776" s="1" t="s">
        <v>58</v>
      </c>
      <c r="E2776" s="1" t="s">
        <v>23</v>
      </c>
      <c r="F2776" s="1" t="s">
        <v>169</v>
      </c>
      <c r="G2776" s="1" t="s">
        <v>39</v>
      </c>
      <c r="H2776" s="2">
        <v>45353</v>
      </c>
      <c r="I2776" s="1" t="s">
        <v>49</v>
      </c>
      <c r="J2776" s="1" t="s">
        <v>2561</v>
      </c>
      <c r="K2776" s="1">
        <v>4</v>
      </c>
      <c r="L2776" s="1"/>
      <c r="M2776" s="1"/>
      <c r="N2776" s="1">
        <v>4371</v>
      </c>
      <c r="O2776" s="1">
        <v>10</v>
      </c>
      <c r="P2776" s="2">
        <v>45621</v>
      </c>
      <c r="Q2776" s="1"/>
    </row>
    <row r="2777" spans="1:17" x14ac:dyDescent="0.35">
      <c r="A2777" s="1" t="s">
        <v>2864</v>
      </c>
      <c r="B2777" s="1" t="s">
        <v>35</v>
      </c>
      <c r="C2777" s="1" t="s">
        <v>36</v>
      </c>
      <c r="D2777" s="1" t="s">
        <v>37</v>
      </c>
      <c r="E2777" s="1" t="s">
        <v>23</v>
      </c>
      <c r="F2777" s="1" t="s">
        <v>169</v>
      </c>
      <c r="G2777" s="1" t="s">
        <v>39</v>
      </c>
      <c r="H2777" s="2">
        <v>45432</v>
      </c>
      <c r="I2777" s="1" t="s">
        <v>66</v>
      </c>
      <c r="J2777" s="1" t="s">
        <v>2561</v>
      </c>
      <c r="K2777" s="1">
        <v>4</v>
      </c>
      <c r="L2777" s="1"/>
      <c r="M2777" s="1"/>
      <c r="N2777" s="1">
        <v>6865</v>
      </c>
      <c r="O2777" s="1">
        <v>80</v>
      </c>
      <c r="P2777" s="2">
        <v>45651</v>
      </c>
      <c r="Q2777" s="1"/>
    </row>
    <row r="2778" spans="1:17" x14ac:dyDescent="0.35">
      <c r="A2778" s="1" t="s">
        <v>2865</v>
      </c>
      <c r="B2778" s="1" t="s">
        <v>20</v>
      </c>
      <c r="C2778" s="1" t="s">
        <v>21</v>
      </c>
      <c r="D2778" s="1" t="s">
        <v>22</v>
      </c>
      <c r="E2778" s="1" t="s">
        <v>76</v>
      </c>
      <c r="F2778" s="1" t="s">
        <v>169</v>
      </c>
      <c r="G2778" s="1" t="s">
        <v>74</v>
      </c>
      <c r="H2778" s="2">
        <v>45426</v>
      </c>
      <c r="I2778" s="1" t="s">
        <v>26</v>
      </c>
      <c r="J2778" s="1" t="s">
        <v>2561</v>
      </c>
      <c r="K2778" s="1">
        <v>4</v>
      </c>
      <c r="L2778" s="1"/>
      <c r="M2778" s="1"/>
      <c r="N2778" s="1">
        <v>1037</v>
      </c>
      <c r="O2778" s="1">
        <v>40</v>
      </c>
      <c r="P2778" s="2">
        <v>45609</v>
      </c>
      <c r="Q2778" s="1"/>
    </row>
    <row r="2779" spans="1:17" x14ac:dyDescent="0.35">
      <c r="A2779" s="1" t="s">
        <v>2866</v>
      </c>
      <c r="B2779" s="1" t="s">
        <v>20</v>
      </c>
      <c r="C2779" s="1" t="s">
        <v>21</v>
      </c>
      <c r="D2779" s="1" t="s">
        <v>22</v>
      </c>
      <c r="E2779" s="1" t="s">
        <v>120</v>
      </c>
      <c r="F2779" s="1" t="s">
        <v>169</v>
      </c>
      <c r="G2779" s="1" t="s">
        <v>48</v>
      </c>
      <c r="H2779" s="2">
        <v>45426</v>
      </c>
      <c r="I2779" s="1" t="s">
        <v>49</v>
      </c>
      <c r="J2779" s="1" t="s">
        <v>2561</v>
      </c>
      <c r="K2779" s="1">
        <v>4</v>
      </c>
      <c r="L2779" s="1"/>
      <c r="M2779" s="1"/>
      <c r="N2779" s="1">
        <v>3278</v>
      </c>
      <c r="O2779" s="1">
        <v>90</v>
      </c>
      <c r="P2779" s="2">
        <v>45473</v>
      </c>
      <c r="Q2779" s="1"/>
    </row>
    <row r="2780" spans="1:17" x14ac:dyDescent="0.35">
      <c r="A2780" s="1" t="s">
        <v>2867</v>
      </c>
      <c r="B2780" s="1" t="s">
        <v>78</v>
      </c>
      <c r="C2780" s="1" t="s">
        <v>79</v>
      </c>
      <c r="D2780" s="1" t="s">
        <v>80</v>
      </c>
      <c r="E2780" s="1" t="s">
        <v>23</v>
      </c>
      <c r="F2780" s="1" t="s">
        <v>169</v>
      </c>
      <c r="G2780" s="1" t="s">
        <v>33</v>
      </c>
      <c r="H2780" s="2">
        <v>45320</v>
      </c>
      <c r="I2780" s="1" t="s">
        <v>66</v>
      </c>
      <c r="J2780" s="1" t="s">
        <v>2561</v>
      </c>
      <c r="K2780" s="1">
        <v>4</v>
      </c>
      <c r="L2780" s="1"/>
      <c r="M2780" s="1"/>
      <c r="N2780" s="1">
        <v>7181</v>
      </c>
      <c r="O2780" s="1">
        <v>40</v>
      </c>
      <c r="P2780" s="2">
        <v>45442</v>
      </c>
      <c r="Q2780" s="1"/>
    </row>
    <row r="2781" spans="1:17" x14ac:dyDescent="0.35">
      <c r="A2781" s="1" t="s">
        <v>2868</v>
      </c>
      <c r="B2781" s="1" t="s">
        <v>29</v>
      </c>
      <c r="C2781" s="1" t="s">
        <v>30</v>
      </c>
      <c r="D2781" s="1" t="s">
        <v>31</v>
      </c>
      <c r="E2781" s="1" t="s">
        <v>124</v>
      </c>
      <c r="F2781" s="1" t="s">
        <v>169</v>
      </c>
      <c r="G2781" s="1" t="s">
        <v>74</v>
      </c>
      <c r="H2781" s="2">
        <v>45414</v>
      </c>
      <c r="I2781" s="1" t="s">
        <v>26</v>
      </c>
      <c r="J2781" s="1" t="s">
        <v>2561</v>
      </c>
      <c r="K2781" s="1">
        <v>4</v>
      </c>
      <c r="L2781" s="1"/>
      <c r="M2781" s="1"/>
      <c r="N2781" s="1">
        <v>3474</v>
      </c>
      <c r="O2781" s="1">
        <v>70</v>
      </c>
      <c r="P2781" s="2">
        <v>45569</v>
      </c>
      <c r="Q2781" s="1"/>
    </row>
    <row r="2782" spans="1:17" x14ac:dyDescent="0.35">
      <c r="A2782" s="1" t="s">
        <v>2869</v>
      </c>
      <c r="B2782" s="1" t="s">
        <v>41</v>
      </c>
      <c r="C2782" s="1" t="s">
        <v>42</v>
      </c>
      <c r="D2782" s="1" t="s">
        <v>43</v>
      </c>
      <c r="E2782" s="1" t="s">
        <v>64</v>
      </c>
      <c r="F2782" s="1" t="s">
        <v>169</v>
      </c>
      <c r="G2782" s="1" t="s">
        <v>87</v>
      </c>
      <c r="H2782" s="2">
        <v>45318</v>
      </c>
      <c r="I2782" s="1" t="s">
        <v>66</v>
      </c>
      <c r="J2782" s="1" t="s">
        <v>2561</v>
      </c>
      <c r="K2782" s="1">
        <v>4</v>
      </c>
      <c r="L2782" s="1"/>
      <c r="M2782" s="1"/>
      <c r="N2782" s="1">
        <v>6180</v>
      </c>
      <c r="O2782" s="1">
        <v>40</v>
      </c>
      <c r="P2782" s="2">
        <v>45445</v>
      </c>
      <c r="Q2782" s="1"/>
    </row>
    <row r="2783" spans="1:17" x14ac:dyDescent="0.35">
      <c r="A2783" s="1" t="s">
        <v>2870</v>
      </c>
      <c r="B2783" s="1" t="s">
        <v>56</v>
      </c>
      <c r="C2783" s="1" t="s">
        <v>57</v>
      </c>
      <c r="D2783" s="1" t="s">
        <v>58</v>
      </c>
      <c r="E2783" s="1" t="s">
        <v>64</v>
      </c>
      <c r="F2783" s="1" t="s">
        <v>169</v>
      </c>
      <c r="G2783" s="1" t="s">
        <v>25</v>
      </c>
      <c r="H2783" s="2">
        <v>45427</v>
      </c>
      <c r="I2783" s="1" t="s">
        <v>66</v>
      </c>
      <c r="J2783" s="1" t="s">
        <v>2561</v>
      </c>
      <c r="K2783" s="1">
        <v>4</v>
      </c>
      <c r="L2783" s="1"/>
      <c r="M2783" s="1"/>
      <c r="N2783" s="1">
        <v>2254</v>
      </c>
      <c r="O2783" s="1">
        <v>50</v>
      </c>
      <c r="P2783" s="2">
        <v>45629</v>
      </c>
      <c r="Q2783" s="1"/>
    </row>
    <row r="2784" spans="1:17" x14ac:dyDescent="0.35">
      <c r="A2784" s="1" t="s">
        <v>2871</v>
      </c>
      <c r="B2784" s="1" t="s">
        <v>51</v>
      </c>
      <c r="C2784" s="1" t="s">
        <v>52</v>
      </c>
      <c r="D2784" s="1" t="s">
        <v>53</v>
      </c>
      <c r="E2784" s="1" t="s">
        <v>44</v>
      </c>
      <c r="F2784" s="1" t="s">
        <v>169</v>
      </c>
      <c r="G2784" s="1" t="s">
        <v>25</v>
      </c>
      <c r="H2784" s="2">
        <v>45306</v>
      </c>
      <c r="I2784" s="1" t="s">
        <v>26</v>
      </c>
      <c r="J2784" s="1" t="s">
        <v>2561</v>
      </c>
      <c r="K2784" s="1">
        <v>4</v>
      </c>
      <c r="L2784" s="1"/>
      <c r="M2784" s="1"/>
      <c r="N2784" s="1">
        <v>1610</v>
      </c>
      <c r="O2784" s="1">
        <v>60</v>
      </c>
      <c r="P2784" s="2">
        <v>45517</v>
      </c>
      <c r="Q2784" s="1"/>
    </row>
    <row r="2785" spans="1:17" x14ac:dyDescent="0.35">
      <c r="A2785" s="1" t="s">
        <v>2872</v>
      </c>
      <c r="B2785" s="1" t="s">
        <v>35</v>
      </c>
      <c r="C2785" s="1" t="s">
        <v>36</v>
      </c>
      <c r="D2785" s="1" t="s">
        <v>37</v>
      </c>
      <c r="E2785" s="1" t="s">
        <v>47</v>
      </c>
      <c r="F2785" s="1" t="s">
        <v>169</v>
      </c>
      <c r="G2785" s="1" t="s">
        <v>48</v>
      </c>
      <c r="H2785" s="2">
        <v>45320</v>
      </c>
      <c r="I2785" s="1" t="s">
        <v>66</v>
      </c>
      <c r="J2785" s="1" t="s">
        <v>2561</v>
      </c>
      <c r="K2785" s="1">
        <v>4</v>
      </c>
      <c r="L2785" s="1"/>
      <c r="M2785" s="1"/>
      <c r="N2785" s="1">
        <v>2244</v>
      </c>
      <c r="O2785" s="1">
        <v>20</v>
      </c>
      <c r="P2785" s="2">
        <v>45352</v>
      </c>
      <c r="Q2785" s="1"/>
    </row>
    <row r="2786" spans="1:17" x14ac:dyDescent="0.35">
      <c r="A2786" s="1" t="s">
        <v>2873</v>
      </c>
      <c r="B2786" s="1" t="s">
        <v>51</v>
      </c>
      <c r="C2786" s="1" t="s">
        <v>52</v>
      </c>
      <c r="D2786" s="1" t="s">
        <v>53</v>
      </c>
      <c r="E2786" s="1" t="s">
        <v>68</v>
      </c>
      <c r="F2786" s="1" t="s">
        <v>169</v>
      </c>
      <c r="G2786" s="1" t="s">
        <v>59</v>
      </c>
      <c r="H2786" s="2">
        <v>45417</v>
      </c>
      <c r="I2786" s="1" t="s">
        <v>26</v>
      </c>
      <c r="J2786" s="1" t="s">
        <v>2561</v>
      </c>
      <c r="K2786" s="1">
        <v>4</v>
      </c>
      <c r="L2786" s="1"/>
      <c r="M2786" s="1"/>
      <c r="N2786" s="1">
        <v>1607</v>
      </c>
      <c r="O2786" s="1">
        <v>50</v>
      </c>
      <c r="P2786" s="2">
        <v>45595</v>
      </c>
      <c r="Q2786" s="1"/>
    </row>
    <row r="2787" spans="1:17" x14ac:dyDescent="0.35">
      <c r="A2787" s="1" t="s">
        <v>2874</v>
      </c>
      <c r="B2787" s="1" t="s">
        <v>41</v>
      </c>
      <c r="C2787" s="1" t="s">
        <v>42</v>
      </c>
      <c r="D2787" s="1" t="s">
        <v>43</v>
      </c>
      <c r="E2787" s="1" t="s">
        <v>47</v>
      </c>
      <c r="F2787" s="1" t="s">
        <v>169</v>
      </c>
      <c r="G2787" s="1" t="s">
        <v>33</v>
      </c>
      <c r="H2787" s="2">
        <v>45408</v>
      </c>
      <c r="I2787" s="1" t="s">
        <v>49</v>
      </c>
      <c r="J2787" s="1" t="s">
        <v>2561</v>
      </c>
      <c r="K2787" s="1">
        <v>4</v>
      </c>
      <c r="L2787" s="1"/>
      <c r="M2787" s="1"/>
      <c r="N2787" s="1">
        <v>3843</v>
      </c>
      <c r="O2787" s="1">
        <v>30</v>
      </c>
      <c r="P2787" s="2">
        <v>45439</v>
      </c>
      <c r="Q2787" s="1"/>
    </row>
    <row r="2788" spans="1:17" x14ac:dyDescent="0.35">
      <c r="A2788" s="1" t="s">
        <v>2875</v>
      </c>
      <c r="B2788" s="1" t="s">
        <v>35</v>
      </c>
      <c r="C2788" s="1" t="s">
        <v>36</v>
      </c>
      <c r="D2788" s="1" t="s">
        <v>37</v>
      </c>
      <c r="E2788" s="1" t="s">
        <v>47</v>
      </c>
      <c r="F2788" s="1" t="s">
        <v>169</v>
      </c>
      <c r="G2788" s="1" t="s">
        <v>39</v>
      </c>
      <c r="H2788" s="2">
        <v>45346</v>
      </c>
      <c r="I2788" s="1" t="s">
        <v>26</v>
      </c>
      <c r="J2788" s="1" t="s">
        <v>2561</v>
      </c>
      <c r="K2788" s="1">
        <v>4</v>
      </c>
      <c r="L2788" s="1"/>
      <c r="M2788" s="1"/>
      <c r="N2788" s="1">
        <v>630</v>
      </c>
      <c r="O2788" s="1">
        <v>40</v>
      </c>
      <c r="P2788" s="2">
        <v>45688</v>
      </c>
      <c r="Q2788" s="1"/>
    </row>
    <row r="2789" spans="1:17" x14ac:dyDescent="0.35">
      <c r="A2789" s="1" t="s">
        <v>2876</v>
      </c>
      <c r="B2789" s="1" t="s">
        <v>41</v>
      </c>
      <c r="C2789" s="1" t="s">
        <v>42</v>
      </c>
      <c r="D2789" s="1" t="s">
        <v>43</v>
      </c>
      <c r="E2789" s="1" t="s">
        <v>47</v>
      </c>
      <c r="F2789" s="1" t="s">
        <v>169</v>
      </c>
      <c r="G2789" s="1" t="s">
        <v>59</v>
      </c>
      <c r="H2789" s="2">
        <v>45395</v>
      </c>
      <c r="I2789" s="1" t="s">
        <v>26</v>
      </c>
      <c r="J2789" s="1" t="s">
        <v>2561</v>
      </c>
      <c r="K2789" s="1">
        <v>4</v>
      </c>
      <c r="L2789" s="1"/>
      <c r="M2789" s="1"/>
      <c r="N2789" s="1">
        <v>3866</v>
      </c>
      <c r="O2789" s="1">
        <v>60</v>
      </c>
      <c r="P2789" s="2">
        <v>45418</v>
      </c>
      <c r="Q2789" s="1"/>
    </row>
    <row r="2790" spans="1:17" x14ac:dyDescent="0.35">
      <c r="A2790" s="1" t="s">
        <v>2877</v>
      </c>
      <c r="B2790" s="1" t="s">
        <v>35</v>
      </c>
      <c r="C2790" s="1" t="s">
        <v>36</v>
      </c>
      <c r="D2790" s="1" t="s">
        <v>37</v>
      </c>
      <c r="E2790" s="1" t="s">
        <v>47</v>
      </c>
      <c r="F2790" s="1" t="s">
        <v>169</v>
      </c>
      <c r="G2790" s="1" t="s">
        <v>39</v>
      </c>
      <c r="H2790" s="2">
        <v>45418</v>
      </c>
      <c r="I2790" s="1" t="s">
        <v>66</v>
      </c>
      <c r="J2790" s="1" t="s">
        <v>2561</v>
      </c>
      <c r="K2790" s="1">
        <v>4</v>
      </c>
      <c r="L2790" s="1"/>
      <c r="M2790" s="1"/>
      <c r="N2790" s="1">
        <v>4358</v>
      </c>
      <c r="O2790" s="1">
        <v>30</v>
      </c>
      <c r="P2790" s="2">
        <v>45450</v>
      </c>
      <c r="Q2790" s="1"/>
    </row>
    <row r="2791" spans="1:17" x14ac:dyDescent="0.35">
      <c r="A2791" s="1" t="s">
        <v>2878</v>
      </c>
      <c r="B2791" s="1" t="s">
        <v>20</v>
      </c>
      <c r="C2791" s="1" t="s">
        <v>21</v>
      </c>
      <c r="D2791" s="1" t="s">
        <v>22</v>
      </c>
      <c r="E2791" s="1" t="s">
        <v>44</v>
      </c>
      <c r="F2791" s="1" t="s">
        <v>169</v>
      </c>
      <c r="G2791" s="1" t="s">
        <v>39</v>
      </c>
      <c r="H2791" s="2">
        <v>45415</v>
      </c>
      <c r="I2791" s="1" t="s">
        <v>66</v>
      </c>
      <c r="J2791" s="1" t="s">
        <v>2561</v>
      </c>
      <c r="K2791" s="1">
        <v>4</v>
      </c>
      <c r="L2791" s="1"/>
      <c r="M2791" s="1"/>
      <c r="N2791" s="1">
        <v>1808</v>
      </c>
      <c r="O2791" s="1">
        <v>80</v>
      </c>
      <c r="P2791" s="2">
        <v>45664</v>
      </c>
      <c r="Q2791" s="1"/>
    </row>
    <row r="2792" spans="1:17" x14ac:dyDescent="0.35">
      <c r="A2792" s="1" t="s">
        <v>2879</v>
      </c>
      <c r="B2792" s="1" t="s">
        <v>61</v>
      </c>
      <c r="C2792" s="1" t="s">
        <v>62</v>
      </c>
      <c r="D2792" s="1" t="s">
        <v>63</v>
      </c>
      <c r="E2792" s="1" t="s">
        <v>84</v>
      </c>
      <c r="F2792" s="1" t="s">
        <v>169</v>
      </c>
      <c r="G2792" s="1" t="s">
        <v>87</v>
      </c>
      <c r="H2792" s="2">
        <v>45434</v>
      </c>
      <c r="I2792" s="1" t="s">
        <v>49</v>
      </c>
      <c r="J2792" s="1" t="s">
        <v>2561</v>
      </c>
      <c r="K2792" s="1">
        <v>4</v>
      </c>
      <c r="L2792" s="1"/>
      <c r="M2792" s="1"/>
      <c r="N2792" s="1">
        <v>6476</v>
      </c>
      <c r="O2792" s="1">
        <v>20</v>
      </c>
      <c r="P2792" s="2">
        <v>45511</v>
      </c>
      <c r="Q2792" s="1"/>
    </row>
    <row r="2793" spans="1:17" x14ac:dyDescent="0.35">
      <c r="A2793" s="1" t="s">
        <v>2880</v>
      </c>
      <c r="B2793" s="1" t="s">
        <v>61</v>
      </c>
      <c r="C2793" s="1" t="s">
        <v>62</v>
      </c>
      <c r="D2793" s="1" t="s">
        <v>63</v>
      </c>
      <c r="E2793" s="1" t="s">
        <v>54</v>
      </c>
      <c r="F2793" s="1" t="s">
        <v>169</v>
      </c>
      <c r="G2793" s="1" t="s">
        <v>85</v>
      </c>
      <c r="H2793" s="2">
        <v>45308</v>
      </c>
      <c r="I2793" s="1" t="s">
        <v>26</v>
      </c>
      <c r="J2793" s="1" t="s">
        <v>2561</v>
      </c>
      <c r="K2793" s="1">
        <v>4</v>
      </c>
      <c r="L2793" s="1"/>
      <c r="M2793" s="1"/>
      <c r="N2793" s="1">
        <v>4366</v>
      </c>
      <c r="O2793" s="1">
        <v>10</v>
      </c>
      <c r="P2793" s="2">
        <v>45451</v>
      </c>
      <c r="Q2793" s="1"/>
    </row>
    <row r="2794" spans="1:17" x14ac:dyDescent="0.35">
      <c r="A2794" s="1" t="s">
        <v>2881</v>
      </c>
      <c r="B2794" s="1" t="s">
        <v>78</v>
      </c>
      <c r="C2794" s="1" t="s">
        <v>79</v>
      </c>
      <c r="D2794" s="1" t="s">
        <v>80</v>
      </c>
      <c r="E2794" s="1" t="s">
        <v>76</v>
      </c>
      <c r="F2794" s="1" t="s">
        <v>169</v>
      </c>
      <c r="G2794" s="1" t="s">
        <v>48</v>
      </c>
      <c r="H2794" s="2">
        <v>45431</v>
      </c>
      <c r="I2794" s="1" t="s">
        <v>66</v>
      </c>
      <c r="J2794" s="1" t="s">
        <v>2561</v>
      </c>
      <c r="K2794" s="1">
        <v>4</v>
      </c>
      <c r="L2794" s="1"/>
      <c r="M2794" s="1"/>
      <c r="N2794" s="1">
        <v>4420</v>
      </c>
      <c r="O2794" s="1">
        <v>30</v>
      </c>
      <c r="P2794" s="2">
        <v>45481</v>
      </c>
      <c r="Q2794" s="1"/>
    </row>
    <row r="2795" spans="1:17" x14ac:dyDescent="0.35">
      <c r="A2795" s="1" t="s">
        <v>2882</v>
      </c>
      <c r="B2795" s="1" t="s">
        <v>41</v>
      </c>
      <c r="C2795" s="1" t="s">
        <v>42</v>
      </c>
      <c r="D2795" s="1" t="s">
        <v>43</v>
      </c>
      <c r="E2795" s="1" t="s">
        <v>84</v>
      </c>
      <c r="F2795" s="1" t="s">
        <v>169</v>
      </c>
      <c r="G2795" s="1" t="s">
        <v>39</v>
      </c>
      <c r="H2795" s="2">
        <v>45419</v>
      </c>
      <c r="I2795" s="1" t="s">
        <v>66</v>
      </c>
      <c r="J2795" s="1" t="s">
        <v>2561</v>
      </c>
      <c r="K2795" s="1">
        <v>4</v>
      </c>
      <c r="L2795" s="1"/>
      <c r="M2795" s="1"/>
      <c r="N2795" s="1">
        <v>1393</v>
      </c>
      <c r="O2795" s="1">
        <v>60</v>
      </c>
      <c r="P2795" s="2">
        <v>45646</v>
      </c>
      <c r="Q2795" s="1"/>
    </row>
    <row r="2796" spans="1:17" x14ac:dyDescent="0.35">
      <c r="A2796" s="1" t="s">
        <v>2883</v>
      </c>
      <c r="B2796" s="1" t="s">
        <v>35</v>
      </c>
      <c r="C2796" s="1" t="s">
        <v>36</v>
      </c>
      <c r="D2796" s="1" t="s">
        <v>37</v>
      </c>
      <c r="E2796" s="1" t="s">
        <v>64</v>
      </c>
      <c r="F2796" s="1" t="s">
        <v>169</v>
      </c>
      <c r="G2796" s="1" t="s">
        <v>39</v>
      </c>
      <c r="H2796" s="2">
        <v>45296</v>
      </c>
      <c r="I2796" s="1" t="s">
        <v>49</v>
      </c>
      <c r="J2796" s="1" t="s">
        <v>2561</v>
      </c>
      <c r="K2796" s="1">
        <v>4</v>
      </c>
      <c r="L2796" s="1"/>
      <c r="M2796" s="1"/>
      <c r="N2796" s="1">
        <v>3648</v>
      </c>
      <c r="O2796" s="1">
        <v>30</v>
      </c>
      <c r="P2796" s="2">
        <v>45325</v>
      </c>
      <c r="Q2796" s="1"/>
    </row>
    <row r="2797" spans="1:17" x14ac:dyDescent="0.35">
      <c r="A2797" s="1" t="s">
        <v>2884</v>
      </c>
      <c r="B2797" s="1" t="s">
        <v>41</v>
      </c>
      <c r="C2797" s="1" t="s">
        <v>42</v>
      </c>
      <c r="D2797" s="1" t="s">
        <v>43</v>
      </c>
      <c r="E2797" s="1" t="s">
        <v>23</v>
      </c>
      <c r="F2797" s="1" t="s">
        <v>169</v>
      </c>
      <c r="G2797" s="1" t="s">
        <v>48</v>
      </c>
      <c r="H2797" s="2">
        <v>45378</v>
      </c>
      <c r="I2797" s="1" t="s">
        <v>66</v>
      </c>
      <c r="J2797" s="1" t="s">
        <v>2561</v>
      </c>
      <c r="K2797" s="1">
        <v>4</v>
      </c>
      <c r="L2797" s="1"/>
      <c r="M2797" s="1"/>
      <c r="N2797" s="1">
        <v>4612</v>
      </c>
      <c r="O2797" s="1">
        <v>20</v>
      </c>
      <c r="P2797" s="2">
        <v>45540</v>
      </c>
      <c r="Q2797" s="1"/>
    </row>
    <row r="2798" spans="1:17" x14ac:dyDescent="0.35">
      <c r="A2798" s="1" t="s">
        <v>2885</v>
      </c>
      <c r="B2798" s="1" t="s">
        <v>41</v>
      </c>
      <c r="C2798" s="1" t="s">
        <v>42</v>
      </c>
      <c r="D2798" s="1" t="s">
        <v>43</v>
      </c>
      <c r="E2798" s="1" t="s">
        <v>44</v>
      </c>
      <c r="F2798" s="1" t="s">
        <v>169</v>
      </c>
      <c r="G2798" s="1" t="s">
        <v>39</v>
      </c>
      <c r="H2798" s="2">
        <v>45338</v>
      </c>
      <c r="I2798" s="1" t="s">
        <v>26</v>
      </c>
      <c r="J2798" s="1" t="s">
        <v>2561</v>
      </c>
      <c r="K2798" s="1">
        <v>4</v>
      </c>
      <c r="L2798" s="1"/>
      <c r="M2798" s="1"/>
      <c r="N2798" s="1">
        <v>5992</v>
      </c>
      <c r="O2798" s="1">
        <v>20</v>
      </c>
      <c r="P2798" s="2">
        <v>45382</v>
      </c>
      <c r="Q2798" s="1"/>
    </row>
    <row r="2799" spans="1:17" x14ac:dyDescent="0.35">
      <c r="A2799" s="1" t="s">
        <v>2886</v>
      </c>
      <c r="B2799" s="1" t="s">
        <v>51</v>
      </c>
      <c r="C2799" s="1" t="s">
        <v>52</v>
      </c>
      <c r="D2799" s="1" t="s">
        <v>53</v>
      </c>
      <c r="E2799" s="1" t="s">
        <v>47</v>
      </c>
      <c r="F2799" s="1" t="s">
        <v>169</v>
      </c>
      <c r="G2799" s="1" t="s">
        <v>74</v>
      </c>
      <c r="H2799" s="2">
        <v>45411</v>
      </c>
      <c r="I2799" s="1" t="s">
        <v>26</v>
      </c>
      <c r="J2799" s="1" t="s">
        <v>2561</v>
      </c>
      <c r="K2799" s="1">
        <v>4</v>
      </c>
      <c r="L2799" s="1"/>
      <c r="M2799" s="1"/>
      <c r="N2799" s="1">
        <v>7591</v>
      </c>
      <c r="O2799" s="1">
        <v>30</v>
      </c>
      <c r="P2799" s="2">
        <v>45708</v>
      </c>
      <c r="Q2799" s="1"/>
    </row>
    <row r="2800" spans="1:17" x14ac:dyDescent="0.35">
      <c r="A2800" s="1" t="s">
        <v>2887</v>
      </c>
      <c r="B2800" s="1" t="s">
        <v>35</v>
      </c>
      <c r="C2800" s="1" t="s">
        <v>36</v>
      </c>
      <c r="D2800" s="1" t="s">
        <v>37</v>
      </c>
      <c r="E2800" s="1" t="s">
        <v>54</v>
      </c>
      <c r="F2800" s="1" t="s">
        <v>169</v>
      </c>
      <c r="G2800" s="1" t="s">
        <v>59</v>
      </c>
      <c r="H2800" s="2">
        <v>45336</v>
      </c>
      <c r="I2800" s="1" t="s">
        <v>66</v>
      </c>
      <c r="J2800" s="1" t="s">
        <v>2561</v>
      </c>
      <c r="K2800" s="1">
        <v>4</v>
      </c>
      <c r="L2800" s="1"/>
      <c r="M2800" s="1"/>
      <c r="N2800" s="1">
        <v>1158</v>
      </c>
      <c r="O2800" s="1">
        <v>20</v>
      </c>
      <c r="P2800" s="2">
        <v>45647</v>
      </c>
      <c r="Q2800" s="1"/>
    </row>
    <row r="2801" spans="1:17" x14ac:dyDescent="0.35">
      <c r="A2801" s="1" t="s">
        <v>2888</v>
      </c>
      <c r="B2801" s="1" t="s">
        <v>78</v>
      </c>
      <c r="C2801" s="1" t="s">
        <v>79</v>
      </c>
      <c r="D2801" s="1" t="s">
        <v>80</v>
      </c>
      <c r="E2801" s="1" t="s">
        <v>64</v>
      </c>
      <c r="F2801" s="1" t="s">
        <v>169</v>
      </c>
      <c r="G2801" s="1" t="s">
        <v>59</v>
      </c>
      <c r="H2801" s="2">
        <v>45429</v>
      </c>
      <c r="I2801" s="1" t="s">
        <v>26</v>
      </c>
      <c r="J2801" s="1" t="s">
        <v>2561</v>
      </c>
      <c r="K2801" s="1">
        <v>4</v>
      </c>
      <c r="L2801" s="1"/>
      <c r="M2801" s="1"/>
      <c r="N2801" s="1">
        <v>5723</v>
      </c>
      <c r="O2801" s="1">
        <v>20</v>
      </c>
      <c r="P2801" s="2">
        <v>45598</v>
      </c>
      <c r="Q2801" s="1"/>
    </row>
    <row r="2802" spans="1:17" x14ac:dyDescent="0.35">
      <c r="A2802" s="1" t="s">
        <v>2889</v>
      </c>
      <c r="B2802" s="1" t="s">
        <v>51</v>
      </c>
      <c r="C2802" s="1" t="s">
        <v>52</v>
      </c>
      <c r="D2802" s="1" t="s">
        <v>53</v>
      </c>
      <c r="E2802" s="1" t="s">
        <v>54</v>
      </c>
      <c r="F2802" s="1" t="s">
        <v>169</v>
      </c>
      <c r="G2802" s="1" t="s">
        <v>74</v>
      </c>
      <c r="H2802" s="2">
        <v>45406</v>
      </c>
      <c r="I2802" s="1" t="s">
        <v>49</v>
      </c>
      <c r="J2802" s="1" t="s">
        <v>2561</v>
      </c>
      <c r="K2802" s="1">
        <v>4</v>
      </c>
      <c r="L2802" s="1"/>
      <c r="M2802" s="1"/>
      <c r="N2802" s="1">
        <v>4941</v>
      </c>
      <c r="O2802" s="1">
        <v>30</v>
      </c>
      <c r="P2802" s="2">
        <v>45586</v>
      </c>
      <c r="Q2802" s="1"/>
    </row>
    <row r="2803" spans="1:17" x14ac:dyDescent="0.35">
      <c r="A2803" s="1" t="s">
        <v>2890</v>
      </c>
      <c r="B2803" s="1" t="s">
        <v>29</v>
      </c>
      <c r="C2803" s="1" t="s">
        <v>30</v>
      </c>
      <c r="D2803" s="1" t="s">
        <v>31</v>
      </c>
      <c r="E2803" s="1" t="s">
        <v>47</v>
      </c>
      <c r="F2803" s="1" t="s">
        <v>169</v>
      </c>
      <c r="G2803" s="1" t="s">
        <v>33</v>
      </c>
      <c r="H2803" s="2">
        <v>45377</v>
      </c>
      <c r="I2803" s="1" t="s">
        <v>26</v>
      </c>
      <c r="J2803" s="1" t="s">
        <v>2561</v>
      </c>
      <c r="K2803" s="1">
        <v>4</v>
      </c>
      <c r="L2803" s="1"/>
      <c r="M2803" s="1"/>
      <c r="N2803" s="1">
        <v>3814</v>
      </c>
      <c r="O2803" s="1">
        <v>60</v>
      </c>
      <c r="P2803" s="2">
        <v>45428</v>
      </c>
      <c r="Q2803" s="1"/>
    </row>
    <row r="2804" spans="1:17" x14ac:dyDescent="0.35">
      <c r="A2804" s="1" t="s">
        <v>2891</v>
      </c>
      <c r="B2804" s="1" t="s">
        <v>20</v>
      </c>
      <c r="C2804" s="1" t="s">
        <v>21</v>
      </c>
      <c r="D2804" s="1" t="s">
        <v>22</v>
      </c>
      <c r="E2804" s="1" t="s">
        <v>47</v>
      </c>
      <c r="F2804" s="1" t="s">
        <v>169</v>
      </c>
      <c r="G2804" s="1" t="s">
        <v>59</v>
      </c>
      <c r="H2804" s="2">
        <v>45352</v>
      </c>
      <c r="I2804" s="1" t="s">
        <v>66</v>
      </c>
      <c r="J2804" s="1" t="s">
        <v>2561</v>
      </c>
      <c r="K2804" s="1">
        <v>4</v>
      </c>
      <c r="L2804" s="1"/>
      <c r="M2804" s="1"/>
      <c r="N2804" s="1">
        <v>6893</v>
      </c>
      <c r="O2804" s="1">
        <v>50</v>
      </c>
      <c r="P2804" s="2">
        <v>45556</v>
      </c>
      <c r="Q2804" s="1"/>
    </row>
    <row r="2805" spans="1:17" x14ac:dyDescent="0.35">
      <c r="A2805" s="1" t="s">
        <v>2892</v>
      </c>
      <c r="B2805" s="1" t="s">
        <v>56</v>
      </c>
      <c r="C2805" s="1" t="s">
        <v>57</v>
      </c>
      <c r="D2805" s="1" t="s">
        <v>58</v>
      </c>
      <c r="E2805" s="1" t="s">
        <v>103</v>
      </c>
      <c r="F2805" s="1" t="s">
        <v>169</v>
      </c>
      <c r="G2805" s="1" t="s">
        <v>39</v>
      </c>
      <c r="H2805" s="2">
        <v>45305</v>
      </c>
      <c r="I2805" s="1" t="s">
        <v>66</v>
      </c>
      <c r="J2805" s="1" t="s">
        <v>2561</v>
      </c>
      <c r="K2805" s="1">
        <v>4</v>
      </c>
      <c r="L2805" s="1"/>
      <c r="M2805" s="1"/>
      <c r="N2805" s="1">
        <v>3543</v>
      </c>
      <c r="O2805" s="1">
        <v>40</v>
      </c>
      <c r="P2805" s="2">
        <v>45504</v>
      </c>
      <c r="Q2805" s="1"/>
    </row>
    <row r="2806" spans="1:17" x14ac:dyDescent="0.35">
      <c r="A2806" s="1" t="s">
        <v>2893</v>
      </c>
      <c r="B2806" s="1" t="s">
        <v>35</v>
      </c>
      <c r="C2806" s="1" t="s">
        <v>36</v>
      </c>
      <c r="D2806" s="1" t="s">
        <v>37</v>
      </c>
      <c r="E2806" s="1" t="s">
        <v>54</v>
      </c>
      <c r="F2806" s="1" t="s">
        <v>169</v>
      </c>
      <c r="G2806" s="1" t="s">
        <v>48</v>
      </c>
      <c r="H2806" s="2">
        <v>45442</v>
      </c>
      <c r="I2806" s="1" t="s">
        <v>66</v>
      </c>
      <c r="J2806" s="1" t="s">
        <v>2561</v>
      </c>
      <c r="K2806" s="1">
        <v>4</v>
      </c>
      <c r="L2806" s="1"/>
      <c r="M2806" s="1"/>
      <c r="N2806" s="1">
        <v>3909</v>
      </c>
      <c r="O2806" s="1">
        <v>40</v>
      </c>
      <c r="P2806" s="2">
        <v>45490</v>
      </c>
      <c r="Q2806" s="1"/>
    </row>
    <row r="2807" spans="1:17" x14ac:dyDescent="0.35">
      <c r="A2807" s="1" t="s">
        <v>2894</v>
      </c>
      <c r="B2807" s="1" t="s">
        <v>71</v>
      </c>
      <c r="C2807" s="1" t="s">
        <v>72</v>
      </c>
      <c r="D2807" s="1" t="s">
        <v>73</v>
      </c>
      <c r="E2807" s="1" t="s">
        <v>44</v>
      </c>
      <c r="F2807" s="1" t="s">
        <v>169</v>
      </c>
      <c r="G2807" s="1" t="s">
        <v>39</v>
      </c>
      <c r="H2807" s="2">
        <v>45294</v>
      </c>
      <c r="I2807" s="1" t="s">
        <v>66</v>
      </c>
      <c r="J2807" s="1" t="s">
        <v>2561</v>
      </c>
      <c r="K2807" s="1">
        <v>4</v>
      </c>
      <c r="L2807" s="1"/>
      <c r="M2807" s="1"/>
      <c r="N2807" s="1">
        <v>981</v>
      </c>
      <c r="O2807" s="1">
        <v>90</v>
      </c>
      <c r="P2807" s="2">
        <v>45540</v>
      </c>
      <c r="Q2807" s="1"/>
    </row>
    <row r="2808" spans="1:17" x14ac:dyDescent="0.35">
      <c r="A2808" s="1" t="s">
        <v>2895</v>
      </c>
      <c r="B2808" s="1" t="s">
        <v>56</v>
      </c>
      <c r="C2808" s="1" t="s">
        <v>57</v>
      </c>
      <c r="D2808" s="1" t="s">
        <v>58</v>
      </c>
      <c r="E2808" s="1" t="s">
        <v>23</v>
      </c>
      <c r="F2808" s="1" t="s">
        <v>169</v>
      </c>
      <c r="G2808" s="1" t="s">
        <v>48</v>
      </c>
      <c r="H2808" s="2">
        <v>45378</v>
      </c>
      <c r="I2808" s="1" t="s">
        <v>66</v>
      </c>
      <c r="J2808" s="1" t="s">
        <v>2561</v>
      </c>
      <c r="K2808" s="1">
        <v>4</v>
      </c>
      <c r="L2808" s="1"/>
      <c r="M2808" s="1"/>
      <c r="N2808" s="1">
        <v>784</v>
      </c>
      <c r="O2808" s="1">
        <v>20</v>
      </c>
      <c r="P2808" s="2">
        <v>45456</v>
      </c>
      <c r="Q2808" s="1"/>
    </row>
    <row r="2809" spans="1:17" x14ac:dyDescent="0.35">
      <c r="A2809" s="1" t="s">
        <v>2896</v>
      </c>
      <c r="B2809" s="1" t="s">
        <v>56</v>
      </c>
      <c r="C2809" s="1" t="s">
        <v>57</v>
      </c>
      <c r="D2809" s="1" t="s">
        <v>58</v>
      </c>
      <c r="E2809" s="1" t="s">
        <v>103</v>
      </c>
      <c r="F2809" s="1" t="s">
        <v>169</v>
      </c>
      <c r="G2809" s="1" t="s">
        <v>85</v>
      </c>
      <c r="H2809" s="2">
        <v>45322</v>
      </c>
      <c r="I2809" s="1" t="s">
        <v>66</v>
      </c>
      <c r="J2809" s="1" t="s">
        <v>2561</v>
      </c>
      <c r="K2809" s="1">
        <v>4</v>
      </c>
      <c r="L2809" s="1"/>
      <c r="M2809" s="1"/>
      <c r="N2809" s="1">
        <v>3108</v>
      </c>
      <c r="O2809" s="1">
        <v>30</v>
      </c>
      <c r="P2809" s="2">
        <v>45374</v>
      </c>
      <c r="Q2809" s="1"/>
    </row>
    <row r="2810" spans="1:17" x14ac:dyDescent="0.35">
      <c r="A2810" s="1" t="s">
        <v>2897</v>
      </c>
      <c r="B2810" s="1" t="s">
        <v>41</v>
      </c>
      <c r="C2810" s="1" t="s">
        <v>42</v>
      </c>
      <c r="D2810" s="1" t="s">
        <v>43</v>
      </c>
      <c r="E2810" s="1" t="s">
        <v>68</v>
      </c>
      <c r="F2810" s="1" t="s">
        <v>169</v>
      </c>
      <c r="G2810" s="1" t="s">
        <v>39</v>
      </c>
      <c r="H2810" s="2">
        <v>45314</v>
      </c>
      <c r="I2810" s="1" t="s">
        <v>66</v>
      </c>
      <c r="J2810" s="1" t="s">
        <v>2561</v>
      </c>
      <c r="K2810" s="1">
        <v>4</v>
      </c>
      <c r="L2810" s="1"/>
      <c r="M2810" s="1"/>
      <c r="N2810" s="1">
        <v>5558</v>
      </c>
      <c r="O2810" s="1">
        <v>20</v>
      </c>
      <c r="P2810" s="2">
        <v>45555</v>
      </c>
      <c r="Q2810" s="1"/>
    </row>
    <row r="2811" spans="1:17" x14ac:dyDescent="0.35">
      <c r="A2811" s="1" t="s">
        <v>2898</v>
      </c>
      <c r="B2811" s="1" t="s">
        <v>51</v>
      </c>
      <c r="C2811" s="1" t="s">
        <v>52</v>
      </c>
      <c r="D2811" s="1" t="s">
        <v>53</v>
      </c>
      <c r="E2811" s="1" t="s">
        <v>120</v>
      </c>
      <c r="F2811" s="1" t="s">
        <v>169</v>
      </c>
      <c r="G2811" s="1" t="s">
        <v>48</v>
      </c>
      <c r="H2811" s="2">
        <v>45306</v>
      </c>
      <c r="I2811" s="1" t="s">
        <v>26</v>
      </c>
      <c r="J2811" s="1" t="s">
        <v>2561</v>
      </c>
      <c r="K2811" s="1">
        <v>4</v>
      </c>
      <c r="L2811" s="1"/>
      <c r="M2811" s="1"/>
      <c r="N2811" s="1">
        <v>1260</v>
      </c>
      <c r="O2811" s="1">
        <v>50</v>
      </c>
      <c r="P2811" s="2">
        <v>45390</v>
      </c>
      <c r="Q2811" s="1"/>
    </row>
    <row r="2812" spans="1:17" x14ac:dyDescent="0.35">
      <c r="A2812" s="1" t="s">
        <v>2899</v>
      </c>
      <c r="B2812" s="1" t="s">
        <v>56</v>
      </c>
      <c r="C2812" s="1" t="s">
        <v>57</v>
      </c>
      <c r="D2812" s="1" t="s">
        <v>58</v>
      </c>
      <c r="E2812" s="1" t="s">
        <v>23</v>
      </c>
      <c r="F2812" s="1" t="s">
        <v>169</v>
      </c>
      <c r="G2812" s="1" t="s">
        <v>59</v>
      </c>
      <c r="H2812" s="2">
        <v>45415</v>
      </c>
      <c r="I2812" s="1" t="s">
        <v>49</v>
      </c>
      <c r="J2812" s="1" t="s">
        <v>2561</v>
      </c>
      <c r="K2812" s="1">
        <v>4</v>
      </c>
      <c r="L2812" s="1"/>
      <c r="M2812" s="1"/>
      <c r="N2812" s="1">
        <v>5207</v>
      </c>
      <c r="O2812" s="1">
        <v>70</v>
      </c>
      <c r="P2812" s="2">
        <v>45727</v>
      </c>
      <c r="Q2812" s="1"/>
    </row>
    <row r="2813" spans="1:17" x14ac:dyDescent="0.35">
      <c r="A2813" s="1" t="s">
        <v>2900</v>
      </c>
      <c r="B2813" s="1" t="s">
        <v>56</v>
      </c>
      <c r="C2813" s="1" t="s">
        <v>57</v>
      </c>
      <c r="D2813" s="1" t="s">
        <v>58</v>
      </c>
      <c r="E2813" s="1" t="s">
        <v>32</v>
      </c>
      <c r="F2813" s="1" t="s">
        <v>169</v>
      </c>
      <c r="G2813" s="1" t="s">
        <v>48</v>
      </c>
      <c r="H2813" s="2">
        <v>45386</v>
      </c>
      <c r="I2813" s="1" t="s">
        <v>49</v>
      </c>
      <c r="J2813" s="1" t="s">
        <v>2561</v>
      </c>
      <c r="K2813" s="1">
        <v>4</v>
      </c>
      <c r="L2813" s="1"/>
      <c r="M2813" s="1"/>
      <c r="N2813" s="1">
        <v>1503</v>
      </c>
      <c r="O2813" s="1">
        <v>80</v>
      </c>
      <c r="P2813" s="2">
        <v>45543</v>
      </c>
      <c r="Q2813" s="1"/>
    </row>
    <row r="2814" spans="1:17" x14ac:dyDescent="0.35">
      <c r="A2814" s="1" t="s">
        <v>2901</v>
      </c>
      <c r="B2814" s="1" t="s">
        <v>56</v>
      </c>
      <c r="C2814" s="1" t="s">
        <v>57</v>
      </c>
      <c r="D2814" s="1" t="s">
        <v>58</v>
      </c>
      <c r="E2814" s="1" t="s">
        <v>54</v>
      </c>
      <c r="F2814" s="1" t="s">
        <v>169</v>
      </c>
      <c r="G2814" s="1" t="s">
        <v>25</v>
      </c>
      <c r="H2814" s="2">
        <v>45332</v>
      </c>
      <c r="I2814" s="1" t="s">
        <v>26</v>
      </c>
      <c r="J2814" s="1" t="s">
        <v>2561</v>
      </c>
      <c r="K2814" s="1">
        <v>4</v>
      </c>
      <c r="L2814" s="1"/>
      <c r="M2814" s="1"/>
      <c r="N2814" s="1">
        <v>6987</v>
      </c>
      <c r="O2814" s="1">
        <v>30</v>
      </c>
      <c r="P2814" s="2">
        <v>45413</v>
      </c>
      <c r="Q2814" s="1"/>
    </row>
    <row r="2815" spans="1:17" x14ac:dyDescent="0.35">
      <c r="A2815" s="1" t="s">
        <v>2902</v>
      </c>
      <c r="B2815" s="1" t="s">
        <v>56</v>
      </c>
      <c r="C2815" s="1" t="s">
        <v>57</v>
      </c>
      <c r="D2815" s="1" t="s">
        <v>58</v>
      </c>
      <c r="E2815" s="1" t="s">
        <v>124</v>
      </c>
      <c r="F2815" s="1" t="s">
        <v>169</v>
      </c>
      <c r="G2815" s="1" t="s">
        <v>33</v>
      </c>
      <c r="H2815" s="2">
        <v>45380</v>
      </c>
      <c r="I2815" s="1" t="s">
        <v>66</v>
      </c>
      <c r="J2815" s="1" t="s">
        <v>2561</v>
      </c>
      <c r="K2815" s="1">
        <v>4</v>
      </c>
      <c r="L2815" s="1"/>
      <c r="M2815" s="1"/>
      <c r="N2815" s="1">
        <v>357</v>
      </c>
      <c r="O2815" s="1">
        <v>80</v>
      </c>
      <c r="P2815" s="2">
        <v>45466</v>
      </c>
      <c r="Q2815" s="1"/>
    </row>
    <row r="2816" spans="1:17" x14ac:dyDescent="0.35">
      <c r="A2816" s="1" t="s">
        <v>2903</v>
      </c>
      <c r="B2816" s="1" t="s">
        <v>61</v>
      </c>
      <c r="C2816" s="1" t="s">
        <v>62</v>
      </c>
      <c r="D2816" s="1" t="s">
        <v>63</v>
      </c>
      <c r="E2816" s="1" t="s">
        <v>68</v>
      </c>
      <c r="F2816" s="1" t="s">
        <v>169</v>
      </c>
      <c r="G2816" s="1" t="s">
        <v>33</v>
      </c>
      <c r="H2816" s="2">
        <v>45297</v>
      </c>
      <c r="I2816" s="1" t="s">
        <v>49</v>
      </c>
      <c r="J2816" s="1" t="s">
        <v>2561</v>
      </c>
      <c r="K2816" s="1">
        <v>4</v>
      </c>
      <c r="L2816" s="1"/>
      <c r="M2816" s="1"/>
      <c r="N2816" s="1">
        <v>5253</v>
      </c>
      <c r="O2816" s="1">
        <v>50</v>
      </c>
      <c r="P2816" s="2">
        <v>45329</v>
      </c>
      <c r="Q2816" s="1"/>
    </row>
    <row r="2817" spans="1:17" x14ac:dyDescent="0.35">
      <c r="A2817" s="1" t="s">
        <v>2904</v>
      </c>
      <c r="B2817" s="1" t="s">
        <v>61</v>
      </c>
      <c r="C2817" s="1" t="s">
        <v>62</v>
      </c>
      <c r="D2817" s="1" t="s">
        <v>63</v>
      </c>
      <c r="E2817" s="1" t="s">
        <v>38</v>
      </c>
      <c r="F2817" s="1" t="s">
        <v>169</v>
      </c>
      <c r="G2817" s="1" t="s">
        <v>59</v>
      </c>
      <c r="H2817" s="2">
        <v>45306</v>
      </c>
      <c r="I2817" s="1" t="s">
        <v>49</v>
      </c>
      <c r="J2817" s="1" t="s">
        <v>2561</v>
      </c>
      <c r="K2817" s="1">
        <v>4</v>
      </c>
      <c r="L2817" s="1"/>
      <c r="M2817" s="1"/>
      <c r="N2817" s="1">
        <v>5864</v>
      </c>
      <c r="O2817" s="1">
        <v>20</v>
      </c>
      <c r="P2817" s="2">
        <v>45502</v>
      </c>
      <c r="Q2817" s="1"/>
    </row>
    <row r="2818" spans="1:17" x14ac:dyDescent="0.35">
      <c r="A2818" s="1" t="s">
        <v>2905</v>
      </c>
      <c r="B2818" s="1" t="s">
        <v>78</v>
      </c>
      <c r="C2818" s="1" t="s">
        <v>79</v>
      </c>
      <c r="D2818" s="1" t="s">
        <v>80</v>
      </c>
      <c r="E2818" s="1" t="s">
        <v>54</v>
      </c>
      <c r="F2818" s="1" t="s">
        <v>169</v>
      </c>
      <c r="G2818" s="1" t="s">
        <v>59</v>
      </c>
      <c r="H2818" s="2">
        <v>45439</v>
      </c>
      <c r="I2818" s="1" t="s">
        <v>26</v>
      </c>
      <c r="J2818" s="1" t="s">
        <v>2561</v>
      </c>
      <c r="K2818" s="1">
        <v>4</v>
      </c>
      <c r="L2818" s="1"/>
      <c r="M2818" s="1"/>
      <c r="N2818" s="1">
        <v>2138</v>
      </c>
      <c r="O2818" s="1">
        <v>20</v>
      </c>
      <c r="P2818" s="2">
        <v>45520</v>
      </c>
      <c r="Q2818" s="1"/>
    </row>
    <row r="2819" spans="1:17" x14ac:dyDescent="0.35">
      <c r="A2819" s="1" t="s">
        <v>2906</v>
      </c>
      <c r="B2819" s="1" t="s">
        <v>35</v>
      </c>
      <c r="C2819" s="1" t="s">
        <v>36</v>
      </c>
      <c r="D2819" s="1" t="s">
        <v>37</v>
      </c>
      <c r="E2819" s="1" t="s">
        <v>23</v>
      </c>
      <c r="F2819" s="1" t="s">
        <v>169</v>
      </c>
      <c r="G2819" s="1" t="s">
        <v>39</v>
      </c>
      <c r="H2819" s="2">
        <v>45360</v>
      </c>
      <c r="I2819" s="1" t="s">
        <v>26</v>
      </c>
      <c r="J2819" s="1" t="s">
        <v>2561</v>
      </c>
      <c r="K2819" s="1">
        <v>4</v>
      </c>
      <c r="L2819" s="1"/>
      <c r="M2819" s="1"/>
      <c r="N2819" s="1">
        <v>7070</v>
      </c>
      <c r="O2819" s="1">
        <v>20</v>
      </c>
      <c r="P2819" s="2">
        <v>45502</v>
      </c>
      <c r="Q2819" s="1"/>
    </row>
    <row r="2820" spans="1:17" x14ac:dyDescent="0.35">
      <c r="A2820" s="1" t="s">
        <v>2907</v>
      </c>
      <c r="B2820" s="1" t="s">
        <v>35</v>
      </c>
      <c r="C2820" s="1" t="s">
        <v>36</v>
      </c>
      <c r="D2820" s="1" t="s">
        <v>37</v>
      </c>
      <c r="E2820" s="1" t="s">
        <v>23</v>
      </c>
      <c r="F2820" s="1" t="s">
        <v>169</v>
      </c>
      <c r="G2820" s="1" t="s">
        <v>59</v>
      </c>
      <c r="H2820" s="2">
        <v>45432</v>
      </c>
      <c r="I2820" s="1" t="s">
        <v>66</v>
      </c>
      <c r="J2820" s="1" t="s">
        <v>2561</v>
      </c>
      <c r="K2820" s="1">
        <v>4</v>
      </c>
      <c r="L2820" s="1"/>
      <c r="M2820" s="1"/>
      <c r="N2820" s="1">
        <v>3447</v>
      </c>
      <c r="O2820" s="1">
        <v>80</v>
      </c>
      <c r="P2820" s="2">
        <v>45477</v>
      </c>
      <c r="Q2820" s="1"/>
    </row>
    <row r="2821" spans="1:17" x14ac:dyDescent="0.35">
      <c r="A2821" s="1" t="s">
        <v>2908</v>
      </c>
      <c r="B2821" s="1" t="s">
        <v>61</v>
      </c>
      <c r="C2821" s="1" t="s">
        <v>62</v>
      </c>
      <c r="D2821" s="1" t="s">
        <v>63</v>
      </c>
      <c r="E2821" s="1" t="s">
        <v>54</v>
      </c>
      <c r="F2821" s="1" t="s">
        <v>169</v>
      </c>
      <c r="G2821" s="1" t="s">
        <v>48</v>
      </c>
      <c r="H2821" s="2">
        <v>45421</v>
      </c>
      <c r="I2821" s="1" t="s">
        <v>26</v>
      </c>
      <c r="J2821" s="1" t="s">
        <v>2561</v>
      </c>
      <c r="K2821" s="1">
        <v>4</v>
      </c>
      <c r="L2821" s="1"/>
      <c r="M2821" s="1"/>
      <c r="N2821" s="1">
        <v>5824</v>
      </c>
      <c r="O2821" s="1">
        <v>50</v>
      </c>
      <c r="P2821" s="2">
        <v>45755</v>
      </c>
      <c r="Q2821" s="1"/>
    </row>
    <row r="2822" spans="1:17" x14ac:dyDescent="0.35">
      <c r="A2822" s="1" t="s">
        <v>2909</v>
      </c>
      <c r="B2822" s="1" t="s">
        <v>56</v>
      </c>
      <c r="C2822" s="1" t="s">
        <v>57</v>
      </c>
      <c r="D2822" s="1" t="s">
        <v>58</v>
      </c>
      <c r="E2822" s="1" t="s">
        <v>44</v>
      </c>
      <c r="F2822" s="1" t="s">
        <v>169</v>
      </c>
      <c r="G2822" s="1" t="s">
        <v>25</v>
      </c>
      <c r="H2822" s="2">
        <v>45393</v>
      </c>
      <c r="I2822" s="1" t="s">
        <v>26</v>
      </c>
      <c r="J2822" s="1" t="s">
        <v>2561</v>
      </c>
      <c r="K2822" s="1">
        <v>4</v>
      </c>
      <c r="L2822" s="1"/>
      <c r="M2822" s="1"/>
      <c r="N2822" s="1">
        <v>6573</v>
      </c>
      <c r="O2822" s="1">
        <v>20</v>
      </c>
      <c r="P2822" s="2">
        <v>45511</v>
      </c>
      <c r="Q2822" s="1"/>
    </row>
    <row r="2823" spans="1:17" x14ac:dyDescent="0.35">
      <c r="A2823" s="1" t="s">
        <v>2910</v>
      </c>
      <c r="B2823" s="1" t="s">
        <v>41</v>
      </c>
      <c r="C2823" s="1" t="s">
        <v>42</v>
      </c>
      <c r="D2823" s="1" t="s">
        <v>43</v>
      </c>
      <c r="E2823" s="1" t="s">
        <v>44</v>
      </c>
      <c r="F2823" s="1" t="s">
        <v>169</v>
      </c>
      <c r="G2823" s="1" t="s">
        <v>74</v>
      </c>
      <c r="H2823" s="2">
        <v>45350</v>
      </c>
      <c r="I2823" s="1" t="s">
        <v>26</v>
      </c>
      <c r="J2823" s="1" t="s">
        <v>2561</v>
      </c>
      <c r="K2823" s="1">
        <v>4</v>
      </c>
      <c r="L2823" s="1"/>
      <c r="M2823" s="1"/>
      <c r="N2823" s="1">
        <v>3855</v>
      </c>
      <c r="O2823" s="1">
        <v>100</v>
      </c>
      <c r="P2823" s="2">
        <v>45685</v>
      </c>
      <c r="Q2823" s="1"/>
    </row>
    <row r="2824" spans="1:17" x14ac:dyDescent="0.35">
      <c r="A2824" s="1" t="s">
        <v>2911</v>
      </c>
      <c r="B2824" s="1" t="s">
        <v>56</v>
      </c>
      <c r="C2824" s="1" t="s">
        <v>57</v>
      </c>
      <c r="D2824" s="1" t="s">
        <v>58</v>
      </c>
      <c r="E2824" s="1" t="s">
        <v>84</v>
      </c>
      <c r="F2824" s="1" t="s">
        <v>169</v>
      </c>
      <c r="G2824" s="1" t="s">
        <v>59</v>
      </c>
      <c r="H2824" s="2">
        <v>45413</v>
      </c>
      <c r="I2824" s="1" t="s">
        <v>26</v>
      </c>
      <c r="J2824" s="1" t="s">
        <v>2561</v>
      </c>
      <c r="K2824" s="1">
        <v>4</v>
      </c>
      <c r="L2824" s="1"/>
      <c r="M2824" s="1"/>
      <c r="N2824" s="1">
        <v>6330</v>
      </c>
      <c r="O2824" s="1">
        <v>30</v>
      </c>
      <c r="P2824" s="2">
        <v>45463</v>
      </c>
      <c r="Q2824" s="1"/>
    </row>
    <row r="2825" spans="1:17" x14ac:dyDescent="0.35">
      <c r="A2825" s="1" t="s">
        <v>2912</v>
      </c>
      <c r="B2825" s="1" t="s">
        <v>71</v>
      </c>
      <c r="C2825" s="1" t="s">
        <v>72</v>
      </c>
      <c r="D2825" s="1" t="s">
        <v>73</v>
      </c>
      <c r="E2825" s="1" t="s">
        <v>47</v>
      </c>
      <c r="F2825" s="1" t="s">
        <v>169</v>
      </c>
      <c r="G2825" s="1" t="s">
        <v>48</v>
      </c>
      <c r="H2825" s="2">
        <v>45310</v>
      </c>
      <c r="I2825" s="1" t="s">
        <v>26</v>
      </c>
      <c r="J2825" s="1" t="s">
        <v>2561</v>
      </c>
      <c r="K2825" s="1">
        <v>4</v>
      </c>
      <c r="L2825" s="1"/>
      <c r="M2825" s="1"/>
      <c r="N2825" s="1">
        <v>7787</v>
      </c>
      <c r="O2825" s="1">
        <v>40</v>
      </c>
      <c r="P2825" s="2">
        <v>45567</v>
      </c>
      <c r="Q2825" s="1"/>
    </row>
    <row r="2826" spans="1:17" x14ac:dyDescent="0.35">
      <c r="A2826" s="1" t="s">
        <v>2913</v>
      </c>
      <c r="B2826" s="1" t="s">
        <v>35</v>
      </c>
      <c r="C2826" s="1" t="s">
        <v>36</v>
      </c>
      <c r="D2826" s="1" t="s">
        <v>37</v>
      </c>
      <c r="E2826" s="1" t="s">
        <v>47</v>
      </c>
      <c r="F2826" s="1" t="s">
        <v>169</v>
      </c>
      <c r="G2826" s="1" t="s">
        <v>25</v>
      </c>
      <c r="H2826" s="2">
        <v>45423</v>
      </c>
      <c r="I2826" s="1" t="s">
        <v>49</v>
      </c>
      <c r="J2826" s="1" t="s">
        <v>2561</v>
      </c>
      <c r="K2826" s="1">
        <v>4</v>
      </c>
      <c r="L2826" s="1"/>
      <c r="M2826" s="1"/>
      <c r="N2826" s="1">
        <v>4258</v>
      </c>
      <c r="O2826" s="1">
        <v>60</v>
      </c>
      <c r="P2826" s="2">
        <v>45629</v>
      </c>
      <c r="Q2826" s="1"/>
    </row>
    <row r="2827" spans="1:17" x14ac:dyDescent="0.35">
      <c r="A2827" s="1" t="s">
        <v>2914</v>
      </c>
      <c r="B2827" s="1" t="s">
        <v>56</v>
      </c>
      <c r="C2827" s="1" t="s">
        <v>57</v>
      </c>
      <c r="D2827" s="1" t="s">
        <v>58</v>
      </c>
      <c r="E2827" s="1" t="s">
        <v>54</v>
      </c>
      <c r="F2827" s="1" t="s">
        <v>169</v>
      </c>
      <c r="G2827" s="1" t="s">
        <v>48</v>
      </c>
      <c r="H2827" s="2">
        <v>45335</v>
      </c>
      <c r="I2827" s="1" t="s">
        <v>66</v>
      </c>
      <c r="J2827" s="1" t="s">
        <v>2561</v>
      </c>
      <c r="K2827" s="1">
        <v>4</v>
      </c>
      <c r="L2827" s="1"/>
      <c r="M2827" s="1"/>
      <c r="N2827" s="1">
        <v>4736</v>
      </c>
      <c r="O2827" s="1">
        <v>50</v>
      </c>
      <c r="P2827" s="2">
        <v>45605</v>
      </c>
      <c r="Q2827" s="1"/>
    </row>
    <row r="2828" spans="1:17" x14ac:dyDescent="0.35">
      <c r="A2828" s="1" t="s">
        <v>2915</v>
      </c>
      <c r="B2828" s="1" t="s">
        <v>61</v>
      </c>
      <c r="C2828" s="1" t="s">
        <v>62</v>
      </c>
      <c r="D2828" s="1" t="s">
        <v>63</v>
      </c>
      <c r="E2828" s="1" t="s">
        <v>44</v>
      </c>
      <c r="F2828" s="1" t="s">
        <v>169</v>
      </c>
      <c r="G2828" s="1" t="s">
        <v>48</v>
      </c>
      <c r="H2828" s="2">
        <v>45402</v>
      </c>
      <c r="I2828" s="1" t="s">
        <v>49</v>
      </c>
      <c r="J2828" s="1" t="s">
        <v>2561</v>
      </c>
      <c r="K2828" s="1">
        <v>4</v>
      </c>
      <c r="L2828" s="1"/>
      <c r="M2828" s="1"/>
      <c r="N2828" s="1">
        <v>7314</v>
      </c>
      <c r="O2828" s="1">
        <v>60</v>
      </c>
      <c r="P2828" s="2">
        <v>45440</v>
      </c>
      <c r="Q2828" s="1"/>
    </row>
    <row r="2829" spans="1:17" x14ac:dyDescent="0.35">
      <c r="A2829" s="1" t="s">
        <v>2916</v>
      </c>
      <c r="B2829" s="1" t="s">
        <v>29</v>
      </c>
      <c r="C2829" s="1" t="s">
        <v>30</v>
      </c>
      <c r="D2829" s="1" t="s">
        <v>31</v>
      </c>
      <c r="E2829" s="1" t="s">
        <v>68</v>
      </c>
      <c r="F2829" s="1" t="s">
        <v>169</v>
      </c>
      <c r="G2829" s="1" t="s">
        <v>59</v>
      </c>
      <c r="H2829" s="2">
        <v>45324</v>
      </c>
      <c r="I2829" s="1" t="s">
        <v>49</v>
      </c>
      <c r="J2829" s="1" t="s">
        <v>2561</v>
      </c>
      <c r="K2829" s="1">
        <v>4</v>
      </c>
      <c r="L2829" s="1"/>
      <c r="M2829" s="1"/>
      <c r="N2829" s="1">
        <v>2102</v>
      </c>
      <c r="O2829" s="1">
        <v>50</v>
      </c>
      <c r="P2829" s="2">
        <v>45656</v>
      </c>
      <c r="Q2829" s="1"/>
    </row>
    <row r="2830" spans="1:17" x14ac:dyDescent="0.35">
      <c r="A2830" s="1" t="s">
        <v>2917</v>
      </c>
      <c r="B2830" s="1" t="s">
        <v>51</v>
      </c>
      <c r="C2830" s="1" t="s">
        <v>52</v>
      </c>
      <c r="D2830" s="1" t="s">
        <v>53</v>
      </c>
      <c r="E2830" s="1" t="s">
        <v>68</v>
      </c>
      <c r="F2830" s="1" t="s">
        <v>169</v>
      </c>
      <c r="G2830" s="1" t="s">
        <v>48</v>
      </c>
      <c r="H2830" s="2">
        <v>45368</v>
      </c>
      <c r="I2830" s="1" t="s">
        <v>66</v>
      </c>
      <c r="J2830" s="1" t="s">
        <v>2561</v>
      </c>
      <c r="K2830" s="1">
        <v>4</v>
      </c>
      <c r="L2830" s="1"/>
      <c r="M2830" s="1"/>
      <c r="N2830" s="1">
        <v>2771</v>
      </c>
      <c r="O2830" s="1">
        <v>20</v>
      </c>
      <c r="P2830" s="2">
        <v>45477</v>
      </c>
      <c r="Q2830" s="1"/>
    </row>
    <row r="2831" spans="1:17" x14ac:dyDescent="0.35">
      <c r="A2831" s="1" t="s">
        <v>2918</v>
      </c>
      <c r="B2831" s="1" t="s">
        <v>35</v>
      </c>
      <c r="C2831" s="1" t="s">
        <v>36</v>
      </c>
      <c r="D2831" s="1" t="s">
        <v>37</v>
      </c>
      <c r="E2831" s="1" t="s">
        <v>44</v>
      </c>
      <c r="F2831" s="1" t="s">
        <v>169</v>
      </c>
      <c r="G2831" s="1" t="s">
        <v>48</v>
      </c>
      <c r="H2831" s="2">
        <v>45301</v>
      </c>
      <c r="I2831" s="1" t="s">
        <v>66</v>
      </c>
      <c r="J2831" s="1" t="s">
        <v>2561</v>
      </c>
      <c r="K2831" s="1">
        <v>4</v>
      </c>
      <c r="L2831" s="1"/>
      <c r="M2831" s="1"/>
      <c r="N2831" s="1">
        <v>4477</v>
      </c>
      <c r="O2831" s="1">
        <v>60</v>
      </c>
      <c r="P2831" s="2">
        <v>45478</v>
      </c>
      <c r="Q2831" s="1"/>
    </row>
    <row r="2832" spans="1:17" x14ac:dyDescent="0.35">
      <c r="A2832" s="1" t="s">
        <v>2919</v>
      </c>
      <c r="B2832" s="1" t="s">
        <v>35</v>
      </c>
      <c r="C2832" s="1" t="s">
        <v>36</v>
      </c>
      <c r="D2832" s="1" t="s">
        <v>37</v>
      </c>
      <c r="E2832" s="1" t="s">
        <v>44</v>
      </c>
      <c r="F2832" s="1" t="s">
        <v>169</v>
      </c>
      <c r="G2832" s="1" t="s">
        <v>48</v>
      </c>
      <c r="H2832" s="2">
        <v>45337</v>
      </c>
      <c r="I2832" s="1" t="s">
        <v>49</v>
      </c>
      <c r="J2832" s="1" t="s">
        <v>2561</v>
      </c>
      <c r="K2832" s="1">
        <v>4</v>
      </c>
      <c r="L2832" s="1"/>
      <c r="M2832" s="1"/>
      <c r="N2832" s="1">
        <v>4588</v>
      </c>
      <c r="O2832" s="1">
        <v>20</v>
      </c>
      <c r="P2832" s="2">
        <v>45506</v>
      </c>
      <c r="Q2832" s="1"/>
    </row>
    <row r="2833" spans="1:17" x14ac:dyDescent="0.35">
      <c r="A2833" s="1" t="s">
        <v>2920</v>
      </c>
      <c r="B2833" s="1" t="s">
        <v>56</v>
      </c>
      <c r="C2833" s="1" t="s">
        <v>57</v>
      </c>
      <c r="D2833" s="1" t="s">
        <v>58</v>
      </c>
      <c r="E2833" s="1" t="s">
        <v>100</v>
      </c>
      <c r="F2833" s="1" t="s">
        <v>169</v>
      </c>
      <c r="G2833" s="1" t="s">
        <v>48</v>
      </c>
      <c r="H2833" s="2">
        <v>45301</v>
      </c>
      <c r="I2833" s="1" t="s">
        <v>49</v>
      </c>
      <c r="J2833" s="1" t="s">
        <v>2561</v>
      </c>
      <c r="K2833" s="1">
        <v>4</v>
      </c>
      <c r="L2833" s="1"/>
      <c r="M2833" s="1"/>
      <c r="N2833" s="1">
        <v>2496</v>
      </c>
      <c r="O2833" s="1">
        <v>90</v>
      </c>
      <c r="P2833" s="2">
        <v>45569</v>
      </c>
      <c r="Q2833" s="1"/>
    </row>
    <row r="2834" spans="1:17" x14ac:dyDescent="0.35">
      <c r="A2834" s="1" t="s">
        <v>2921</v>
      </c>
      <c r="B2834" s="1" t="s">
        <v>78</v>
      </c>
      <c r="C2834" s="1" t="s">
        <v>79</v>
      </c>
      <c r="D2834" s="1" t="s">
        <v>80</v>
      </c>
      <c r="E2834" s="1" t="s">
        <v>38</v>
      </c>
      <c r="F2834" s="1" t="s">
        <v>169</v>
      </c>
      <c r="G2834" s="1" t="s">
        <v>59</v>
      </c>
      <c r="H2834" s="2">
        <v>45335</v>
      </c>
      <c r="I2834" s="1" t="s">
        <v>66</v>
      </c>
      <c r="J2834" s="1" t="s">
        <v>2561</v>
      </c>
      <c r="K2834" s="1">
        <v>4</v>
      </c>
      <c r="L2834" s="1"/>
      <c r="M2834" s="1"/>
      <c r="N2834" s="1">
        <v>2404</v>
      </c>
      <c r="O2834" s="1">
        <v>70</v>
      </c>
      <c r="P2834" s="2">
        <v>45494</v>
      </c>
      <c r="Q2834" s="1"/>
    </row>
    <row r="2835" spans="1:17" x14ac:dyDescent="0.35">
      <c r="A2835" s="1" t="s">
        <v>2922</v>
      </c>
      <c r="B2835" s="1" t="s">
        <v>41</v>
      </c>
      <c r="C2835" s="1" t="s">
        <v>42</v>
      </c>
      <c r="D2835" s="1" t="s">
        <v>43</v>
      </c>
      <c r="E2835" s="1" t="s">
        <v>38</v>
      </c>
      <c r="F2835" s="1" t="s">
        <v>169</v>
      </c>
      <c r="G2835" s="1" t="s">
        <v>25</v>
      </c>
      <c r="H2835" s="2">
        <v>45314</v>
      </c>
      <c r="I2835" s="1" t="s">
        <v>66</v>
      </c>
      <c r="J2835" s="1" t="s">
        <v>2561</v>
      </c>
      <c r="K2835" s="1">
        <v>4</v>
      </c>
      <c r="L2835" s="1"/>
      <c r="M2835" s="1"/>
      <c r="N2835" s="1">
        <v>3681</v>
      </c>
      <c r="O2835" s="1">
        <v>30</v>
      </c>
      <c r="P2835" s="2">
        <v>45651</v>
      </c>
      <c r="Q2835" s="1"/>
    </row>
    <row r="2836" spans="1:17" x14ac:dyDescent="0.35">
      <c r="A2836" s="1" t="s">
        <v>2923</v>
      </c>
      <c r="B2836" s="1" t="s">
        <v>61</v>
      </c>
      <c r="C2836" s="1" t="s">
        <v>62</v>
      </c>
      <c r="D2836" s="1" t="s">
        <v>63</v>
      </c>
      <c r="E2836" s="1" t="s">
        <v>44</v>
      </c>
      <c r="F2836" s="1" t="s">
        <v>169</v>
      </c>
      <c r="G2836" s="1" t="s">
        <v>48</v>
      </c>
      <c r="H2836" s="2">
        <v>45339</v>
      </c>
      <c r="I2836" s="1" t="s">
        <v>66</v>
      </c>
      <c r="J2836" s="1" t="s">
        <v>2561</v>
      </c>
      <c r="K2836" s="1">
        <v>4</v>
      </c>
      <c r="L2836" s="1"/>
      <c r="M2836" s="1"/>
      <c r="N2836" s="1">
        <v>4461</v>
      </c>
      <c r="O2836" s="1">
        <v>90</v>
      </c>
      <c r="P2836" s="2">
        <v>45442</v>
      </c>
      <c r="Q2836" s="1"/>
    </row>
    <row r="2837" spans="1:17" x14ac:dyDescent="0.35">
      <c r="A2837" s="1" t="s">
        <v>2924</v>
      </c>
      <c r="B2837" s="1" t="s">
        <v>78</v>
      </c>
      <c r="C2837" s="1" t="s">
        <v>79</v>
      </c>
      <c r="D2837" s="1" t="s">
        <v>80</v>
      </c>
      <c r="E2837" s="1" t="s">
        <v>23</v>
      </c>
      <c r="F2837" s="1" t="s">
        <v>169</v>
      </c>
      <c r="G2837" s="1" t="s">
        <v>39</v>
      </c>
      <c r="H2837" s="2">
        <v>45401</v>
      </c>
      <c r="I2837" s="1" t="s">
        <v>26</v>
      </c>
      <c r="J2837" s="1" t="s">
        <v>2561</v>
      </c>
      <c r="K2837" s="1">
        <v>4</v>
      </c>
      <c r="L2837" s="1"/>
      <c r="M2837" s="1"/>
      <c r="N2837" s="1">
        <v>4787</v>
      </c>
      <c r="O2837" s="1">
        <v>30</v>
      </c>
      <c r="P2837" s="2">
        <v>45520</v>
      </c>
      <c r="Q2837" s="1"/>
    </row>
    <row r="2838" spans="1:17" x14ac:dyDescent="0.35">
      <c r="A2838" s="1" t="s">
        <v>2925</v>
      </c>
      <c r="B2838" s="1" t="s">
        <v>41</v>
      </c>
      <c r="C2838" s="1" t="s">
        <v>42</v>
      </c>
      <c r="D2838" s="1" t="s">
        <v>43</v>
      </c>
      <c r="E2838" s="1" t="s">
        <v>68</v>
      </c>
      <c r="F2838" s="1" t="s">
        <v>169</v>
      </c>
      <c r="G2838" s="1" t="s">
        <v>85</v>
      </c>
      <c r="H2838" s="2">
        <v>45297</v>
      </c>
      <c r="I2838" s="1" t="s">
        <v>66</v>
      </c>
      <c r="J2838" s="1" t="s">
        <v>2561</v>
      </c>
      <c r="K2838" s="1">
        <v>4</v>
      </c>
      <c r="L2838" s="1"/>
      <c r="M2838" s="1"/>
      <c r="N2838" s="1">
        <v>6643</v>
      </c>
      <c r="O2838" s="1">
        <v>30</v>
      </c>
      <c r="P2838" s="2">
        <v>45362</v>
      </c>
      <c r="Q2838" s="1"/>
    </row>
    <row r="2839" spans="1:17" x14ac:dyDescent="0.35">
      <c r="A2839" s="1" t="s">
        <v>2926</v>
      </c>
      <c r="B2839" s="1" t="s">
        <v>56</v>
      </c>
      <c r="C2839" s="1" t="s">
        <v>57</v>
      </c>
      <c r="D2839" s="1" t="s">
        <v>58</v>
      </c>
      <c r="E2839" s="1" t="s">
        <v>47</v>
      </c>
      <c r="F2839" s="1" t="s">
        <v>169</v>
      </c>
      <c r="G2839" s="1" t="s">
        <v>33</v>
      </c>
      <c r="H2839" s="2">
        <v>45369</v>
      </c>
      <c r="I2839" s="1" t="s">
        <v>66</v>
      </c>
      <c r="J2839" s="1" t="s">
        <v>2561</v>
      </c>
      <c r="K2839" s="1">
        <v>4</v>
      </c>
      <c r="L2839" s="1"/>
      <c r="M2839" s="1"/>
      <c r="N2839" s="1">
        <v>2087</v>
      </c>
      <c r="O2839" s="1">
        <v>50</v>
      </c>
      <c r="P2839" s="2">
        <v>45734</v>
      </c>
      <c r="Q2839" s="1"/>
    </row>
    <row r="2840" spans="1:17" x14ac:dyDescent="0.35">
      <c r="A2840" s="1" t="s">
        <v>2927</v>
      </c>
      <c r="B2840" s="1" t="s">
        <v>56</v>
      </c>
      <c r="C2840" s="1" t="s">
        <v>57</v>
      </c>
      <c r="D2840" s="1" t="s">
        <v>58</v>
      </c>
      <c r="E2840" s="1" t="s">
        <v>84</v>
      </c>
      <c r="F2840" s="1" t="s">
        <v>169</v>
      </c>
      <c r="G2840" s="1" t="s">
        <v>59</v>
      </c>
      <c r="H2840" s="2">
        <v>45405</v>
      </c>
      <c r="I2840" s="1" t="s">
        <v>66</v>
      </c>
      <c r="J2840" s="1" t="s">
        <v>2561</v>
      </c>
      <c r="K2840" s="1">
        <v>4</v>
      </c>
      <c r="L2840" s="1"/>
      <c r="M2840" s="1"/>
      <c r="N2840" s="1">
        <v>5674</v>
      </c>
      <c r="O2840" s="1">
        <v>30</v>
      </c>
      <c r="P2840" s="2">
        <v>45581</v>
      </c>
      <c r="Q2840" s="1"/>
    </row>
    <row r="2841" spans="1:17" x14ac:dyDescent="0.35">
      <c r="A2841" s="1" t="s">
        <v>2928</v>
      </c>
      <c r="B2841" s="1" t="s">
        <v>20</v>
      </c>
      <c r="C2841" s="1" t="s">
        <v>21</v>
      </c>
      <c r="D2841" s="1" t="s">
        <v>22</v>
      </c>
      <c r="E2841" s="1" t="s">
        <v>120</v>
      </c>
      <c r="F2841" s="1" t="s">
        <v>169</v>
      </c>
      <c r="G2841" s="1" t="s">
        <v>59</v>
      </c>
      <c r="H2841" s="2">
        <v>45375</v>
      </c>
      <c r="I2841" s="1" t="s">
        <v>66</v>
      </c>
      <c r="J2841" s="1" t="s">
        <v>2561</v>
      </c>
      <c r="K2841" s="1">
        <v>4</v>
      </c>
      <c r="L2841" s="1"/>
      <c r="M2841" s="1"/>
      <c r="N2841" s="1">
        <v>6083</v>
      </c>
      <c r="O2841" s="1">
        <v>20</v>
      </c>
      <c r="P2841" s="2">
        <v>45402</v>
      </c>
      <c r="Q2841" s="1"/>
    </row>
    <row r="2842" spans="1:17" x14ac:dyDescent="0.35">
      <c r="A2842" s="1" t="s">
        <v>2929</v>
      </c>
      <c r="B2842" s="1" t="s">
        <v>56</v>
      </c>
      <c r="C2842" s="1" t="s">
        <v>57</v>
      </c>
      <c r="D2842" s="1" t="s">
        <v>58</v>
      </c>
      <c r="E2842" s="1" t="s">
        <v>64</v>
      </c>
      <c r="F2842" s="1" t="s">
        <v>169</v>
      </c>
      <c r="G2842" s="1" t="s">
        <v>48</v>
      </c>
      <c r="H2842" s="2">
        <v>45301</v>
      </c>
      <c r="I2842" s="1" t="s">
        <v>26</v>
      </c>
      <c r="J2842" s="1" t="s">
        <v>2561</v>
      </c>
      <c r="K2842" s="1">
        <v>4</v>
      </c>
      <c r="L2842" s="1"/>
      <c r="M2842" s="1"/>
      <c r="N2842" s="1">
        <v>4081</v>
      </c>
      <c r="O2842" s="1">
        <v>50</v>
      </c>
      <c r="P2842" s="2">
        <v>45654</v>
      </c>
      <c r="Q2842" s="1"/>
    </row>
    <row r="2843" spans="1:17" x14ac:dyDescent="0.35">
      <c r="A2843" s="1" t="s">
        <v>2930</v>
      </c>
      <c r="B2843" s="1" t="s">
        <v>20</v>
      </c>
      <c r="C2843" s="1" t="s">
        <v>21</v>
      </c>
      <c r="D2843" s="1" t="s">
        <v>22</v>
      </c>
      <c r="E2843" s="1" t="s">
        <v>38</v>
      </c>
      <c r="F2843" s="1" t="s">
        <v>169</v>
      </c>
      <c r="G2843" s="1" t="s">
        <v>85</v>
      </c>
      <c r="H2843" s="2">
        <v>45424</v>
      </c>
      <c r="I2843" s="1" t="s">
        <v>66</v>
      </c>
      <c r="J2843" s="1" t="s">
        <v>2561</v>
      </c>
      <c r="K2843" s="1">
        <v>4</v>
      </c>
      <c r="L2843" s="1"/>
      <c r="M2843" s="1"/>
      <c r="N2843" s="1">
        <v>2431</v>
      </c>
      <c r="O2843" s="1">
        <v>50</v>
      </c>
      <c r="P2843" s="2">
        <v>45685</v>
      </c>
      <c r="Q2843" s="1"/>
    </row>
    <row r="2844" spans="1:17" x14ac:dyDescent="0.35">
      <c r="A2844" s="1" t="s">
        <v>2931</v>
      </c>
      <c r="B2844" s="1" t="s">
        <v>71</v>
      </c>
      <c r="C2844" s="1" t="s">
        <v>72</v>
      </c>
      <c r="D2844" s="1" t="s">
        <v>73</v>
      </c>
      <c r="E2844" s="1" t="s">
        <v>44</v>
      </c>
      <c r="F2844" s="1" t="s">
        <v>169</v>
      </c>
      <c r="G2844" s="1" t="s">
        <v>59</v>
      </c>
      <c r="H2844" s="2">
        <v>45388</v>
      </c>
      <c r="I2844" s="1" t="s">
        <v>26</v>
      </c>
      <c r="J2844" s="1" t="s">
        <v>2561</v>
      </c>
      <c r="K2844" s="1">
        <v>4</v>
      </c>
      <c r="L2844" s="1"/>
      <c r="M2844" s="1"/>
      <c r="N2844" s="1">
        <v>3478</v>
      </c>
      <c r="O2844" s="1">
        <v>60</v>
      </c>
      <c r="P2844" s="2">
        <v>45646</v>
      </c>
      <c r="Q2844" s="1"/>
    </row>
    <row r="2845" spans="1:17" x14ac:dyDescent="0.35">
      <c r="A2845" s="1" t="s">
        <v>2932</v>
      </c>
      <c r="B2845" s="1" t="s">
        <v>51</v>
      </c>
      <c r="C2845" s="1" t="s">
        <v>52</v>
      </c>
      <c r="D2845" s="1" t="s">
        <v>53</v>
      </c>
      <c r="E2845" s="1" t="s">
        <v>103</v>
      </c>
      <c r="F2845" s="1" t="s">
        <v>169</v>
      </c>
      <c r="G2845" s="1" t="s">
        <v>39</v>
      </c>
      <c r="H2845" s="2">
        <v>45390</v>
      </c>
      <c r="I2845" s="1" t="s">
        <v>66</v>
      </c>
      <c r="J2845" s="1" t="s">
        <v>2561</v>
      </c>
      <c r="K2845" s="1">
        <v>4</v>
      </c>
      <c r="L2845" s="1"/>
      <c r="M2845" s="1"/>
      <c r="N2845" s="1">
        <v>2072</v>
      </c>
      <c r="O2845" s="1">
        <v>30</v>
      </c>
      <c r="P2845" s="2">
        <v>45573</v>
      </c>
      <c r="Q2845" s="1"/>
    </row>
    <row r="2846" spans="1:17" x14ac:dyDescent="0.35">
      <c r="A2846" s="1" t="s">
        <v>2933</v>
      </c>
      <c r="B2846" s="1" t="s">
        <v>56</v>
      </c>
      <c r="C2846" s="1" t="s">
        <v>57</v>
      </c>
      <c r="D2846" s="1" t="s">
        <v>58</v>
      </c>
      <c r="E2846" s="1" t="s">
        <v>68</v>
      </c>
      <c r="F2846" s="1" t="s">
        <v>169</v>
      </c>
      <c r="G2846" s="1" t="s">
        <v>25</v>
      </c>
      <c r="H2846" s="2">
        <v>45411</v>
      </c>
      <c r="I2846" s="1" t="s">
        <v>49</v>
      </c>
      <c r="J2846" s="1" t="s">
        <v>2561</v>
      </c>
      <c r="K2846" s="1">
        <v>4</v>
      </c>
      <c r="L2846" s="1"/>
      <c r="M2846" s="1"/>
      <c r="N2846" s="1">
        <v>4837</v>
      </c>
      <c r="O2846" s="1">
        <v>40</v>
      </c>
      <c r="P2846" s="2">
        <v>45487</v>
      </c>
      <c r="Q2846" s="1"/>
    </row>
    <row r="2847" spans="1:17" x14ac:dyDescent="0.35">
      <c r="A2847" s="1" t="s">
        <v>2934</v>
      </c>
      <c r="B2847" s="1" t="s">
        <v>35</v>
      </c>
      <c r="C2847" s="1" t="s">
        <v>36</v>
      </c>
      <c r="D2847" s="1" t="s">
        <v>37</v>
      </c>
      <c r="E2847" s="1" t="s">
        <v>47</v>
      </c>
      <c r="F2847" s="1" t="s">
        <v>169</v>
      </c>
      <c r="G2847" s="1" t="s">
        <v>85</v>
      </c>
      <c r="H2847" s="2">
        <v>45390</v>
      </c>
      <c r="I2847" s="1" t="s">
        <v>66</v>
      </c>
      <c r="J2847" s="1" t="s">
        <v>2561</v>
      </c>
      <c r="K2847" s="1">
        <v>4</v>
      </c>
      <c r="L2847" s="1"/>
      <c r="M2847" s="1"/>
      <c r="N2847" s="1">
        <v>4322</v>
      </c>
      <c r="O2847" s="1">
        <v>50</v>
      </c>
      <c r="P2847" s="2">
        <v>45698</v>
      </c>
      <c r="Q2847" s="1"/>
    </row>
    <row r="2848" spans="1:17" x14ac:dyDescent="0.35">
      <c r="A2848" s="1" t="s">
        <v>2935</v>
      </c>
      <c r="B2848" s="1" t="s">
        <v>56</v>
      </c>
      <c r="C2848" s="1" t="s">
        <v>57</v>
      </c>
      <c r="D2848" s="1" t="s">
        <v>58</v>
      </c>
      <c r="E2848" s="1" t="s">
        <v>54</v>
      </c>
      <c r="F2848" s="1" t="s">
        <v>169</v>
      </c>
      <c r="G2848" s="1" t="s">
        <v>48</v>
      </c>
      <c r="H2848" s="2">
        <v>45334</v>
      </c>
      <c r="I2848" s="1" t="s">
        <v>66</v>
      </c>
      <c r="J2848" s="1" t="s">
        <v>2561</v>
      </c>
      <c r="K2848" s="1">
        <v>4</v>
      </c>
      <c r="L2848" s="1"/>
      <c r="M2848" s="1"/>
      <c r="N2848" s="1">
        <v>3220</v>
      </c>
      <c r="O2848" s="1">
        <v>30</v>
      </c>
      <c r="P2848" s="2">
        <v>45464</v>
      </c>
      <c r="Q2848" s="1"/>
    </row>
    <row r="2849" spans="1:17" x14ac:dyDescent="0.35">
      <c r="A2849" s="1" t="s">
        <v>2936</v>
      </c>
      <c r="B2849" s="1" t="s">
        <v>56</v>
      </c>
      <c r="C2849" s="1" t="s">
        <v>57</v>
      </c>
      <c r="D2849" s="1" t="s">
        <v>58</v>
      </c>
      <c r="E2849" s="1" t="s">
        <v>64</v>
      </c>
      <c r="F2849" s="1" t="s">
        <v>169</v>
      </c>
      <c r="G2849" s="1" t="s">
        <v>59</v>
      </c>
      <c r="H2849" s="2">
        <v>45345</v>
      </c>
      <c r="I2849" s="1" t="s">
        <v>49</v>
      </c>
      <c r="J2849" s="1" t="s">
        <v>2561</v>
      </c>
      <c r="K2849" s="1">
        <v>4</v>
      </c>
      <c r="L2849" s="1"/>
      <c r="M2849" s="1"/>
      <c r="N2849" s="1">
        <v>4427</v>
      </c>
      <c r="O2849" s="1">
        <v>10</v>
      </c>
      <c r="P2849" s="2">
        <v>45665</v>
      </c>
      <c r="Q2849" s="1"/>
    </row>
    <row r="2850" spans="1:17" x14ac:dyDescent="0.35">
      <c r="A2850" s="1" t="s">
        <v>2937</v>
      </c>
      <c r="B2850" s="1" t="s">
        <v>51</v>
      </c>
      <c r="C2850" s="1" t="s">
        <v>52</v>
      </c>
      <c r="D2850" s="1" t="s">
        <v>53</v>
      </c>
      <c r="E2850" s="1" t="s">
        <v>84</v>
      </c>
      <c r="F2850" s="1" t="s">
        <v>169</v>
      </c>
      <c r="G2850" s="1" t="s">
        <v>48</v>
      </c>
      <c r="H2850" s="2">
        <v>45333</v>
      </c>
      <c r="I2850" s="1" t="s">
        <v>49</v>
      </c>
      <c r="J2850" s="1" t="s">
        <v>2561</v>
      </c>
      <c r="K2850" s="1">
        <v>4</v>
      </c>
      <c r="L2850" s="1"/>
      <c r="M2850" s="1"/>
      <c r="N2850" s="1">
        <v>6006</v>
      </c>
      <c r="O2850" s="1">
        <v>40</v>
      </c>
      <c r="P2850" s="2">
        <v>45554</v>
      </c>
      <c r="Q2850" s="1"/>
    </row>
    <row r="2851" spans="1:17" x14ac:dyDescent="0.35">
      <c r="A2851" s="1" t="s">
        <v>2938</v>
      </c>
      <c r="B2851" s="1" t="s">
        <v>78</v>
      </c>
      <c r="C2851" s="1" t="s">
        <v>79</v>
      </c>
      <c r="D2851" s="1" t="s">
        <v>80</v>
      </c>
      <c r="E2851" s="1" t="s">
        <v>124</v>
      </c>
      <c r="F2851" s="1" t="s">
        <v>169</v>
      </c>
      <c r="G2851" s="1" t="s">
        <v>48</v>
      </c>
      <c r="H2851" s="2">
        <v>45365</v>
      </c>
      <c r="I2851" s="1" t="s">
        <v>66</v>
      </c>
      <c r="J2851" s="1" t="s">
        <v>2561</v>
      </c>
      <c r="K2851" s="1">
        <v>4</v>
      </c>
      <c r="L2851" s="1"/>
      <c r="M2851" s="1"/>
      <c r="N2851" s="1">
        <v>5823</v>
      </c>
      <c r="O2851" s="1">
        <v>60</v>
      </c>
      <c r="P2851" s="2">
        <v>45638</v>
      </c>
      <c r="Q2851" s="1"/>
    </row>
    <row r="2852" spans="1:17" x14ac:dyDescent="0.35">
      <c r="A2852" s="1" t="s">
        <v>2939</v>
      </c>
      <c r="B2852" s="1" t="s">
        <v>78</v>
      </c>
      <c r="C2852" s="1" t="s">
        <v>79</v>
      </c>
      <c r="D2852" s="1" t="s">
        <v>80</v>
      </c>
      <c r="E2852" s="1" t="s">
        <v>47</v>
      </c>
      <c r="F2852" s="1" t="s">
        <v>169</v>
      </c>
      <c r="G2852" s="1" t="s">
        <v>25</v>
      </c>
      <c r="H2852" s="2">
        <v>45311</v>
      </c>
      <c r="I2852" s="1" t="s">
        <v>66</v>
      </c>
      <c r="J2852" s="1" t="s">
        <v>2561</v>
      </c>
      <c r="K2852" s="1">
        <v>4</v>
      </c>
      <c r="L2852" s="1"/>
      <c r="M2852" s="1"/>
      <c r="N2852" s="1">
        <v>6192</v>
      </c>
      <c r="O2852" s="1">
        <v>80</v>
      </c>
      <c r="P2852" s="2">
        <v>45533</v>
      </c>
      <c r="Q2852" s="1"/>
    </row>
    <row r="2853" spans="1:17" x14ac:dyDescent="0.35">
      <c r="A2853" s="1" t="s">
        <v>2940</v>
      </c>
      <c r="B2853" s="1" t="s">
        <v>78</v>
      </c>
      <c r="C2853" s="1" t="s">
        <v>79</v>
      </c>
      <c r="D2853" s="1" t="s">
        <v>80</v>
      </c>
      <c r="E2853" s="1" t="s">
        <v>54</v>
      </c>
      <c r="F2853" s="1" t="s">
        <v>169</v>
      </c>
      <c r="G2853" s="1" t="s">
        <v>39</v>
      </c>
      <c r="H2853" s="2">
        <v>45383</v>
      </c>
      <c r="I2853" s="1" t="s">
        <v>49</v>
      </c>
      <c r="J2853" s="1" t="s">
        <v>2561</v>
      </c>
      <c r="K2853" s="1">
        <v>4</v>
      </c>
      <c r="L2853" s="1"/>
      <c r="M2853" s="1"/>
      <c r="N2853" s="1">
        <v>6839</v>
      </c>
      <c r="O2853" s="1">
        <v>80</v>
      </c>
      <c r="P2853" s="2">
        <v>45529</v>
      </c>
      <c r="Q2853" s="1"/>
    </row>
    <row r="2854" spans="1:17" x14ac:dyDescent="0.35">
      <c r="A2854" s="1" t="s">
        <v>2941</v>
      </c>
      <c r="B2854" s="1" t="s">
        <v>41</v>
      </c>
      <c r="C2854" s="1" t="s">
        <v>42</v>
      </c>
      <c r="D2854" s="1" t="s">
        <v>43</v>
      </c>
      <c r="E2854" s="1" t="s">
        <v>76</v>
      </c>
      <c r="F2854" s="1" t="s">
        <v>169</v>
      </c>
      <c r="G2854" s="1" t="s">
        <v>39</v>
      </c>
      <c r="H2854" s="2">
        <v>45372</v>
      </c>
      <c r="I2854" s="1" t="s">
        <v>66</v>
      </c>
      <c r="J2854" s="1" t="s">
        <v>2561</v>
      </c>
      <c r="K2854" s="1">
        <v>4</v>
      </c>
      <c r="L2854" s="1"/>
      <c r="M2854" s="1"/>
      <c r="N2854" s="1">
        <v>1169</v>
      </c>
      <c r="O2854" s="1">
        <v>40</v>
      </c>
      <c r="P2854" s="2">
        <v>45402</v>
      </c>
      <c r="Q2854" s="1"/>
    </row>
    <row r="2855" spans="1:17" x14ac:dyDescent="0.35">
      <c r="A2855" s="1" t="s">
        <v>2942</v>
      </c>
      <c r="B2855" s="1" t="s">
        <v>41</v>
      </c>
      <c r="C2855" s="1" t="s">
        <v>42</v>
      </c>
      <c r="D2855" s="1" t="s">
        <v>43</v>
      </c>
      <c r="E2855" s="1" t="s">
        <v>38</v>
      </c>
      <c r="F2855" s="1" t="s">
        <v>169</v>
      </c>
      <c r="G2855" s="1" t="s">
        <v>25</v>
      </c>
      <c r="H2855" s="2">
        <v>45399</v>
      </c>
      <c r="I2855" s="1" t="s">
        <v>66</v>
      </c>
      <c r="J2855" s="1" t="s">
        <v>2561</v>
      </c>
      <c r="K2855" s="1">
        <v>4</v>
      </c>
      <c r="L2855" s="1"/>
      <c r="M2855" s="1"/>
      <c r="N2855" s="1">
        <v>5999</v>
      </c>
      <c r="O2855" s="1">
        <v>50</v>
      </c>
      <c r="P2855" s="2">
        <v>45466</v>
      </c>
      <c r="Q2855" s="1"/>
    </row>
    <row r="2856" spans="1:17" x14ac:dyDescent="0.35">
      <c r="A2856" s="1" t="s">
        <v>2943</v>
      </c>
      <c r="B2856" s="1" t="s">
        <v>51</v>
      </c>
      <c r="C2856" s="1" t="s">
        <v>52</v>
      </c>
      <c r="D2856" s="1" t="s">
        <v>53</v>
      </c>
      <c r="E2856" s="1" t="s">
        <v>47</v>
      </c>
      <c r="F2856" s="1" t="s">
        <v>169</v>
      </c>
      <c r="G2856" s="1" t="s">
        <v>48</v>
      </c>
      <c r="H2856" s="2">
        <v>45376</v>
      </c>
      <c r="I2856" s="1" t="s">
        <v>66</v>
      </c>
      <c r="J2856" s="1" t="s">
        <v>2561</v>
      </c>
      <c r="K2856" s="1">
        <v>4</v>
      </c>
      <c r="L2856" s="1"/>
      <c r="M2856" s="1"/>
      <c r="N2856" s="1">
        <v>3010</v>
      </c>
      <c r="O2856" s="1">
        <v>10</v>
      </c>
      <c r="P2856" s="2">
        <v>45551</v>
      </c>
      <c r="Q2856" s="1"/>
    </row>
    <row r="2857" spans="1:17" x14ac:dyDescent="0.35">
      <c r="A2857" s="1" t="s">
        <v>2944</v>
      </c>
      <c r="B2857" s="1" t="s">
        <v>35</v>
      </c>
      <c r="C2857" s="1" t="s">
        <v>36</v>
      </c>
      <c r="D2857" s="1" t="s">
        <v>37</v>
      </c>
      <c r="E2857" s="1" t="s">
        <v>54</v>
      </c>
      <c r="F2857" s="1" t="s">
        <v>169</v>
      </c>
      <c r="G2857" s="1" t="s">
        <v>48</v>
      </c>
      <c r="H2857" s="2">
        <v>45322</v>
      </c>
      <c r="I2857" s="1" t="s">
        <v>26</v>
      </c>
      <c r="J2857" s="1" t="s">
        <v>2561</v>
      </c>
      <c r="K2857" s="1">
        <v>4</v>
      </c>
      <c r="L2857" s="1"/>
      <c r="M2857" s="1"/>
      <c r="N2857" s="1">
        <v>7709</v>
      </c>
      <c r="O2857" s="1">
        <v>70</v>
      </c>
      <c r="P2857" s="2">
        <v>45382</v>
      </c>
      <c r="Q2857" s="1"/>
    </row>
    <row r="2858" spans="1:17" x14ac:dyDescent="0.35">
      <c r="A2858" s="1" t="s">
        <v>2945</v>
      </c>
      <c r="B2858" s="1" t="s">
        <v>71</v>
      </c>
      <c r="C2858" s="1" t="s">
        <v>72</v>
      </c>
      <c r="D2858" s="1" t="s">
        <v>73</v>
      </c>
      <c r="E2858" s="1" t="s">
        <v>44</v>
      </c>
      <c r="F2858" s="1" t="s">
        <v>169</v>
      </c>
      <c r="G2858" s="1" t="s">
        <v>74</v>
      </c>
      <c r="H2858" s="2">
        <v>45356</v>
      </c>
      <c r="I2858" s="1" t="s">
        <v>26</v>
      </c>
      <c r="J2858" s="1" t="s">
        <v>2561</v>
      </c>
      <c r="K2858" s="1">
        <v>4</v>
      </c>
      <c r="L2858" s="1"/>
      <c r="M2858" s="1"/>
      <c r="N2858" s="1">
        <v>7536</v>
      </c>
      <c r="O2858" s="1">
        <v>40</v>
      </c>
      <c r="P2858" s="2">
        <v>45545</v>
      </c>
      <c r="Q2858" s="1"/>
    </row>
    <row r="2859" spans="1:17" x14ac:dyDescent="0.35">
      <c r="A2859" s="1" t="s">
        <v>2946</v>
      </c>
      <c r="B2859" s="1" t="s">
        <v>61</v>
      </c>
      <c r="C2859" s="1" t="s">
        <v>62</v>
      </c>
      <c r="D2859" s="1" t="s">
        <v>63</v>
      </c>
      <c r="E2859" s="1" t="s">
        <v>47</v>
      </c>
      <c r="F2859" s="1" t="s">
        <v>169</v>
      </c>
      <c r="G2859" s="1" t="s">
        <v>74</v>
      </c>
      <c r="H2859" s="2">
        <v>45299</v>
      </c>
      <c r="I2859" s="1" t="s">
        <v>26</v>
      </c>
      <c r="J2859" s="1" t="s">
        <v>2561</v>
      </c>
      <c r="K2859" s="1">
        <v>4</v>
      </c>
      <c r="L2859" s="1"/>
      <c r="M2859" s="1"/>
      <c r="N2859" s="1">
        <v>1519</v>
      </c>
      <c r="O2859" s="1">
        <v>20</v>
      </c>
      <c r="P2859" s="2">
        <v>45407</v>
      </c>
      <c r="Q2859" s="1"/>
    </row>
    <row r="2860" spans="1:17" x14ac:dyDescent="0.35">
      <c r="A2860" s="1" t="s">
        <v>2947</v>
      </c>
      <c r="B2860" s="1" t="s">
        <v>35</v>
      </c>
      <c r="C2860" s="1" t="s">
        <v>36</v>
      </c>
      <c r="D2860" s="1" t="s">
        <v>37</v>
      </c>
      <c r="E2860" s="1" t="s">
        <v>120</v>
      </c>
      <c r="F2860" s="1" t="s">
        <v>169</v>
      </c>
      <c r="G2860" s="1" t="s">
        <v>48</v>
      </c>
      <c r="H2860" s="2">
        <v>45424</v>
      </c>
      <c r="I2860" s="1" t="s">
        <v>66</v>
      </c>
      <c r="J2860" s="1" t="s">
        <v>2561</v>
      </c>
      <c r="K2860" s="1">
        <v>4</v>
      </c>
      <c r="L2860" s="1"/>
      <c r="M2860" s="1"/>
      <c r="N2860" s="1">
        <v>2395</v>
      </c>
      <c r="O2860" s="1">
        <v>40</v>
      </c>
      <c r="P2860" s="2">
        <v>45708</v>
      </c>
      <c r="Q2860" s="1"/>
    </row>
    <row r="2861" spans="1:17" x14ac:dyDescent="0.35">
      <c r="A2861" s="1" t="s">
        <v>2948</v>
      </c>
      <c r="B2861" s="1" t="s">
        <v>35</v>
      </c>
      <c r="C2861" s="1" t="s">
        <v>36</v>
      </c>
      <c r="D2861" s="1" t="s">
        <v>37</v>
      </c>
      <c r="E2861" s="1" t="s">
        <v>23</v>
      </c>
      <c r="F2861" s="1" t="s">
        <v>169</v>
      </c>
      <c r="G2861" s="1" t="s">
        <v>39</v>
      </c>
      <c r="H2861" s="2">
        <v>45345</v>
      </c>
      <c r="I2861" s="1" t="s">
        <v>66</v>
      </c>
      <c r="J2861" s="1" t="s">
        <v>2561</v>
      </c>
      <c r="K2861" s="1">
        <v>4</v>
      </c>
      <c r="L2861" s="1"/>
      <c r="M2861" s="1"/>
      <c r="N2861" s="1">
        <v>233</v>
      </c>
      <c r="O2861" s="1">
        <v>20</v>
      </c>
      <c r="P2861" s="2">
        <v>45407</v>
      </c>
      <c r="Q2861" s="1"/>
    </row>
    <row r="2862" spans="1:17" x14ac:dyDescent="0.35">
      <c r="A2862" s="1" t="s">
        <v>2949</v>
      </c>
      <c r="B2862" s="1" t="s">
        <v>56</v>
      </c>
      <c r="C2862" s="1" t="s">
        <v>57</v>
      </c>
      <c r="D2862" s="1" t="s">
        <v>58</v>
      </c>
      <c r="E2862" s="1" t="s">
        <v>84</v>
      </c>
      <c r="F2862" s="1" t="s">
        <v>169</v>
      </c>
      <c r="G2862" s="1" t="s">
        <v>59</v>
      </c>
      <c r="H2862" s="2">
        <v>45393</v>
      </c>
      <c r="I2862" s="1" t="s">
        <v>26</v>
      </c>
      <c r="J2862" s="1" t="s">
        <v>2561</v>
      </c>
      <c r="K2862" s="1">
        <v>4</v>
      </c>
      <c r="L2862" s="1"/>
      <c r="M2862" s="1"/>
      <c r="N2862" s="1">
        <v>7912</v>
      </c>
      <c r="O2862" s="1">
        <v>30</v>
      </c>
      <c r="P2862" s="2">
        <v>45627</v>
      </c>
      <c r="Q2862" s="1"/>
    </row>
    <row r="2863" spans="1:17" x14ac:dyDescent="0.35">
      <c r="A2863" s="1" t="s">
        <v>2950</v>
      </c>
      <c r="B2863" s="1" t="s">
        <v>61</v>
      </c>
      <c r="C2863" s="1" t="s">
        <v>62</v>
      </c>
      <c r="D2863" s="1" t="s">
        <v>63</v>
      </c>
      <c r="E2863" s="1" t="s">
        <v>54</v>
      </c>
      <c r="F2863" s="1" t="s">
        <v>169</v>
      </c>
      <c r="G2863" s="1" t="s">
        <v>39</v>
      </c>
      <c r="H2863" s="2">
        <v>45360</v>
      </c>
      <c r="I2863" s="1" t="s">
        <v>66</v>
      </c>
      <c r="J2863" s="1" t="s">
        <v>2561</v>
      </c>
      <c r="K2863" s="1">
        <v>4</v>
      </c>
      <c r="L2863" s="1"/>
      <c r="M2863" s="1"/>
      <c r="N2863" s="1">
        <v>6599</v>
      </c>
      <c r="O2863" s="1">
        <v>30</v>
      </c>
      <c r="P2863" s="2">
        <v>45653</v>
      </c>
      <c r="Q2863" s="1"/>
    </row>
    <row r="2864" spans="1:17" x14ac:dyDescent="0.35">
      <c r="A2864" s="1" t="s">
        <v>2951</v>
      </c>
      <c r="B2864" s="1" t="s">
        <v>29</v>
      </c>
      <c r="C2864" s="1" t="s">
        <v>30</v>
      </c>
      <c r="D2864" s="1" t="s">
        <v>31</v>
      </c>
      <c r="E2864" s="1" t="s">
        <v>47</v>
      </c>
      <c r="F2864" s="1" t="s">
        <v>169</v>
      </c>
      <c r="G2864" s="1" t="s">
        <v>48</v>
      </c>
      <c r="H2864" s="2">
        <v>45359</v>
      </c>
      <c r="I2864" s="1" t="s">
        <v>66</v>
      </c>
      <c r="J2864" s="1" t="s">
        <v>2561</v>
      </c>
      <c r="K2864" s="1">
        <v>4</v>
      </c>
      <c r="L2864" s="1"/>
      <c r="M2864" s="1"/>
      <c r="N2864" s="1">
        <v>3653</v>
      </c>
      <c r="O2864" s="1">
        <v>10</v>
      </c>
      <c r="P2864" s="2">
        <v>45517</v>
      </c>
      <c r="Q2864" s="1"/>
    </row>
    <row r="2865" spans="1:17" x14ac:dyDescent="0.35">
      <c r="A2865" s="1" t="s">
        <v>2952</v>
      </c>
      <c r="B2865" s="1" t="s">
        <v>78</v>
      </c>
      <c r="C2865" s="1" t="s">
        <v>79</v>
      </c>
      <c r="D2865" s="1" t="s">
        <v>80</v>
      </c>
      <c r="E2865" s="1" t="s">
        <v>23</v>
      </c>
      <c r="F2865" s="1" t="s">
        <v>169</v>
      </c>
      <c r="G2865" s="1" t="s">
        <v>74</v>
      </c>
      <c r="H2865" s="2">
        <v>45397</v>
      </c>
      <c r="I2865" s="1" t="s">
        <v>26</v>
      </c>
      <c r="J2865" s="1" t="s">
        <v>2561</v>
      </c>
      <c r="K2865" s="1">
        <v>4</v>
      </c>
      <c r="L2865" s="1"/>
      <c r="M2865" s="1"/>
      <c r="N2865" s="1">
        <v>6335</v>
      </c>
      <c r="O2865" s="1">
        <v>40</v>
      </c>
      <c r="P2865" s="2">
        <v>45684</v>
      </c>
      <c r="Q2865" s="1"/>
    </row>
    <row r="2866" spans="1:17" x14ac:dyDescent="0.35">
      <c r="A2866" s="1" t="s">
        <v>2953</v>
      </c>
      <c r="B2866" s="1" t="s">
        <v>78</v>
      </c>
      <c r="C2866" s="1" t="s">
        <v>79</v>
      </c>
      <c r="D2866" s="1" t="s">
        <v>80</v>
      </c>
      <c r="E2866" s="1" t="s">
        <v>47</v>
      </c>
      <c r="F2866" s="1" t="s">
        <v>169</v>
      </c>
      <c r="G2866" s="1" t="s">
        <v>48</v>
      </c>
      <c r="H2866" s="2">
        <v>45311</v>
      </c>
      <c r="I2866" s="1" t="s">
        <v>66</v>
      </c>
      <c r="J2866" s="1" t="s">
        <v>2561</v>
      </c>
      <c r="K2866" s="1">
        <v>4</v>
      </c>
      <c r="L2866" s="1"/>
      <c r="M2866" s="1"/>
      <c r="N2866" s="1">
        <v>5823</v>
      </c>
      <c r="O2866" s="1">
        <v>50</v>
      </c>
      <c r="P2866" s="2">
        <v>45545</v>
      </c>
      <c r="Q2866" s="1"/>
    </row>
    <row r="2867" spans="1:17" x14ac:dyDescent="0.35">
      <c r="A2867" s="1" t="s">
        <v>2954</v>
      </c>
      <c r="B2867" s="1" t="s">
        <v>29</v>
      </c>
      <c r="C2867" s="1" t="s">
        <v>30</v>
      </c>
      <c r="D2867" s="1" t="s">
        <v>31</v>
      </c>
      <c r="E2867" s="1" t="s">
        <v>32</v>
      </c>
      <c r="F2867" s="1" t="s">
        <v>169</v>
      </c>
      <c r="G2867" s="1" t="s">
        <v>48</v>
      </c>
      <c r="H2867" s="2">
        <v>45401</v>
      </c>
      <c r="I2867" s="1" t="s">
        <v>66</v>
      </c>
      <c r="J2867" s="1" t="s">
        <v>2561</v>
      </c>
      <c r="K2867" s="1">
        <v>4</v>
      </c>
      <c r="L2867" s="1"/>
      <c r="M2867" s="1"/>
      <c r="N2867" s="1">
        <v>520</v>
      </c>
      <c r="O2867" s="1">
        <v>80</v>
      </c>
      <c r="P2867" s="2">
        <v>45492</v>
      </c>
      <c r="Q2867" s="1"/>
    </row>
    <row r="2868" spans="1:17" x14ac:dyDescent="0.35">
      <c r="A2868" s="1" t="s">
        <v>2955</v>
      </c>
      <c r="B2868" s="1" t="s">
        <v>35</v>
      </c>
      <c r="C2868" s="1" t="s">
        <v>36</v>
      </c>
      <c r="D2868" s="1" t="s">
        <v>37</v>
      </c>
      <c r="E2868" s="1" t="s">
        <v>23</v>
      </c>
      <c r="F2868" s="1" t="s">
        <v>169</v>
      </c>
      <c r="G2868" s="1" t="s">
        <v>48</v>
      </c>
      <c r="H2868" s="2">
        <v>45413</v>
      </c>
      <c r="I2868" s="1" t="s">
        <v>66</v>
      </c>
      <c r="J2868" s="1" t="s">
        <v>2561</v>
      </c>
      <c r="K2868" s="1">
        <v>4</v>
      </c>
      <c r="L2868" s="1"/>
      <c r="M2868" s="1"/>
      <c r="N2868" s="1">
        <v>2511</v>
      </c>
      <c r="O2868" s="1">
        <v>10</v>
      </c>
      <c r="P2868" s="2">
        <v>45738</v>
      </c>
      <c r="Q2868" s="1"/>
    </row>
    <row r="2869" spans="1:17" x14ac:dyDescent="0.35">
      <c r="A2869" s="1" t="s">
        <v>2956</v>
      </c>
      <c r="B2869" s="1" t="s">
        <v>56</v>
      </c>
      <c r="C2869" s="1" t="s">
        <v>57</v>
      </c>
      <c r="D2869" s="1" t="s">
        <v>58</v>
      </c>
      <c r="E2869" s="1" t="s">
        <v>54</v>
      </c>
      <c r="F2869" s="1" t="s">
        <v>169</v>
      </c>
      <c r="G2869" s="1" t="s">
        <v>48</v>
      </c>
      <c r="H2869" s="2">
        <v>45294</v>
      </c>
      <c r="I2869" s="1" t="s">
        <v>26</v>
      </c>
      <c r="J2869" s="1" t="s">
        <v>2561</v>
      </c>
      <c r="K2869" s="1">
        <v>4</v>
      </c>
      <c r="L2869" s="1"/>
      <c r="M2869" s="1"/>
      <c r="N2869" s="1">
        <v>5998</v>
      </c>
      <c r="O2869" s="1">
        <v>100</v>
      </c>
      <c r="P2869" s="2">
        <v>45576</v>
      </c>
      <c r="Q2869" s="1"/>
    </row>
    <row r="2870" spans="1:17" x14ac:dyDescent="0.35">
      <c r="A2870" s="1" t="s">
        <v>2957</v>
      </c>
      <c r="B2870" s="1" t="s">
        <v>56</v>
      </c>
      <c r="C2870" s="1" t="s">
        <v>57</v>
      </c>
      <c r="D2870" s="1" t="s">
        <v>58</v>
      </c>
      <c r="E2870" s="1" t="s">
        <v>124</v>
      </c>
      <c r="F2870" s="1" t="s">
        <v>169</v>
      </c>
      <c r="G2870" s="1" t="s">
        <v>39</v>
      </c>
      <c r="H2870" s="2">
        <v>45401</v>
      </c>
      <c r="I2870" s="1" t="s">
        <v>26</v>
      </c>
      <c r="J2870" s="1" t="s">
        <v>2561</v>
      </c>
      <c r="K2870" s="1">
        <v>4</v>
      </c>
      <c r="L2870" s="1"/>
      <c r="M2870" s="1"/>
      <c r="N2870" s="1">
        <v>2733</v>
      </c>
      <c r="O2870" s="1">
        <v>30</v>
      </c>
      <c r="P2870" s="2">
        <v>45715</v>
      </c>
      <c r="Q2870" s="1"/>
    </row>
    <row r="2871" spans="1:17" x14ac:dyDescent="0.35">
      <c r="A2871" s="1" t="s">
        <v>2958</v>
      </c>
      <c r="B2871" s="1" t="s">
        <v>41</v>
      </c>
      <c r="C2871" s="1" t="s">
        <v>42</v>
      </c>
      <c r="D2871" s="1" t="s">
        <v>43</v>
      </c>
      <c r="E2871" s="1" t="s">
        <v>124</v>
      </c>
      <c r="F2871" s="1" t="s">
        <v>169</v>
      </c>
      <c r="G2871" s="1" t="s">
        <v>48</v>
      </c>
      <c r="H2871" s="2">
        <v>45320</v>
      </c>
      <c r="I2871" s="1" t="s">
        <v>26</v>
      </c>
      <c r="J2871" s="1" t="s">
        <v>2561</v>
      </c>
      <c r="K2871" s="1">
        <v>4</v>
      </c>
      <c r="L2871" s="1"/>
      <c r="M2871" s="1"/>
      <c r="N2871" s="1">
        <v>7415</v>
      </c>
      <c r="O2871" s="1">
        <v>80</v>
      </c>
      <c r="P2871" s="2">
        <v>45457</v>
      </c>
      <c r="Q2871" s="1"/>
    </row>
    <row r="2872" spans="1:17" x14ac:dyDescent="0.35">
      <c r="A2872" s="1" t="s">
        <v>2959</v>
      </c>
      <c r="B2872" s="1" t="s">
        <v>78</v>
      </c>
      <c r="C2872" s="1" t="s">
        <v>79</v>
      </c>
      <c r="D2872" s="1" t="s">
        <v>80</v>
      </c>
      <c r="E2872" s="1" t="s">
        <v>38</v>
      </c>
      <c r="F2872" s="1" t="s">
        <v>169</v>
      </c>
      <c r="G2872" s="1" t="s">
        <v>87</v>
      </c>
      <c r="H2872" s="2">
        <v>45357</v>
      </c>
      <c r="I2872" s="1" t="s">
        <v>66</v>
      </c>
      <c r="J2872" s="1" t="s">
        <v>2561</v>
      </c>
      <c r="K2872" s="1">
        <v>4</v>
      </c>
      <c r="L2872" s="1"/>
      <c r="M2872" s="1"/>
      <c r="N2872" s="1">
        <v>6237</v>
      </c>
      <c r="O2872" s="1">
        <v>30</v>
      </c>
      <c r="P2872" s="2">
        <v>45458</v>
      </c>
      <c r="Q2872" s="1"/>
    </row>
    <row r="2873" spans="1:17" x14ac:dyDescent="0.35">
      <c r="A2873" s="1" t="s">
        <v>2960</v>
      </c>
      <c r="B2873" s="1" t="s">
        <v>56</v>
      </c>
      <c r="C2873" s="1" t="s">
        <v>57</v>
      </c>
      <c r="D2873" s="1" t="s">
        <v>58</v>
      </c>
      <c r="E2873" s="1" t="s">
        <v>44</v>
      </c>
      <c r="F2873" s="1" t="s">
        <v>169</v>
      </c>
      <c r="G2873" s="1" t="s">
        <v>25</v>
      </c>
      <c r="H2873" s="2">
        <v>45440</v>
      </c>
      <c r="I2873" s="1" t="s">
        <v>49</v>
      </c>
      <c r="J2873" s="1" t="s">
        <v>2561</v>
      </c>
      <c r="K2873" s="1">
        <v>4</v>
      </c>
      <c r="L2873" s="1"/>
      <c r="M2873" s="1"/>
      <c r="N2873" s="1">
        <v>822</v>
      </c>
      <c r="O2873" s="1">
        <v>20</v>
      </c>
      <c r="P2873" s="2">
        <v>45595</v>
      </c>
      <c r="Q2873" s="1"/>
    </row>
    <row r="2874" spans="1:17" x14ac:dyDescent="0.35">
      <c r="A2874" s="1" t="s">
        <v>2961</v>
      </c>
      <c r="B2874" s="1" t="s">
        <v>61</v>
      </c>
      <c r="C2874" s="1" t="s">
        <v>62</v>
      </c>
      <c r="D2874" s="1" t="s">
        <v>63</v>
      </c>
      <c r="E2874" s="1" t="s">
        <v>76</v>
      </c>
      <c r="F2874" s="1" t="s">
        <v>169</v>
      </c>
      <c r="G2874" s="1" t="s">
        <v>39</v>
      </c>
      <c r="H2874" s="2">
        <v>45414</v>
      </c>
      <c r="I2874" s="1" t="s">
        <v>66</v>
      </c>
      <c r="J2874" s="1" t="s">
        <v>2561</v>
      </c>
      <c r="K2874" s="1">
        <v>4</v>
      </c>
      <c r="L2874" s="1"/>
      <c r="M2874" s="1"/>
      <c r="N2874" s="1">
        <v>4686</v>
      </c>
      <c r="O2874" s="1">
        <v>30</v>
      </c>
      <c r="P2874" s="2">
        <v>45456</v>
      </c>
      <c r="Q2874" s="1"/>
    </row>
    <row r="2875" spans="1:17" x14ac:dyDescent="0.35">
      <c r="A2875" s="1" t="s">
        <v>2962</v>
      </c>
      <c r="B2875" s="1" t="s">
        <v>41</v>
      </c>
      <c r="C2875" s="1" t="s">
        <v>42</v>
      </c>
      <c r="D2875" s="1" t="s">
        <v>43</v>
      </c>
      <c r="E2875" s="1" t="s">
        <v>23</v>
      </c>
      <c r="F2875" s="1" t="s">
        <v>169</v>
      </c>
      <c r="G2875" s="1" t="s">
        <v>59</v>
      </c>
      <c r="H2875" s="2">
        <v>45442</v>
      </c>
      <c r="I2875" s="1" t="s">
        <v>66</v>
      </c>
      <c r="J2875" s="1" t="s">
        <v>2561</v>
      </c>
      <c r="K2875" s="1">
        <v>4</v>
      </c>
      <c r="L2875" s="1"/>
      <c r="M2875" s="1"/>
      <c r="N2875" s="1">
        <v>6335</v>
      </c>
      <c r="O2875" s="1">
        <v>50</v>
      </c>
      <c r="P2875" s="2">
        <v>45662</v>
      </c>
      <c r="Q2875" s="1"/>
    </row>
    <row r="2876" spans="1:17" x14ac:dyDescent="0.35">
      <c r="A2876" s="1" t="s">
        <v>2963</v>
      </c>
      <c r="B2876" s="1" t="s">
        <v>29</v>
      </c>
      <c r="C2876" s="1" t="s">
        <v>30</v>
      </c>
      <c r="D2876" s="1" t="s">
        <v>31</v>
      </c>
      <c r="E2876" s="1" t="s">
        <v>54</v>
      </c>
      <c r="F2876" s="1" t="s">
        <v>169</v>
      </c>
      <c r="G2876" s="1" t="s">
        <v>39</v>
      </c>
      <c r="H2876" s="2">
        <v>45300</v>
      </c>
      <c r="I2876" s="1" t="s">
        <v>26</v>
      </c>
      <c r="J2876" s="1" t="s">
        <v>2561</v>
      </c>
      <c r="K2876" s="1">
        <v>4</v>
      </c>
      <c r="L2876" s="1"/>
      <c r="M2876" s="1"/>
      <c r="N2876" s="1">
        <v>367</v>
      </c>
      <c r="O2876" s="1">
        <v>20</v>
      </c>
      <c r="P2876" s="2">
        <v>45641</v>
      </c>
      <c r="Q2876" s="1"/>
    </row>
    <row r="2877" spans="1:17" x14ac:dyDescent="0.35">
      <c r="A2877" s="1" t="s">
        <v>2964</v>
      </c>
      <c r="B2877" s="1" t="s">
        <v>56</v>
      </c>
      <c r="C2877" s="1" t="s">
        <v>57</v>
      </c>
      <c r="D2877" s="1" t="s">
        <v>58</v>
      </c>
      <c r="E2877" s="1" t="s">
        <v>54</v>
      </c>
      <c r="F2877" s="1" t="s">
        <v>169</v>
      </c>
      <c r="G2877" s="1" t="s">
        <v>33</v>
      </c>
      <c r="H2877" s="2">
        <v>45307</v>
      </c>
      <c r="I2877" s="1" t="s">
        <v>26</v>
      </c>
      <c r="J2877" s="1" t="s">
        <v>2561</v>
      </c>
      <c r="K2877" s="1">
        <v>4</v>
      </c>
      <c r="L2877" s="1"/>
      <c r="M2877" s="1"/>
      <c r="N2877" s="1">
        <v>6868</v>
      </c>
      <c r="O2877" s="1">
        <v>50</v>
      </c>
      <c r="P2877" s="2">
        <v>45593</v>
      </c>
      <c r="Q2877" s="1"/>
    </row>
    <row r="2878" spans="1:17" x14ac:dyDescent="0.35">
      <c r="A2878" s="1" t="s">
        <v>2965</v>
      </c>
      <c r="B2878" s="1" t="s">
        <v>41</v>
      </c>
      <c r="C2878" s="1" t="s">
        <v>42</v>
      </c>
      <c r="D2878" s="1" t="s">
        <v>43</v>
      </c>
      <c r="E2878" s="1" t="s">
        <v>44</v>
      </c>
      <c r="F2878" s="1" t="s">
        <v>169</v>
      </c>
      <c r="G2878" s="1" t="s">
        <v>25</v>
      </c>
      <c r="H2878" s="2">
        <v>45362</v>
      </c>
      <c r="I2878" s="1" t="s">
        <v>49</v>
      </c>
      <c r="J2878" s="1" t="s">
        <v>2561</v>
      </c>
      <c r="K2878" s="1">
        <v>4</v>
      </c>
      <c r="L2878" s="1"/>
      <c r="M2878" s="1"/>
      <c r="N2878" s="1">
        <v>4594</v>
      </c>
      <c r="O2878" s="1">
        <v>40</v>
      </c>
      <c r="P2878" s="2">
        <v>45432</v>
      </c>
      <c r="Q2878" s="1"/>
    </row>
    <row r="2879" spans="1:17" x14ac:dyDescent="0.35">
      <c r="A2879" s="1" t="s">
        <v>2966</v>
      </c>
      <c r="B2879" s="1" t="s">
        <v>51</v>
      </c>
      <c r="C2879" s="1" t="s">
        <v>52</v>
      </c>
      <c r="D2879" s="1" t="s">
        <v>53</v>
      </c>
      <c r="E2879" s="1" t="s">
        <v>84</v>
      </c>
      <c r="F2879" s="1" t="s">
        <v>169</v>
      </c>
      <c r="G2879" s="1" t="s">
        <v>74</v>
      </c>
      <c r="H2879" s="2">
        <v>45413</v>
      </c>
      <c r="I2879" s="1" t="s">
        <v>49</v>
      </c>
      <c r="J2879" s="1" t="s">
        <v>2561</v>
      </c>
      <c r="K2879" s="1">
        <v>4</v>
      </c>
      <c r="L2879" s="1"/>
      <c r="M2879" s="1"/>
      <c r="N2879" s="1">
        <v>4181</v>
      </c>
      <c r="O2879" s="1">
        <v>50</v>
      </c>
      <c r="P2879" s="2">
        <v>45571</v>
      </c>
      <c r="Q2879" s="1"/>
    </row>
    <row r="2880" spans="1:17" x14ac:dyDescent="0.35">
      <c r="A2880" s="1" t="s">
        <v>2967</v>
      </c>
      <c r="B2880" s="1" t="s">
        <v>71</v>
      </c>
      <c r="C2880" s="1" t="s">
        <v>72</v>
      </c>
      <c r="D2880" s="1" t="s">
        <v>73</v>
      </c>
      <c r="E2880" s="1" t="s">
        <v>103</v>
      </c>
      <c r="F2880" s="1" t="s">
        <v>169</v>
      </c>
      <c r="G2880" s="1" t="s">
        <v>59</v>
      </c>
      <c r="H2880" s="2">
        <v>45362</v>
      </c>
      <c r="I2880" s="1" t="s">
        <v>66</v>
      </c>
      <c r="J2880" s="1" t="s">
        <v>2561</v>
      </c>
      <c r="K2880" s="1">
        <v>4</v>
      </c>
      <c r="L2880" s="1"/>
      <c r="M2880" s="1"/>
      <c r="N2880" s="1">
        <v>4962</v>
      </c>
      <c r="O2880" s="1">
        <v>50</v>
      </c>
      <c r="P2880" s="2">
        <v>45626</v>
      </c>
      <c r="Q2880" s="1"/>
    </row>
    <row r="2881" spans="1:17" x14ac:dyDescent="0.35">
      <c r="A2881" s="1" t="s">
        <v>2968</v>
      </c>
      <c r="B2881" s="1" t="s">
        <v>41</v>
      </c>
      <c r="C2881" s="1" t="s">
        <v>42</v>
      </c>
      <c r="D2881" s="1" t="s">
        <v>43</v>
      </c>
      <c r="E2881" s="1" t="s">
        <v>54</v>
      </c>
      <c r="F2881" s="1" t="s">
        <v>169</v>
      </c>
      <c r="G2881" s="1" t="s">
        <v>39</v>
      </c>
      <c r="H2881" s="2">
        <v>45437</v>
      </c>
      <c r="I2881" s="1" t="s">
        <v>66</v>
      </c>
      <c r="J2881" s="1" t="s">
        <v>2561</v>
      </c>
      <c r="K2881" s="1">
        <v>4</v>
      </c>
      <c r="L2881" s="1"/>
      <c r="M2881" s="1"/>
      <c r="N2881" s="1">
        <v>1517</v>
      </c>
      <c r="O2881" s="1">
        <v>60</v>
      </c>
      <c r="P2881" s="2">
        <v>45772</v>
      </c>
      <c r="Q2881" s="1"/>
    </row>
    <row r="2882" spans="1:17" x14ac:dyDescent="0.35">
      <c r="A2882" s="1" t="s">
        <v>2969</v>
      </c>
      <c r="B2882" s="1" t="s">
        <v>35</v>
      </c>
      <c r="C2882" s="1" t="s">
        <v>36</v>
      </c>
      <c r="D2882" s="1" t="s">
        <v>37</v>
      </c>
      <c r="E2882" s="1" t="s">
        <v>47</v>
      </c>
      <c r="F2882" s="1" t="s">
        <v>169</v>
      </c>
      <c r="G2882" s="1" t="s">
        <v>25</v>
      </c>
      <c r="H2882" s="2">
        <v>45318</v>
      </c>
      <c r="I2882" s="1" t="s">
        <v>26</v>
      </c>
      <c r="J2882" s="1" t="s">
        <v>2561</v>
      </c>
      <c r="K2882" s="1">
        <v>4</v>
      </c>
      <c r="L2882" s="1"/>
      <c r="M2882" s="1"/>
      <c r="N2882" s="1">
        <v>3352</v>
      </c>
      <c r="O2882" s="1">
        <v>100</v>
      </c>
      <c r="P2882" s="2">
        <v>45557</v>
      </c>
      <c r="Q2882" s="1"/>
    </row>
    <row r="2883" spans="1:17" x14ac:dyDescent="0.35">
      <c r="A2883" s="1" t="s">
        <v>2970</v>
      </c>
      <c r="B2883" s="1" t="s">
        <v>35</v>
      </c>
      <c r="C2883" s="1" t="s">
        <v>36</v>
      </c>
      <c r="D2883" s="1" t="s">
        <v>37</v>
      </c>
      <c r="E2883" s="1" t="s">
        <v>84</v>
      </c>
      <c r="F2883" s="1" t="s">
        <v>169</v>
      </c>
      <c r="G2883" s="1" t="s">
        <v>48</v>
      </c>
      <c r="H2883" s="2">
        <v>45324</v>
      </c>
      <c r="I2883" s="1" t="s">
        <v>26</v>
      </c>
      <c r="J2883" s="1" t="s">
        <v>2561</v>
      </c>
      <c r="K2883" s="1">
        <v>4</v>
      </c>
      <c r="L2883" s="1"/>
      <c r="M2883" s="1"/>
      <c r="N2883" s="1">
        <v>6861</v>
      </c>
      <c r="O2883" s="1">
        <v>40</v>
      </c>
      <c r="P2883" s="2">
        <v>45468</v>
      </c>
      <c r="Q2883" s="1"/>
    </row>
    <row r="2884" spans="1:17" x14ac:dyDescent="0.35">
      <c r="A2884" s="1" t="s">
        <v>2971</v>
      </c>
      <c r="B2884" s="1" t="s">
        <v>35</v>
      </c>
      <c r="C2884" s="1" t="s">
        <v>36</v>
      </c>
      <c r="D2884" s="1" t="s">
        <v>37</v>
      </c>
      <c r="E2884" s="1" t="s">
        <v>47</v>
      </c>
      <c r="F2884" s="1" t="s">
        <v>169</v>
      </c>
      <c r="G2884" s="1" t="s">
        <v>39</v>
      </c>
      <c r="H2884" s="2">
        <v>45343</v>
      </c>
      <c r="I2884" s="1" t="s">
        <v>26</v>
      </c>
      <c r="J2884" s="1" t="s">
        <v>2561</v>
      </c>
      <c r="K2884" s="1">
        <v>4</v>
      </c>
      <c r="L2884" s="1"/>
      <c r="M2884" s="1"/>
      <c r="N2884" s="1">
        <v>5533</v>
      </c>
      <c r="O2884" s="1">
        <v>20</v>
      </c>
      <c r="P2884" s="2">
        <v>45504</v>
      </c>
      <c r="Q2884" s="1"/>
    </row>
    <row r="2885" spans="1:17" x14ac:dyDescent="0.35">
      <c r="A2885" s="1" t="s">
        <v>2972</v>
      </c>
      <c r="B2885" s="1" t="s">
        <v>35</v>
      </c>
      <c r="C2885" s="1" t="s">
        <v>36</v>
      </c>
      <c r="D2885" s="1" t="s">
        <v>37</v>
      </c>
      <c r="E2885" s="1" t="s">
        <v>124</v>
      </c>
      <c r="F2885" s="1" t="s">
        <v>169</v>
      </c>
      <c r="G2885" s="1" t="s">
        <v>39</v>
      </c>
      <c r="H2885" s="2">
        <v>45344</v>
      </c>
      <c r="I2885" s="1" t="s">
        <v>49</v>
      </c>
      <c r="J2885" s="1" t="s">
        <v>2561</v>
      </c>
      <c r="K2885" s="1">
        <v>4</v>
      </c>
      <c r="L2885" s="1"/>
      <c r="M2885" s="1"/>
      <c r="N2885" s="1">
        <v>1742</v>
      </c>
      <c r="O2885" s="1">
        <v>20</v>
      </c>
      <c r="P2885" s="2">
        <v>45477</v>
      </c>
      <c r="Q2885" s="1"/>
    </row>
    <row r="2886" spans="1:17" x14ac:dyDescent="0.35">
      <c r="A2886" s="1" t="s">
        <v>2973</v>
      </c>
      <c r="B2886" s="1" t="s">
        <v>61</v>
      </c>
      <c r="C2886" s="1" t="s">
        <v>62</v>
      </c>
      <c r="D2886" s="1" t="s">
        <v>63</v>
      </c>
      <c r="E2886" s="1" t="s">
        <v>32</v>
      </c>
      <c r="F2886" s="1" t="s">
        <v>169</v>
      </c>
      <c r="G2886" s="1" t="s">
        <v>74</v>
      </c>
      <c r="H2886" s="2">
        <v>45415</v>
      </c>
      <c r="I2886" s="1" t="s">
        <v>49</v>
      </c>
      <c r="J2886" s="1" t="s">
        <v>2561</v>
      </c>
      <c r="K2886" s="1">
        <v>4</v>
      </c>
      <c r="L2886" s="1"/>
      <c r="M2886" s="1"/>
      <c r="N2886" s="1">
        <v>7534</v>
      </c>
      <c r="O2886" s="1">
        <v>20</v>
      </c>
      <c r="P2886" s="2">
        <v>45648</v>
      </c>
      <c r="Q2886" s="1"/>
    </row>
    <row r="2887" spans="1:17" x14ac:dyDescent="0.35">
      <c r="A2887" s="1" t="s">
        <v>2974</v>
      </c>
      <c r="B2887" s="1" t="s">
        <v>20</v>
      </c>
      <c r="C2887" s="1" t="s">
        <v>21</v>
      </c>
      <c r="D2887" s="1" t="s">
        <v>22</v>
      </c>
      <c r="E2887" s="1" t="s">
        <v>103</v>
      </c>
      <c r="F2887" s="1" t="s">
        <v>169</v>
      </c>
      <c r="G2887" s="1" t="s">
        <v>25</v>
      </c>
      <c r="H2887" s="2">
        <v>45405</v>
      </c>
      <c r="I2887" s="1" t="s">
        <v>26</v>
      </c>
      <c r="J2887" s="1" t="s">
        <v>2561</v>
      </c>
      <c r="K2887" s="1">
        <v>4</v>
      </c>
      <c r="L2887" s="1"/>
      <c r="M2887" s="1"/>
      <c r="N2887" s="1">
        <v>787</v>
      </c>
      <c r="O2887" s="1">
        <v>30</v>
      </c>
      <c r="P2887" s="2">
        <v>45645</v>
      </c>
      <c r="Q2887" s="1"/>
    </row>
    <row r="2888" spans="1:17" x14ac:dyDescent="0.35">
      <c r="A2888" s="1" t="s">
        <v>2975</v>
      </c>
      <c r="B2888" s="1" t="s">
        <v>35</v>
      </c>
      <c r="C2888" s="1" t="s">
        <v>36</v>
      </c>
      <c r="D2888" s="1" t="s">
        <v>37</v>
      </c>
      <c r="E2888" s="1" t="s">
        <v>64</v>
      </c>
      <c r="F2888" s="1" t="s">
        <v>169</v>
      </c>
      <c r="G2888" s="1" t="s">
        <v>25</v>
      </c>
      <c r="H2888" s="2">
        <v>45381</v>
      </c>
      <c r="I2888" s="1" t="s">
        <v>26</v>
      </c>
      <c r="J2888" s="1" t="s">
        <v>2561</v>
      </c>
      <c r="K2888" s="1">
        <v>4</v>
      </c>
      <c r="L2888" s="1"/>
      <c r="M2888" s="1"/>
      <c r="N2888" s="1">
        <v>6798</v>
      </c>
      <c r="O2888" s="1">
        <v>20</v>
      </c>
      <c r="P2888" s="2">
        <v>45677</v>
      </c>
      <c r="Q2888" s="1"/>
    </row>
    <row r="2889" spans="1:17" x14ac:dyDescent="0.35">
      <c r="A2889" s="1" t="s">
        <v>2976</v>
      </c>
      <c r="B2889" s="1" t="s">
        <v>51</v>
      </c>
      <c r="C2889" s="1" t="s">
        <v>52</v>
      </c>
      <c r="D2889" s="1" t="s">
        <v>53</v>
      </c>
      <c r="E2889" s="1" t="s">
        <v>64</v>
      </c>
      <c r="F2889" s="1" t="s">
        <v>169</v>
      </c>
      <c r="G2889" s="1" t="s">
        <v>39</v>
      </c>
      <c r="H2889" s="2">
        <v>45395</v>
      </c>
      <c r="I2889" s="1" t="s">
        <v>66</v>
      </c>
      <c r="J2889" s="1" t="s">
        <v>2561</v>
      </c>
      <c r="K2889" s="1">
        <v>4</v>
      </c>
      <c r="L2889" s="1"/>
      <c r="M2889" s="1"/>
      <c r="N2889" s="1">
        <v>1167</v>
      </c>
      <c r="O2889" s="1">
        <v>80</v>
      </c>
      <c r="P2889" s="2">
        <v>45745</v>
      </c>
      <c r="Q2889" s="1"/>
    </row>
    <row r="2890" spans="1:17" x14ac:dyDescent="0.35">
      <c r="A2890" s="1" t="s">
        <v>2977</v>
      </c>
      <c r="B2890" s="1" t="s">
        <v>35</v>
      </c>
      <c r="C2890" s="1" t="s">
        <v>36</v>
      </c>
      <c r="D2890" s="1" t="s">
        <v>37</v>
      </c>
      <c r="E2890" s="1" t="s">
        <v>23</v>
      </c>
      <c r="F2890" s="1" t="s">
        <v>169</v>
      </c>
      <c r="G2890" s="1" t="s">
        <v>87</v>
      </c>
      <c r="H2890" s="2">
        <v>45308</v>
      </c>
      <c r="I2890" s="1" t="s">
        <v>49</v>
      </c>
      <c r="J2890" s="1" t="s">
        <v>2561</v>
      </c>
      <c r="K2890" s="1">
        <v>4</v>
      </c>
      <c r="L2890" s="1"/>
      <c r="M2890" s="1"/>
      <c r="N2890" s="1">
        <v>2117</v>
      </c>
      <c r="O2890" s="1">
        <v>40</v>
      </c>
      <c r="P2890" s="2">
        <v>45407</v>
      </c>
      <c r="Q2890" s="1"/>
    </row>
    <row r="2891" spans="1:17" x14ac:dyDescent="0.35">
      <c r="A2891" s="1" t="s">
        <v>2978</v>
      </c>
      <c r="B2891" s="1" t="s">
        <v>41</v>
      </c>
      <c r="C2891" s="1" t="s">
        <v>42</v>
      </c>
      <c r="D2891" s="1" t="s">
        <v>43</v>
      </c>
      <c r="E2891" s="1" t="s">
        <v>47</v>
      </c>
      <c r="F2891" s="1" t="s">
        <v>169</v>
      </c>
      <c r="G2891" s="1" t="s">
        <v>39</v>
      </c>
      <c r="H2891" s="2">
        <v>45360</v>
      </c>
      <c r="I2891" s="1" t="s">
        <v>66</v>
      </c>
      <c r="J2891" s="1" t="s">
        <v>2561</v>
      </c>
      <c r="K2891" s="1">
        <v>4</v>
      </c>
      <c r="L2891" s="1"/>
      <c r="M2891" s="1"/>
      <c r="N2891" s="1">
        <v>1669</v>
      </c>
      <c r="O2891" s="1">
        <v>30</v>
      </c>
      <c r="P2891" s="2">
        <v>45558</v>
      </c>
      <c r="Q2891" s="1"/>
    </row>
    <row r="2892" spans="1:17" x14ac:dyDescent="0.35">
      <c r="A2892" s="1" t="s">
        <v>2979</v>
      </c>
      <c r="B2892" s="1" t="s">
        <v>61</v>
      </c>
      <c r="C2892" s="1" t="s">
        <v>62</v>
      </c>
      <c r="D2892" s="1" t="s">
        <v>63</v>
      </c>
      <c r="E2892" s="1" t="s">
        <v>54</v>
      </c>
      <c r="F2892" s="1" t="s">
        <v>169</v>
      </c>
      <c r="G2892" s="1" t="s">
        <v>48</v>
      </c>
      <c r="H2892" s="2">
        <v>45322</v>
      </c>
      <c r="I2892" s="1" t="s">
        <v>66</v>
      </c>
      <c r="J2892" s="1" t="s">
        <v>2561</v>
      </c>
      <c r="K2892" s="1">
        <v>4</v>
      </c>
      <c r="L2892" s="1"/>
      <c r="M2892" s="1"/>
      <c r="N2892" s="1">
        <v>4026</v>
      </c>
      <c r="O2892" s="1">
        <v>40</v>
      </c>
      <c r="P2892" s="2">
        <v>45530</v>
      </c>
      <c r="Q2892" s="1"/>
    </row>
    <row r="2893" spans="1:17" x14ac:dyDescent="0.35">
      <c r="A2893" s="1" t="s">
        <v>2980</v>
      </c>
      <c r="B2893" s="1" t="s">
        <v>51</v>
      </c>
      <c r="C2893" s="1" t="s">
        <v>52</v>
      </c>
      <c r="D2893" s="1" t="s">
        <v>53</v>
      </c>
      <c r="E2893" s="1" t="s">
        <v>47</v>
      </c>
      <c r="F2893" s="1" t="s">
        <v>169</v>
      </c>
      <c r="G2893" s="1" t="s">
        <v>33</v>
      </c>
      <c r="H2893" s="2">
        <v>45417</v>
      </c>
      <c r="I2893" s="1" t="s">
        <v>49</v>
      </c>
      <c r="J2893" s="1" t="s">
        <v>2561</v>
      </c>
      <c r="K2893" s="1">
        <v>4</v>
      </c>
      <c r="L2893" s="1"/>
      <c r="M2893" s="1"/>
      <c r="N2893" s="1">
        <v>5321</v>
      </c>
      <c r="O2893" s="1">
        <v>10</v>
      </c>
      <c r="P2893" s="2">
        <v>45531</v>
      </c>
      <c r="Q2893" s="1"/>
    </row>
    <row r="2894" spans="1:17" x14ac:dyDescent="0.35">
      <c r="A2894" s="1" t="s">
        <v>2981</v>
      </c>
      <c r="B2894" s="1" t="s">
        <v>78</v>
      </c>
      <c r="C2894" s="1" t="s">
        <v>79</v>
      </c>
      <c r="D2894" s="1" t="s">
        <v>80</v>
      </c>
      <c r="E2894" s="1" t="s">
        <v>23</v>
      </c>
      <c r="F2894" s="1" t="s">
        <v>169</v>
      </c>
      <c r="G2894" s="1" t="s">
        <v>48</v>
      </c>
      <c r="H2894" s="2">
        <v>45376</v>
      </c>
      <c r="I2894" s="1" t="s">
        <v>66</v>
      </c>
      <c r="J2894" s="1" t="s">
        <v>2561</v>
      </c>
      <c r="K2894" s="1">
        <v>4</v>
      </c>
      <c r="L2894" s="1"/>
      <c r="M2894" s="1"/>
      <c r="N2894" s="1">
        <v>4667</v>
      </c>
      <c r="O2894" s="1">
        <v>60</v>
      </c>
      <c r="P2894" s="2">
        <v>45741</v>
      </c>
      <c r="Q2894" s="1"/>
    </row>
    <row r="2895" spans="1:17" x14ac:dyDescent="0.35">
      <c r="A2895" s="1" t="s">
        <v>2982</v>
      </c>
      <c r="B2895" s="1" t="s">
        <v>71</v>
      </c>
      <c r="C2895" s="1" t="s">
        <v>72</v>
      </c>
      <c r="D2895" s="1" t="s">
        <v>73</v>
      </c>
      <c r="E2895" s="1" t="s">
        <v>64</v>
      </c>
      <c r="F2895" s="1" t="s">
        <v>169</v>
      </c>
      <c r="G2895" s="1" t="s">
        <v>48</v>
      </c>
      <c r="H2895" s="2">
        <v>45381</v>
      </c>
      <c r="I2895" s="1" t="s">
        <v>66</v>
      </c>
      <c r="J2895" s="1" t="s">
        <v>2561</v>
      </c>
      <c r="K2895" s="1">
        <v>4</v>
      </c>
      <c r="L2895" s="1"/>
      <c r="M2895" s="1"/>
      <c r="N2895" s="1">
        <v>6981</v>
      </c>
      <c r="O2895" s="1">
        <v>60</v>
      </c>
      <c r="P2895" s="2">
        <v>45502</v>
      </c>
      <c r="Q2895" s="1"/>
    </row>
    <row r="2896" spans="1:17" x14ac:dyDescent="0.35">
      <c r="A2896" s="1" t="s">
        <v>2983</v>
      </c>
      <c r="B2896" s="1" t="s">
        <v>41</v>
      </c>
      <c r="C2896" s="1" t="s">
        <v>42</v>
      </c>
      <c r="D2896" s="1" t="s">
        <v>43</v>
      </c>
      <c r="E2896" s="1" t="s">
        <v>32</v>
      </c>
      <c r="F2896" s="1" t="s">
        <v>169</v>
      </c>
      <c r="G2896" s="1" t="s">
        <v>74</v>
      </c>
      <c r="H2896" s="2">
        <v>45293</v>
      </c>
      <c r="I2896" s="1" t="s">
        <v>26</v>
      </c>
      <c r="J2896" s="1" t="s">
        <v>2561</v>
      </c>
      <c r="K2896" s="1">
        <v>4</v>
      </c>
      <c r="L2896" s="1"/>
      <c r="M2896" s="1"/>
      <c r="N2896" s="1">
        <v>1079</v>
      </c>
      <c r="O2896" s="1">
        <v>40</v>
      </c>
      <c r="P2896" s="2">
        <v>45607</v>
      </c>
      <c r="Q2896" s="1"/>
    </row>
    <row r="2897" spans="1:17" x14ac:dyDescent="0.35">
      <c r="A2897" s="1" t="s">
        <v>2984</v>
      </c>
      <c r="B2897" s="1" t="s">
        <v>71</v>
      </c>
      <c r="C2897" s="1" t="s">
        <v>72</v>
      </c>
      <c r="D2897" s="1" t="s">
        <v>73</v>
      </c>
      <c r="E2897" s="1" t="s">
        <v>23</v>
      </c>
      <c r="F2897" s="1" t="s">
        <v>169</v>
      </c>
      <c r="G2897" s="1" t="s">
        <v>39</v>
      </c>
      <c r="H2897" s="2">
        <v>45402</v>
      </c>
      <c r="I2897" s="1" t="s">
        <v>66</v>
      </c>
      <c r="J2897" s="1" t="s">
        <v>2561</v>
      </c>
      <c r="K2897" s="1">
        <v>4</v>
      </c>
      <c r="L2897" s="1"/>
      <c r="M2897" s="1"/>
      <c r="N2897" s="1">
        <v>3445</v>
      </c>
      <c r="O2897" s="1">
        <v>20</v>
      </c>
      <c r="P2897" s="2">
        <v>45694</v>
      </c>
      <c r="Q2897" s="1"/>
    </row>
    <row r="2898" spans="1:17" x14ac:dyDescent="0.35">
      <c r="A2898" s="1" t="s">
        <v>2985</v>
      </c>
      <c r="B2898" s="1" t="s">
        <v>78</v>
      </c>
      <c r="C2898" s="1" t="s">
        <v>79</v>
      </c>
      <c r="D2898" s="1" t="s">
        <v>80</v>
      </c>
      <c r="E2898" s="1" t="s">
        <v>32</v>
      </c>
      <c r="F2898" s="1" t="s">
        <v>169</v>
      </c>
      <c r="G2898" s="1" t="s">
        <v>39</v>
      </c>
      <c r="H2898" s="2">
        <v>45324</v>
      </c>
      <c r="I2898" s="1" t="s">
        <v>26</v>
      </c>
      <c r="J2898" s="1" t="s">
        <v>2561</v>
      </c>
      <c r="K2898" s="1">
        <v>4</v>
      </c>
      <c r="L2898" s="1"/>
      <c r="M2898" s="1"/>
      <c r="N2898" s="1">
        <v>2714</v>
      </c>
      <c r="O2898" s="1">
        <v>50</v>
      </c>
      <c r="P2898" s="2">
        <v>45509</v>
      </c>
      <c r="Q2898" s="1"/>
    </row>
    <row r="2899" spans="1:17" x14ac:dyDescent="0.35">
      <c r="A2899" s="1" t="s">
        <v>2986</v>
      </c>
      <c r="B2899" s="1" t="s">
        <v>51</v>
      </c>
      <c r="C2899" s="1" t="s">
        <v>52</v>
      </c>
      <c r="D2899" s="1" t="s">
        <v>53</v>
      </c>
      <c r="E2899" s="1" t="s">
        <v>103</v>
      </c>
      <c r="F2899" s="1" t="s">
        <v>169</v>
      </c>
      <c r="G2899" s="1" t="s">
        <v>59</v>
      </c>
      <c r="H2899" s="2">
        <v>45415</v>
      </c>
      <c r="I2899" s="1" t="s">
        <v>66</v>
      </c>
      <c r="J2899" s="1" t="s">
        <v>2561</v>
      </c>
      <c r="K2899" s="1">
        <v>4</v>
      </c>
      <c r="L2899" s="1"/>
      <c r="M2899" s="1"/>
      <c r="N2899" s="1">
        <v>3341</v>
      </c>
      <c r="O2899" s="1">
        <v>70</v>
      </c>
      <c r="P2899" s="2">
        <v>45747</v>
      </c>
      <c r="Q2899" s="1"/>
    </row>
    <row r="2900" spans="1:17" x14ac:dyDescent="0.35">
      <c r="A2900" s="1" t="s">
        <v>2987</v>
      </c>
      <c r="B2900" s="1" t="s">
        <v>35</v>
      </c>
      <c r="C2900" s="1" t="s">
        <v>36</v>
      </c>
      <c r="D2900" s="1" t="s">
        <v>37</v>
      </c>
      <c r="E2900" s="1" t="s">
        <v>103</v>
      </c>
      <c r="F2900" s="1" t="s">
        <v>169</v>
      </c>
      <c r="G2900" s="1" t="s">
        <v>33</v>
      </c>
      <c r="H2900" s="2">
        <v>45433</v>
      </c>
      <c r="I2900" s="1" t="s">
        <v>66</v>
      </c>
      <c r="J2900" s="1" t="s">
        <v>2561</v>
      </c>
      <c r="K2900" s="1">
        <v>4</v>
      </c>
      <c r="L2900" s="1"/>
      <c r="M2900" s="1"/>
      <c r="N2900" s="1">
        <v>3270</v>
      </c>
      <c r="O2900" s="1">
        <v>20</v>
      </c>
      <c r="P2900" s="2">
        <v>45536</v>
      </c>
      <c r="Q2900" s="1"/>
    </row>
    <row r="2901" spans="1:17" x14ac:dyDescent="0.35">
      <c r="A2901" s="1" t="s">
        <v>2988</v>
      </c>
      <c r="B2901" s="1" t="s">
        <v>51</v>
      </c>
      <c r="C2901" s="1" t="s">
        <v>52</v>
      </c>
      <c r="D2901" s="1" t="s">
        <v>53</v>
      </c>
      <c r="E2901" s="1" t="s">
        <v>23</v>
      </c>
      <c r="F2901" s="1" t="s">
        <v>169</v>
      </c>
      <c r="G2901" s="1" t="s">
        <v>59</v>
      </c>
      <c r="H2901" s="2">
        <v>45313</v>
      </c>
      <c r="I2901" s="1" t="s">
        <v>66</v>
      </c>
      <c r="J2901" s="1" t="s">
        <v>2561</v>
      </c>
      <c r="K2901" s="1">
        <v>4</v>
      </c>
      <c r="L2901" s="1"/>
      <c r="M2901" s="1"/>
      <c r="N2901" s="1">
        <v>5018</v>
      </c>
      <c r="O2901" s="1">
        <v>60</v>
      </c>
      <c r="P2901" s="2">
        <v>45533</v>
      </c>
      <c r="Q2901" s="1"/>
    </row>
    <row r="2902" spans="1:17" x14ac:dyDescent="0.35">
      <c r="A2902" s="1" t="s">
        <v>2989</v>
      </c>
      <c r="B2902" s="1" t="s">
        <v>20</v>
      </c>
      <c r="C2902" s="1" t="s">
        <v>21</v>
      </c>
      <c r="D2902" s="1" t="s">
        <v>22</v>
      </c>
      <c r="E2902" s="1" t="s">
        <v>68</v>
      </c>
      <c r="F2902" s="1" t="s">
        <v>169</v>
      </c>
      <c r="G2902" s="1" t="s">
        <v>25</v>
      </c>
      <c r="H2902" s="2">
        <v>45443</v>
      </c>
      <c r="I2902" s="1" t="s">
        <v>49</v>
      </c>
      <c r="J2902" s="1" t="s">
        <v>2561</v>
      </c>
      <c r="K2902" s="1">
        <v>4</v>
      </c>
      <c r="L2902" s="1"/>
      <c r="M2902" s="1"/>
      <c r="N2902" s="1">
        <v>4354</v>
      </c>
      <c r="O2902" s="1">
        <v>60</v>
      </c>
      <c r="P2902" s="2">
        <v>45683</v>
      </c>
      <c r="Q2902" s="1"/>
    </row>
    <row r="2903" spans="1:17" x14ac:dyDescent="0.35">
      <c r="A2903" s="1" t="s">
        <v>2990</v>
      </c>
      <c r="B2903" s="1" t="s">
        <v>35</v>
      </c>
      <c r="C2903" s="1" t="s">
        <v>36</v>
      </c>
      <c r="D2903" s="1" t="s">
        <v>37</v>
      </c>
      <c r="E2903" s="1" t="s">
        <v>124</v>
      </c>
      <c r="F2903" s="1" t="s">
        <v>169</v>
      </c>
      <c r="G2903" s="1" t="s">
        <v>48</v>
      </c>
      <c r="H2903" s="2">
        <v>45433</v>
      </c>
      <c r="I2903" s="1" t="s">
        <v>49</v>
      </c>
      <c r="J2903" s="1" t="s">
        <v>2561</v>
      </c>
      <c r="K2903" s="1">
        <v>4</v>
      </c>
      <c r="L2903" s="1"/>
      <c r="M2903" s="1"/>
      <c r="N2903" s="1">
        <v>977</v>
      </c>
      <c r="O2903" s="1">
        <v>30</v>
      </c>
      <c r="P2903" s="2">
        <v>45605</v>
      </c>
      <c r="Q2903" s="1"/>
    </row>
    <row r="2904" spans="1:17" x14ac:dyDescent="0.35">
      <c r="A2904" s="1" t="s">
        <v>2991</v>
      </c>
      <c r="B2904" s="1" t="s">
        <v>71</v>
      </c>
      <c r="C2904" s="1" t="s">
        <v>72</v>
      </c>
      <c r="D2904" s="1" t="s">
        <v>73</v>
      </c>
      <c r="E2904" s="1" t="s">
        <v>44</v>
      </c>
      <c r="F2904" s="1" t="s">
        <v>169</v>
      </c>
      <c r="G2904" s="1" t="s">
        <v>39</v>
      </c>
      <c r="H2904" s="2">
        <v>45442</v>
      </c>
      <c r="I2904" s="1" t="s">
        <v>49</v>
      </c>
      <c r="J2904" s="1" t="s">
        <v>2561</v>
      </c>
      <c r="K2904" s="1">
        <v>4</v>
      </c>
      <c r="L2904" s="1"/>
      <c r="M2904" s="1"/>
      <c r="N2904" s="1">
        <v>2695</v>
      </c>
      <c r="O2904" s="1">
        <v>40</v>
      </c>
      <c r="P2904" s="2">
        <v>45701</v>
      </c>
      <c r="Q2904" s="1"/>
    </row>
    <row r="2905" spans="1:17" x14ac:dyDescent="0.35">
      <c r="A2905" s="1" t="s">
        <v>2992</v>
      </c>
      <c r="B2905" s="1" t="s">
        <v>41</v>
      </c>
      <c r="C2905" s="1" t="s">
        <v>42</v>
      </c>
      <c r="D2905" s="1" t="s">
        <v>43</v>
      </c>
      <c r="E2905" s="1" t="s">
        <v>68</v>
      </c>
      <c r="F2905" s="1" t="s">
        <v>169</v>
      </c>
      <c r="G2905" s="1" t="s">
        <v>87</v>
      </c>
      <c r="H2905" s="2">
        <v>45429</v>
      </c>
      <c r="I2905" s="1" t="s">
        <v>49</v>
      </c>
      <c r="J2905" s="1" t="s">
        <v>2561</v>
      </c>
      <c r="K2905" s="1">
        <v>4</v>
      </c>
      <c r="L2905" s="1"/>
      <c r="M2905" s="1"/>
      <c r="N2905" s="1">
        <v>3064</v>
      </c>
      <c r="O2905" s="1">
        <v>20</v>
      </c>
      <c r="P2905" s="2">
        <v>45520</v>
      </c>
      <c r="Q2905" s="1"/>
    </row>
    <row r="2906" spans="1:17" x14ac:dyDescent="0.35">
      <c r="A2906" s="1" t="s">
        <v>2993</v>
      </c>
      <c r="B2906" s="1" t="s">
        <v>35</v>
      </c>
      <c r="C2906" s="1" t="s">
        <v>36</v>
      </c>
      <c r="D2906" s="1" t="s">
        <v>37</v>
      </c>
      <c r="E2906" s="1" t="s">
        <v>54</v>
      </c>
      <c r="F2906" s="1" t="s">
        <v>169</v>
      </c>
      <c r="G2906" s="1" t="s">
        <v>39</v>
      </c>
      <c r="H2906" s="2">
        <v>45409</v>
      </c>
      <c r="I2906" s="1" t="s">
        <v>66</v>
      </c>
      <c r="J2906" s="1" t="s">
        <v>2561</v>
      </c>
      <c r="K2906" s="1">
        <v>4</v>
      </c>
      <c r="L2906" s="1"/>
      <c r="M2906" s="1"/>
      <c r="N2906" s="1">
        <v>6161</v>
      </c>
      <c r="O2906" s="1">
        <v>40</v>
      </c>
      <c r="P2906" s="2">
        <v>45626</v>
      </c>
      <c r="Q2906" s="1"/>
    </row>
    <row r="2907" spans="1:17" x14ac:dyDescent="0.35">
      <c r="A2907" s="1" t="s">
        <v>2994</v>
      </c>
      <c r="B2907" s="1" t="s">
        <v>41</v>
      </c>
      <c r="C2907" s="1" t="s">
        <v>42</v>
      </c>
      <c r="D2907" s="1" t="s">
        <v>43</v>
      </c>
      <c r="E2907" s="1" t="s">
        <v>84</v>
      </c>
      <c r="F2907" s="1" t="s">
        <v>169</v>
      </c>
      <c r="G2907" s="1" t="s">
        <v>87</v>
      </c>
      <c r="H2907" s="2">
        <v>45431</v>
      </c>
      <c r="I2907" s="1" t="s">
        <v>26</v>
      </c>
      <c r="J2907" s="1" t="s">
        <v>2561</v>
      </c>
      <c r="K2907" s="1">
        <v>4</v>
      </c>
      <c r="L2907" s="1"/>
      <c r="M2907" s="1"/>
      <c r="N2907" s="1">
        <v>2689</v>
      </c>
      <c r="O2907" s="1">
        <v>30</v>
      </c>
      <c r="P2907" s="2">
        <v>45781</v>
      </c>
      <c r="Q2907" s="1"/>
    </row>
    <row r="2908" spans="1:17" x14ac:dyDescent="0.35">
      <c r="A2908" s="1" t="s">
        <v>2995</v>
      </c>
      <c r="B2908" s="1" t="s">
        <v>20</v>
      </c>
      <c r="C2908" s="1" t="s">
        <v>21</v>
      </c>
      <c r="D2908" s="1" t="s">
        <v>22</v>
      </c>
      <c r="E2908" s="1" t="s">
        <v>100</v>
      </c>
      <c r="F2908" s="1" t="s">
        <v>169</v>
      </c>
      <c r="G2908" s="1" t="s">
        <v>48</v>
      </c>
      <c r="H2908" s="2">
        <v>45294</v>
      </c>
      <c r="I2908" s="1" t="s">
        <v>66</v>
      </c>
      <c r="J2908" s="1" t="s">
        <v>2561</v>
      </c>
      <c r="K2908" s="1">
        <v>4</v>
      </c>
      <c r="L2908" s="1"/>
      <c r="M2908" s="1"/>
      <c r="N2908" s="1">
        <v>3957</v>
      </c>
      <c r="O2908" s="1">
        <v>30</v>
      </c>
      <c r="P2908" s="2">
        <v>45479</v>
      </c>
      <c r="Q2908" s="1"/>
    </row>
    <row r="2909" spans="1:17" x14ac:dyDescent="0.35">
      <c r="A2909" s="1" t="s">
        <v>2996</v>
      </c>
      <c r="B2909" s="1" t="s">
        <v>78</v>
      </c>
      <c r="C2909" s="1" t="s">
        <v>79</v>
      </c>
      <c r="D2909" s="1" t="s">
        <v>80</v>
      </c>
      <c r="E2909" s="1" t="s">
        <v>103</v>
      </c>
      <c r="F2909" s="1" t="s">
        <v>169</v>
      </c>
      <c r="G2909" s="1" t="s">
        <v>48</v>
      </c>
      <c r="H2909" s="2">
        <v>45356</v>
      </c>
      <c r="I2909" s="1" t="s">
        <v>66</v>
      </c>
      <c r="J2909" s="1" t="s">
        <v>2561</v>
      </c>
      <c r="K2909" s="1">
        <v>4</v>
      </c>
      <c r="L2909" s="1"/>
      <c r="M2909" s="1"/>
      <c r="N2909" s="1">
        <v>6202</v>
      </c>
      <c r="O2909" s="1">
        <v>20</v>
      </c>
      <c r="P2909" s="2">
        <v>45546</v>
      </c>
      <c r="Q2909" s="1"/>
    </row>
    <row r="2910" spans="1:17" x14ac:dyDescent="0.35">
      <c r="A2910" s="1" t="s">
        <v>2997</v>
      </c>
      <c r="B2910" s="1" t="s">
        <v>29</v>
      </c>
      <c r="C2910" s="1" t="s">
        <v>30</v>
      </c>
      <c r="D2910" s="1" t="s">
        <v>31</v>
      </c>
      <c r="E2910" s="1" t="s">
        <v>64</v>
      </c>
      <c r="F2910" s="1" t="s">
        <v>169</v>
      </c>
      <c r="G2910" s="1" t="s">
        <v>74</v>
      </c>
      <c r="H2910" s="2">
        <v>45339</v>
      </c>
      <c r="I2910" s="1" t="s">
        <v>49</v>
      </c>
      <c r="J2910" s="1" t="s">
        <v>2561</v>
      </c>
      <c r="K2910" s="1">
        <v>4</v>
      </c>
      <c r="L2910" s="1"/>
      <c r="M2910" s="1"/>
      <c r="N2910" s="1">
        <v>7087</v>
      </c>
      <c r="O2910" s="1">
        <v>50</v>
      </c>
      <c r="P2910" s="2">
        <v>45393</v>
      </c>
      <c r="Q2910" s="1"/>
    </row>
    <row r="2911" spans="1:17" x14ac:dyDescent="0.35">
      <c r="A2911" s="1" t="s">
        <v>2998</v>
      </c>
      <c r="B2911" s="1" t="s">
        <v>78</v>
      </c>
      <c r="C2911" s="1" t="s">
        <v>79</v>
      </c>
      <c r="D2911" s="1" t="s">
        <v>80</v>
      </c>
      <c r="E2911" s="1" t="s">
        <v>64</v>
      </c>
      <c r="F2911" s="1" t="s">
        <v>169</v>
      </c>
      <c r="G2911" s="1" t="s">
        <v>39</v>
      </c>
      <c r="H2911" s="2">
        <v>45389</v>
      </c>
      <c r="I2911" s="1" t="s">
        <v>49</v>
      </c>
      <c r="J2911" s="1" t="s">
        <v>2561</v>
      </c>
      <c r="K2911" s="1">
        <v>4</v>
      </c>
      <c r="L2911" s="1"/>
      <c r="M2911" s="1"/>
      <c r="N2911" s="1">
        <v>6058</v>
      </c>
      <c r="O2911" s="1">
        <v>10</v>
      </c>
      <c r="P2911" s="2">
        <v>45690</v>
      </c>
      <c r="Q2911" s="1"/>
    </row>
    <row r="2912" spans="1:17" x14ac:dyDescent="0.35">
      <c r="A2912" s="1" t="s">
        <v>2999</v>
      </c>
      <c r="B2912" s="1" t="s">
        <v>61</v>
      </c>
      <c r="C2912" s="1" t="s">
        <v>62</v>
      </c>
      <c r="D2912" s="1" t="s">
        <v>63</v>
      </c>
      <c r="E2912" s="1" t="s">
        <v>23</v>
      </c>
      <c r="F2912" s="1" t="s">
        <v>169</v>
      </c>
      <c r="G2912" s="1" t="s">
        <v>59</v>
      </c>
      <c r="H2912" s="2">
        <v>45404</v>
      </c>
      <c r="I2912" s="1" t="s">
        <v>49</v>
      </c>
      <c r="J2912" s="1" t="s">
        <v>2561</v>
      </c>
      <c r="K2912" s="1">
        <v>4</v>
      </c>
      <c r="L2912" s="1"/>
      <c r="M2912" s="1"/>
      <c r="N2912" s="1">
        <v>344</v>
      </c>
      <c r="O2912" s="1">
        <v>40</v>
      </c>
      <c r="P2912" s="2">
        <v>45550</v>
      </c>
      <c r="Q2912" s="1"/>
    </row>
    <row r="2913" spans="1:17" x14ac:dyDescent="0.35">
      <c r="A2913" s="1" t="s">
        <v>3000</v>
      </c>
      <c r="B2913" s="1" t="s">
        <v>20</v>
      </c>
      <c r="C2913" s="1" t="s">
        <v>21</v>
      </c>
      <c r="D2913" s="1" t="s">
        <v>22</v>
      </c>
      <c r="E2913" s="1" t="s">
        <v>100</v>
      </c>
      <c r="F2913" s="1" t="s">
        <v>169</v>
      </c>
      <c r="G2913" s="1" t="s">
        <v>48</v>
      </c>
      <c r="H2913" s="2">
        <v>45384</v>
      </c>
      <c r="I2913" s="1" t="s">
        <v>26</v>
      </c>
      <c r="J2913" s="1" t="s">
        <v>2561</v>
      </c>
      <c r="K2913" s="1">
        <v>4</v>
      </c>
      <c r="L2913" s="1"/>
      <c r="M2913" s="1"/>
      <c r="N2913" s="1">
        <v>6674</v>
      </c>
      <c r="O2913" s="1">
        <v>100</v>
      </c>
      <c r="P2913" s="2">
        <v>45531</v>
      </c>
      <c r="Q2913" s="1"/>
    </row>
    <row r="2914" spans="1:17" x14ac:dyDescent="0.35">
      <c r="A2914" s="1" t="s">
        <v>3001</v>
      </c>
      <c r="B2914" s="1" t="s">
        <v>51</v>
      </c>
      <c r="C2914" s="1" t="s">
        <v>52</v>
      </c>
      <c r="D2914" s="1" t="s">
        <v>53</v>
      </c>
      <c r="E2914" s="1" t="s">
        <v>54</v>
      </c>
      <c r="F2914" s="1" t="s">
        <v>169</v>
      </c>
      <c r="G2914" s="1" t="s">
        <v>48</v>
      </c>
      <c r="H2914" s="2">
        <v>45418</v>
      </c>
      <c r="I2914" s="1" t="s">
        <v>26</v>
      </c>
      <c r="J2914" s="1" t="s">
        <v>2561</v>
      </c>
      <c r="K2914" s="1">
        <v>4</v>
      </c>
      <c r="L2914" s="1"/>
      <c r="M2914" s="1"/>
      <c r="N2914" s="1">
        <v>3578</v>
      </c>
      <c r="O2914" s="1">
        <v>40</v>
      </c>
      <c r="P2914" s="2">
        <v>45777</v>
      </c>
      <c r="Q2914" s="1"/>
    </row>
    <row r="2915" spans="1:17" x14ac:dyDescent="0.35">
      <c r="A2915" s="1" t="s">
        <v>3002</v>
      </c>
      <c r="B2915" s="1" t="s">
        <v>56</v>
      </c>
      <c r="C2915" s="1" t="s">
        <v>57</v>
      </c>
      <c r="D2915" s="1" t="s">
        <v>58</v>
      </c>
      <c r="E2915" s="1" t="s">
        <v>54</v>
      </c>
      <c r="F2915" s="1" t="s">
        <v>169</v>
      </c>
      <c r="G2915" s="1" t="s">
        <v>85</v>
      </c>
      <c r="H2915" s="2">
        <v>45395</v>
      </c>
      <c r="I2915" s="1" t="s">
        <v>66</v>
      </c>
      <c r="J2915" s="1" t="s">
        <v>2561</v>
      </c>
      <c r="K2915" s="1">
        <v>4</v>
      </c>
      <c r="L2915" s="1"/>
      <c r="M2915" s="1"/>
      <c r="N2915" s="1">
        <v>632</v>
      </c>
      <c r="O2915" s="1">
        <v>50</v>
      </c>
      <c r="P2915" s="2">
        <v>45461</v>
      </c>
      <c r="Q2915" s="1"/>
    </row>
    <row r="2916" spans="1:17" x14ac:dyDescent="0.35">
      <c r="A2916" s="1" t="s">
        <v>3003</v>
      </c>
      <c r="B2916" s="1" t="s">
        <v>61</v>
      </c>
      <c r="C2916" s="1" t="s">
        <v>62</v>
      </c>
      <c r="D2916" s="1" t="s">
        <v>63</v>
      </c>
      <c r="E2916" s="1" t="s">
        <v>47</v>
      </c>
      <c r="F2916" s="1" t="s">
        <v>169</v>
      </c>
      <c r="G2916" s="1" t="s">
        <v>85</v>
      </c>
      <c r="H2916" s="2">
        <v>45301</v>
      </c>
      <c r="I2916" s="1" t="s">
        <v>66</v>
      </c>
      <c r="J2916" s="1" t="s">
        <v>2561</v>
      </c>
      <c r="K2916" s="1">
        <v>4</v>
      </c>
      <c r="L2916" s="1"/>
      <c r="M2916" s="1"/>
      <c r="N2916" s="1">
        <v>7338</v>
      </c>
      <c r="O2916" s="1">
        <v>20</v>
      </c>
      <c r="P2916" s="2">
        <v>45554</v>
      </c>
      <c r="Q2916" s="1"/>
    </row>
    <row r="2917" spans="1:17" x14ac:dyDescent="0.35">
      <c r="A2917" s="1" t="s">
        <v>3004</v>
      </c>
      <c r="B2917" s="1" t="s">
        <v>56</v>
      </c>
      <c r="C2917" s="1" t="s">
        <v>57</v>
      </c>
      <c r="D2917" s="1" t="s">
        <v>58</v>
      </c>
      <c r="E2917" s="1" t="s">
        <v>76</v>
      </c>
      <c r="F2917" s="1" t="s">
        <v>169</v>
      </c>
      <c r="G2917" s="1" t="s">
        <v>48</v>
      </c>
      <c r="H2917" s="2">
        <v>45355</v>
      </c>
      <c r="I2917" s="1" t="s">
        <v>66</v>
      </c>
      <c r="J2917" s="1" t="s">
        <v>2561</v>
      </c>
      <c r="K2917" s="1">
        <v>4</v>
      </c>
      <c r="L2917" s="1"/>
      <c r="M2917" s="1"/>
      <c r="N2917" s="1">
        <v>1963</v>
      </c>
      <c r="O2917" s="1">
        <v>20</v>
      </c>
      <c r="P2917" s="2">
        <v>45514</v>
      </c>
      <c r="Q2917" s="1"/>
    </row>
    <row r="2918" spans="1:17" x14ac:dyDescent="0.35">
      <c r="A2918" s="1" t="s">
        <v>3005</v>
      </c>
      <c r="B2918" s="1" t="s">
        <v>41</v>
      </c>
      <c r="C2918" s="1" t="s">
        <v>42</v>
      </c>
      <c r="D2918" s="1" t="s">
        <v>43</v>
      </c>
      <c r="E2918" s="1" t="s">
        <v>47</v>
      </c>
      <c r="F2918" s="1" t="s">
        <v>169</v>
      </c>
      <c r="G2918" s="1" t="s">
        <v>48</v>
      </c>
      <c r="H2918" s="2">
        <v>45340</v>
      </c>
      <c r="I2918" s="1" t="s">
        <v>26</v>
      </c>
      <c r="J2918" s="1" t="s">
        <v>2561</v>
      </c>
      <c r="K2918" s="1">
        <v>4</v>
      </c>
      <c r="L2918" s="1"/>
      <c r="M2918" s="1"/>
      <c r="N2918" s="1">
        <v>1230</v>
      </c>
      <c r="O2918" s="1">
        <v>60</v>
      </c>
      <c r="P2918" s="2">
        <v>45665</v>
      </c>
      <c r="Q2918" s="1"/>
    </row>
    <row r="2919" spans="1:17" x14ac:dyDescent="0.35">
      <c r="A2919" s="1" t="s">
        <v>3006</v>
      </c>
      <c r="B2919" s="1" t="s">
        <v>78</v>
      </c>
      <c r="C2919" s="1" t="s">
        <v>79</v>
      </c>
      <c r="D2919" s="1" t="s">
        <v>80</v>
      </c>
      <c r="E2919" s="1" t="s">
        <v>32</v>
      </c>
      <c r="F2919" s="1" t="s">
        <v>169</v>
      </c>
      <c r="G2919" s="1" t="s">
        <v>48</v>
      </c>
      <c r="H2919" s="2">
        <v>45372</v>
      </c>
      <c r="I2919" s="1" t="s">
        <v>49</v>
      </c>
      <c r="J2919" s="1" t="s">
        <v>2561</v>
      </c>
      <c r="K2919" s="1">
        <v>4</v>
      </c>
      <c r="L2919" s="1"/>
      <c r="M2919" s="1"/>
      <c r="N2919" s="1">
        <v>2321</v>
      </c>
      <c r="O2919" s="1">
        <v>40</v>
      </c>
      <c r="P2919" s="2">
        <v>45690</v>
      </c>
      <c r="Q2919" s="1"/>
    </row>
    <row r="2920" spans="1:17" x14ac:dyDescent="0.35">
      <c r="A2920" s="1" t="s">
        <v>3007</v>
      </c>
      <c r="B2920" s="1" t="s">
        <v>35</v>
      </c>
      <c r="C2920" s="1" t="s">
        <v>36</v>
      </c>
      <c r="D2920" s="1" t="s">
        <v>37</v>
      </c>
      <c r="E2920" s="1" t="s">
        <v>23</v>
      </c>
      <c r="F2920" s="1" t="s">
        <v>169</v>
      </c>
      <c r="G2920" s="1" t="s">
        <v>59</v>
      </c>
      <c r="H2920" s="2">
        <v>45328</v>
      </c>
      <c r="I2920" s="1" t="s">
        <v>66</v>
      </c>
      <c r="J2920" s="1" t="s">
        <v>2561</v>
      </c>
      <c r="K2920" s="1">
        <v>4</v>
      </c>
      <c r="L2920" s="1"/>
      <c r="M2920" s="1"/>
      <c r="N2920" s="1">
        <v>3026</v>
      </c>
      <c r="O2920" s="1">
        <v>30</v>
      </c>
      <c r="P2920" s="2">
        <v>45459</v>
      </c>
      <c r="Q2920" s="1"/>
    </row>
    <row r="2921" spans="1:17" x14ac:dyDescent="0.35">
      <c r="A2921" s="1" t="s">
        <v>3008</v>
      </c>
      <c r="B2921" s="1" t="s">
        <v>78</v>
      </c>
      <c r="C2921" s="1" t="s">
        <v>79</v>
      </c>
      <c r="D2921" s="1" t="s">
        <v>80</v>
      </c>
      <c r="E2921" s="1" t="s">
        <v>23</v>
      </c>
      <c r="F2921" s="1" t="s">
        <v>169</v>
      </c>
      <c r="G2921" s="1" t="s">
        <v>39</v>
      </c>
      <c r="H2921" s="2">
        <v>45392</v>
      </c>
      <c r="I2921" s="1" t="s">
        <v>66</v>
      </c>
      <c r="J2921" s="1" t="s">
        <v>2561</v>
      </c>
      <c r="K2921" s="1">
        <v>4</v>
      </c>
      <c r="L2921" s="1"/>
      <c r="M2921" s="1"/>
      <c r="N2921" s="1">
        <v>527</v>
      </c>
      <c r="O2921" s="1">
        <v>40</v>
      </c>
      <c r="P2921" s="2">
        <v>45626</v>
      </c>
      <c r="Q2921" s="1"/>
    </row>
    <row r="2922" spans="1:17" x14ac:dyDescent="0.35">
      <c r="A2922" s="1" t="s">
        <v>3009</v>
      </c>
      <c r="B2922" s="1" t="s">
        <v>61</v>
      </c>
      <c r="C2922" s="1" t="s">
        <v>62</v>
      </c>
      <c r="D2922" s="1" t="s">
        <v>63</v>
      </c>
      <c r="E2922" s="1" t="s">
        <v>103</v>
      </c>
      <c r="F2922" s="1" t="s">
        <v>169</v>
      </c>
      <c r="G2922" s="1" t="s">
        <v>33</v>
      </c>
      <c r="H2922" s="2">
        <v>45318</v>
      </c>
      <c r="I2922" s="1" t="s">
        <v>66</v>
      </c>
      <c r="J2922" s="1" t="s">
        <v>2561</v>
      </c>
      <c r="K2922" s="1">
        <v>4</v>
      </c>
      <c r="L2922" s="1"/>
      <c r="M2922" s="1"/>
      <c r="N2922" s="1">
        <v>7041</v>
      </c>
      <c r="O2922" s="1">
        <v>30</v>
      </c>
      <c r="P2922" s="2">
        <v>45658</v>
      </c>
      <c r="Q2922" s="1"/>
    </row>
    <row r="2923" spans="1:17" x14ac:dyDescent="0.35">
      <c r="A2923" s="1" t="s">
        <v>3010</v>
      </c>
      <c r="B2923" s="1" t="s">
        <v>56</v>
      </c>
      <c r="C2923" s="1" t="s">
        <v>57</v>
      </c>
      <c r="D2923" s="1" t="s">
        <v>58</v>
      </c>
      <c r="E2923" s="1" t="s">
        <v>76</v>
      </c>
      <c r="F2923" s="1" t="s">
        <v>169</v>
      </c>
      <c r="G2923" s="1" t="s">
        <v>74</v>
      </c>
      <c r="H2923" s="2">
        <v>45424</v>
      </c>
      <c r="I2923" s="1" t="s">
        <v>66</v>
      </c>
      <c r="J2923" s="1" t="s">
        <v>2561</v>
      </c>
      <c r="K2923" s="1">
        <v>4</v>
      </c>
      <c r="L2923" s="1"/>
      <c r="M2923" s="1"/>
      <c r="N2923" s="1">
        <v>3290</v>
      </c>
      <c r="O2923" s="1">
        <v>20</v>
      </c>
      <c r="P2923" s="2">
        <v>45588</v>
      </c>
      <c r="Q2923" s="1"/>
    </row>
    <row r="2924" spans="1:17" x14ac:dyDescent="0.35">
      <c r="A2924" s="1" t="s">
        <v>3011</v>
      </c>
      <c r="B2924" s="1" t="s">
        <v>56</v>
      </c>
      <c r="C2924" s="1" t="s">
        <v>57</v>
      </c>
      <c r="D2924" s="1" t="s">
        <v>58</v>
      </c>
      <c r="E2924" s="1" t="s">
        <v>54</v>
      </c>
      <c r="F2924" s="1" t="s">
        <v>169</v>
      </c>
      <c r="G2924" s="1" t="s">
        <v>25</v>
      </c>
      <c r="H2924" s="2">
        <v>45360</v>
      </c>
      <c r="I2924" s="1" t="s">
        <v>66</v>
      </c>
      <c r="J2924" s="1" t="s">
        <v>2561</v>
      </c>
      <c r="K2924" s="1">
        <v>4</v>
      </c>
      <c r="L2924" s="1"/>
      <c r="M2924" s="1"/>
      <c r="N2924" s="1">
        <v>1197</v>
      </c>
      <c r="O2924" s="1">
        <v>10</v>
      </c>
      <c r="P2924" s="2">
        <v>45466</v>
      </c>
      <c r="Q2924" s="1"/>
    </row>
    <row r="2925" spans="1:17" x14ac:dyDescent="0.35">
      <c r="A2925" s="1" t="s">
        <v>3012</v>
      </c>
      <c r="B2925" s="1" t="s">
        <v>71</v>
      </c>
      <c r="C2925" s="1" t="s">
        <v>72</v>
      </c>
      <c r="D2925" s="1" t="s">
        <v>73</v>
      </c>
      <c r="E2925" s="1" t="s">
        <v>47</v>
      </c>
      <c r="F2925" s="1" t="s">
        <v>169</v>
      </c>
      <c r="G2925" s="1" t="s">
        <v>59</v>
      </c>
      <c r="H2925" s="2">
        <v>45358</v>
      </c>
      <c r="I2925" s="1" t="s">
        <v>66</v>
      </c>
      <c r="J2925" s="1" t="s">
        <v>2561</v>
      </c>
      <c r="K2925" s="1">
        <v>4</v>
      </c>
      <c r="L2925" s="1"/>
      <c r="M2925" s="1"/>
      <c r="N2925" s="1">
        <v>4953</v>
      </c>
      <c r="O2925" s="1">
        <v>70</v>
      </c>
      <c r="P2925" s="2">
        <v>45385</v>
      </c>
      <c r="Q2925" s="1"/>
    </row>
    <row r="2926" spans="1:17" x14ac:dyDescent="0.35">
      <c r="A2926" s="1" t="s">
        <v>3013</v>
      </c>
      <c r="B2926" s="1" t="s">
        <v>41</v>
      </c>
      <c r="C2926" s="1" t="s">
        <v>42</v>
      </c>
      <c r="D2926" s="1" t="s">
        <v>43</v>
      </c>
      <c r="E2926" s="1" t="s">
        <v>68</v>
      </c>
      <c r="F2926" s="1" t="s">
        <v>169</v>
      </c>
      <c r="G2926" s="1" t="s">
        <v>74</v>
      </c>
      <c r="H2926" s="2">
        <v>45341</v>
      </c>
      <c r="I2926" s="1" t="s">
        <v>26</v>
      </c>
      <c r="J2926" s="1" t="s">
        <v>2561</v>
      </c>
      <c r="K2926" s="1">
        <v>4</v>
      </c>
      <c r="L2926" s="1"/>
      <c r="M2926" s="1"/>
      <c r="N2926" s="1">
        <v>7503</v>
      </c>
      <c r="O2926" s="1">
        <v>70</v>
      </c>
      <c r="P2926" s="2">
        <v>45385</v>
      </c>
      <c r="Q2926" s="1"/>
    </row>
    <row r="2927" spans="1:17" x14ac:dyDescent="0.35">
      <c r="A2927" s="1" t="s">
        <v>3014</v>
      </c>
      <c r="B2927" s="1" t="s">
        <v>78</v>
      </c>
      <c r="C2927" s="1" t="s">
        <v>79</v>
      </c>
      <c r="D2927" s="1" t="s">
        <v>80</v>
      </c>
      <c r="E2927" s="1" t="s">
        <v>47</v>
      </c>
      <c r="F2927" s="1" t="s">
        <v>169</v>
      </c>
      <c r="G2927" s="1" t="s">
        <v>25</v>
      </c>
      <c r="H2927" s="2">
        <v>45432</v>
      </c>
      <c r="I2927" s="1" t="s">
        <v>66</v>
      </c>
      <c r="J2927" s="1" t="s">
        <v>2561</v>
      </c>
      <c r="K2927" s="1">
        <v>4</v>
      </c>
      <c r="L2927" s="1"/>
      <c r="M2927" s="1"/>
      <c r="N2927" s="1">
        <v>7066</v>
      </c>
      <c r="O2927" s="1">
        <v>50</v>
      </c>
      <c r="P2927" s="2">
        <v>45727</v>
      </c>
      <c r="Q2927" s="1"/>
    </row>
    <row r="2928" spans="1:17" x14ac:dyDescent="0.35">
      <c r="A2928" s="1" t="s">
        <v>3015</v>
      </c>
      <c r="B2928" s="1" t="s">
        <v>35</v>
      </c>
      <c r="C2928" s="1" t="s">
        <v>36</v>
      </c>
      <c r="D2928" s="1" t="s">
        <v>37</v>
      </c>
      <c r="E2928" s="1" t="s">
        <v>54</v>
      </c>
      <c r="F2928" s="1" t="s">
        <v>169</v>
      </c>
      <c r="G2928" s="1" t="s">
        <v>59</v>
      </c>
      <c r="H2928" s="2">
        <v>45430</v>
      </c>
      <c r="I2928" s="1" t="s">
        <v>66</v>
      </c>
      <c r="J2928" s="1" t="s">
        <v>2561</v>
      </c>
      <c r="K2928" s="1">
        <v>4</v>
      </c>
      <c r="L2928" s="1"/>
      <c r="M2928" s="1"/>
      <c r="N2928" s="1">
        <v>4099</v>
      </c>
      <c r="O2928" s="1">
        <v>20</v>
      </c>
      <c r="P2928" s="2">
        <v>45745</v>
      </c>
      <c r="Q2928" s="1"/>
    </row>
    <row r="2929" spans="1:17" x14ac:dyDescent="0.35">
      <c r="A2929" s="1" t="s">
        <v>3016</v>
      </c>
      <c r="B2929" s="1" t="s">
        <v>41</v>
      </c>
      <c r="C2929" s="1" t="s">
        <v>42</v>
      </c>
      <c r="D2929" s="1" t="s">
        <v>43</v>
      </c>
      <c r="E2929" s="1" t="s">
        <v>103</v>
      </c>
      <c r="F2929" s="1" t="s">
        <v>169</v>
      </c>
      <c r="G2929" s="1" t="s">
        <v>87</v>
      </c>
      <c r="H2929" s="2">
        <v>45352</v>
      </c>
      <c r="I2929" s="1" t="s">
        <v>49</v>
      </c>
      <c r="J2929" s="1" t="s">
        <v>2561</v>
      </c>
      <c r="K2929" s="1">
        <v>4</v>
      </c>
      <c r="L2929" s="1"/>
      <c r="M2929" s="1"/>
      <c r="N2929" s="1">
        <v>1722</v>
      </c>
      <c r="O2929" s="1">
        <v>50</v>
      </c>
      <c r="P2929" s="2">
        <v>45514</v>
      </c>
      <c r="Q2929" s="1"/>
    </row>
    <row r="2930" spans="1:17" x14ac:dyDescent="0.35">
      <c r="A2930" s="1" t="s">
        <v>3017</v>
      </c>
      <c r="B2930" s="1" t="s">
        <v>35</v>
      </c>
      <c r="C2930" s="1" t="s">
        <v>36</v>
      </c>
      <c r="D2930" s="1" t="s">
        <v>37</v>
      </c>
      <c r="E2930" s="1" t="s">
        <v>103</v>
      </c>
      <c r="F2930" s="1" t="s">
        <v>169</v>
      </c>
      <c r="G2930" s="1" t="s">
        <v>39</v>
      </c>
      <c r="H2930" s="2">
        <v>45326</v>
      </c>
      <c r="I2930" s="1" t="s">
        <v>49</v>
      </c>
      <c r="J2930" s="1" t="s">
        <v>2561</v>
      </c>
      <c r="K2930" s="1">
        <v>4</v>
      </c>
      <c r="L2930" s="1"/>
      <c r="M2930" s="1"/>
      <c r="N2930" s="1">
        <v>5168</v>
      </c>
      <c r="O2930" s="1">
        <v>20</v>
      </c>
      <c r="P2930" s="2">
        <v>45675</v>
      </c>
      <c r="Q2930" s="1"/>
    </row>
    <row r="2931" spans="1:17" x14ac:dyDescent="0.35">
      <c r="A2931" s="1" t="s">
        <v>3018</v>
      </c>
      <c r="B2931" s="1" t="s">
        <v>35</v>
      </c>
      <c r="C2931" s="1" t="s">
        <v>36</v>
      </c>
      <c r="D2931" s="1" t="s">
        <v>37</v>
      </c>
      <c r="E2931" s="1" t="s">
        <v>23</v>
      </c>
      <c r="F2931" s="1" t="s">
        <v>169</v>
      </c>
      <c r="G2931" s="1" t="s">
        <v>33</v>
      </c>
      <c r="H2931" s="2">
        <v>45344</v>
      </c>
      <c r="I2931" s="1" t="s">
        <v>26</v>
      </c>
      <c r="J2931" s="1" t="s">
        <v>2561</v>
      </c>
      <c r="K2931" s="1">
        <v>4</v>
      </c>
      <c r="L2931" s="1"/>
      <c r="M2931" s="1"/>
      <c r="N2931" s="1">
        <v>2891</v>
      </c>
      <c r="O2931" s="1">
        <v>30</v>
      </c>
      <c r="P2931" s="2">
        <v>45647</v>
      </c>
      <c r="Q2931" s="1"/>
    </row>
    <row r="2932" spans="1:17" x14ac:dyDescent="0.35">
      <c r="A2932" s="1" t="s">
        <v>3019</v>
      </c>
      <c r="B2932" s="1" t="s">
        <v>41</v>
      </c>
      <c r="C2932" s="1" t="s">
        <v>42</v>
      </c>
      <c r="D2932" s="1" t="s">
        <v>43</v>
      </c>
      <c r="E2932" s="1" t="s">
        <v>38</v>
      </c>
      <c r="F2932" s="1" t="s">
        <v>169</v>
      </c>
      <c r="G2932" s="1" t="s">
        <v>85</v>
      </c>
      <c r="H2932" s="2">
        <v>45409</v>
      </c>
      <c r="I2932" s="1" t="s">
        <v>49</v>
      </c>
      <c r="J2932" s="1" t="s">
        <v>2561</v>
      </c>
      <c r="K2932" s="1">
        <v>4</v>
      </c>
      <c r="L2932" s="1"/>
      <c r="M2932" s="1"/>
      <c r="N2932" s="1">
        <v>1649</v>
      </c>
      <c r="O2932" s="1">
        <v>50</v>
      </c>
      <c r="P2932" s="2">
        <v>45478</v>
      </c>
      <c r="Q2932" s="1"/>
    </row>
    <row r="2933" spans="1:17" x14ac:dyDescent="0.35">
      <c r="A2933" s="1" t="s">
        <v>3020</v>
      </c>
      <c r="B2933" s="1" t="s">
        <v>56</v>
      </c>
      <c r="C2933" s="1" t="s">
        <v>57</v>
      </c>
      <c r="D2933" s="1" t="s">
        <v>58</v>
      </c>
      <c r="E2933" s="1" t="s">
        <v>47</v>
      </c>
      <c r="F2933" s="1" t="s">
        <v>169</v>
      </c>
      <c r="G2933" s="1" t="s">
        <v>39</v>
      </c>
      <c r="H2933" s="2">
        <v>45322</v>
      </c>
      <c r="I2933" s="1" t="s">
        <v>66</v>
      </c>
      <c r="J2933" s="1" t="s">
        <v>2561</v>
      </c>
      <c r="K2933" s="1">
        <v>4</v>
      </c>
      <c r="L2933" s="1"/>
      <c r="M2933" s="1"/>
      <c r="N2933" s="1">
        <v>3200</v>
      </c>
      <c r="O2933" s="1">
        <v>30</v>
      </c>
      <c r="P2933" s="2">
        <v>45616</v>
      </c>
      <c r="Q2933" s="1"/>
    </row>
    <row r="2934" spans="1:17" x14ac:dyDescent="0.35">
      <c r="A2934" s="1" t="s">
        <v>3021</v>
      </c>
      <c r="B2934" s="1" t="s">
        <v>71</v>
      </c>
      <c r="C2934" s="1" t="s">
        <v>72</v>
      </c>
      <c r="D2934" s="1" t="s">
        <v>73</v>
      </c>
      <c r="E2934" s="1" t="s">
        <v>44</v>
      </c>
      <c r="F2934" s="1" t="s">
        <v>169</v>
      </c>
      <c r="G2934" s="1" t="s">
        <v>87</v>
      </c>
      <c r="H2934" s="2">
        <v>45331</v>
      </c>
      <c r="I2934" s="1" t="s">
        <v>66</v>
      </c>
      <c r="J2934" s="1" t="s">
        <v>2561</v>
      </c>
      <c r="K2934" s="1">
        <v>4</v>
      </c>
      <c r="L2934" s="1"/>
      <c r="M2934" s="1"/>
      <c r="N2934" s="1">
        <v>3905</v>
      </c>
      <c r="O2934" s="1">
        <v>50</v>
      </c>
      <c r="P2934" s="2">
        <v>45616</v>
      </c>
      <c r="Q2934" s="1"/>
    </row>
    <row r="2935" spans="1:17" x14ac:dyDescent="0.35">
      <c r="A2935" s="1" t="s">
        <v>3022</v>
      </c>
      <c r="B2935" s="1" t="s">
        <v>78</v>
      </c>
      <c r="C2935" s="1" t="s">
        <v>79</v>
      </c>
      <c r="D2935" s="1" t="s">
        <v>80</v>
      </c>
      <c r="E2935" s="1" t="s">
        <v>103</v>
      </c>
      <c r="F2935" s="1" t="s">
        <v>169</v>
      </c>
      <c r="G2935" s="1" t="s">
        <v>48</v>
      </c>
      <c r="H2935" s="2">
        <v>45420</v>
      </c>
      <c r="I2935" s="1" t="s">
        <v>66</v>
      </c>
      <c r="J2935" s="1" t="s">
        <v>2561</v>
      </c>
      <c r="K2935" s="1">
        <v>4</v>
      </c>
      <c r="L2935" s="1"/>
      <c r="M2935" s="1"/>
      <c r="N2935" s="1">
        <v>3917</v>
      </c>
      <c r="O2935" s="1">
        <v>40</v>
      </c>
      <c r="P2935" s="2">
        <v>45567</v>
      </c>
      <c r="Q2935" s="1"/>
    </row>
    <row r="2936" spans="1:17" x14ac:dyDescent="0.35">
      <c r="A2936" s="1" t="s">
        <v>3023</v>
      </c>
      <c r="B2936" s="1" t="s">
        <v>20</v>
      </c>
      <c r="C2936" s="1" t="s">
        <v>21</v>
      </c>
      <c r="D2936" s="1" t="s">
        <v>22</v>
      </c>
      <c r="E2936" s="1" t="s">
        <v>68</v>
      </c>
      <c r="F2936" s="1" t="s">
        <v>169</v>
      </c>
      <c r="G2936" s="1" t="s">
        <v>48</v>
      </c>
      <c r="H2936" s="2">
        <v>45341</v>
      </c>
      <c r="I2936" s="1" t="s">
        <v>49</v>
      </c>
      <c r="J2936" s="1" t="s">
        <v>2561</v>
      </c>
      <c r="K2936" s="1">
        <v>4</v>
      </c>
      <c r="L2936" s="1"/>
      <c r="M2936" s="1"/>
      <c r="N2936" s="1">
        <v>4027</v>
      </c>
      <c r="O2936" s="1">
        <v>10</v>
      </c>
      <c r="P2936" s="2">
        <v>45616</v>
      </c>
      <c r="Q2936" s="1"/>
    </row>
    <row r="2937" spans="1:17" x14ac:dyDescent="0.35">
      <c r="A2937" s="1" t="s">
        <v>3024</v>
      </c>
      <c r="B2937" s="1" t="s">
        <v>35</v>
      </c>
      <c r="C2937" s="1" t="s">
        <v>36</v>
      </c>
      <c r="D2937" s="1" t="s">
        <v>37</v>
      </c>
      <c r="E2937" s="1" t="s">
        <v>47</v>
      </c>
      <c r="F2937" s="1" t="s">
        <v>169</v>
      </c>
      <c r="G2937" s="1" t="s">
        <v>48</v>
      </c>
      <c r="H2937" s="2">
        <v>45434</v>
      </c>
      <c r="I2937" s="1" t="s">
        <v>49</v>
      </c>
      <c r="J2937" s="1" t="s">
        <v>2561</v>
      </c>
      <c r="K2937" s="1">
        <v>4</v>
      </c>
      <c r="L2937" s="1"/>
      <c r="M2937" s="1"/>
      <c r="N2937" s="1">
        <v>510</v>
      </c>
      <c r="O2937" s="1">
        <v>70</v>
      </c>
      <c r="P2937" s="2">
        <v>45546</v>
      </c>
      <c r="Q2937" s="1"/>
    </row>
    <row r="2938" spans="1:17" x14ac:dyDescent="0.35">
      <c r="A2938" s="1" t="s">
        <v>3025</v>
      </c>
      <c r="B2938" s="1" t="s">
        <v>61</v>
      </c>
      <c r="C2938" s="1" t="s">
        <v>62</v>
      </c>
      <c r="D2938" s="1" t="s">
        <v>63</v>
      </c>
      <c r="E2938" s="1" t="s">
        <v>38</v>
      </c>
      <c r="F2938" s="1" t="s">
        <v>169</v>
      </c>
      <c r="G2938" s="1" t="s">
        <v>59</v>
      </c>
      <c r="H2938" s="2">
        <v>45356</v>
      </c>
      <c r="I2938" s="1" t="s">
        <v>66</v>
      </c>
      <c r="J2938" s="1" t="s">
        <v>2561</v>
      </c>
      <c r="K2938" s="1">
        <v>4</v>
      </c>
      <c r="L2938" s="1"/>
      <c r="M2938" s="1"/>
      <c r="N2938" s="1">
        <v>1421</v>
      </c>
      <c r="O2938" s="1">
        <v>70</v>
      </c>
      <c r="P2938" s="2">
        <v>45570</v>
      </c>
      <c r="Q2938" s="1"/>
    </row>
    <row r="2939" spans="1:17" x14ac:dyDescent="0.35">
      <c r="A2939" s="1" t="s">
        <v>3026</v>
      </c>
      <c r="B2939" s="1" t="s">
        <v>35</v>
      </c>
      <c r="C2939" s="1" t="s">
        <v>36</v>
      </c>
      <c r="D2939" s="1" t="s">
        <v>37</v>
      </c>
      <c r="E2939" s="1" t="s">
        <v>54</v>
      </c>
      <c r="F2939" s="1" t="s">
        <v>169</v>
      </c>
      <c r="G2939" s="1" t="s">
        <v>39</v>
      </c>
      <c r="H2939" s="2">
        <v>45433</v>
      </c>
      <c r="I2939" s="1" t="s">
        <v>66</v>
      </c>
      <c r="J2939" s="1" t="s">
        <v>2561</v>
      </c>
      <c r="K2939" s="1">
        <v>4</v>
      </c>
      <c r="L2939" s="1"/>
      <c r="M2939" s="1"/>
      <c r="N2939" s="1">
        <v>6249</v>
      </c>
      <c r="O2939" s="1">
        <v>60</v>
      </c>
      <c r="P2939" s="2">
        <v>45712</v>
      </c>
      <c r="Q2939" s="1"/>
    </row>
    <row r="2940" spans="1:17" x14ac:dyDescent="0.35">
      <c r="A2940" s="1" t="s">
        <v>3027</v>
      </c>
      <c r="B2940" s="1" t="s">
        <v>71</v>
      </c>
      <c r="C2940" s="1" t="s">
        <v>72</v>
      </c>
      <c r="D2940" s="1" t="s">
        <v>73</v>
      </c>
      <c r="E2940" s="1" t="s">
        <v>23</v>
      </c>
      <c r="F2940" s="1" t="s">
        <v>169</v>
      </c>
      <c r="G2940" s="1" t="s">
        <v>87</v>
      </c>
      <c r="H2940" s="2">
        <v>45365</v>
      </c>
      <c r="I2940" s="1" t="s">
        <v>66</v>
      </c>
      <c r="J2940" s="1" t="s">
        <v>2561</v>
      </c>
      <c r="K2940" s="1">
        <v>4</v>
      </c>
      <c r="L2940" s="1"/>
      <c r="M2940" s="1"/>
      <c r="N2940" s="1">
        <v>3162</v>
      </c>
      <c r="O2940" s="1">
        <v>30</v>
      </c>
      <c r="P2940" s="2">
        <v>45723</v>
      </c>
      <c r="Q2940" s="1"/>
    </row>
    <row r="2941" spans="1:17" x14ac:dyDescent="0.35">
      <c r="A2941" s="1" t="s">
        <v>3028</v>
      </c>
      <c r="B2941" s="1" t="s">
        <v>35</v>
      </c>
      <c r="C2941" s="1" t="s">
        <v>36</v>
      </c>
      <c r="D2941" s="1" t="s">
        <v>37</v>
      </c>
      <c r="E2941" s="1" t="s">
        <v>23</v>
      </c>
      <c r="F2941" s="1" t="s">
        <v>169</v>
      </c>
      <c r="G2941" s="1" t="s">
        <v>48</v>
      </c>
      <c r="H2941" s="2">
        <v>45336</v>
      </c>
      <c r="I2941" s="1" t="s">
        <v>26</v>
      </c>
      <c r="J2941" s="1" t="s">
        <v>2561</v>
      </c>
      <c r="K2941" s="1">
        <v>4</v>
      </c>
      <c r="L2941" s="1"/>
      <c r="M2941" s="1"/>
      <c r="N2941" s="1">
        <v>2987</v>
      </c>
      <c r="O2941" s="1">
        <v>70</v>
      </c>
      <c r="P2941" s="2">
        <v>45416</v>
      </c>
      <c r="Q2941" s="1"/>
    </row>
    <row r="2942" spans="1:17" x14ac:dyDescent="0.35">
      <c r="A2942" s="1" t="s">
        <v>3029</v>
      </c>
      <c r="B2942" s="1" t="s">
        <v>71</v>
      </c>
      <c r="C2942" s="1" t="s">
        <v>72</v>
      </c>
      <c r="D2942" s="1" t="s">
        <v>73</v>
      </c>
      <c r="E2942" s="1" t="s">
        <v>47</v>
      </c>
      <c r="F2942" s="1" t="s">
        <v>169</v>
      </c>
      <c r="G2942" s="1" t="s">
        <v>39</v>
      </c>
      <c r="H2942" s="2">
        <v>45392</v>
      </c>
      <c r="I2942" s="1" t="s">
        <v>49</v>
      </c>
      <c r="J2942" s="1" t="s">
        <v>2561</v>
      </c>
      <c r="K2942" s="1">
        <v>4</v>
      </c>
      <c r="L2942" s="1"/>
      <c r="M2942" s="1"/>
      <c r="N2942" s="1">
        <v>6703</v>
      </c>
      <c r="O2942" s="1">
        <v>60</v>
      </c>
      <c r="P2942" s="2">
        <v>45497</v>
      </c>
      <c r="Q2942" s="1"/>
    </row>
    <row r="2943" spans="1:17" x14ac:dyDescent="0.35">
      <c r="A2943" s="1" t="s">
        <v>3030</v>
      </c>
      <c r="B2943" s="1" t="s">
        <v>35</v>
      </c>
      <c r="C2943" s="1" t="s">
        <v>36</v>
      </c>
      <c r="D2943" s="1" t="s">
        <v>37</v>
      </c>
      <c r="E2943" s="1" t="s">
        <v>84</v>
      </c>
      <c r="F2943" s="1" t="s">
        <v>169</v>
      </c>
      <c r="G2943" s="1" t="s">
        <v>33</v>
      </c>
      <c r="H2943" s="2">
        <v>45386</v>
      </c>
      <c r="I2943" s="1" t="s">
        <v>66</v>
      </c>
      <c r="J2943" s="1" t="s">
        <v>2561</v>
      </c>
      <c r="K2943" s="1">
        <v>4</v>
      </c>
      <c r="L2943" s="1"/>
      <c r="M2943" s="1"/>
      <c r="N2943" s="1">
        <v>7574</v>
      </c>
      <c r="O2943" s="1">
        <v>70</v>
      </c>
      <c r="P2943" s="2">
        <v>45627</v>
      </c>
      <c r="Q2943" s="1"/>
    </row>
    <row r="2944" spans="1:17" x14ac:dyDescent="0.35">
      <c r="A2944" s="1" t="s">
        <v>3031</v>
      </c>
      <c r="B2944" s="1" t="s">
        <v>35</v>
      </c>
      <c r="C2944" s="1" t="s">
        <v>36</v>
      </c>
      <c r="D2944" s="1" t="s">
        <v>37</v>
      </c>
      <c r="E2944" s="1" t="s">
        <v>103</v>
      </c>
      <c r="F2944" s="1" t="s">
        <v>169</v>
      </c>
      <c r="G2944" s="1" t="s">
        <v>48</v>
      </c>
      <c r="H2944" s="2">
        <v>45442</v>
      </c>
      <c r="I2944" s="1" t="s">
        <v>26</v>
      </c>
      <c r="J2944" s="1" t="s">
        <v>2561</v>
      </c>
      <c r="K2944" s="1">
        <v>4</v>
      </c>
      <c r="L2944" s="1"/>
      <c r="M2944" s="1"/>
      <c r="N2944" s="1">
        <v>4596</v>
      </c>
      <c r="O2944" s="1">
        <v>40</v>
      </c>
      <c r="P2944" s="2">
        <v>45718</v>
      </c>
      <c r="Q2944" s="1"/>
    </row>
    <row r="2945" spans="1:17" x14ac:dyDescent="0.35">
      <c r="A2945" s="1" t="s">
        <v>3032</v>
      </c>
      <c r="B2945" s="1" t="s">
        <v>35</v>
      </c>
      <c r="C2945" s="1" t="s">
        <v>36</v>
      </c>
      <c r="D2945" s="1" t="s">
        <v>37</v>
      </c>
      <c r="E2945" s="1" t="s">
        <v>47</v>
      </c>
      <c r="F2945" s="1" t="s">
        <v>169</v>
      </c>
      <c r="G2945" s="1" t="s">
        <v>48</v>
      </c>
      <c r="H2945" s="2">
        <v>45365</v>
      </c>
      <c r="I2945" s="1" t="s">
        <v>66</v>
      </c>
      <c r="J2945" s="1" t="s">
        <v>2561</v>
      </c>
      <c r="K2945" s="1">
        <v>4</v>
      </c>
      <c r="L2945" s="1"/>
      <c r="M2945" s="1"/>
      <c r="N2945" s="1">
        <v>465</v>
      </c>
      <c r="O2945" s="1">
        <v>40</v>
      </c>
      <c r="P2945" s="2">
        <v>45719</v>
      </c>
      <c r="Q2945" s="1"/>
    </row>
    <row r="2946" spans="1:17" x14ac:dyDescent="0.35">
      <c r="A2946" s="1" t="s">
        <v>3033</v>
      </c>
      <c r="B2946" s="1" t="s">
        <v>51</v>
      </c>
      <c r="C2946" s="1" t="s">
        <v>52</v>
      </c>
      <c r="D2946" s="1" t="s">
        <v>53</v>
      </c>
      <c r="E2946" s="1" t="s">
        <v>100</v>
      </c>
      <c r="F2946" s="1" t="s">
        <v>169</v>
      </c>
      <c r="G2946" s="1" t="s">
        <v>85</v>
      </c>
      <c r="H2946" s="2">
        <v>45403</v>
      </c>
      <c r="I2946" s="1" t="s">
        <v>66</v>
      </c>
      <c r="J2946" s="1" t="s">
        <v>2561</v>
      </c>
      <c r="K2946" s="1">
        <v>4</v>
      </c>
      <c r="L2946" s="1"/>
      <c r="M2946" s="1"/>
      <c r="N2946" s="1">
        <v>689</v>
      </c>
      <c r="O2946" s="1">
        <v>70</v>
      </c>
      <c r="P2946" s="2">
        <v>45662</v>
      </c>
      <c r="Q2946" s="1"/>
    </row>
    <row r="2947" spans="1:17" x14ac:dyDescent="0.35">
      <c r="A2947" s="1" t="s">
        <v>3034</v>
      </c>
      <c r="B2947" s="1" t="s">
        <v>41</v>
      </c>
      <c r="C2947" s="1" t="s">
        <v>42</v>
      </c>
      <c r="D2947" s="1" t="s">
        <v>43</v>
      </c>
      <c r="E2947" s="1" t="s">
        <v>54</v>
      </c>
      <c r="F2947" s="1" t="s">
        <v>169</v>
      </c>
      <c r="G2947" s="1" t="s">
        <v>59</v>
      </c>
      <c r="H2947" s="2">
        <v>45312</v>
      </c>
      <c r="I2947" s="1" t="s">
        <v>66</v>
      </c>
      <c r="J2947" s="1" t="s">
        <v>2561</v>
      </c>
      <c r="K2947" s="1">
        <v>4</v>
      </c>
      <c r="L2947" s="1"/>
      <c r="M2947" s="1"/>
      <c r="N2947" s="1">
        <v>3427</v>
      </c>
      <c r="O2947" s="1">
        <v>30</v>
      </c>
      <c r="P2947" s="2">
        <v>45429</v>
      </c>
      <c r="Q2947" s="1"/>
    </row>
    <row r="2948" spans="1:17" x14ac:dyDescent="0.35">
      <c r="A2948" s="1" t="s">
        <v>3035</v>
      </c>
      <c r="B2948" s="1" t="s">
        <v>51</v>
      </c>
      <c r="C2948" s="1" t="s">
        <v>52</v>
      </c>
      <c r="D2948" s="1" t="s">
        <v>53</v>
      </c>
      <c r="E2948" s="1" t="s">
        <v>100</v>
      </c>
      <c r="F2948" s="1" t="s">
        <v>169</v>
      </c>
      <c r="G2948" s="1" t="s">
        <v>85</v>
      </c>
      <c r="H2948" s="2">
        <v>45333</v>
      </c>
      <c r="I2948" s="1" t="s">
        <v>66</v>
      </c>
      <c r="J2948" s="1" t="s">
        <v>2561</v>
      </c>
      <c r="K2948" s="1">
        <v>4</v>
      </c>
      <c r="L2948" s="1"/>
      <c r="M2948" s="1"/>
      <c r="N2948" s="1">
        <v>1182</v>
      </c>
      <c r="O2948" s="1">
        <v>40</v>
      </c>
      <c r="P2948" s="2">
        <v>45652</v>
      </c>
      <c r="Q2948" s="1"/>
    </row>
    <row r="2949" spans="1:17" x14ac:dyDescent="0.35">
      <c r="A2949" s="1" t="s">
        <v>3036</v>
      </c>
      <c r="B2949" s="1" t="s">
        <v>61</v>
      </c>
      <c r="C2949" s="1" t="s">
        <v>62</v>
      </c>
      <c r="D2949" s="1" t="s">
        <v>63</v>
      </c>
      <c r="E2949" s="1" t="s">
        <v>76</v>
      </c>
      <c r="F2949" s="1" t="s">
        <v>169</v>
      </c>
      <c r="G2949" s="1" t="s">
        <v>48</v>
      </c>
      <c r="H2949" s="2">
        <v>45441</v>
      </c>
      <c r="I2949" s="1" t="s">
        <v>49</v>
      </c>
      <c r="J2949" s="1" t="s">
        <v>2561</v>
      </c>
      <c r="K2949" s="1">
        <v>4</v>
      </c>
      <c r="L2949" s="1"/>
      <c r="M2949" s="1"/>
      <c r="N2949" s="1">
        <v>4395</v>
      </c>
      <c r="O2949" s="1">
        <v>50</v>
      </c>
      <c r="P2949" s="2">
        <v>45630</v>
      </c>
      <c r="Q2949" s="1"/>
    </row>
    <row r="2950" spans="1:17" x14ac:dyDescent="0.35">
      <c r="A2950" s="1" t="s">
        <v>3037</v>
      </c>
      <c r="B2950" s="1" t="s">
        <v>35</v>
      </c>
      <c r="C2950" s="1" t="s">
        <v>36</v>
      </c>
      <c r="D2950" s="1" t="s">
        <v>37</v>
      </c>
      <c r="E2950" s="1" t="s">
        <v>84</v>
      </c>
      <c r="F2950" s="1" t="s">
        <v>169</v>
      </c>
      <c r="G2950" s="1" t="s">
        <v>74</v>
      </c>
      <c r="H2950" s="2">
        <v>45400</v>
      </c>
      <c r="I2950" s="1" t="s">
        <v>26</v>
      </c>
      <c r="J2950" s="1" t="s">
        <v>2561</v>
      </c>
      <c r="K2950" s="1">
        <v>4</v>
      </c>
      <c r="L2950" s="1"/>
      <c r="M2950" s="1"/>
      <c r="N2950" s="1">
        <v>5571</v>
      </c>
      <c r="O2950" s="1">
        <v>100</v>
      </c>
      <c r="P2950" s="2">
        <v>45517</v>
      </c>
      <c r="Q2950" s="1"/>
    </row>
    <row r="2951" spans="1:17" x14ac:dyDescent="0.35">
      <c r="A2951" s="1" t="s">
        <v>3038</v>
      </c>
      <c r="B2951" s="1" t="s">
        <v>78</v>
      </c>
      <c r="C2951" s="1" t="s">
        <v>79</v>
      </c>
      <c r="D2951" s="1" t="s">
        <v>80</v>
      </c>
      <c r="E2951" s="1" t="s">
        <v>100</v>
      </c>
      <c r="F2951" s="1" t="s">
        <v>169</v>
      </c>
      <c r="G2951" s="1" t="s">
        <v>39</v>
      </c>
      <c r="H2951" s="2">
        <v>45394</v>
      </c>
      <c r="I2951" s="1" t="s">
        <v>66</v>
      </c>
      <c r="J2951" s="1" t="s">
        <v>2561</v>
      </c>
      <c r="K2951" s="1">
        <v>4</v>
      </c>
      <c r="L2951" s="1"/>
      <c r="M2951" s="1"/>
      <c r="N2951" s="1">
        <v>2940</v>
      </c>
      <c r="O2951" s="1">
        <v>50</v>
      </c>
      <c r="P2951" s="2">
        <v>45675</v>
      </c>
      <c r="Q2951" s="1"/>
    </row>
    <row r="2952" spans="1:17" x14ac:dyDescent="0.35">
      <c r="A2952" s="1" t="s">
        <v>3039</v>
      </c>
      <c r="B2952" s="1" t="s">
        <v>78</v>
      </c>
      <c r="C2952" s="1" t="s">
        <v>79</v>
      </c>
      <c r="D2952" s="1" t="s">
        <v>80</v>
      </c>
      <c r="E2952" s="1" t="s">
        <v>38</v>
      </c>
      <c r="F2952" s="1" t="s">
        <v>169</v>
      </c>
      <c r="G2952" s="1" t="s">
        <v>74</v>
      </c>
      <c r="H2952" s="2">
        <v>45316</v>
      </c>
      <c r="I2952" s="1" t="s">
        <v>26</v>
      </c>
      <c r="J2952" s="1" t="s">
        <v>2561</v>
      </c>
      <c r="K2952" s="1">
        <v>4</v>
      </c>
      <c r="L2952" s="1"/>
      <c r="M2952" s="1"/>
      <c r="N2952" s="1">
        <v>2791</v>
      </c>
      <c r="O2952" s="1">
        <v>40</v>
      </c>
      <c r="P2952" s="2">
        <v>45446</v>
      </c>
      <c r="Q2952" s="1"/>
    </row>
    <row r="2953" spans="1:17" x14ac:dyDescent="0.35">
      <c r="A2953" s="1" t="s">
        <v>3040</v>
      </c>
      <c r="B2953" s="1" t="s">
        <v>56</v>
      </c>
      <c r="C2953" s="1" t="s">
        <v>57</v>
      </c>
      <c r="D2953" s="1" t="s">
        <v>58</v>
      </c>
      <c r="E2953" s="1" t="s">
        <v>76</v>
      </c>
      <c r="F2953" s="1" t="s">
        <v>169</v>
      </c>
      <c r="G2953" s="1" t="s">
        <v>25</v>
      </c>
      <c r="H2953" s="2">
        <v>45400</v>
      </c>
      <c r="I2953" s="1" t="s">
        <v>49</v>
      </c>
      <c r="J2953" s="1" t="s">
        <v>2561</v>
      </c>
      <c r="K2953" s="1">
        <v>4</v>
      </c>
      <c r="L2953" s="1"/>
      <c r="M2953" s="1"/>
      <c r="N2953" s="1">
        <v>2109</v>
      </c>
      <c r="O2953" s="1">
        <v>30</v>
      </c>
      <c r="P2953" s="2">
        <v>45642</v>
      </c>
      <c r="Q2953" s="1"/>
    </row>
    <row r="2954" spans="1:17" x14ac:dyDescent="0.35">
      <c r="A2954" s="1" t="s">
        <v>3041</v>
      </c>
      <c r="B2954" s="1" t="s">
        <v>78</v>
      </c>
      <c r="C2954" s="1" t="s">
        <v>79</v>
      </c>
      <c r="D2954" s="1" t="s">
        <v>80</v>
      </c>
      <c r="E2954" s="1" t="s">
        <v>54</v>
      </c>
      <c r="F2954" s="1" t="s">
        <v>169</v>
      </c>
      <c r="G2954" s="1" t="s">
        <v>39</v>
      </c>
      <c r="H2954" s="2">
        <v>45409</v>
      </c>
      <c r="I2954" s="1" t="s">
        <v>66</v>
      </c>
      <c r="J2954" s="1" t="s">
        <v>2561</v>
      </c>
      <c r="K2954" s="1">
        <v>4</v>
      </c>
      <c r="L2954" s="1"/>
      <c r="M2954" s="1"/>
      <c r="N2954" s="1">
        <v>6720</v>
      </c>
      <c r="O2954" s="1">
        <v>10</v>
      </c>
      <c r="P2954" s="2">
        <v>45532</v>
      </c>
      <c r="Q2954" s="1"/>
    </row>
    <row r="2955" spans="1:17" x14ac:dyDescent="0.35">
      <c r="A2955" s="1" t="s">
        <v>3042</v>
      </c>
      <c r="B2955" s="1" t="s">
        <v>41</v>
      </c>
      <c r="C2955" s="1" t="s">
        <v>42</v>
      </c>
      <c r="D2955" s="1" t="s">
        <v>43</v>
      </c>
      <c r="E2955" s="1" t="s">
        <v>47</v>
      </c>
      <c r="F2955" s="1" t="s">
        <v>169</v>
      </c>
      <c r="G2955" s="1" t="s">
        <v>59</v>
      </c>
      <c r="H2955" s="2">
        <v>45367</v>
      </c>
      <c r="I2955" s="1" t="s">
        <v>66</v>
      </c>
      <c r="J2955" s="1" t="s">
        <v>2561</v>
      </c>
      <c r="K2955" s="1">
        <v>4</v>
      </c>
      <c r="L2955" s="1"/>
      <c r="M2955" s="1"/>
      <c r="N2955" s="1">
        <v>4558</v>
      </c>
      <c r="O2955" s="1">
        <v>50</v>
      </c>
      <c r="P2955" s="2">
        <v>45631</v>
      </c>
      <c r="Q2955" s="1"/>
    </row>
    <row r="2956" spans="1:17" x14ac:dyDescent="0.35">
      <c r="A2956" s="1" t="s">
        <v>3043</v>
      </c>
      <c r="B2956" s="1" t="s">
        <v>78</v>
      </c>
      <c r="C2956" s="1" t="s">
        <v>79</v>
      </c>
      <c r="D2956" s="1" t="s">
        <v>80</v>
      </c>
      <c r="E2956" s="1" t="s">
        <v>23</v>
      </c>
      <c r="F2956" s="1" t="s">
        <v>169</v>
      </c>
      <c r="G2956" s="1" t="s">
        <v>59</v>
      </c>
      <c r="H2956" s="2">
        <v>45293</v>
      </c>
      <c r="I2956" s="1" t="s">
        <v>26</v>
      </c>
      <c r="J2956" s="1" t="s">
        <v>2561</v>
      </c>
      <c r="K2956" s="1">
        <v>4</v>
      </c>
      <c r="L2956" s="1"/>
      <c r="M2956" s="1"/>
      <c r="N2956" s="1">
        <v>2950</v>
      </c>
      <c r="O2956" s="1">
        <v>30</v>
      </c>
      <c r="P2956" s="2">
        <v>45574</v>
      </c>
      <c r="Q2956" s="1"/>
    </row>
    <row r="2957" spans="1:17" x14ac:dyDescent="0.35">
      <c r="A2957" s="1" t="s">
        <v>3044</v>
      </c>
      <c r="B2957" s="1" t="s">
        <v>35</v>
      </c>
      <c r="C2957" s="1" t="s">
        <v>36</v>
      </c>
      <c r="D2957" s="1" t="s">
        <v>37</v>
      </c>
      <c r="E2957" s="1" t="s">
        <v>47</v>
      </c>
      <c r="F2957" s="1" t="s">
        <v>169</v>
      </c>
      <c r="G2957" s="1" t="s">
        <v>74</v>
      </c>
      <c r="H2957" s="2">
        <v>45310</v>
      </c>
      <c r="I2957" s="1" t="s">
        <v>66</v>
      </c>
      <c r="J2957" s="1" t="s">
        <v>2561</v>
      </c>
      <c r="K2957" s="1">
        <v>4</v>
      </c>
      <c r="L2957" s="1"/>
      <c r="M2957" s="1"/>
      <c r="N2957" s="1">
        <v>4249</v>
      </c>
      <c r="O2957" s="1">
        <v>40</v>
      </c>
      <c r="P2957" s="2">
        <v>45562</v>
      </c>
      <c r="Q2957" s="1"/>
    </row>
    <row r="2958" spans="1:17" x14ac:dyDescent="0.35">
      <c r="A2958" s="1" t="s">
        <v>3045</v>
      </c>
      <c r="B2958" s="1" t="s">
        <v>56</v>
      </c>
      <c r="C2958" s="1" t="s">
        <v>57</v>
      </c>
      <c r="D2958" s="1" t="s">
        <v>58</v>
      </c>
      <c r="E2958" s="1" t="s">
        <v>44</v>
      </c>
      <c r="F2958" s="1" t="s">
        <v>169</v>
      </c>
      <c r="G2958" s="1" t="s">
        <v>48</v>
      </c>
      <c r="H2958" s="2">
        <v>45349</v>
      </c>
      <c r="I2958" s="1" t="s">
        <v>26</v>
      </c>
      <c r="J2958" s="1" t="s">
        <v>2561</v>
      </c>
      <c r="K2958" s="1">
        <v>4</v>
      </c>
      <c r="L2958" s="1"/>
      <c r="M2958" s="1"/>
      <c r="N2958" s="1">
        <v>4159</v>
      </c>
      <c r="O2958" s="1">
        <v>50</v>
      </c>
      <c r="P2958" s="2">
        <v>45585</v>
      </c>
      <c r="Q2958" s="1"/>
    </row>
    <row r="2959" spans="1:17" x14ac:dyDescent="0.35">
      <c r="A2959" s="1" t="s">
        <v>3046</v>
      </c>
      <c r="B2959" s="1" t="s">
        <v>41</v>
      </c>
      <c r="C2959" s="1" t="s">
        <v>42</v>
      </c>
      <c r="D2959" s="1" t="s">
        <v>43</v>
      </c>
      <c r="E2959" s="1" t="s">
        <v>44</v>
      </c>
      <c r="F2959" s="1" t="s">
        <v>169</v>
      </c>
      <c r="G2959" s="1" t="s">
        <v>48</v>
      </c>
      <c r="H2959" s="2">
        <v>45390</v>
      </c>
      <c r="I2959" s="1" t="s">
        <v>66</v>
      </c>
      <c r="J2959" s="1" t="s">
        <v>2561</v>
      </c>
      <c r="K2959" s="1">
        <v>4</v>
      </c>
      <c r="L2959" s="1"/>
      <c r="M2959" s="1"/>
      <c r="N2959" s="1">
        <v>6175</v>
      </c>
      <c r="O2959" s="1">
        <v>50</v>
      </c>
      <c r="P2959" s="2">
        <v>45471</v>
      </c>
      <c r="Q2959" s="1"/>
    </row>
    <row r="2960" spans="1:17" x14ac:dyDescent="0.35">
      <c r="A2960" s="1" t="s">
        <v>3047</v>
      </c>
      <c r="B2960" s="1" t="s">
        <v>51</v>
      </c>
      <c r="C2960" s="1" t="s">
        <v>52</v>
      </c>
      <c r="D2960" s="1" t="s">
        <v>53</v>
      </c>
      <c r="E2960" s="1" t="s">
        <v>47</v>
      </c>
      <c r="F2960" s="1" t="s">
        <v>169</v>
      </c>
      <c r="G2960" s="1" t="s">
        <v>48</v>
      </c>
      <c r="H2960" s="2">
        <v>45343</v>
      </c>
      <c r="I2960" s="1" t="s">
        <v>66</v>
      </c>
      <c r="J2960" s="1" t="s">
        <v>2561</v>
      </c>
      <c r="K2960" s="1">
        <v>4</v>
      </c>
      <c r="L2960" s="1"/>
      <c r="M2960" s="1"/>
      <c r="N2960" s="1">
        <v>1800</v>
      </c>
      <c r="O2960" s="1">
        <v>80</v>
      </c>
      <c r="P2960" s="2">
        <v>45668</v>
      </c>
      <c r="Q2960" s="1"/>
    </row>
    <row r="2961" spans="1:17" x14ac:dyDescent="0.35">
      <c r="A2961" s="1" t="s">
        <v>3048</v>
      </c>
      <c r="B2961" s="1" t="s">
        <v>35</v>
      </c>
      <c r="C2961" s="1" t="s">
        <v>36</v>
      </c>
      <c r="D2961" s="1" t="s">
        <v>37</v>
      </c>
      <c r="E2961" s="1" t="s">
        <v>120</v>
      </c>
      <c r="F2961" s="1" t="s">
        <v>169</v>
      </c>
      <c r="G2961" s="1" t="s">
        <v>85</v>
      </c>
      <c r="H2961" s="2">
        <v>45297</v>
      </c>
      <c r="I2961" s="1" t="s">
        <v>49</v>
      </c>
      <c r="J2961" s="1" t="s">
        <v>2561</v>
      </c>
      <c r="K2961" s="1">
        <v>4</v>
      </c>
      <c r="L2961" s="1"/>
      <c r="M2961" s="1"/>
      <c r="N2961" s="1">
        <v>3218</v>
      </c>
      <c r="O2961" s="1">
        <v>10</v>
      </c>
      <c r="P2961" s="2">
        <v>45359</v>
      </c>
      <c r="Q2961" s="1"/>
    </row>
    <row r="2962" spans="1:17" x14ac:dyDescent="0.35">
      <c r="A2962" s="1" t="s">
        <v>3049</v>
      </c>
      <c r="B2962" s="1" t="s">
        <v>78</v>
      </c>
      <c r="C2962" s="1" t="s">
        <v>79</v>
      </c>
      <c r="D2962" s="1" t="s">
        <v>80</v>
      </c>
      <c r="E2962" s="1" t="s">
        <v>100</v>
      </c>
      <c r="F2962" s="1" t="s">
        <v>169</v>
      </c>
      <c r="G2962" s="1" t="s">
        <v>39</v>
      </c>
      <c r="H2962" s="2">
        <v>45376</v>
      </c>
      <c r="I2962" s="1" t="s">
        <v>66</v>
      </c>
      <c r="J2962" s="1" t="s">
        <v>2561</v>
      </c>
      <c r="K2962" s="1">
        <v>4</v>
      </c>
      <c r="L2962" s="1"/>
      <c r="M2962" s="1"/>
      <c r="N2962" s="1">
        <v>5348</v>
      </c>
      <c r="O2962" s="1">
        <v>20</v>
      </c>
      <c r="P2962" s="2">
        <v>45739</v>
      </c>
      <c r="Q2962" s="1"/>
    </row>
    <row r="2963" spans="1:17" x14ac:dyDescent="0.35">
      <c r="A2963" s="1" t="s">
        <v>3050</v>
      </c>
      <c r="B2963" s="1" t="s">
        <v>78</v>
      </c>
      <c r="C2963" s="1" t="s">
        <v>79</v>
      </c>
      <c r="D2963" s="1" t="s">
        <v>80</v>
      </c>
      <c r="E2963" s="1" t="s">
        <v>32</v>
      </c>
      <c r="F2963" s="1" t="s">
        <v>169</v>
      </c>
      <c r="G2963" s="1" t="s">
        <v>48</v>
      </c>
      <c r="H2963" s="2">
        <v>45306</v>
      </c>
      <c r="I2963" s="1" t="s">
        <v>26</v>
      </c>
      <c r="J2963" s="1" t="s">
        <v>2561</v>
      </c>
      <c r="K2963" s="1">
        <v>4</v>
      </c>
      <c r="L2963" s="1"/>
      <c r="M2963" s="1"/>
      <c r="N2963" s="1">
        <v>5769</v>
      </c>
      <c r="O2963" s="1">
        <v>50</v>
      </c>
      <c r="P2963" s="2">
        <v>45459</v>
      </c>
      <c r="Q2963" s="1"/>
    </row>
    <row r="2964" spans="1:17" x14ac:dyDescent="0.35">
      <c r="A2964" s="1" t="s">
        <v>3051</v>
      </c>
      <c r="B2964" s="1" t="s">
        <v>71</v>
      </c>
      <c r="C2964" s="1" t="s">
        <v>72</v>
      </c>
      <c r="D2964" s="1" t="s">
        <v>73</v>
      </c>
      <c r="E2964" s="1" t="s">
        <v>54</v>
      </c>
      <c r="F2964" s="1" t="s">
        <v>169</v>
      </c>
      <c r="G2964" s="1" t="s">
        <v>33</v>
      </c>
      <c r="H2964" s="2">
        <v>45330</v>
      </c>
      <c r="I2964" s="1" t="s">
        <v>26</v>
      </c>
      <c r="J2964" s="1" t="s">
        <v>2561</v>
      </c>
      <c r="K2964" s="1">
        <v>4</v>
      </c>
      <c r="L2964" s="1"/>
      <c r="M2964" s="1"/>
      <c r="N2964" s="1">
        <v>4554</v>
      </c>
      <c r="O2964" s="1">
        <v>50</v>
      </c>
      <c r="P2964" s="2">
        <v>45623</v>
      </c>
      <c r="Q2964" s="1"/>
    </row>
    <row r="2965" spans="1:17" x14ac:dyDescent="0.35">
      <c r="A2965" s="1" t="s">
        <v>3052</v>
      </c>
      <c r="B2965" s="1" t="s">
        <v>78</v>
      </c>
      <c r="C2965" s="1" t="s">
        <v>79</v>
      </c>
      <c r="D2965" s="1" t="s">
        <v>80</v>
      </c>
      <c r="E2965" s="1" t="s">
        <v>68</v>
      </c>
      <c r="F2965" s="1" t="s">
        <v>169</v>
      </c>
      <c r="G2965" s="1" t="s">
        <v>85</v>
      </c>
      <c r="H2965" s="2">
        <v>45371</v>
      </c>
      <c r="I2965" s="1" t="s">
        <v>66</v>
      </c>
      <c r="J2965" s="1" t="s">
        <v>2561</v>
      </c>
      <c r="K2965" s="1">
        <v>4</v>
      </c>
      <c r="L2965" s="1"/>
      <c r="M2965" s="1"/>
      <c r="N2965" s="1">
        <v>7249</v>
      </c>
      <c r="O2965" s="1">
        <v>30</v>
      </c>
      <c r="P2965" s="2">
        <v>45607</v>
      </c>
      <c r="Q2965" s="1"/>
    </row>
    <row r="2966" spans="1:17" x14ac:dyDescent="0.35">
      <c r="A2966" s="1" t="s">
        <v>3053</v>
      </c>
      <c r="B2966" s="1" t="s">
        <v>41</v>
      </c>
      <c r="C2966" s="1" t="s">
        <v>42</v>
      </c>
      <c r="D2966" s="1" t="s">
        <v>43</v>
      </c>
      <c r="E2966" s="1" t="s">
        <v>23</v>
      </c>
      <c r="F2966" s="1" t="s">
        <v>169</v>
      </c>
      <c r="G2966" s="1" t="s">
        <v>39</v>
      </c>
      <c r="H2966" s="2">
        <v>45423</v>
      </c>
      <c r="I2966" s="1" t="s">
        <v>49</v>
      </c>
      <c r="J2966" s="1" t="s">
        <v>2561</v>
      </c>
      <c r="K2966" s="1">
        <v>4</v>
      </c>
      <c r="L2966" s="1"/>
      <c r="M2966" s="1"/>
      <c r="N2966" s="1">
        <v>4545</v>
      </c>
      <c r="O2966" s="1">
        <v>100</v>
      </c>
      <c r="P2966" s="2">
        <v>45557</v>
      </c>
      <c r="Q2966" s="1"/>
    </row>
    <row r="2967" spans="1:17" x14ac:dyDescent="0.35">
      <c r="A2967" s="1" t="s">
        <v>3054</v>
      </c>
      <c r="B2967" s="1" t="s">
        <v>78</v>
      </c>
      <c r="C2967" s="1" t="s">
        <v>79</v>
      </c>
      <c r="D2967" s="1" t="s">
        <v>80</v>
      </c>
      <c r="E2967" s="1" t="s">
        <v>47</v>
      </c>
      <c r="F2967" s="1" t="s">
        <v>169</v>
      </c>
      <c r="G2967" s="1" t="s">
        <v>48</v>
      </c>
      <c r="H2967" s="2">
        <v>45316</v>
      </c>
      <c r="I2967" s="1" t="s">
        <v>66</v>
      </c>
      <c r="J2967" s="1" t="s">
        <v>2561</v>
      </c>
      <c r="K2967" s="1">
        <v>4</v>
      </c>
      <c r="L2967" s="1"/>
      <c r="M2967" s="1"/>
      <c r="N2967" s="1">
        <v>7593</v>
      </c>
      <c r="O2967" s="1">
        <v>50</v>
      </c>
      <c r="P2967" s="2">
        <v>45418</v>
      </c>
      <c r="Q2967" s="1"/>
    </row>
    <row r="2968" spans="1:17" x14ac:dyDescent="0.35">
      <c r="A2968" s="1" t="s">
        <v>3055</v>
      </c>
      <c r="B2968" s="1" t="s">
        <v>61</v>
      </c>
      <c r="C2968" s="1" t="s">
        <v>62</v>
      </c>
      <c r="D2968" s="1" t="s">
        <v>63</v>
      </c>
      <c r="E2968" s="1" t="s">
        <v>76</v>
      </c>
      <c r="F2968" s="1" t="s">
        <v>169</v>
      </c>
      <c r="G2968" s="1" t="s">
        <v>59</v>
      </c>
      <c r="H2968" s="2">
        <v>45380</v>
      </c>
      <c r="I2968" s="1" t="s">
        <v>26</v>
      </c>
      <c r="J2968" s="1" t="s">
        <v>2561</v>
      </c>
      <c r="K2968" s="1">
        <v>4</v>
      </c>
      <c r="L2968" s="1"/>
      <c r="M2968" s="1"/>
      <c r="N2968" s="1">
        <v>7630</v>
      </c>
      <c r="O2968" s="1">
        <v>100</v>
      </c>
      <c r="P2968" s="2">
        <v>45616</v>
      </c>
      <c r="Q2968" s="1"/>
    </row>
    <row r="2969" spans="1:17" x14ac:dyDescent="0.35">
      <c r="A2969" s="1" t="s">
        <v>3056</v>
      </c>
      <c r="B2969" s="1" t="s">
        <v>56</v>
      </c>
      <c r="C2969" s="1" t="s">
        <v>57</v>
      </c>
      <c r="D2969" s="1" t="s">
        <v>58</v>
      </c>
      <c r="E2969" s="1" t="s">
        <v>103</v>
      </c>
      <c r="F2969" s="1" t="s">
        <v>169</v>
      </c>
      <c r="G2969" s="1" t="s">
        <v>48</v>
      </c>
      <c r="H2969" s="2">
        <v>45341</v>
      </c>
      <c r="I2969" s="1" t="s">
        <v>66</v>
      </c>
      <c r="J2969" s="1" t="s">
        <v>2561</v>
      </c>
      <c r="K2969" s="1">
        <v>4</v>
      </c>
      <c r="L2969" s="1"/>
      <c r="M2969" s="1"/>
      <c r="N2969" s="1">
        <v>6638</v>
      </c>
      <c r="O2969" s="1">
        <v>50</v>
      </c>
      <c r="P2969" s="2">
        <v>45433</v>
      </c>
      <c r="Q2969" s="1"/>
    </row>
    <row r="2970" spans="1:17" x14ac:dyDescent="0.35">
      <c r="A2970" s="1" t="s">
        <v>3057</v>
      </c>
      <c r="B2970" s="1" t="s">
        <v>29</v>
      </c>
      <c r="C2970" s="1" t="s">
        <v>30</v>
      </c>
      <c r="D2970" s="1" t="s">
        <v>31</v>
      </c>
      <c r="E2970" s="1" t="s">
        <v>120</v>
      </c>
      <c r="F2970" s="1" t="s">
        <v>169</v>
      </c>
      <c r="G2970" s="1" t="s">
        <v>33</v>
      </c>
      <c r="H2970" s="2">
        <v>45441</v>
      </c>
      <c r="I2970" s="1" t="s">
        <v>66</v>
      </c>
      <c r="J2970" s="1" t="s">
        <v>2561</v>
      </c>
      <c r="K2970" s="1">
        <v>4</v>
      </c>
      <c r="L2970" s="1"/>
      <c r="M2970" s="1"/>
      <c r="N2970" s="1">
        <v>7037</v>
      </c>
      <c r="O2970" s="1">
        <v>30</v>
      </c>
      <c r="P2970" s="2">
        <v>45604</v>
      </c>
      <c r="Q2970" s="1"/>
    </row>
    <row r="2971" spans="1:17" x14ac:dyDescent="0.35">
      <c r="A2971" s="1" t="s">
        <v>3058</v>
      </c>
      <c r="B2971" s="1" t="s">
        <v>35</v>
      </c>
      <c r="C2971" s="1" t="s">
        <v>36</v>
      </c>
      <c r="D2971" s="1" t="s">
        <v>37</v>
      </c>
      <c r="E2971" s="1" t="s">
        <v>103</v>
      </c>
      <c r="F2971" s="1" t="s">
        <v>169</v>
      </c>
      <c r="G2971" s="1" t="s">
        <v>74</v>
      </c>
      <c r="H2971" s="2">
        <v>45389</v>
      </c>
      <c r="I2971" s="1" t="s">
        <v>26</v>
      </c>
      <c r="J2971" s="1" t="s">
        <v>2561</v>
      </c>
      <c r="K2971" s="1">
        <v>4</v>
      </c>
      <c r="L2971" s="1"/>
      <c r="M2971" s="1"/>
      <c r="N2971" s="1">
        <v>2752</v>
      </c>
      <c r="O2971" s="1">
        <v>40</v>
      </c>
      <c r="P2971" s="2">
        <v>45524</v>
      </c>
      <c r="Q2971" s="1"/>
    </row>
    <row r="2972" spans="1:17" x14ac:dyDescent="0.35">
      <c r="A2972" s="1" t="s">
        <v>3059</v>
      </c>
      <c r="B2972" s="1" t="s">
        <v>61</v>
      </c>
      <c r="C2972" s="1" t="s">
        <v>62</v>
      </c>
      <c r="D2972" s="1" t="s">
        <v>63</v>
      </c>
      <c r="E2972" s="1" t="s">
        <v>47</v>
      </c>
      <c r="F2972" s="1" t="s">
        <v>169</v>
      </c>
      <c r="G2972" s="1" t="s">
        <v>48</v>
      </c>
      <c r="H2972" s="2">
        <v>45431</v>
      </c>
      <c r="I2972" s="1" t="s">
        <v>66</v>
      </c>
      <c r="J2972" s="1" t="s">
        <v>2561</v>
      </c>
      <c r="K2972" s="1">
        <v>4</v>
      </c>
      <c r="L2972" s="1"/>
      <c r="M2972" s="1"/>
      <c r="N2972" s="1">
        <v>6155</v>
      </c>
      <c r="O2972" s="1">
        <v>50</v>
      </c>
      <c r="P2972" s="2">
        <v>45595</v>
      </c>
      <c r="Q2972" s="1"/>
    </row>
    <row r="2973" spans="1:17" x14ac:dyDescent="0.35">
      <c r="A2973" s="1" t="s">
        <v>3060</v>
      </c>
      <c r="B2973" s="1" t="s">
        <v>78</v>
      </c>
      <c r="C2973" s="1" t="s">
        <v>79</v>
      </c>
      <c r="D2973" s="1" t="s">
        <v>80</v>
      </c>
      <c r="E2973" s="1" t="s">
        <v>44</v>
      </c>
      <c r="F2973" s="1" t="s">
        <v>169</v>
      </c>
      <c r="G2973" s="1" t="s">
        <v>33</v>
      </c>
      <c r="H2973" s="2">
        <v>45329</v>
      </c>
      <c r="I2973" s="1" t="s">
        <v>26</v>
      </c>
      <c r="J2973" s="1" t="s">
        <v>2561</v>
      </c>
      <c r="K2973" s="1">
        <v>4</v>
      </c>
      <c r="L2973" s="1"/>
      <c r="M2973" s="1"/>
      <c r="N2973" s="1">
        <v>922</v>
      </c>
      <c r="O2973" s="1">
        <v>60</v>
      </c>
      <c r="P2973" s="2">
        <v>45458</v>
      </c>
      <c r="Q2973" s="1"/>
    </row>
    <row r="2974" spans="1:17" x14ac:dyDescent="0.35">
      <c r="A2974" s="1" t="s">
        <v>3061</v>
      </c>
      <c r="B2974" s="1" t="s">
        <v>78</v>
      </c>
      <c r="C2974" s="1" t="s">
        <v>79</v>
      </c>
      <c r="D2974" s="1" t="s">
        <v>80</v>
      </c>
      <c r="E2974" s="1" t="s">
        <v>54</v>
      </c>
      <c r="F2974" s="1" t="s">
        <v>169</v>
      </c>
      <c r="G2974" s="1" t="s">
        <v>87</v>
      </c>
      <c r="H2974" s="2">
        <v>45297</v>
      </c>
      <c r="I2974" s="1" t="s">
        <v>66</v>
      </c>
      <c r="J2974" s="1" t="s">
        <v>2561</v>
      </c>
      <c r="K2974" s="1">
        <v>4</v>
      </c>
      <c r="L2974" s="1"/>
      <c r="M2974" s="1"/>
      <c r="N2974" s="1">
        <v>7744</v>
      </c>
      <c r="O2974" s="1">
        <v>20</v>
      </c>
      <c r="P2974" s="2">
        <v>45627</v>
      </c>
      <c r="Q2974" s="1"/>
    </row>
    <row r="2975" spans="1:17" x14ac:dyDescent="0.35">
      <c r="A2975" s="1" t="s">
        <v>3062</v>
      </c>
      <c r="B2975" s="1" t="s">
        <v>41</v>
      </c>
      <c r="C2975" s="1" t="s">
        <v>42</v>
      </c>
      <c r="D2975" s="1" t="s">
        <v>43</v>
      </c>
      <c r="E2975" s="1" t="s">
        <v>103</v>
      </c>
      <c r="F2975" s="1" t="s">
        <v>169</v>
      </c>
      <c r="G2975" s="1" t="s">
        <v>39</v>
      </c>
      <c r="H2975" s="2">
        <v>45354</v>
      </c>
      <c r="I2975" s="1" t="s">
        <v>66</v>
      </c>
      <c r="J2975" s="1" t="s">
        <v>2561</v>
      </c>
      <c r="K2975" s="1">
        <v>4</v>
      </c>
      <c r="L2975" s="1"/>
      <c r="M2975" s="1"/>
      <c r="N2975" s="1">
        <v>4531</v>
      </c>
      <c r="O2975" s="1">
        <v>60</v>
      </c>
      <c r="P2975" s="2">
        <v>45705</v>
      </c>
      <c r="Q2975" s="1"/>
    </row>
    <row r="2976" spans="1:17" x14ac:dyDescent="0.35">
      <c r="A2976" s="1" t="s">
        <v>3063</v>
      </c>
      <c r="B2976" s="1" t="s">
        <v>29</v>
      </c>
      <c r="C2976" s="1" t="s">
        <v>30</v>
      </c>
      <c r="D2976" s="1" t="s">
        <v>31</v>
      </c>
      <c r="E2976" s="1" t="s">
        <v>38</v>
      </c>
      <c r="F2976" s="1" t="s">
        <v>169</v>
      </c>
      <c r="G2976" s="1" t="s">
        <v>59</v>
      </c>
      <c r="H2976" s="2">
        <v>45400</v>
      </c>
      <c r="I2976" s="1" t="s">
        <v>26</v>
      </c>
      <c r="J2976" s="1" t="s">
        <v>2561</v>
      </c>
      <c r="K2976" s="1">
        <v>4</v>
      </c>
      <c r="L2976" s="1"/>
      <c r="M2976" s="1"/>
      <c r="N2976" s="1">
        <v>6998</v>
      </c>
      <c r="O2976" s="1">
        <v>50</v>
      </c>
      <c r="P2976" s="2">
        <v>45577</v>
      </c>
      <c r="Q2976" s="1"/>
    </row>
    <row r="2977" spans="1:17" x14ac:dyDescent="0.35">
      <c r="A2977" s="1" t="s">
        <v>3064</v>
      </c>
      <c r="B2977" s="1" t="s">
        <v>35</v>
      </c>
      <c r="C2977" s="1" t="s">
        <v>36</v>
      </c>
      <c r="D2977" s="1" t="s">
        <v>37</v>
      </c>
      <c r="E2977" s="1" t="s">
        <v>124</v>
      </c>
      <c r="F2977" s="1" t="s">
        <v>169</v>
      </c>
      <c r="G2977" s="1" t="s">
        <v>25</v>
      </c>
      <c r="H2977" s="2">
        <v>45402</v>
      </c>
      <c r="I2977" s="1" t="s">
        <v>66</v>
      </c>
      <c r="J2977" s="1" t="s">
        <v>2561</v>
      </c>
      <c r="K2977" s="1">
        <v>4</v>
      </c>
      <c r="L2977" s="1"/>
      <c r="M2977" s="1"/>
      <c r="N2977" s="1">
        <v>5694</v>
      </c>
      <c r="O2977" s="1">
        <v>30</v>
      </c>
      <c r="P2977" s="2">
        <v>45602</v>
      </c>
      <c r="Q2977" s="1"/>
    </row>
    <row r="2978" spans="1:17" x14ac:dyDescent="0.35">
      <c r="A2978" s="1" t="s">
        <v>3065</v>
      </c>
      <c r="B2978" s="1" t="s">
        <v>35</v>
      </c>
      <c r="C2978" s="1" t="s">
        <v>36</v>
      </c>
      <c r="D2978" s="1" t="s">
        <v>37</v>
      </c>
      <c r="E2978" s="1" t="s">
        <v>68</v>
      </c>
      <c r="F2978" s="1" t="s">
        <v>169</v>
      </c>
      <c r="G2978" s="1" t="s">
        <v>25</v>
      </c>
      <c r="H2978" s="2">
        <v>45406</v>
      </c>
      <c r="I2978" s="1" t="s">
        <v>49</v>
      </c>
      <c r="J2978" s="1" t="s">
        <v>2561</v>
      </c>
      <c r="K2978" s="1">
        <v>4</v>
      </c>
      <c r="L2978" s="1"/>
      <c r="M2978" s="1"/>
      <c r="N2978" s="1">
        <v>1208</v>
      </c>
      <c r="O2978" s="1">
        <v>30</v>
      </c>
      <c r="P2978" s="2">
        <v>45635</v>
      </c>
      <c r="Q2978" s="1"/>
    </row>
    <row r="2979" spans="1:17" x14ac:dyDescent="0.35">
      <c r="A2979" s="1" t="s">
        <v>3066</v>
      </c>
      <c r="B2979" s="1" t="s">
        <v>71</v>
      </c>
      <c r="C2979" s="1" t="s">
        <v>72</v>
      </c>
      <c r="D2979" s="1" t="s">
        <v>73</v>
      </c>
      <c r="E2979" s="1" t="s">
        <v>54</v>
      </c>
      <c r="F2979" s="1" t="s">
        <v>169</v>
      </c>
      <c r="G2979" s="1" t="s">
        <v>48</v>
      </c>
      <c r="H2979" s="2">
        <v>45401</v>
      </c>
      <c r="I2979" s="1" t="s">
        <v>49</v>
      </c>
      <c r="J2979" s="1" t="s">
        <v>2561</v>
      </c>
      <c r="K2979" s="1">
        <v>4</v>
      </c>
      <c r="L2979" s="1"/>
      <c r="M2979" s="1"/>
      <c r="N2979" s="1">
        <v>4553</v>
      </c>
      <c r="O2979" s="1">
        <v>70</v>
      </c>
      <c r="P2979" s="2">
        <v>45526</v>
      </c>
      <c r="Q2979" s="1"/>
    </row>
    <row r="2980" spans="1:17" x14ac:dyDescent="0.35">
      <c r="A2980" s="1" t="s">
        <v>3067</v>
      </c>
      <c r="B2980" s="1" t="s">
        <v>56</v>
      </c>
      <c r="C2980" s="1" t="s">
        <v>57</v>
      </c>
      <c r="D2980" s="1" t="s">
        <v>58</v>
      </c>
      <c r="E2980" s="1" t="s">
        <v>68</v>
      </c>
      <c r="F2980" s="1" t="s">
        <v>241</v>
      </c>
      <c r="G2980" s="1" t="s">
        <v>87</v>
      </c>
      <c r="H2980" s="2">
        <v>45362</v>
      </c>
      <c r="I2980" s="1" t="s">
        <v>26</v>
      </c>
      <c r="J2980" s="1" t="s">
        <v>2561</v>
      </c>
      <c r="K2980" s="1">
        <v>4</v>
      </c>
      <c r="L2980" s="1"/>
      <c r="M2980" s="1"/>
      <c r="N2980" s="1">
        <v>17269</v>
      </c>
      <c r="O2980" s="1">
        <v>80</v>
      </c>
      <c r="P2980" s="2">
        <v>45483</v>
      </c>
      <c r="Q2980" s="1"/>
    </row>
    <row r="2981" spans="1:17" x14ac:dyDescent="0.35">
      <c r="A2981" s="1" t="s">
        <v>3068</v>
      </c>
      <c r="B2981" s="1" t="s">
        <v>51</v>
      </c>
      <c r="C2981" s="1" t="s">
        <v>52</v>
      </c>
      <c r="D2981" s="1" t="s">
        <v>53</v>
      </c>
      <c r="E2981" s="1" t="s">
        <v>54</v>
      </c>
      <c r="F2981" s="1" t="s">
        <v>241</v>
      </c>
      <c r="G2981" s="1" t="s">
        <v>48</v>
      </c>
      <c r="H2981" s="2">
        <v>45441</v>
      </c>
      <c r="I2981" s="1" t="s">
        <v>26</v>
      </c>
      <c r="J2981" s="1" t="s">
        <v>2561</v>
      </c>
      <c r="K2981" s="1">
        <v>4</v>
      </c>
      <c r="L2981" s="1"/>
      <c r="M2981" s="1"/>
      <c r="N2981" s="1">
        <v>19776</v>
      </c>
      <c r="O2981" s="1">
        <v>40</v>
      </c>
      <c r="P2981" s="2">
        <v>45642</v>
      </c>
      <c r="Q2981" s="1"/>
    </row>
    <row r="2982" spans="1:17" x14ac:dyDescent="0.35">
      <c r="A2982" s="1" t="s">
        <v>3069</v>
      </c>
      <c r="B2982" s="1" t="s">
        <v>20</v>
      </c>
      <c r="C2982" s="1" t="s">
        <v>21</v>
      </c>
      <c r="D2982" s="1" t="s">
        <v>22</v>
      </c>
      <c r="E2982" s="1" t="s">
        <v>44</v>
      </c>
      <c r="F2982" s="1" t="s">
        <v>241</v>
      </c>
      <c r="G2982" s="1" t="s">
        <v>85</v>
      </c>
      <c r="H2982" s="2">
        <v>45425</v>
      </c>
      <c r="I2982" s="1" t="s">
        <v>49</v>
      </c>
      <c r="J2982" s="1" t="s">
        <v>2561</v>
      </c>
      <c r="K2982" s="1">
        <v>4</v>
      </c>
      <c r="L2982" s="1"/>
      <c r="M2982" s="1"/>
      <c r="N2982" s="1">
        <v>8387</v>
      </c>
      <c r="O2982" s="1">
        <v>80</v>
      </c>
      <c r="P2982" s="2">
        <v>45461</v>
      </c>
      <c r="Q2982" s="1"/>
    </row>
    <row r="2983" spans="1:17" x14ac:dyDescent="0.35">
      <c r="A2983" s="1" t="s">
        <v>3070</v>
      </c>
      <c r="B2983" s="1" t="s">
        <v>41</v>
      </c>
      <c r="C2983" s="1" t="s">
        <v>42</v>
      </c>
      <c r="D2983" s="1" t="s">
        <v>43</v>
      </c>
      <c r="E2983" s="1" t="s">
        <v>47</v>
      </c>
      <c r="F2983" s="1" t="s">
        <v>241</v>
      </c>
      <c r="G2983" s="1" t="s">
        <v>25</v>
      </c>
      <c r="H2983" s="2">
        <v>45374</v>
      </c>
      <c r="I2983" s="1" t="s">
        <v>49</v>
      </c>
      <c r="J2983" s="1" t="s">
        <v>2561</v>
      </c>
      <c r="K2983" s="1">
        <v>4</v>
      </c>
      <c r="L2983" s="1"/>
      <c r="M2983" s="1"/>
      <c r="N2983" s="1">
        <v>2737</v>
      </c>
      <c r="O2983" s="1">
        <v>30</v>
      </c>
      <c r="P2983" s="2">
        <v>45648</v>
      </c>
      <c r="Q2983" s="1"/>
    </row>
    <row r="2984" spans="1:17" x14ac:dyDescent="0.35">
      <c r="A2984" s="1" t="s">
        <v>3071</v>
      </c>
      <c r="B2984" s="1" t="s">
        <v>29</v>
      </c>
      <c r="C2984" s="1" t="s">
        <v>30</v>
      </c>
      <c r="D2984" s="1" t="s">
        <v>31</v>
      </c>
      <c r="E2984" s="1" t="s">
        <v>64</v>
      </c>
      <c r="F2984" s="1" t="s">
        <v>241</v>
      </c>
      <c r="G2984" s="1" t="s">
        <v>87</v>
      </c>
      <c r="H2984" s="2">
        <v>45357</v>
      </c>
      <c r="I2984" s="1" t="s">
        <v>49</v>
      </c>
      <c r="J2984" s="1" t="s">
        <v>2561</v>
      </c>
      <c r="K2984" s="1">
        <v>4</v>
      </c>
      <c r="L2984" s="1"/>
      <c r="M2984" s="1"/>
      <c r="N2984" s="1">
        <v>11686</v>
      </c>
      <c r="O2984" s="1">
        <v>100</v>
      </c>
      <c r="P2984" s="2">
        <v>45656</v>
      </c>
      <c r="Q2984" s="1"/>
    </row>
    <row r="2985" spans="1:17" x14ac:dyDescent="0.35">
      <c r="A2985" s="1" t="s">
        <v>3072</v>
      </c>
      <c r="B2985" s="1" t="s">
        <v>35</v>
      </c>
      <c r="C2985" s="1" t="s">
        <v>36</v>
      </c>
      <c r="D2985" s="1" t="s">
        <v>37</v>
      </c>
      <c r="E2985" s="1" t="s">
        <v>32</v>
      </c>
      <c r="F2985" s="1" t="s">
        <v>241</v>
      </c>
      <c r="G2985" s="1" t="s">
        <v>25</v>
      </c>
      <c r="H2985" s="2">
        <v>45371</v>
      </c>
      <c r="I2985" s="1" t="s">
        <v>49</v>
      </c>
      <c r="J2985" s="1" t="s">
        <v>2561</v>
      </c>
      <c r="K2985" s="1">
        <v>4</v>
      </c>
      <c r="L2985" s="1"/>
      <c r="M2985" s="1"/>
      <c r="N2985" s="1">
        <v>17968</v>
      </c>
      <c r="O2985" s="1">
        <v>70</v>
      </c>
      <c r="P2985" s="2">
        <v>45409</v>
      </c>
      <c r="Q2985" s="1"/>
    </row>
    <row r="2986" spans="1:17" x14ac:dyDescent="0.35">
      <c r="A2986" s="1" t="s">
        <v>3073</v>
      </c>
      <c r="B2986" s="1" t="s">
        <v>41</v>
      </c>
      <c r="C2986" s="1" t="s">
        <v>42</v>
      </c>
      <c r="D2986" s="1" t="s">
        <v>43</v>
      </c>
      <c r="E2986" s="1" t="s">
        <v>54</v>
      </c>
      <c r="F2986" s="1" t="s">
        <v>241</v>
      </c>
      <c r="G2986" s="1" t="s">
        <v>25</v>
      </c>
      <c r="H2986" s="2">
        <v>45310</v>
      </c>
      <c r="I2986" s="1" t="s">
        <v>49</v>
      </c>
      <c r="J2986" s="1" t="s">
        <v>2561</v>
      </c>
      <c r="K2986" s="1">
        <v>4</v>
      </c>
      <c r="L2986" s="1"/>
      <c r="M2986" s="1"/>
      <c r="N2986" s="1">
        <v>18418</v>
      </c>
      <c r="O2986" s="1">
        <v>30</v>
      </c>
      <c r="P2986" s="2">
        <v>45332</v>
      </c>
      <c r="Q2986" s="1"/>
    </row>
    <row r="2987" spans="1:17" x14ac:dyDescent="0.35">
      <c r="A2987" s="1" t="s">
        <v>3074</v>
      </c>
      <c r="B2987" s="1" t="s">
        <v>41</v>
      </c>
      <c r="C2987" s="1" t="s">
        <v>42</v>
      </c>
      <c r="D2987" s="1" t="s">
        <v>43</v>
      </c>
      <c r="E2987" s="1" t="s">
        <v>100</v>
      </c>
      <c r="F2987" s="1" t="s">
        <v>241</v>
      </c>
      <c r="G2987" s="1" t="s">
        <v>39</v>
      </c>
      <c r="H2987" s="2">
        <v>45389</v>
      </c>
      <c r="I2987" s="1" t="s">
        <v>49</v>
      </c>
      <c r="J2987" s="1" t="s">
        <v>2561</v>
      </c>
      <c r="K2987" s="1">
        <v>4</v>
      </c>
      <c r="L2987" s="1"/>
      <c r="M2987" s="1"/>
      <c r="N2987" s="1">
        <v>12543</v>
      </c>
      <c r="O2987" s="1">
        <v>40</v>
      </c>
      <c r="P2987" s="2">
        <v>45513</v>
      </c>
      <c r="Q2987" s="1"/>
    </row>
    <row r="2988" spans="1:17" x14ac:dyDescent="0.35">
      <c r="A2988" s="1" t="s">
        <v>3075</v>
      </c>
      <c r="B2988" s="1" t="s">
        <v>20</v>
      </c>
      <c r="C2988" s="1" t="s">
        <v>21</v>
      </c>
      <c r="D2988" s="1" t="s">
        <v>22</v>
      </c>
      <c r="E2988" s="1" t="s">
        <v>100</v>
      </c>
      <c r="F2988" s="1" t="s">
        <v>241</v>
      </c>
      <c r="G2988" s="1" t="s">
        <v>59</v>
      </c>
      <c r="H2988" s="2">
        <v>45305</v>
      </c>
      <c r="I2988" s="1" t="s">
        <v>66</v>
      </c>
      <c r="J2988" s="1" t="s">
        <v>2561</v>
      </c>
      <c r="K2988" s="1">
        <v>4</v>
      </c>
      <c r="L2988" s="1"/>
      <c r="M2988" s="1"/>
      <c r="N2988" s="1">
        <v>4700</v>
      </c>
      <c r="O2988" s="1">
        <v>90</v>
      </c>
      <c r="P2988" s="2">
        <v>45651</v>
      </c>
      <c r="Q2988" s="1"/>
    </row>
    <row r="2989" spans="1:17" x14ac:dyDescent="0.35">
      <c r="A2989" s="1" t="s">
        <v>3076</v>
      </c>
      <c r="B2989" s="1" t="s">
        <v>29</v>
      </c>
      <c r="C2989" s="1" t="s">
        <v>30</v>
      </c>
      <c r="D2989" s="1" t="s">
        <v>31</v>
      </c>
      <c r="E2989" s="1" t="s">
        <v>54</v>
      </c>
      <c r="F2989" s="1" t="s">
        <v>241</v>
      </c>
      <c r="G2989" s="1" t="s">
        <v>33</v>
      </c>
      <c r="H2989" s="2">
        <v>45428</v>
      </c>
      <c r="I2989" s="1" t="s">
        <v>26</v>
      </c>
      <c r="J2989" s="1" t="s">
        <v>2561</v>
      </c>
      <c r="K2989" s="1">
        <v>4</v>
      </c>
      <c r="L2989" s="1"/>
      <c r="M2989" s="1"/>
      <c r="N2989" s="1">
        <v>14149</v>
      </c>
      <c r="O2989" s="1">
        <v>60</v>
      </c>
      <c r="P2989" s="2">
        <v>45541</v>
      </c>
      <c r="Q2989" s="1"/>
    </row>
    <row r="2990" spans="1:17" x14ac:dyDescent="0.35">
      <c r="A2990" s="1" t="s">
        <v>3077</v>
      </c>
      <c r="B2990" s="1" t="s">
        <v>20</v>
      </c>
      <c r="C2990" s="1" t="s">
        <v>21</v>
      </c>
      <c r="D2990" s="1" t="s">
        <v>22</v>
      </c>
      <c r="E2990" s="1" t="s">
        <v>54</v>
      </c>
      <c r="F2990" s="1" t="s">
        <v>241</v>
      </c>
      <c r="G2990" s="1" t="s">
        <v>48</v>
      </c>
      <c r="H2990" s="2">
        <v>45316</v>
      </c>
      <c r="I2990" s="1" t="s">
        <v>49</v>
      </c>
      <c r="J2990" s="1" t="s">
        <v>2561</v>
      </c>
      <c r="K2990" s="1">
        <v>4</v>
      </c>
      <c r="L2990" s="1"/>
      <c r="M2990" s="1"/>
      <c r="N2990" s="1">
        <v>11883</v>
      </c>
      <c r="O2990" s="1">
        <v>50</v>
      </c>
      <c r="P2990" s="2">
        <v>45585</v>
      </c>
      <c r="Q2990" s="1"/>
    </row>
    <row r="2991" spans="1:17" x14ac:dyDescent="0.35">
      <c r="A2991" s="1" t="s">
        <v>3078</v>
      </c>
      <c r="B2991" s="1" t="s">
        <v>61</v>
      </c>
      <c r="C2991" s="1" t="s">
        <v>62</v>
      </c>
      <c r="D2991" s="1" t="s">
        <v>63</v>
      </c>
      <c r="E2991" s="1" t="s">
        <v>76</v>
      </c>
      <c r="F2991" s="1" t="s">
        <v>241</v>
      </c>
      <c r="G2991" s="1" t="s">
        <v>25</v>
      </c>
      <c r="H2991" s="2">
        <v>45357</v>
      </c>
      <c r="I2991" s="1" t="s">
        <v>66</v>
      </c>
      <c r="J2991" s="1" t="s">
        <v>2561</v>
      </c>
      <c r="K2991" s="1">
        <v>4</v>
      </c>
      <c r="L2991" s="1"/>
      <c r="M2991" s="1"/>
      <c r="N2991" s="1">
        <v>17461</v>
      </c>
      <c r="O2991" s="1">
        <v>100</v>
      </c>
      <c r="P2991" s="2">
        <v>45598</v>
      </c>
      <c r="Q2991" s="1"/>
    </row>
    <row r="2992" spans="1:17" x14ac:dyDescent="0.35">
      <c r="A2992" s="1" t="s">
        <v>3079</v>
      </c>
      <c r="B2992" s="1" t="s">
        <v>61</v>
      </c>
      <c r="C2992" s="1" t="s">
        <v>62</v>
      </c>
      <c r="D2992" s="1" t="s">
        <v>63</v>
      </c>
      <c r="E2992" s="1" t="s">
        <v>44</v>
      </c>
      <c r="F2992" s="1" t="s">
        <v>241</v>
      </c>
      <c r="G2992" s="1" t="s">
        <v>33</v>
      </c>
      <c r="H2992" s="2">
        <v>45427</v>
      </c>
      <c r="I2992" s="1" t="s">
        <v>66</v>
      </c>
      <c r="J2992" s="1" t="s">
        <v>2561</v>
      </c>
      <c r="K2992" s="1">
        <v>4</v>
      </c>
      <c r="L2992" s="1"/>
      <c r="M2992" s="1"/>
      <c r="N2992" s="1">
        <v>10548</v>
      </c>
      <c r="O2992" s="1">
        <v>40</v>
      </c>
      <c r="P2992" s="2">
        <v>45508</v>
      </c>
      <c r="Q2992" s="1"/>
    </row>
    <row r="2993" spans="1:17" x14ac:dyDescent="0.35">
      <c r="A2993" s="1" t="s">
        <v>3080</v>
      </c>
      <c r="B2993" s="1" t="s">
        <v>35</v>
      </c>
      <c r="C2993" s="1" t="s">
        <v>36</v>
      </c>
      <c r="D2993" s="1" t="s">
        <v>37</v>
      </c>
      <c r="E2993" s="1" t="s">
        <v>124</v>
      </c>
      <c r="F2993" s="1" t="s">
        <v>241</v>
      </c>
      <c r="G2993" s="1" t="s">
        <v>85</v>
      </c>
      <c r="H2993" s="2">
        <v>45358</v>
      </c>
      <c r="I2993" s="1" t="s">
        <v>66</v>
      </c>
      <c r="J2993" s="1" t="s">
        <v>2561</v>
      </c>
      <c r="K2993" s="1">
        <v>4</v>
      </c>
      <c r="L2993" s="1"/>
      <c r="M2993" s="1"/>
      <c r="N2993" s="1">
        <v>19123</v>
      </c>
      <c r="O2993" s="1">
        <v>50</v>
      </c>
      <c r="P2993" s="2">
        <v>45419</v>
      </c>
      <c r="Q2993" s="1"/>
    </row>
    <row r="2994" spans="1:17" x14ac:dyDescent="0.35">
      <c r="A2994" s="1" t="s">
        <v>3081</v>
      </c>
      <c r="B2994" s="1" t="s">
        <v>78</v>
      </c>
      <c r="C2994" s="1" t="s">
        <v>79</v>
      </c>
      <c r="D2994" s="1" t="s">
        <v>80</v>
      </c>
      <c r="E2994" s="1" t="s">
        <v>84</v>
      </c>
      <c r="F2994" s="1" t="s">
        <v>248</v>
      </c>
      <c r="G2994" s="1" t="s">
        <v>48</v>
      </c>
      <c r="H2994" s="2">
        <v>45351</v>
      </c>
      <c r="I2994" s="1" t="s">
        <v>49</v>
      </c>
      <c r="J2994" s="1" t="s">
        <v>2561</v>
      </c>
      <c r="K2994" s="1">
        <v>4</v>
      </c>
      <c r="L2994" s="1"/>
      <c r="M2994" s="1"/>
      <c r="N2994" s="1">
        <v>5885</v>
      </c>
      <c r="O2994" s="1">
        <v>60</v>
      </c>
      <c r="P2994" s="2">
        <v>45422</v>
      </c>
      <c r="Q2994" s="1"/>
    </row>
    <row r="2995" spans="1:17" x14ac:dyDescent="0.35">
      <c r="A2995" s="1" t="s">
        <v>3082</v>
      </c>
      <c r="B2995" s="1" t="s">
        <v>20</v>
      </c>
      <c r="C2995" s="1" t="s">
        <v>21</v>
      </c>
      <c r="D2995" s="1" t="s">
        <v>22</v>
      </c>
      <c r="E2995" s="1" t="s">
        <v>84</v>
      </c>
      <c r="F2995" s="1" t="s">
        <v>248</v>
      </c>
      <c r="G2995" s="1" t="s">
        <v>39</v>
      </c>
      <c r="H2995" s="2">
        <v>45375</v>
      </c>
      <c r="I2995" s="1" t="s">
        <v>49</v>
      </c>
      <c r="J2995" s="1" t="s">
        <v>2561</v>
      </c>
      <c r="K2995" s="1">
        <v>4</v>
      </c>
      <c r="L2995" s="1"/>
      <c r="M2995" s="1"/>
      <c r="N2995" s="1">
        <v>18768</v>
      </c>
      <c r="O2995" s="1">
        <v>50</v>
      </c>
      <c r="P2995" s="2">
        <v>45494</v>
      </c>
      <c r="Q2995" s="1"/>
    </row>
    <row r="2996" spans="1:17" x14ac:dyDescent="0.35">
      <c r="A2996" s="1" t="s">
        <v>3083</v>
      </c>
      <c r="B2996" s="1" t="s">
        <v>29</v>
      </c>
      <c r="C2996" s="1" t="s">
        <v>30</v>
      </c>
      <c r="D2996" s="1" t="s">
        <v>31</v>
      </c>
      <c r="E2996" s="1" t="s">
        <v>64</v>
      </c>
      <c r="F2996" s="1" t="s">
        <v>248</v>
      </c>
      <c r="G2996" s="1" t="s">
        <v>25</v>
      </c>
      <c r="H2996" s="2">
        <v>45394</v>
      </c>
      <c r="I2996" s="1" t="s">
        <v>66</v>
      </c>
      <c r="J2996" s="1" t="s">
        <v>2561</v>
      </c>
      <c r="K2996" s="1">
        <v>4</v>
      </c>
      <c r="L2996" s="1"/>
      <c r="M2996" s="1"/>
      <c r="N2996" s="1">
        <v>19868</v>
      </c>
      <c r="O2996" s="1">
        <v>40</v>
      </c>
      <c r="P2996" s="2">
        <v>45581</v>
      </c>
      <c r="Q2996" s="1"/>
    </row>
    <row r="2997" spans="1:17" x14ac:dyDescent="0.35">
      <c r="A2997" s="1" t="s">
        <v>3084</v>
      </c>
      <c r="B2997" s="1" t="s">
        <v>78</v>
      </c>
      <c r="C2997" s="1" t="s">
        <v>79</v>
      </c>
      <c r="D2997" s="1" t="s">
        <v>80</v>
      </c>
      <c r="E2997" s="1" t="s">
        <v>124</v>
      </c>
      <c r="F2997" s="1" t="s">
        <v>248</v>
      </c>
      <c r="G2997" s="1" t="s">
        <v>59</v>
      </c>
      <c r="H2997" s="2">
        <v>45418</v>
      </c>
      <c r="I2997" s="1" t="s">
        <v>26</v>
      </c>
      <c r="J2997" s="1" t="s">
        <v>2561</v>
      </c>
      <c r="K2997" s="1">
        <v>4</v>
      </c>
      <c r="L2997" s="1"/>
      <c r="M2997" s="1"/>
      <c r="N2997" s="1">
        <v>19105</v>
      </c>
      <c r="O2997" s="1">
        <v>40</v>
      </c>
      <c r="P2997" s="2">
        <v>45591</v>
      </c>
      <c r="Q2997" s="1"/>
    </row>
    <row r="2998" spans="1:17" x14ac:dyDescent="0.35">
      <c r="A2998" s="1" t="s">
        <v>3085</v>
      </c>
      <c r="B2998" s="1" t="s">
        <v>41</v>
      </c>
      <c r="C2998" s="1" t="s">
        <v>42</v>
      </c>
      <c r="D2998" s="1" t="s">
        <v>43</v>
      </c>
      <c r="E2998" s="1" t="s">
        <v>76</v>
      </c>
      <c r="F2998" s="1" t="s">
        <v>248</v>
      </c>
      <c r="G2998" s="1" t="s">
        <v>59</v>
      </c>
      <c r="H2998" s="2">
        <v>45379</v>
      </c>
      <c r="I2998" s="1" t="s">
        <v>66</v>
      </c>
      <c r="J2998" s="1" t="s">
        <v>2561</v>
      </c>
      <c r="K2998" s="1">
        <v>4</v>
      </c>
      <c r="L2998" s="1"/>
      <c r="M2998" s="1"/>
      <c r="N2998" s="1">
        <v>10835</v>
      </c>
      <c r="O2998" s="1">
        <v>20</v>
      </c>
      <c r="P2998" s="2">
        <v>45597</v>
      </c>
      <c r="Q2998" s="1"/>
    </row>
    <row r="2999" spans="1:17" x14ac:dyDescent="0.35">
      <c r="A2999" s="1" t="s">
        <v>3086</v>
      </c>
      <c r="B2999" s="1" t="s">
        <v>35</v>
      </c>
      <c r="C2999" s="1" t="s">
        <v>36</v>
      </c>
      <c r="D2999" s="1" t="s">
        <v>37</v>
      </c>
      <c r="E2999" s="1" t="s">
        <v>64</v>
      </c>
      <c r="F2999" s="1" t="s">
        <v>248</v>
      </c>
      <c r="G2999" s="1" t="s">
        <v>87</v>
      </c>
      <c r="H2999" s="2">
        <v>45334</v>
      </c>
      <c r="I2999" s="1" t="s">
        <v>26</v>
      </c>
      <c r="J2999" s="1" t="s">
        <v>2561</v>
      </c>
      <c r="K2999" s="1">
        <v>4</v>
      </c>
      <c r="L2999" s="1"/>
      <c r="M2999" s="1"/>
      <c r="N2999" s="1">
        <v>11636</v>
      </c>
      <c r="O2999" s="1">
        <v>40</v>
      </c>
      <c r="P2999" s="2">
        <v>45679</v>
      </c>
      <c r="Q2999" s="1"/>
    </row>
    <row r="3000" spans="1:17" x14ac:dyDescent="0.35">
      <c r="A3000" s="1" t="s">
        <v>3087</v>
      </c>
      <c r="B3000" s="1" t="s">
        <v>20</v>
      </c>
      <c r="C3000" s="1" t="s">
        <v>21</v>
      </c>
      <c r="D3000" s="1" t="s">
        <v>22</v>
      </c>
      <c r="E3000" s="1" t="s">
        <v>23</v>
      </c>
      <c r="F3000" s="1" t="s">
        <v>248</v>
      </c>
      <c r="G3000" s="1" t="s">
        <v>48</v>
      </c>
      <c r="H3000" s="2">
        <v>45401</v>
      </c>
      <c r="I3000" s="1" t="s">
        <v>49</v>
      </c>
      <c r="J3000" s="1" t="s">
        <v>2561</v>
      </c>
      <c r="K3000" s="1">
        <v>4</v>
      </c>
      <c r="L3000" s="1"/>
      <c r="M3000" s="1"/>
      <c r="N3000" s="1">
        <v>18536</v>
      </c>
      <c r="O3000" s="1">
        <v>10</v>
      </c>
      <c r="P3000" s="2">
        <v>45444</v>
      </c>
      <c r="Q3000" s="1"/>
    </row>
    <row r="3001" spans="1:17" x14ac:dyDescent="0.35">
      <c r="A3001" s="1" t="s">
        <v>3088</v>
      </c>
      <c r="B3001" s="1" t="s">
        <v>56</v>
      </c>
      <c r="C3001" s="1" t="s">
        <v>57</v>
      </c>
      <c r="D3001" s="1" t="s">
        <v>58</v>
      </c>
      <c r="E3001" s="1" t="s">
        <v>23</v>
      </c>
      <c r="F3001" s="1" t="s">
        <v>248</v>
      </c>
      <c r="G3001" s="1" t="s">
        <v>48</v>
      </c>
      <c r="H3001" s="2">
        <v>45432</v>
      </c>
      <c r="I3001" s="1" t="s">
        <v>49</v>
      </c>
      <c r="J3001" s="1" t="s">
        <v>2561</v>
      </c>
      <c r="K3001" s="1">
        <v>4</v>
      </c>
      <c r="L3001" s="1"/>
      <c r="M3001" s="1"/>
      <c r="N3001" s="1">
        <v>2680</v>
      </c>
      <c r="O3001" s="1">
        <v>20</v>
      </c>
      <c r="P3001" s="2">
        <v>45535</v>
      </c>
      <c r="Q3001" s="1"/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9240-0C44-4A12-9829-B2BC2D35D5B9}">
  <sheetPr>
    <tabColor rgb="FF808080"/>
  </sheetPr>
  <dimension ref="A1:Q3001"/>
  <sheetViews>
    <sheetView showGridLines="0" topLeftCell="C2461" workbookViewId="0">
      <selection activeCell="A2" sqref="A2"/>
    </sheetView>
  </sheetViews>
  <sheetFormatPr defaultRowHeight="14.5" x14ac:dyDescent="0.35"/>
  <cols>
    <col min="1" max="1" width="35.36328125" bestFit="1" customWidth="1"/>
    <col min="2" max="2" width="12.81640625" customWidth="1"/>
    <col min="3" max="3" width="13.453125" customWidth="1"/>
    <col min="4" max="4" width="14.90625" customWidth="1"/>
    <col min="5" max="5" width="35.90625" bestFit="1" customWidth="1"/>
    <col min="6" max="6" width="20.36328125" customWidth="1"/>
    <col min="7" max="7" width="14.90625" bestFit="1" customWidth="1"/>
    <col min="8" max="8" width="24.81640625" customWidth="1"/>
    <col min="9" max="9" width="14.453125" bestFit="1" customWidth="1"/>
    <col min="10" max="10" width="16.6328125" bestFit="1" customWidth="1"/>
    <col min="11" max="11" width="19.453125" customWidth="1"/>
    <col min="12" max="12" width="12.08984375" bestFit="1" customWidth="1"/>
    <col min="13" max="13" width="19.36328125" customWidth="1"/>
    <col min="14" max="14" width="15.54296875" customWidth="1"/>
    <col min="15" max="15" width="16" customWidth="1"/>
    <col min="16" max="16" width="23.6328125" customWidth="1"/>
    <col min="17" max="17" width="22.453125" customWidth="1"/>
  </cols>
  <sheetData>
    <row r="1" spans="1:17" ht="18" customHeight="1" x14ac:dyDescent="0.35">
      <c r="A1" s="43" t="s">
        <v>2</v>
      </c>
      <c r="B1" s="43" t="s">
        <v>3</v>
      </c>
      <c r="C1" s="43" t="s">
        <v>3089</v>
      </c>
      <c r="D1" s="43" t="s">
        <v>5</v>
      </c>
      <c r="E1" s="43" t="s">
        <v>6</v>
      </c>
      <c r="F1" s="43" t="s">
        <v>3090</v>
      </c>
      <c r="G1" s="43" t="s">
        <v>8</v>
      </c>
      <c r="H1" s="43" t="s">
        <v>3091</v>
      </c>
      <c r="I1" s="43" t="s">
        <v>10</v>
      </c>
      <c r="J1" s="43" t="s">
        <v>11</v>
      </c>
      <c r="K1" s="43" t="s">
        <v>3092</v>
      </c>
      <c r="L1" s="43" t="s">
        <v>13</v>
      </c>
      <c r="M1" s="43" t="s">
        <v>3093</v>
      </c>
      <c r="N1" s="43" t="s">
        <v>3094</v>
      </c>
      <c r="O1" s="43" t="s">
        <v>3095</v>
      </c>
      <c r="P1" s="43" t="s">
        <v>3096</v>
      </c>
      <c r="Q1" s="43" t="s">
        <v>3097</v>
      </c>
    </row>
    <row r="2" spans="1:17" x14ac:dyDescent="0.35">
      <c r="A2" t="s">
        <v>19</v>
      </c>
      <c r="B2" t="s">
        <v>20</v>
      </c>
      <c r="C2">
        <v>52.370215999999999</v>
      </c>
      <c r="D2">
        <v>4.895168</v>
      </c>
      <c r="E2" t="s">
        <v>3098</v>
      </c>
      <c r="F2" t="s">
        <v>24</v>
      </c>
      <c r="G2" t="s">
        <v>25</v>
      </c>
      <c r="H2" s="4">
        <v>45402</v>
      </c>
      <c r="I2" t="s">
        <v>26</v>
      </c>
      <c r="J2" t="s">
        <v>27</v>
      </c>
      <c r="K2">
        <v>7</v>
      </c>
      <c r="N2">
        <v>833</v>
      </c>
      <c r="O2">
        <v>0.9</v>
      </c>
      <c r="P2" s="4">
        <v>45511</v>
      </c>
      <c r="Q2" s="4">
        <v>45470</v>
      </c>
    </row>
    <row r="3" spans="1:17" x14ac:dyDescent="0.35">
      <c r="A3" t="s">
        <v>28</v>
      </c>
      <c r="B3" t="s">
        <v>29</v>
      </c>
      <c r="C3">
        <v>40.416775000000001</v>
      </c>
      <c r="D3">
        <v>-3.7037900000000001</v>
      </c>
      <c r="E3" t="s">
        <v>32</v>
      </c>
      <c r="F3" t="s">
        <v>24</v>
      </c>
      <c r="G3" t="s">
        <v>33</v>
      </c>
      <c r="H3" s="4">
        <v>45440</v>
      </c>
      <c r="I3" t="s">
        <v>26</v>
      </c>
      <c r="J3" t="s">
        <v>27</v>
      </c>
      <c r="K3">
        <v>7</v>
      </c>
      <c r="N3">
        <v>1623</v>
      </c>
      <c r="O3">
        <v>0.3</v>
      </c>
      <c r="P3" s="4">
        <v>45590</v>
      </c>
      <c r="Q3" s="4">
        <v>45546</v>
      </c>
    </row>
    <row r="4" spans="1:17" x14ac:dyDescent="0.35">
      <c r="A4" t="s">
        <v>34</v>
      </c>
      <c r="B4" t="s">
        <v>35</v>
      </c>
      <c r="C4">
        <v>41.902782000000002</v>
      </c>
      <c r="D4">
        <v>12.496366</v>
      </c>
      <c r="E4" t="s">
        <v>38</v>
      </c>
      <c r="F4" t="s">
        <v>24</v>
      </c>
      <c r="G4" t="s">
        <v>39</v>
      </c>
      <c r="H4" s="4">
        <v>45368</v>
      </c>
      <c r="I4" t="s">
        <v>26</v>
      </c>
      <c r="J4" t="s">
        <v>27</v>
      </c>
      <c r="K4">
        <v>7</v>
      </c>
      <c r="N4">
        <v>1928</v>
      </c>
      <c r="O4">
        <v>0.2</v>
      </c>
      <c r="P4" s="4">
        <v>45733</v>
      </c>
      <c r="Q4" s="4">
        <v>45423</v>
      </c>
    </row>
    <row r="5" spans="1:17" x14ac:dyDescent="0.35">
      <c r="A5" t="s">
        <v>40</v>
      </c>
      <c r="B5" t="s">
        <v>41</v>
      </c>
      <c r="C5">
        <v>52.520007999999997</v>
      </c>
      <c r="D5">
        <v>13.404954</v>
      </c>
      <c r="E5" t="s">
        <v>3099</v>
      </c>
      <c r="F5" t="s">
        <v>24</v>
      </c>
      <c r="G5" t="s">
        <v>39</v>
      </c>
      <c r="H5" s="4">
        <v>45309</v>
      </c>
      <c r="I5" t="s">
        <v>26</v>
      </c>
      <c r="J5" t="s">
        <v>27</v>
      </c>
      <c r="K5">
        <v>7</v>
      </c>
      <c r="N5">
        <v>303</v>
      </c>
      <c r="O5">
        <v>0.5</v>
      </c>
      <c r="P5" s="4">
        <v>45511</v>
      </c>
      <c r="Q5" s="4">
        <v>45418</v>
      </c>
    </row>
    <row r="6" spans="1:17" x14ac:dyDescent="0.35">
      <c r="A6" t="s">
        <v>45</v>
      </c>
      <c r="B6" t="s">
        <v>41</v>
      </c>
      <c r="C6">
        <v>52.520007999999997</v>
      </c>
      <c r="D6">
        <v>13.404954</v>
      </c>
      <c r="E6" t="s">
        <v>32</v>
      </c>
      <c r="F6" t="s">
        <v>24</v>
      </c>
      <c r="G6" t="s">
        <v>39</v>
      </c>
      <c r="H6" s="4">
        <v>45388</v>
      </c>
      <c r="I6" t="s">
        <v>26</v>
      </c>
      <c r="J6" t="s">
        <v>27</v>
      </c>
      <c r="K6">
        <v>7</v>
      </c>
      <c r="N6">
        <v>1911</v>
      </c>
      <c r="O6">
        <v>0.3</v>
      </c>
      <c r="P6" s="4">
        <v>45576</v>
      </c>
      <c r="Q6" s="4">
        <v>45498</v>
      </c>
    </row>
    <row r="7" spans="1:17" x14ac:dyDescent="0.35">
      <c r="A7" t="s">
        <v>46</v>
      </c>
      <c r="B7" t="s">
        <v>41</v>
      </c>
      <c r="C7">
        <v>52.520007999999997</v>
      </c>
      <c r="D7">
        <v>13.404954</v>
      </c>
      <c r="E7" t="s">
        <v>47</v>
      </c>
      <c r="F7" t="s">
        <v>24</v>
      </c>
      <c r="G7" t="s">
        <v>48</v>
      </c>
      <c r="H7" s="4">
        <v>45343</v>
      </c>
      <c r="I7" t="s">
        <v>49</v>
      </c>
      <c r="J7" t="s">
        <v>27</v>
      </c>
      <c r="K7">
        <v>7</v>
      </c>
      <c r="N7">
        <v>455</v>
      </c>
      <c r="O7">
        <v>0.2</v>
      </c>
      <c r="P7" s="4">
        <v>45558</v>
      </c>
      <c r="Q7" s="4">
        <v>45423</v>
      </c>
    </row>
    <row r="8" spans="1:17" x14ac:dyDescent="0.35">
      <c r="A8" t="s">
        <v>50</v>
      </c>
      <c r="B8" t="s">
        <v>51</v>
      </c>
      <c r="C8">
        <v>51.260196999999998</v>
      </c>
      <c r="D8">
        <v>4.4027710000000004</v>
      </c>
      <c r="E8" t="s">
        <v>54</v>
      </c>
      <c r="F8" t="s">
        <v>24</v>
      </c>
      <c r="G8" t="s">
        <v>48</v>
      </c>
      <c r="H8" s="4">
        <v>45335</v>
      </c>
      <c r="I8" t="s">
        <v>26</v>
      </c>
      <c r="J8" t="s">
        <v>27</v>
      </c>
      <c r="K8">
        <v>7</v>
      </c>
      <c r="N8">
        <v>351</v>
      </c>
      <c r="O8">
        <v>0.3</v>
      </c>
      <c r="P8" s="4">
        <v>45369</v>
      </c>
      <c r="Q8" s="4">
        <v>45399</v>
      </c>
    </row>
    <row r="9" spans="1:17" x14ac:dyDescent="0.35">
      <c r="A9" t="s">
        <v>55</v>
      </c>
      <c r="B9" t="s">
        <v>56</v>
      </c>
      <c r="C9">
        <v>46.204391000000001</v>
      </c>
      <c r="D9">
        <v>6.1431579999999997</v>
      </c>
      <c r="E9" t="s">
        <v>54</v>
      </c>
      <c r="F9" t="s">
        <v>24</v>
      </c>
      <c r="G9" t="s">
        <v>59</v>
      </c>
      <c r="H9" s="4">
        <v>45306</v>
      </c>
      <c r="I9" t="s">
        <v>49</v>
      </c>
      <c r="J9" t="s">
        <v>27</v>
      </c>
      <c r="K9">
        <v>7</v>
      </c>
      <c r="N9">
        <v>230</v>
      </c>
      <c r="O9">
        <v>0.7</v>
      </c>
      <c r="P9" s="4">
        <v>45429</v>
      </c>
      <c r="Q9" s="4">
        <v>45423</v>
      </c>
    </row>
    <row r="10" spans="1:17" x14ac:dyDescent="0.35">
      <c r="A10" t="s">
        <v>60</v>
      </c>
      <c r="B10" t="s">
        <v>61</v>
      </c>
      <c r="C10">
        <v>48.864716000000001</v>
      </c>
      <c r="D10">
        <v>2.3490139999999999</v>
      </c>
      <c r="E10" t="s">
        <v>64</v>
      </c>
      <c r="F10" t="s">
        <v>24</v>
      </c>
      <c r="G10" t="s">
        <v>39</v>
      </c>
      <c r="H10" s="4">
        <v>45360</v>
      </c>
      <c r="I10" t="s">
        <v>26</v>
      </c>
      <c r="J10" t="s">
        <v>27</v>
      </c>
      <c r="K10">
        <v>7</v>
      </c>
      <c r="N10">
        <v>1697</v>
      </c>
      <c r="O10">
        <v>0.8</v>
      </c>
      <c r="P10" s="4">
        <v>45498</v>
      </c>
      <c r="Q10" s="4">
        <v>45473</v>
      </c>
    </row>
    <row r="11" spans="1:17" x14ac:dyDescent="0.35">
      <c r="A11" t="s">
        <v>65</v>
      </c>
      <c r="B11" t="s">
        <v>56</v>
      </c>
      <c r="C11">
        <v>46.204391000000001</v>
      </c>
      <c r="D11">
        <v>6.1431579999999997</v>
      </c>
      <c r="E11" t="s">
        <v>47</v>
      </c>
      <c r="F11" t="s">
        <v>24</v>
      </c>
      <c r="G11" t="s">
        <v>48</v>
      </c>
      <c r="H11" s="4">
        <v>45383</v>
      </c>
      <c r="I11" t="s">
        <v>66</v>
      </c>
      <c r="J11" t="s">
        <v>27</v>
      </c>
      <c r="K11">
        <v>7</v>
      </c>
      <c r="N11">
        <v>320</v>
      </c>
      <c r="O11">
        <v>0.6</v>
      </c>
      <c r="P11" s="4">
        <v>45436</v>
      </c>
      <c r="Q11" s="4">
        <v>45474</v>
      </c>
    </row>
    <row r="12" spans="1:17" x14ac:dyDescent="0.35">
      <c r="A12" t="s">
        <v>67</v>
      </c>
      <c r="B12" t="s">
        <v>41</v>
      </c>
      <c r="C12">
        <v>52.520007999999997</v>
      </c>
      <c r="D12">
        <v>13.404954</v>
      </c>
      <c r="E12" t="s">
        <v>68</v>
      </c>
      <c r="F12" t="s">
        <v>24</v>
      </c>
      <c r="G12" t="s">
        <v>33</v>
      </c>
      <c r="H12" s="4">
        <v>45334</v>
      </c>
      <c r="I12" t="s">
        <v>49</v>
      </c>
      <c r="J12" t="s">
        <v>27</v>
      </c>
      <c r="K12">
        <v>7</v>
      </c>
      <c r="N12">
        <v>721</v>
      </c>
      <c r="O12">
        <v>0.2</v>
      </c>
      <c r="P12" s="4">
        <v>45667</v>
      </c>
      <c r="Q12" s="4">
        <v>45382</v>
      </c>
    </row>
    <row r="13" spans="1:17" x14ac:dyDescent="0.35">
      <c r="A13" t="s">
        <v>69</v>
      </c>
      <c r="B13" t="s">
        <v>35</v>
      </c>
      <c r="C13">
        <v>41.902782000000002</v>
      </c>
      <c r="D13">
        <v>12.496366</v>
      </c>
      <c r="E13" t="s">
        <v>47</v>
      </c>
      <c r="F13" t="s">
        <v>24</v>
      </c>
      <c r="G13" t="s">
        <v>39</v>
      </c>
      <c r="H13" s="4">
        <v>45351</v>
      </c>
      <c r="I13" t="s">
        <v>66</v>
      </c>
      <c r="J13" t="s">
        <v>27</v>
      </c>
      <c r="K13">
        <v>7</v>
      </c>
      <c r="N13">
        <v>768</v>
      </c>
      <c r="O13">
        <v>0.8</v>
      </c>
      <c r="P13" s="4">
        <v>45522</v>
      </c>
      <c r="Q13" s="4">
        <v>45458</v>
      </c>
    </row>
    <row r="14" spans="1:17" x14ac:dyDescent="0.35">
      <c r="A14" t="s">
        <v>70</v>
      </c>
      <c r="B14" t="s">
        <v>71</v>
      </c>
      <c r="C14">
        <v>48.210033000000003</v>
      </c>
      <c r="D14">
        <v>16.363448999999999</v>
      </c>
      <c r="E14" t="s">
        <v>3099</v>
      </c>
      <c r="F14" t="s">
        <v>24</v>
      </c>
      <c r="G14" t="s">
        <v>74</v>
      </c>
      <c r="H14" s="4">
        <v>45393</v>
      </c>
      <c r="I14" t="s">
        <v>26</v>
      </c>
      <c r="J14" t="s">
        <v>27</v>
      </c>
      <c r="K14">
        <v>7</v>
      </c>
      <c r="N14">
        <v>741</v>
      </c>
      <c r="O14">
        <v>0.4</v>
      </c>
      <c r="P14" s="4">
        <v>45554</v>
      </c>
      <c r="Q14" s="4">
        <v>45425</v>
      </c>
    </row>
    <row r="15" spans="1:17" x14ac:dyDescent="0.35">
      <c r="A15" t="s">
        <v>75</v>
      </c>
      <c r="B15" t="s">
        <v>61</v>
      </c>
      <c r="C15">
        <v>48.864716000000001</v>
      </c>
      <c r="D15">
        <v>2.3490139999999999</v>
      </c>
      <c r="E15" t="s">
        <v>3100</v>
      </c>
      <c r="F15" t="s">
        <v>24</v>
      </c>
      <c r="G15" t="s">
        <v>48</v>
      </c>
      <c r="H15" s="4">
        <v>45314</v>
      </c>
      <c r="I15" t="s">
        <v>26</v>
      </c>
      <c r="J15" t="s">
        <v>27</v>
      </c>
      <c r="K15">
        <v>7</v>
      </c>
      <c r="N15">
        <v>668</v>
      </c>
      <c r="O15">
        <v>0.7</v>
      </c>
      <c r="P15" s="4">
        <v>45589</v>
      </c>
      <c r="Q15" s="4">
        <v>45401</v>
      </c>
    </row>
    <row r="16" spans="1:17" x14ac:dyDescent="0.35">
      <c r="A16" t="s">
        <v>77</v>
      </c>
      <c r="B16" t="s">
        <v>78</v>
      </c>
      <c r="C16">
        <v>38.736946000000003</v>
      </c>
      <c r="D16">
        <v>-9.1426850000000002</v>
      </c>
      <c r="E16" t="s">
        <v>3098</v>
      </c>
      <c r="F16" t="s">
        <v>24</v>
      </c>
      <c r="G16" t="s">
        <v>59</v>
      </c>
      <c r="H16" s="4">
        <v>45361</v>
      </c>
      <c r="I16" t="s">
        <v>49</v>
      </c>
      <c r="J16" t="s">
        <v>27</v>
      </c>
      <c r="K16">
        <v>7</v>
      </c>
      <c r="N16">
        <v>406</v>
      </c>
      <c r="O16">
        <v>0.3</v>
      </c>
      <c r="P16" s="4">
        <v>45436</v>
      </c>
      <c r="Q16" s="4">
        <v>45418</v>
      </c>
    </row>
    <row r="17" spans="1:17" x14ac:dyDescent="0.35">
      <c r="A17" t="s">
        <v>81</v>
      </c>
      <c r="B17" t="s">
        <v>78</v>
      </c>
      <c r="C17">
        <v>38.736946000000003</v>
      </c>
      <c r="D17">
        <v>-9.1426850000000002</v>
      </c>
      <c r="E17" t="s">
        <v>54</v>
      </c>
      <c r="F17" t="s">
        <v>24</v>
      </c>
      <c r="G17" t="s">
        <v>48</v>
      </c>
      <c r="H17" s="4">
        <v>45394</v>
      </c>
      <c r="I17" t="s">
        <v>66</v>
      </c>
      <c r="J17" t="s">
        <v>27</v>
      </c>
      <c r="K17">
        <v>7</v>
      </c>
      <c r="N17">
        <v>1686</v>
      </c>
      <c r="O17">
        <v>0.4</v>
      </c>
      <c r="P17" s="4">
        <v>45418</v>
      </c>
      <c r="Q17" s="4">
        <v>45407</v>
      </c>
    </row>
    <row r="18" spans="1:17" x14ac:dyDescent="0.35">
      <c r="A18" t="s">
        <v>82</v>
      </c>
      <c r="B18" t="s">
        <v>78</v>
      </c>
      <c r="C18">
        <v>38.736946000000003</v>
      </c>
      <c r="D18">
        <v>-9.1426850000000002</v>
      </c>
      <c r="E18" t="s">
        <v>3100</v>
      </c>
      <c r="F18" t="s">
        <v>24</v>
      </c>
      <c r="G18" t="s">
        <v>39</v>
      </c>
      <c r="H18" s="4">
        <v>45366</v>
      </c>
      <c r="I18" t="s">
        <v>66</v>
      </c>
      <c r="J18" t="s">
        <v>27</v>
      </c>
      <c r="K18">
        <v>7</v>
      </c>
      <c r="N18">
        <v>317</v>
      </c>
      <c r="O18">
        <v>0.4</v>
      </c>
      <c r="P18" s="4">
        <v>45550</v>
      </c>
      <c r="Q18" s="4">
        <v>45486</v>
      </c>
    </row>
    <row r="19" spans="1:17" x14ac:dyDescent="0.35">
      <c r="A19" t="s">
        <v>83</v>
      </c>
      <c r="B19" t="s">
        <v>20</v>
      </c>
      <c r="C19">
        <v>52.370215999999999</v>
      </c>
      <c r="D19">
        <v>4.895168</v>
      </c>
      <c r="E19" t="s">
        <v>84</v>
      </c>
      <c r="F19" t="s">
        <v>24</v>
      </c>
      <c r="G19" t="s">
        <v>85</v>
      </c>
      <c r="H19" s="4">
        <v>45308</v>
      </c>
      <c r="I19" t="s">
        <v>26</v>
      </c>
      <c r="J19" t="s">
        <v>27</v>
      </c>
      <c r="K19">
        <v>7</v>
      </c>
      <c r="N19">
        <v>1813</v>
      </c>
      <c r="O19">
        <v>0.4</v>
      </c>
      <c r="P19" s="4">
        <v>45379</v>
      </c>
      <c r="Q19" s="4">
        <v>45315</v>
      </c>
    </row>
    <row r="20" spans="1:17" x14ac:dyDescent="0.35">
      <c r="A20" t="s">
        <v>86</v>
      </c>
      <c r="B20" t="s">
        <v>35</v>
      </c>
      <c r="C20">
        <v>41.902782000000002</v>
      </c>
      <c r="D20">
        <v>12.496366</v>
      </c>
      <c r="E20" t="s">
        <v>3100</v>
      </c>
      <c r="F20" t="s">
        <v>24</v>
      </c>
      <c r="G20" t="s">
        <v>87</v>
      </c>
      <c r="H20" s="4">
        <v>45315</v>
      </c>
      <c r="I20" t="s">
        <v>66</v>
      </c>
      <c r="J20" t="s">
        <v>27</v>
      </c>
      <c r="K20">
        <v>7</v>
      </c>
      <c r="N20">
        <v>1515</v>
      </c>
      <c r="O20">
        <v>0.4</v>
      </c>
      <c r="P20" s="4">
        <v>45587</v>
      </c>
      <c r="Q20" s="4">
        <v>45325</v>
      </c>
    </row>
    <row r="21" spans="1:17" x14ac:dyDescent="0.35">
      <c r="A21" t="s">
        <v>88</v>
      </c>
      <c r="B21" t="s">
        <v>51</v>
      </c>
      <c r="C21">
        <v>51.260196999999998</v>
      </c>
      <c r="D21">
        <v>4.4027710000000004</v>
      </c>
      <c r="E21" t="s">
        <v>47</v>
      </c>
      <c r="F21" t="s">
        <v>24</v>
      </c>
      <c r="G21" t="s">
        <v>59</v>
      </c>
      <c r="H21" s="4">
        <v>45401</v>
      </c>
      <c r="I21" t="s">
        <v>26</v>
      </c>
      <c r="J21" t="s">
        <v>27</v>
      </c>
      <c r="K21">
        <v>7</v>
      </c>
      <c r="N21">
        <v>1569</v>
      </c>
      <c r="O21">
        <v>0.5</v>
      </c>
      <c r="P21" s="4">
        <v>45601</v>
      </c>
      <c r="Q21" s="4">
        <v>45433</v>
      </c>
    </row>
    <row r="22" spans="1:17" x14ac:dyDescent="0.35">
      <c r="A22" t="s">
        <v>89</v>
      </c>
      <c r="B22" t="s">
        <v>41</v>
      </c>
      <c r="C22">
        <v>52.520007999999997</v>
      </c>
      <c r="D22">
        <v>13.404954</v>
      </c>
      <c r="E22" t="s">
        <v>68</v>
      </c>
      <c r="F22" t="s">
        <v>24</v>
      </c>
      <c r="G22" t="s">
        <v>85</v>
      </c>
      <c r="H22" s="4">
        <v>45418</v>
      </c>
      <c r="I22" t="s">
        <v>49</v>
      </c>
      <c r="J22" t="s">
        <v>27</v>
      </c>
      <c r="K22">
        <v>7</v>
      </c>
      <c r="N22">
        <v>405</v>
      </c>
      <c r="O22">
        <v>0.4</v>
      </c>
      <c r="P22" s="4">
        <v>45756</v>
      </c>
      <c r="Q22" s="4">
        <v>45450</v>
      </c>
    </row>
    <row r="23" spans="1:17" x14ac:dyDescent="0.35">
      <c r="A23" t="s">
        <v>90</v>
      </c>
      <c r="B23" t="s">
        <v>35</v>
      </c>
      <c r="C23">
        <v>41.902782000000002</v>
      </c>
      <c r="D23">
        <v>12.496366</v>
      </c>
      <c r="E23" t="s">
        <v>3100</v>
      </c>
      <c r="F23" t="s">
        <v>24</v>
      </c>
      <c r="G23" t="s">
        <v>48</v>
      </c>
      <c r="H23" s="4">
        <v>45442</v>
      </c>
      <c r="I23" t="s">
        <v>26</v>
      </c>
      <c r="J23" t="s">
        <v>27</v>
      </c>
      <c r="K23">
        <v>7</v>
      </c>
      <c r="N23">
        <v>1456</v>
      </c>
      <c r="O23">
        <v>0.6</v>
      </c>
      <c r="P23" s="4">
        <v>45507</v>
      </c>
      <c r="Q23" s="4">
        <v>45449</v>
      </c>
    </row>
    <row r="24" spans="1:17" x14ac:dyDescent="0.35">
      <c r="A24" t="s">
        <v>91</v>
      </c>
      <c r="B24" t="s">
        <v>61</v>
      </c>
      <c r="C24">
        <v>48.864716000000001</v>
      </c>
      <c r="D24">
        <v>2.3490139999999999</v>
      </c>
      <c r="E24" t="s">
        <v>3100</v>
      </c>
      <c r="F24" t="s">
        <v>24</v>
      </c>
      <c r="G24" t="s">
        <v>87</v>
      </c>
      <c r="H24" s="4">
        <v>45419</v>
      </c>
      <c r="I24" t="s">
        <v>66</v>
      </c>
      <c r="J24" t="s">
        <v>27</v>
      </c>
      <c r="K24">
        <v>7</v>
      </c>
      <c r="N24">
        <v>217</v>
      </c>
      <c r="O24">
        <v>0.9</v>
      </c>
      <c r="P24" s="4">
        <v>45508</v>
      </c>
      <c r="Q24" s="4">
        <v>45526</v>
      </c>
    </row>
    <row r="25" spans="1:17" x14ac:dyDescent="0.35">
      <c r="A25" t="s">
        <v>92</v>
      </c>
      <c r="B25" t="s">
        <v>20</v>
      </c>
      <c r="C25">
        <v>52.370215999999999</v>
      </c>
      <c r="D25">
        <v>4.895168</v>
      </c>
      <c r="E25" t="s">
        <v>3098</v>
      </c>
      <c r="F25" t="s">
        <v>24</v>
      </c>
      <c r="G25" t="s">
        <v>48</v>
      </c>
      <c r="H25" s="4">
        <v>45350</v>
      </c>
      <c r="I25" t="s">
        <v>66</v>
      </c>
      <c r="J25" t="s">
        <v>27</v>
      </c>
      <c r="K25">
        <v>7</v>
      </c>
      <c r="N25">
        <v>426</v>
      </c>
      <c r="O25">
        <v>0.4</v>
      </c>
      <c r="P25" s="4">
        <v>45643</v>
      </c>
      <c r="Q25" s="4">
        <v>45392</v>
      </c>
    </row>
    <row r="26" spans="1:17" x14ac:dyDescent="0.35">
      <c r="A26" t="s">
        <v>93</v>
      </c>
      <c r="B26" t="s">
        <v>35</v>
      </c>
      <c r="C26">
        <v>41.902782000000002</v>
      </c>
      <c r="D26">
        <v>12.496366</v>
      </c>
      <c r="E26" t="s">
        <v>3098</v>
      </c>
      <c r="F26" t="s">
        <v>24</v>
      </c>
      <c r="G26" t="s">
        <v>85</v>
      </c>
      <c r="H26" s="4">
        <v>45407</v>
      </c>
      <c r="I26" t="s">
        <v>26</v>
      </c>
      <c r="J26" t="s">
        <v>27</v>
      </c>
      <c r="K26">
        <v>7</v>
      </c>
      <c r="N26">
        <v>1846</v>
      </c>
      <c r="O26">
        <v>0.6</v>
      </c>
      <c r="P26" s="4">
        <v>45766</v>
      </c>
      <c r="Q26" s="4">
        <v>45504</v>
      </c>
    </row>
    <row r="27" spans="1:17" x14ac:dyDescent="0.35">
      <c r="A27" t="s">
        <v>94</v>
      </c>
      <c r="B27" t="s">
        <v>35</v>
      </c>
      <c r="C27">
        <v>41.902782000000002</v>
      </c>
      <c r="D27">
        <v>12.496366</v>
      </c>
      <c r="E27" t="s">
        <v>64</v>
      </c>
      <c r="F27" t="s">
        <v>24</v>
      </c>
      <c r="G27" t="s">
        <v>39</v>
      </c>
      <c r="H27" s="4">
        <v>45401</v>
      </c>
      <c r="I27" t="s">
        <v>26</v>
      </c>
      <c r="J27" t="s">
        <v>27</v>
      </c>
      <c r="K27">
        <v>7</v>
      </c>
      <c r="N27">
        <v>1515</v>
      </c>
      <c r="O27">
        <v>0.4</v>
      </c>
      <c r="P27" s="4">
        <v>45682</v>
      </c>
      <c r="Q27" s="4">
        <v>45485</v>
      </c>
    </row>
    <row r="28" spans="1:17" x14ac:dyDescent="0.35">
      <c r="A28" t="s">
        <v>95</v>
      </c>
      <c r="B28" t="s">
        <v>35</v>
      </c>
      <c r="C28">
        <v>41.902782000000002</v>
      </c>
      <c r="D28">
        <v>12.496366</v>
      </c>
      <c r="E28" t="s">
        <v>3100</v>
      </c>
      <c r="F28" t="s">
        <v>24</v>
      </c>
      <c r="G28" t="s">
        <v>85</v>
      </c>
      <c r="H28" s="4">
        <v>45343</v>
      </c>
      <c r="I28" t="s">
        <v>66</v>
      </c>
      <c r="J28" t="s">
        <v>27</v>
      </c>
      <c r="K28">
        <v>7</v>
      </c>
      <c r="N28">
        <v>1007</v>
      </c>
      <c r="O28">
        <v>0.2</v>
      </c>
      <c r="P28" s="4">
        <v>45571</v>
      </c>
      <c r="Q28" s="4">
        <v>45383</v>
      </c>
    </row>
    <row r="29" spans="1:17" x14ac:dyDescent="0.35">
      <c r="A29" t="s">
        <v>96</v>
      </c>
      <c r="B29" t="s">
        <v>56</v>
      </c>
      <c r="C29">
        <v>46.204391000000001</v>
      </c>
      <c r="D29">
        <v>6.1431579999999997</v>
      </c>
      <c r="E29" t="s">
        <v>38</v>
      </c>
      <c r="F29" t="s">
        <v>24</v>
      </c>
      <c r="G29" t="s">
        <v>74</v>
      </c>
      <c r="H29" s="4">
        <v>45415</v>
      </c>
      <c r="I29" t="s">
        <v>66</v>
      </c>
      <c r="J29" t="s">
        <v>27</v>
      </c>
      <c r="K29">
        <v>7</v>
      </c>
      <c r="N29">
        <v>1895</v>
      </c>
      <c r="O29">
        <v>0.8</v>
      </c>
      <c r="P29" s="4">
        <v>45708</v>
      </c>
      <c r="Q29" s="4">
        <v>45426</v>
      </c>
    </row>
    <row r="30" spans="1:17" x14ac:dyDescent="0.35">
      <c r="A30" t="s">
        <v>97</v>
      </c>
      <c r="B30" t="s">
        <v>61</v>
      </c>
      <c r="C30">
        <v>48.864716000000001</v>
      </c>
      <c r="D30">
        <v>2.3490139999999999</v>
      </c>
      <c r="E30" t="s">
        <v>3099</v>
      </c>
      <c r="F30" t="s">
        <v>24</v>
      </c>
      <c r="G30" t="s">
        <v>59</v>
      </c>
      <c r="H30" s="4">
        <v>45378</v>
      </c>
      <c r="I30" t="s">
        <v>66</v>
      </c>
      <c r="J30" t="s">
        <v>27</v>
      </c>
      <c r="K30">
        <v>7</v>
      </c>
      <c r="N30">
        <v>748</v>
      </c>
      <c r="O30">
        <v>0.5</v>
      </c>
      <c r="P30" s="4">
        <v>45534</v>
      </c>
      <c r="Q30" s="4">
        <v>45489</v>
      </c>
    </row>
    <row r="31" spans="1:17" x14ac:dyDescent="0.35">
      <c r="A31" t="s">
        <v>98</v>
      </c>
      <c r="B31" t="s">
        <v>35</v>
      </c>
      <c r="C31">
        <v>41.902782000000002</v>
      </c>
      <c r="D31">
        <v>12.496366</v>
      </c>
      <c r="E31" t="s">
        <v>3100</v>
      </c>
      <c r="F31" t="s">
        <v>24</v>
      </c>
      <c r="G31" t="s">
        <v>39</v>
      </c>
      <c r="H31" s="4">
        <v>45296</v>
      </c>
      <c r="I31" t="s">
        <v>26</v>
      </c>
      <c r="J31" t="s">
        <v>27</v>
      </c>
      <c r="K31">
        <v>7</v>
      </c>
      <c r="N31">
        <v>726</v>
      </c>
      <c r="O31">
        <v>0.1</v>
      </c>
      <c r="P31" s="4">
        <v>45456</v>
      </c>
      <c r="Q31" s="4">
        <v>45371</v>
      </c>
    </row>
    <row r="32" spans="1:17" x14ac:dyDescent="0.35">
      <c r="A32" t="s">
        <v>99</v>
      </c>
      <c r="B32" t="s">
        <v>56</v>
      </c>
      <c r="C32">
        <v>46.204391000000001</v>
      </c>
      <c r="D32">
        <v>6.1431579999999997</v>
      </c>
      <c r="E32" t="s">
        <v>100</v>
      </c>
      <c r="F32" t="s">
        <v>24</v>
      </c>
      <c r="G32" t="s">
        <v>48</v>
      </c>
      <c r="H32" s="4">
        <v>45334</v>
      </c>
      <c r="I32" t="s">
        <v>26</v>
      </c>
      <c r="J32" t="s">
        <v>27</v>
      </c>
      <c r="K32">
        <v>7</v>
      </c>
      <c r="N32">
        <v>634</v>
      </c>
      <c r="O32">
        <v>0.6</v>
      </c>
      <c r="P32" s="4">
        <v>45381</v>
      </c>
      <c r="Q32" s="4">
        <v>45349</v>
      </c>
    </row>
    <row r="33" spans="1:17" x14ac:dyDescent="0.35">
      <c r="A33" t="s">
        <v>101</v>
      </c>
      <c r="B33" t="s">
        <v>35</v>
      </c>
      <c r="C33">
        <v>41.902782000000002</v>
      </c>
      <c r="D33">
        <v>12.496366</v>
      </c>
      <c r="E33" t="s">
        <v>47</v>
      </c>
      <c r="F33" t="s">
        <v>24</v>
      </c>
      <c r="G33" t="s">
        <v>48</v>
      </c>
      <c r="H33" s="4">
        <v>45341</v>
      </c>
      <c r="I33" t="s">
        <v>49</v>
      </c>
      <c r="J33" t="s">
        <v>27</v>
      </c>
      <c r="K33">
        <v>7</v>
      </c>
      <c r="N33">
        <v>586</v>
      </c>
      <c r="O33">
        <v>0.6</v>
      </c>
      <c r="P33" s="4">
        <v>45597</v>
      </c>
      <c r="Q33" s="4">
        <v>45456</v>
      </c>
    </row>
    <row r="34" spans="1:17" x14ac:dyDescent="0.35">
      <c r="A34" t="s">
        <v>102</v>
      </c>
      <c r="B34" t="s">
        <v>35</v>
      </c>
      <c r="C34">
        <v>41.902782000000002</v>
      </c>
      <c r="D34">
        <v>12.496366</v>
      </c>
      <c r="E34" t="s">
        <v>103</v>
      </c>
      <c r="F34" t="s">
        <v>24</v>
      </c>
      <c r="G34" t="s">
        <v>85</v>
      </c>
      <c r="H34" s="4">
        <v>45425</v>
      </c>
      <c r="I34" t="s">
        <v>66</v>
      </c>
      <c r="J34" t="s">
        <v>27</v>
      </c>
      <c r="K34">
        <v>7</v>
      </c>
      <c r="N34">
        <v>1936</v>
      </c>
      <c r="O34">
        <v>0.2</v>
      </c>
      <c r="P34" s="4">
        <v>45643</v>
      </c>
      <c r="Q34" s="4">
        <v>45526</v>
      </c>
    </row>
    <row r="35" spans="1:17" x14ac:dyDescent="0.35">
      <c r="A35" t="s">
        <v>104</v>
      </c>
      <c r="B35" t="s">
        <v>41</v>
      </c>
      <c r="C35">
        <v>52.520007999999997</v>
      </c>
      <c r="D35">
        <v>13.404954</v>
      </c>
      <c r="E35" t="s">
        <v>3099</v>
      </c>
      <c r="F35" t="s">
        <v>24</v>
      </c>
      <c r="G35" t="s">
        <v>39</v>
      </c>
      <c r="H35" s="4">
        <v>45372</v>
      </c>
      <c r="I35" t="s">
        <v>49</v>
      </c>
      <c r="J35" t="s">
        <v>27</v>
      </c>
      <c r="K35">
        <v>7</v>
      </c>
      <c r="N35">
        <v>1620</v>
      </c>
      <c r="O35">
        <v>0.4</v>
      </c>
      <c r="P35" s="4">
        <v>45528</v>
      </c>
      <c r="Q35" s="4">
        <v>45425</v>
      </c>
    </row>
    <row r="36" spans="1:17" x14ac:dyDescent="0.35">
      <c r="A36" t="s">
        <v>105</v>
      </c>
      <c r="B36" t="s">
        <v>51</v>
      </c>
      <c r="C36">
        <v>51.260196999999998</v>
      </c>
      <c r="D36">
        <v>4.4027710000000004</v>
      </c>
      <c r="E36" t="s">
        <v>47</v>
      </c>
      <c r="F36" t="s">
        <v>24</v>
      </c>
      <c r="G36" t="s">
        <v>74</v>
      </c>
      <c r="H36" s="4">
        <v>45326</v>
      </c>
      <c r="I36" t="s">
        <v>26</v>
      </c>
      <c r="J36" t="s">
        <v>27</v>
      </c>
      <c r="K36">
        <v>7</v>
      </c>
      <c r="N36">
        <v>287</v>
      </c>
      <c r="O36">
        <v>0.1</v>
      </c>
      <c r="P36" s="4">
        <v>45631</v>
      </c>
      <c r="Q36" s="4">
        <v>45336</v>
      </c>
    </row>
    <row r="37" spans="1:17" x14ac:dyDescent="0.35">
      <c r="A37" t="s">
        <v>106</v>
      </c>
      <c r="B37" t="s">
        <v>71</v>
      </c>
      <c r="C37">
        <v>48.210033000000003</v>
      </c>
      <c r="D37">
        <v>16.363448999999999</v>
      </c>
      <c r="E37" t="s">
        <v>3098</v>
      </c>
      <c r="F37" t="s">
        <v>24</v>
      </c>
      <c r="G37" t="s">
        <v>59</v>
      </c>
      <c r="H37" s="4">
        <v>45427</v>
      </c>
      <c r="I37" t="s">
        <v>49</v>
      </c>
      <c r="J37" t="s">
        <v>27</v>
      </c>
      <c r="K37">
        <v>7</v>
      </c>
      <c r="N37">
        <v>1828</v>
      </c>
      <c r="O37">
        <v>0.5</v>
      </c>
      <c r="P37" s="4">
        <v>45572</v>
      </c>
      <c r="Q37" s="4">
        <v>45533</v>
      </c>
    </row>
    <row r="38" spans="1:17" x14ac:dyDescent="0.35">
      <c r="A38" t="s">
        <v>107</v>
      </c>
      <c r="B38" t="s">
        <v>35</v>
      </c>
      <c r="C38">
        <v>41.902782000000002</v>
      </c>
      <c r="D38">
        <v>12.496366</v>
      </c>
      <c r="E38" t="s">
        <v>84</v>
      </c>
      <c r="F38" t="s">
        <v>24</v>
      </c>
      <c r="G38" t="s">
        <v>48</v>
      </c>
      <c r="H38" s="4">
        <v>45337</v>
      </c>
      <c r="I38" t="s">
        <v>26</v>
      </c>
      <c r="J38" t="s">
        <v>27</v>
      </c>
      <c r="K38">
        <v>7</v>
      </c>
      <c r="N38">
        <v>453</v>
      </c>
      <c r="O38">
        <v>0.4</v>
      </c>
      <c r="P38" s="4">
        <v>45629</v>
      </c>
      <c r="Q38" s="4">
        <v>45408</v>
      </c>
    </row>
    <row r="39" spans="1:17" x14ac:dyDescent="0.35">
      <c r="A39" t="s">
        <v>108</v>
      </c>
      <c r="B39" t="s">
        <v>61</v>
      </c>
      <c r="C39">
        <v>48.864716000000001</v>
      </c>
      <c r="D39">
        <v>2.3490139999999999</v>
      </c>
      <c r="E39" t="s">
        <v>38</v>
      </c>
      <c r="F39" t="s">
        <v>24</v>
      </c>
      <c r="G39" t="s">
        <v>48</v>
      </c>
      <c r="H39" s="4">
        <v>45381</v>
      </c>
      <c r="I39" t="s">
        <v>66</v>
      </c>
      <c r="J39" t="s">
        <v>27</v>
      </c>
      <c r="K39">
        <v>7</v>
      </c>
      <c r="N39">
        <v>835</v>
      </c>
      <c r="O39">
        <v>0.7</v>
      </c>
      <c r="P39" s="4">
        <v>45518</v>
      </c>
      <c r="Q39" s="4">
        <v>45435</v>
      </c>
    </row>
    <row r="40" spans="1:17" x14ac:dyDescent="0.35">
      <c r="A40" t="s">
        <v>109</v>
      </c>
      <c r="B40" t="s">
        <v>56</v>
      </c>
      <c r="C40">
        <v>46.204391000000001</v>
      </c>
      <c r="D40">
        <v>6.1431579999999997</v>
      </c>
      <c r="E40" t="s">
        <v>47</v>
      </c>
      <c r="F40" t="s">
        <v>24</v>
      </c>
      <c r="G40" t="s">
        <v>59</v>
      </c>
      <c r="H40" s="4">
        <v>45349</v>
      </c>
      <c r="I40" t="s">
        <v>26</v>
      </c>
      <c r="J40" t="s">
        <v>27</v>
      </c>
      <c r="K40">
        <v>7</v>
      </c>
      <c r="N40">
        <v>1924</v>
      </c>
      <c r="O40">
        <v>0.3</v>
      </c>
      <c r="P40" s="4">
        <v>45370</v>
      </c>
      <c r="Q40" s="4">
        <v>45461</v>
      </c>
    </row>
    <row r="41" spans="1:17" x14ac:dyDescent="0.35">
      <c r="A41" t="s">
        <v>110</v>
      </c>
      <c r="B41" t="s">
        <v>35</v>
      </c>
      <c r="C41">
        <v>41.902782000000002</v>
      </c>
      <c r="D41">
        <v>12.496366</v>
      </c>
      <c r="E41" t="s">
        <v>3098</v>
      </c>
      <c r="F41" t="s">
        <v>24</v>
      </c>
      <c r="G41" t="s">
        <v>33</v>
      </c>
      <c r="H41" s="4">
        <v>45308</v>
      </c>
      <c r="I41" t="s">
        <v>26</v>
      </c>
      <c r="J41" t="s">
        <v>27</v>
      </c>
      <c r="K41">
        <v>7</v>
      </c>
      <c r="N41">
        <v>1020</v>
      </c>
      <c r="O41">
        <v>0.2</v>
      </c>
      <c r="P41" s="4">
        <v>45443</v>
      </c>
      <c r="Q41" s="4">
        <v>45377</v>
      </c>
    </row>
    <row r="42" spans="1:17" x14ac:dyDescent="0.35">
      <c r="A42" t="s">
        <v>111</v>
      </c>
      <c r="B42" t="s">
        <v>71</v>
      </c>
      <c r="C42">
        <v>48.210033000000003</v>
      </c>
      <c r="D42">
        <v>16.363448999999999</v>
      </c>
      <c r="E42" t="s">
        <v>32</v>
      </c>
      <c r="F42" t="s">
        <v>24</v>
      </c>
      <c r="G42" t="s">
        <v>87</v>
      </c>
      <c r="H42" s="4">
        <v>45412</v>
      </c>
      <c r="I42" t="s">
        <v>26</v>
      </c>
      <c r="J42" t="s">
        <v>27</v>
      </c>
      <c r="K42">
        <v>7</v>
      </c>
      <c r="N42">
        <v>543</v>
      </c>
      <c r="O42">
        <v>0.3</v>
      </c>
      <c r="P42" s="4">
        <v>45464</v>
      </c>
      <c r="Q42" s="4">
        <v>45485</v>
      </c>
    </row>
    <row r="43" spans="1:17" x14ac:dyDescent="0.35">
      <c r="A43" t="s">
        <v>112</v>
      </c>
      <c r="B43" t="s">
        <v>56</v>
      </c>
      <c r="C43">
        <v>46.204391000000001</v>
      </c>
      <c r="D43">
        <v>6.1431579999999997</v>
      </c>
      <c r="E43" t="s">
        <v>100</v>
      </c>
      <c r="F43" t="s">
        <v>24</v>
      </c>
      <c r="G43" t="s">
        <v>48</v>
      </c>
      <c r="H43" s="4">
        <v>45379</v>
      </c>
      <c r="I43" t="s">
        <v>26</v>
      </c>
      <c r="J43" t="s">
        <v>27</v>
      </c>
      <c r="K43">
        <v>7</v>
      </c>
      <c r="N43">
        <v>1984</v>
      </c>
      <c r="O43">
        <v>0.2</v>
      </c>
      <c r="P43" s="4">
        <v>45657</v>
      </c>
      <c r="Q43" s="4">
        <v>45441</v>
      </c>
    </row>
    <row r="44" spans="1:17" x14ac:dyDescent="0.35">
      <c r="A44" t="s">
        <v>113</v>
      </c>
      <c r="B44" t="s">
        <v>78</v>
      </c>
      <c r="C44">
        <v>38.736946000000003</v>
      </c>
      <c r="D44">
        <v>-9.1426850000000002</v>
      </c>
      <c r="E44" t="s">
        <v>3098</v>
      </c>
      <c r="F44" t="s">
        <v>24</v>
      </c>
      <c r="G44" t="s">
        <v>33</v>
      </c>
      <c r="H44" s="4">
        <v>45310</v>
      </c>
      <c r="I44" t="s">
        <v>26</v>
      </c>
      <c r="J44" t="s">
        <v>27</v>
      </c>
      <c r="K44">
        <v>7</v>
      </c>
      <c r="N44">
        <v>349</v>
      </c>
      <c r="O44">
        <v>0.5</v>
      </c>
      <c r="P44" s="4">
        <v>45404</v>
      </c>
      <c r="Q44" s="4">
        <v>45329</v>
      </c>
    </row>
    <row r="45" spans="1:17" x14ac:dyDescent="0.35">
      <c r="A45" t="s">
        <v>114</v>
      </c>
      <c r="B45" t="s">
        <v>56</v>
      </c>
      <c r="C45">
        <v>46.204391000000001</v>
      </c>
      <c r="D45">
        <v>6.1431579999999997</v>
      </c>
      <c r="E45" t="s">
        <v>103</v>
      </c>
      <c r="F45" t="s">
        <v>24</v>
      </c>
      <c r="G45" t="s">
        <v>39</v>
      </c>
      <c r="H45" s="4">
        <v>45298</v>
      </c>
      <c r="I45" t="s">
        <v>26</v>
      </c>
      <c r="J45" t="s">
        <v>27</v>
      </c>
      <c r="K45">
        <v>7</v>
      </c>
      <c r="N45">
        <v>1790</v>
      </c>
      <c r="O45">
        <v>0.9</v>
      </c>
      <c r="P45" s="4">
        <v>45640</v>
      </c>
      <c r="Q45" s="4">
        <v>45335</v>
      </c>
    </row>
    <row r="46" spans="1:17" x14ac:dyDescent="0.35">
      <c r="A46" t="s">
        <v>115</v>
      </c>
      <c r="B46" t="s">
        <v>41</v>
      </c>
      <c r="C46">
        <v>52.520007999999997</v>
      </c>
      <c r="D46">
        <v>13.404954</v>
      </c>
      <c r="E46" t="s">
        <v>47</v>
      </c>
      <c r="F46" t="s">
        <v>24</v>
      </c>
      <c r="G46" t="s">
        <v>39</v>
      </c>
      <c r="H46" s="4">
        <v>45335</v>
      </c>
      <c r="I46" t="s">
        <v>26</v>
      </c>
      <c r="J46" t="s">
        <v>27</v>
      </c>
      <c r="K46">
        <v>7</v>
      </c>
      <c r="N46">
        <v>1606</v>
      </c>
      <c r="O46">
        <v>0.4</v>
      </c>
      <c r="P46" s="4">
        <v>45597</v>
      </c>
      <c r="Q46" s="4">
        <v>45421</v>
      </c>
    </row>
    <row r="47" spans="1:17" x14ac:dyDescent="0.35">
      <c r="A47" t="s">
        <v>116</v>
      </c>
      <c r="B47" t="s">
        <v>56</v>
      </c>
      <c r="C47">
        <v>46.204391000000001</v>
      </c>
      <c r="D47">
        <v>6.1431579999999997</v>
      </c>
      <c r="E47" t="s">
        <v>64</v>
      </c>
      <c r="F47" t="s">
        <v>24</v>
      </c>
      <c r="G47" t="s">
        <v>48</v>
      </c>
      <c r="H47" s="4">
        <v>45390</v>
      </c>
      <c r="I47" t="s">
        <v>26</v>
      </c>
      <c r="J47" t="s">
        <v>27</v>
      </c>
      <c r="K47">
        <v>7</v>
      </c>
      <c r="N47">
        <v>716</v>
      </c>
      <c r="O47">
        <v>0.4</v>
      </c>
      <c r="P47" s="4">
        <v>45727</v>
      </c>
      <c r="Q47" s="4">
        <v>45486</v>
      </c>
    </row>
    <row r="48" spans="1:17" x14ac:dyDescent="0.35">
      <c r="A48" t="s">
        <v>117</v>
      </c>
      <c r="B48" t="s">
        <v>41</v>
      </c>
      <c r="C48">
        <v>52.520007999999997</v>
      </c>
      <c r="D48">
        <v>13.404954</v>
      </c>
      <c r="E48" t="s">
        <v>47</v>
      </c>
      <c r="F48" t="s">
        <v>24</v>
      </c>
      <c r="G48" t="s">
        <v>87</v>
      </c>
      <c r="H48" s="4">
        <v>45316</v>
      </c>
      <c r="I48" t="s">
        <v>26</v>
      </c>
      <c r="J48" t="s">
        <v>27</v>
      </c>
      <c r="K48">
        <v>7</v>
      </c>
      <c r="N48">
        <v>1883</v>
      </c>
      <c r="O48">
        <v>0.2</v>
      </c>
      <c r="P48" s="4">
        <v>45578</v>
      </c>
      <c r="Q48" s="4">
        <v>45399</v>
      </c>
    </row>
    <row r="49" spans="1:17" x14ac:dyDescent="0.35">
      <c r="A49" t="s">
        <v>118</v>
      </c>
      <c r="B49" t="s">
        <v>35</v>
      </c>
      <c r="C49">
        <v>41.902782000000002</v>
      </c>
      <c r="D49">
        <v>12.496366</v>
      </c>
      <c r="E49" t="s">
        <v>3098</v>
      </c>
      <c r="F49" t="s">
        <v>24</v>
      </c>
      <c r="G49" t="s">
        <v>48</v>
      </c>
      <c r="H49" s="4">
        <v>45297</v>
      </c>
      <c r="I49" t="s">
        <v>66</v>
      </c>
      <c r="J49" t="s">
        <v>27</v>
      </c>
      <c r="K49">
        <v>7</v>
      </c>
      <c r="N49">
        <v>233</v>
      </c>
      <c r="O49">
        <v>0.1</v>
      </c>
      <c r="P49" s="4">
        <v>45608</v>
      </c>
      <c r="Q49" s="4">
        <v>45332</v>
      </c>
    </row>
    <row r="50" spans="1:17" x14ac:dyDescent="0.35">
      <c r="A50" t="s">
        <v>119</v>
      </c>
      <c r="B50" t="s">
        <v>35</v>
      </c>
      <c r="C50">
        <v>41.902782000000002</v>
      </c>
      <c r="D50">
        <v>12.496366</v>
      </c>
      <c r="E50" t="s">
        <v>120</v>
      </c>
      <c r="F50" t="s">
        <v>24</v>
      </c>
      <c r="G50" t="s">
        <v>48</v>
      </c>
      <c r="H50" s="4">
        <v>45418</v>
      </c>
      <c r="I50" t="s">
        <v>26</v>
      </c>
      <c r="J50" t="s">
        <v>27</v>
      </c>
      <c r="K50">
        <v>7</v>
      </c>
      <c r="N50">
        <v>854</v>
      </c>
      <c r="O50">
        <v>0.6</v>
      </c>
      <c r="P50" s="4">
        <v>45654</v>
      </c>
      <c r="Q50" s="4">
        <v>45514</v>
      </c>
    </row>
    <row r="51" spans="1:17" x14ac:dyDescent="0.35">
      <c r="A51" t="s">
        <v>121</v>
      </c>
      <c r="B51" t="s">
        <v>35</v>
      </c>
      <c r="C51">
        <v>41.902782000000002</v>
      </c>
      <c r="D51">
        <v>12.496366</v>
      </c>
      <c r="E51" t="s">
        <v>38</v>
      </c>
      <c r="F51" t="s">
        <v>24</v>
      </c>
      <c r="G51" t="s">
        <v>59</v>
      </c>
      <c r="H51" s="4">
        <v>45433</v>
      </c>
      <c r="I51" t="s">
        <v>66</v>
      </c>
      <c r="J51" t="s">
        <v>27</v>
      </c>
      <c r="K51">
        <v>7</v>
      </c>
      <c r="N51">
        <v>1249</v>
      </c>
      <c r="O51">
        <v>0.8</v>
      </c>
      <c r="P51" s="4">
        <v>45733</v>
      </c>
      <c r="Q51" s="4">
        <v>45472</v>
      </c>
    </row>
    <row r="52" spans="1:17" x14ac:dyDescent="0.35">
      <c r="A52" t="s">
        <v>122</v>
      </c>
      <c r="B52" t="s">
        <v>56</v>
      </c>
      <c r="C52">
        <v>46.204391000000001</v>
      </c>
      <c r="D52">
        <v>6.1431579999999997</v>
      </c>
      <c r="E52" t="s">
        <v>100</v>
      </c>
      <c r="F52" t="s">
        <v>24</v>
      </c>
      <c r="G52" t="s">
        <v>48</v>
      </c>
      <c r="H52" s="4">
        <v>45372</v>
      </c>
      <c r="I52" t="s">
        <v>26</v>
      </c>
      <c r="J52" t="s">
        <v>27</v>
      </c>
      <c r="K52">
        <v>7</v>
      </c>
      <c r="N52">
        <v>1125</v>
      </c>
      <c r="O52">
        <v>0.3</v>
      </c>
      <c r="P52" s="4">
        <v>45394</v>
      </c>
      <c r="Q52" s="4">
        <v>45445</v>
      </c>
    </row>
    <row r="53" spans="1:17" x14ac:dyDescent="0.35">
      <c r="A53" t="s">
        <v>123</v>
      </c>
      <c r="B53" t="s">
        <v>56</v>
      </c>
      <c r="C53">
        <v>46.204391000000001</v>
      </c>
      <c r="D53">
        <v>6.1431579999999997</v>
      </c>
      <c r="E53" t="s">
        <v>124</v>
      </c>
      <c r="F53" t="s">
        <v>24</v>
      </c>
      <c r="G53" t="s">
        <v>25</v>
      </c>
      <c r="H53" s="4">
        <v>45439</v>
      </c>
      <c r="I53" t="s">
        <v>26</v>
      </c>
      <c r="J53" t="s">
        <v>27</v>
      </c>
      <c r="K53">
        <v>7</v>
      </c>
      <c r="N53">
        <v>1411</v>
      </c>
      <c r="O53">
        <v>0.4</v>
      </c>
      <c r="P53" s="4">
        <v>45739</v>
      </c>
      <c r="Q53" s="4">
        <v>45533</v>
      </c>
    </row>
    <row r="54" spans="1:17" x14ac:dyDescent="0.35">
      <c r="A54" t="s">
        <v>125</v>
      </c>
      <c r="B54" t="s">
        <v>61</v>
      </c>
      <c r="C54">
        <v>48.864716000000001</v>
      </c>
      <c r="D54">
        <v>2.3490139999999999</v>
      </c>
      <c r="E54" t="s">
        <v>3099</v>
      </c>
      <c r="F54" t="s">
        <v>24</v>
      </c>
      <c r="G54" t="s">
        <v>74</v>
      </c>
      <c r="H54" s="4">
        <v>45325</v>
      </c>
      <c r="I54" t="s">
        <v>26</v>
      </c>
      <c r="J54" t="s">
        <v>27</v>
      </c>
      <c r="K54">
        <v>7</v>
      </c>
      <c r="N54">
        <v>1503</v>
      </c>
      <c r="O54">
        <v>0.3</v>
      </c>
      <c r="P54" s="4">
        <v>45660</v>
      </c>
      <c r="Q54" s="4">
        <v>45401</v>
      </c>
    </row>
    <row r="55" spans="1:17" x14ac:dyDescent="0.35">
      <c r="A55" t="s">
        <v>126</v>
      </c>
      <c r="B55" t="s">
        <v>41</v>
      </c>
      <c r="C55">
        <v>52.520007999999997</v>
      </c>
      <c r="D55">
        <v>13.404954</v>
      </c>
      <c r="E55" t="s">
        <v>3098</v>
      </c>
      <c r="F55" t="s">
        <v>127</v>
      </c>
      <c r="G55" t="s">
        <v>74</v>
      </c>
      <c r="H55" s="4">
        <v>45443</v>
      </c>
      <c r="I55" t="s">
        <v>49</v>
      </c>
      <c r="J55" t="s">
        <v>27</v>
      </c>
      <c r="K55">
        <v>7</v>
      </c>
      <c r="N55">
        <v>206</v>
      </c>
      <c r="O55">
        <v>0.8</v>
      </c>
      <c r="P55" s="4">
        <v>45575</v>
      </c>
      <c r="Q55" s="4">
        <v>45460</v>
      </c>
    </row>
    <row r="56" spans="1:17" x14ac:dyDescent="0.35">
      <c r="A56" t="s">
        <v>128</v>
      </c>
      <c r="B56" t="s">
        <v>41</v>
      </c>
      <c r="C56">
        <v>52.520007999999997</v>
      </c>
      <c r="D56">
        <v>13.404954</v>
      </c>
      <c r="E56" t="s">
        <v>54</v>
      </c>
      <c r="F56" t="s">
        <v>127</v>
      </c>
      <c r="G56" t="s">
        <v>74</v>
      </c>
      <c r="H56" s="4">
        <v>45302</v>
      </c>
      <c r="I56" t="s">
        <v>26</v>
      </c>
      <c r="J56" t="s">
        <v>27</v>
      </c>
      <c r="K56">
        <v>7</v>
      </c>
      <c r="N56">
        <v>956</v>
      </c>
      <c r="O56">
        <v>1</v>
      </c>
      <c r="P56" s="4">
        <v>45408</v>
      </c>
      <c r="Q56" s="4">
        <v>45358</v>
      </c>
    </row>
    <row r="57" spans="1:17" x14ac:dyDescent="0.35">
      <c r="A57" t="s">
        <v>129</v>
      </c>
      <c r="B57" t="s">
        <v>20</v>
      </c>
      <c r="C57">
        <v>52.370215999999999</v>
      </c>
      <c r="D57">
        <v>4.895168</v>
      </c>
      <c r="E57" t="s">
        <v>47</v>
      </c>
      <c r="F57" t="s">
        <v>127</v>
      </c>
      <c r="G57" t="s">
        <v>39</v>
      </c>
      <c r="H57" s="4">
        <v>45391</v>
      </c>
      <c r="I57" t="s">
        <v>26</v>
      </c>
      <c r="J57" t="s">
        <v>27</v>
      </c>
      <c r="K57">
        <v>7</v>
      </c>
      <c r="N57">
        <v>668</v>
      </c>
      <c r="O57">
        <v>0.4</v>
      </c>
      <c r="P57" s="4">
        <v>45540</v>
      </c>
      <c r="Q57" s="4">
        <v>45409</v>
      </c>
    </row>
    <row r="58" spans="1:17" x14ac:dyDescent="0.35">
      <c r="A58" t="s">
        <v>130</v>
      </c>
      <c r="B58" t="s">
        <v>71</v>
      </c>
      <c r="C58">
        <v>48.210033000000003</v>
      </c>
      <c r="D58">
        <v>16.363448999999999</v>
      </c>
      <c r="E58" t="s">
        <v>64</v>
      </c>
      <c r="F58" t="s">
        <v>127</v>
      </c>
      <c r="G58" t="s">
        <v>74</v>
      </c>
      <c r="H58" s="4">
        <v>45420</v>
      </c>
      <c r="I58" t="s">
        <v>66</v>
      </c>
      <c r="J58" t="s">
        <v>27</v>
      </c>
      <c r="K58">
        <v>7</v>
      </c>
      <c r="N58">
        <v>721</v>
      </c>
      <c r="O58">
        <v>0.3</v>
      </c>
      <c r="P58" s="4">
        <v>45710</v>
      </c>
      <c r="Q58" s="4">
        <v>45493</v>
      </c>
    </row>
    <row r="59" spans="1:17" x14ac:dyDescent="0.35">
      <c r="A59" t="s">
        <v>131</v>
      </c>
      <c r="B59" t="s">
        <v>41</v>
      </c>
      <c r="C59">
        <v>52.520007999999997</v>
      </c>
      <c r="D59">
        <v>13.404954</v>
      </c>
      <c r="E59" t="s">
        <v>47</v>
      </c>
      <c r="F59" t="s">
        <v>127</v>
      </c>
      <c r="G59" t="s">
        <v>48</v>
      </c>
      <c r="H59" s="4">
        <v>45354</v>
      </c>
      <c r="I59" t="s">
        <v>66</v>
      </c>
      <c r="J59" t="s">
        <v>27</v>
      </c>
      <c r="K59">
        <v>7</v>
      </c>
      <c r="N59">
        <v>320</v>
      </c>
      <c r="O59">
        <v>0.2</v>
      </c>
      <c r="P59" s="4">
        <v>45586</v>
      </c>
      <c r="Q59" s="4">
        <v>45374</v>
      </c>
    </row>
    <row r="60" spans="1:17" x14ac:dyDescent="0.35">
      <c r="A60" t="s">
        <v>132</v>
      </c>
      <c r="B60" t="s">
        <v>35</v>
      </c>
      <c r="C60">
        <v>41.902782000000002</v>
      </c>
      <c r="D60">
        <v>12.496366</v>
      </c>
      <c r="E60" t="s">
        <v>3098</v>
      </c>
      <c r="F60" t="s">
        <v>127</v>
      </c>
      <c r="G60" t="s">
        <v>87</v>
      </c>
      <c r="H60" s="4">
        <v>45429</v>
      </c>
      <c r="I60" t="s">
        <v>49</v>
      </c>
      <c r="J60" t="s">
        <v>27</v>
      </c>
      <c r="K60">
        <v>7</v>
      </c>
      <c r="N60">
        <v>1074</v>
      </c>
      <c r="O60">
        <v>0.9</v>
      </c>
      <c r="P60" s="4">
        <v>45647</v>
      </c>
      <c r="Q60" s="4">
        <v>45519</v>
      </c>
    </row>
    <row r="61" spans="1:17" x14ac:dyDescent="0.35">
      <c r="A61" t="s">
        <v>133</v>
      </c>
      <c r="B61" t="s">
        <v>35</v>
      </c>
      <c r="C61">
        <v>41.902782000000002</v>
      </c>
      <c r="D61">
        <v>12.496366</v>
      </c>
      <c r="E61" t="s">
        <v>100</v>
      </c>
      <c r="F61" t="s">
        <v>127</v>
      </c>
      <c r="G61" t="s">
        <v>25</v>
      </c>
      <c r="H61" s="4">
        <v>45337</v>
      </c>
      <c r="I61" t="s">
        <v>26</v>
      </c>
      <c r="J61" t="s">
        <v>27</v>
      </c>
      <c r="K61">
        <v>7</v>
      </c>
      <c r="N61">
        <v>480</v>
      </c>
      <c r="O61">
        <v>0.7</v>
      </c>
      <c r="P61" s="4">
        <v>45695</v>
      </c>
      <c r="Q61" s="4">
        <v>45425</v>
      </c>
    </row>
    <row r="62" spans="1:17" x14ac:dyDescent="0.35">
      <c r="A62" t="s">
        <v>134</v>
      </c>
      <c r="B62" t="s">
        <v>29</v>
      </c>
      <c r="C62">
        <v>40.416775000000001</v>
      </c>
      <c r="D62">
        <v>-3.7037900000000001</v>
      </c>
      <c r="E62" t="s">
        <v>3100</v>
      </c>
      <c r="F62" t="s">
        <v>127</v>
      </c>
      <c r="G62" t="s">
        <v>48</v>
      </c>
      <c r="H62" s="4">
        <v>45296</v>
      </c>
      <c r="I62" t="s">
        <v>66</v>
      </c>
      <c r="J62" t="s">
        <v>27</v>
      </c>
      <c r="K62">
        <v>7</v>
      </c>
      <c r="N62">
        <v>392</v>
      </c>
      <c r="O62">
        <v>0.2</v>
      </c>
      <c r="P62" s="4">
        <v>45317</v>
      </c>
      <c r="Q62" s="4">
        <v>45364</v>
      </c>
    </row>
    <row r="63" spans="1:17" x14ac:dyDescent="0.35">
      <c r="A63" t="s">
        <v>135</v>
      </c>
      <c r="B63" t="s">
        <v>35</v>
      </c>
      <c r="C63">
        <v>41.902782000000002</v>
      </c>
      <c r="D63">
        <v>12.496366</v>
      </c>
      <c r="E63" t="s">
        <v>3098</v>
      </c>
      <c r="F63" t="s">
        <v>127</v>
      </c>
      <c r="G63" t="s">
        <v>39</v>
      </c>
      <c r="H63" s="4">
        <v>45376</v>
      </c>
      <c r="I63" t="s">
        <v>66</v>
      </c>
      <c r="J63" t="s">
        <v>27</v>
      </c>
      <c r="K63">
        <v>7</v>
      </c>
      <c r="N63">
        <v>846</v>
      </c>
      <c r="O63">
        <v>0.4</v>
      </c>
      <c r="P63" s="4">
        <v>45531</v>
      </c>
      <c r="Q63" s="4">
        <v>45445</v>
      </c>
    </row>
    <row r="64" spans="1:17" x14ac:dyDescent="0.35">
      <c r="A64" t="s">
        <v>136</v>
      </c>
      <c r="B64" t="s">
        <v>56</v>
      </c>
      <c r="C64">
        <v>46.204391000000001</v>
      </c>
      <c r="D64">
        <v>6.1431579999999997</v>
      </c>
      <c r="E64" t="s">
        <v>54</v>
      </c>
      <c r="F64" t="s">
        <v>127</v>
      </c>
      <c r="G64" t="s">
        <v>33</v>
      </c>
      <c r="H64" s="4">
        <v>45412</v>
      </c>
      <c r="I64" t="s">
        <v>26</v>
      </c>
      <c r="J64" t="s">
        <v>27</v>
      </c>
      <c r="K64">
        <v>7</v>
      </c>
      <c r="N64">
        <v>968</v>
      </c>
      <c r="O64">
        <v>0.5</v>
      </c>
      <c r="P64" s="4">
        <v>45681</v>
      </c>
      <c r="Q64" s="4">
        <v>45507</v>
      </c>
    </row>
    <row r="65" spans="1:17" x14ac:dyDescent="0.35">
      <c r="A65" t="s">
        <v>137</v>
      </c>
      <c r="B65" t="s">
        <v>29</v>
      </c>
      <c r="C65">
        <v>40.416775000000001</v>
      </c>
      <c r="D65">
        <v>-3.7037900000000001</v>
      </c>
      <c r="E65" t="s">
        <v>68</v>
      </c>
      <c r="F65" t="s">
        <v>127</v>
      </c>
      <c r="G65" t="s">
        <v>48</v>
      </c>
      <c r="H65" s="4">
        <v>45295</v>
      </c>
      <c r="I65" t="s">
        <v>66</v>
      </c>
      <c r="J65" t="s">
        <v>27</v>
      </c>
      <c r="K65">
        <v>7</v>
      </c>
      <c r="N65">
        <v>1068</v>
      </c>
      <c r="O65">
        <v>0.4</v>
      </c>
      <c r="P65" s="4">
        <v>45608</v>
      </c>
      <c r="Q65" s="4">
        <v>45369</v>
      </c>
    </row>
    <row r="66" spans="1:17" x14ac:dyDescent="0.35">
      <c r="A66" t="s">
        <v>138</v>
      </c>
      <c r="B66" t="s">
        <v>61</v>
      </c>
      <c r="C66">
        <v>48.864716000000001</v>
      </c>
      <c r="D66">
        <v>2.3490139999999999</v>
      </c>
      <c r="E66" t="s">
        <v>68</v>
      </c>
      <c r="F66" t="s">
        <v>127</v>
      </c>
      <c r="G66" t="s">
        <v>48</v>
      </c>
      <c r="H66" s="4">
        <v>45378</v>
      </c>
      <c r="I66" t="s">
        <v>66</v>
      </c>
      <c r="J66" t="s">
        <v>27</v>
      </c>
      <c r="K66">
        <v>7</v>
      </c>
      <c r="N66">
        <v>617</v>
      </c>
      <c r="O66">
        <v>0.3</v>
      </c>
      <c r="P66" s="4">
        <v>45628</v>
      </c>
      <c r="Q66" s="4">
        <v>45383</v>
      </c>
    </row>
    <row r="67" spans="1:17" x14ac:dyDescent="0.35">
      <c r="A67" t="s">
        <v>139</v>
      </c>
      <c r="B67" t="s">
        <v>41</v>
      </c>
      <c r="C67">
        <v>52.520007999999997</v>
      </c>
      <c r="D67">
        <v>13.404954</v>
      </c>
      <c r="E67" t="s">
        <v>3098</v>
      </c>
      <c r="F67" t="s">
        <v>127</v>
      </c>
      <c r="G67" t="s">
        <v>74</v>
      </c>
      <c r="H67" s="4">
        <v>45295</v>
      </c>
      <c r="I67" t="s">
        <v>66</v>
      </c>
      <c r="J67" t="s">
        <v>27</v>
      </c>
      <c r="K67">
        <v>7</v>
      </c>
      <c r="N67">
        <v>888</v>
      </c>
      <c r="O67">
        <v>0.3</v>
      </c>
      <c r="P67" s="4">
        <v>45420</v>
      </c>
      <c r="Q67" s="4">
        <v>45326</v>
      </c>
    </row>
    <row r="68" spans="1:17" x14ac:dyDescent="0.35">
      <c r="A68" t="s">
        <v>140</v>
      </c>
      <c r="B68" t="s">
        <v>29</v>
      </c>
      <c r="C68">
        <v>40.416775000000001</v>
      </c>
      <c r="D68">
        <v>-3.7037900000000001</v>
      </c>
      <c r="E68" t="s">
        <v>54</v>
      </c>
      <c r="F68" t="s">
        <v>127</v>
      </c>
      <c r="G68" t="s">
        <v>39</v>
      </c>
      <c r="H68" s="4">
        <v>45397</v>
      </c>
      <c r="I68" t="s">
        <v>49</v>
      </c>
      <c r="J68" t="s">
        <v>27</v>
      </c>
      <c r="K68">
        <v>7</v>
      </c>
      <c r="N68">
        <v>364</v>
      </c>
      <c r="O68">
        <v>0.3</v>
      </c>
      <c r="P68" s="4">
        <v>45441</v>
      </c>
      <c r="Q68" s="4">
        <v>45516</v>
      </c>
    </row>
    <row r="69" spans="1:17" x14ac:dyDescent="0.35">
      <c r="A69" t="s">
        <v>141</v>
      </c>
      <c r="B69" t="s">
        <v>41</v>
      </c>
      <c r="C69">
        <v>52.520007999999997</v>
      </c>
      <c r="D69">
        <v>13.404954</v>
      </c>
      <c r="E69" t="s">
        <v>3098</v>
      </c>
      <c r="F69" t="s">
        <v>127</v>
      </c>
      <c r="G69" t="s">
        <v>59</v>
      </c>
      <c r="H69" s="4">
        <v>45397</v>
      </c>
      <c r="I69" t="s">
        <v>66</v>
      </c>
      <c r="J69" t="s">
        <v>27</v>
      </c>
      <c r="K69">
        <v>7</v>
      </c>
      <c r="N69">
        <v>856</v>
      </c>
      <c r="O69">
        <v>0.6</v>
      </c>
      <c r="P69" s="4">
        <v>45564</v>
      </c>
      <c r="Q69" s="4">
        <v>45484</v>
      </c>
    </row>
    <row r="70" spans="1:17" x14ac:dyDescent="0.35">
      <c r="A70" t="s">
        <v>142</v>
      </c>
      <c r="B70" t="s">
        <v>51</v>
      </c>
      <c r="C70">
        <v>51.260196999999998</v>
      </c>
      <c r="D70">
        <v>4.4027710000000004</v>
      </c>
      <c r="E70" t="s">
        <v>3098</v>
      </c>
      <c r="F70" t="s">
        <v>127</v>
      </c>
      <c r="G70" t="s">
        <v>85</v>
      </c>
      <c r="H70" s="4">
        <v>45332</v>
      </c>
      <c r="I70" t="s">
        <v>26</v>
      </c>
      <c r="J70" t="s">
        <v>27</v>
      </c>
      <c r="K70">
        <v>7</v>
      </c>
      <c r="N70">
        <v>555</v>
      </c>
      <c r="O70">
        <v>0.4</v>
      </c>
      <c r="P70" s="4">
        <v>45500</v>
      </c>
      <c r="Q70" s="4">
        <v>45369</v>
      </c>
    </row>
    <row r="71" spans="1:17" x14ac:dyDescent="0.35">
      <c r="A71" t="s">
        <v>143</v>
      </c>
      <c r="B71" t="s">
        <v>78</v>
      </c>
      <c r="C71">
        <v>38.736946000000003</v>
      </c>
      <c r="D71">
        <v>-9.1426850000000002</v>
      </c>
      <c r="E71" t="s">
        <v>47</v>
      </c>
      <c r="F71" t="s">
        <v>127</v>
      </c>
      <c r="G71" t="s">
        <v>59</v>
      </c>
      <c r="H71" s="4">
        <v>45386</v>
      </c>
      <c r="I71" t="s">
        <v>66</v>
      </c>
      <c r="J71" t="s">
        <v>27</v>
      </c>
      <c r="K71">
        <v>7</v>
      </c>
      <c r="N71">
        <v>1035</v>
      </c>
      <c r="O71">
        <v>0.7</v>
      </c>
      <c r="P71" s="4">
        <v>45524</v>
      </c>
      <c r="Q71" s="4">
        <v>45498</v>
      </c>
    </row>
    <row r="72" spans="1:17" x14ac:dyDescent="0.35">
      <c r="A72" t="s">
        <v>144</v>
      </c>
      <c r="B72" t="s">
        <v>78</v>
      </c>
      <c r="C72">
        <v>38.736946000000003</v>
      </c>
      <c r="D72">
        <v>-9.1426850000000002</v>
      </c>
      <c r="E72" t="s">
        <v>124</v>
      </c>
      <c r="F72" t="s">
        <v>127</v>
      </c>
      <c r="G72" t="s">
        <v>59</v>
      </c>
      <c r="H72" s="4">
        <v>45347</v>
      </c>
      <c r="I72" t="s">
        <v>26</v>
      </c>
      <c r="J72" t="s">
        <v>27</v>
      </c>
      <c r="K72">
        <v>7</v>
      </c>
      <c r="N72">
        <v>566</v>
      </c>
      <c r="O72">
        <v>0.3</v>
      </c>
      <c r="P72" s="4">
        <v>45635</v>
      </c>
      <c r="Q72" s="4">
        <v>45444</v>
      </c>
    </row>
    <row r="73" spans="1:17" x14ac:dyDescent="0.35">
      <c r="A73" t="s">
        <v>145</v>
      </c>
      <c r="B73" t="s">
        <v>20</v>
      </c>
      <c r="C73">
        <v>52.370215999999999</v>
      </c>
      <c r="D73">
        <v>4.895168</v>
      </c>
      <c r="E73" t="s">
        <v>103</v>
      </c>
      <c r="F73" t="s">
        <v>127</v>
      </c>
      <c r="G73" t="s">
        <v>59</v>
      </c>
      <c r="H73" s="4">
        <v>45309</v>
      </c>
      <c r="I73" t="s">
        <v>66</v>
      </c>
      <c r="J73" t="s">
        <v>27</v>
      </c>
      <c r="K73">
        <v>7</v>
      </c>
      <c r="N73">
        <v>722</v>
      </c>
      <c r="O73">
        <v>0.9</v>
      </c>
      <c r="P73" s="4">
        <v>45600</v>
      </c>
      <c r="Q73" s="4">
        <v>45415</v>
      </c>
    </row>
    <row r="74" spans="1:17" x14ac:dyDescent="0.35">
      <c r="A74" t="s">
        <v>146</v>
      </c>
      <c r="B74" t="s">
        <v>61</v>
      </c>
      <c r="C74">
        <v>48.864716000000001</v>
      </c>
      <c r="D74">
        <v>2.3490139999999999</v>
      </c>
      <c r="E74" t="s">
        <v>103</v>
      </c>
      <c r="F74" t="s">
        <v>127</v>
      </c>
      <c r="G74" t="s">
        <v>48</v>
      </c>
      <c r="H74" s="4">
        <v>45307</v>
      </c>
      <c r="I74" t="s">
        <v>66</v>
      </c>
      <c r="J74" t="s">
        <v>27</v>
      </c>
      <c r="K74">
        <v>7</v>
      </c>
      <c r="N74">
        <v>1000</v>
      </c>
      <c r="O74">
        <v>0.8</v>
      </c>
      <c r="P74" s="4">
        <v>45397</v>
      </c>
      <c r="Q74" s="4">
        <v>45325</v>
      </c>
    </row>
    <row r="75" spans="1:17" x14ac:dyDescent="0.35">
      <c r="A75" t="s">
        <v>147</v>
      </c>
      <c r="B75" t="s">
        <v>35</v>
      </c>
      <c r="C75">
        <v>41.902782000000002</v>
      </c>
      <c r="D75">
        <v>12.496366</v>
      </c>
      <c r="E75" t="s">
        <v>68</v>
      </c>
      <c r="F75" t="s">
        <v>127</v>
      </c>
      <c r="G75" t="s">
        <v>39</v>
      </c>
      <c r="H75" s="4">
        <v>45340</v>
      </c>
      <c r="I75" t="s">
        <v>49</v>
      </c>
      <c r="J75" t="s">
        <v>27</v>
      </c>
      <c r="K75">
        <v>7</v>
      </c>
      <c r="N75">
        <v>898</v>
      </c>
      <c r="O75">
        <v>0.6</v>
      </c>
      <c r="P75" s="4">
        <v>45378</v>
      </c>
      <c r="Q75" s="4">
        <v>45395</v>
      </c>
    </row>
    <row r="76" spans="1:17" x14ac:dyDescent="0.35">
      <c r="A76" t="s">
        <v>148</v>
      </c>
      <c r="B76" t="s">
        <v>20</v>
      </c>
      <c r="C76">
        <v>52.370215999999999</v>
      </c>
      <c r="D76">
        <v>4.895168</v>
      </c>
      <c r="E76" t="s">
        <v>103</v>
      </c>
      <c r="F76" t="s">
        <v>127</v>
      </c>
      <c r="G76" t="s">
        <v>48</v>
      </c>
      <c r="H76" s="4">
        <v>45435</v>
      </c>
      <c r="I76" t="s">
        <v>66</v>
      </c>
      <c r="J76" t="s">
        <v>27</v>
      </c>
      <c r="K76">
        <v>7</v>
      </c>
      <c r="N76">
        <v>786</v>
      </c>
      <c r="O76">
        <v>0.3</v>
      </c>
      <c r="P76" s="4">
        <v>45629</v>
      </c>
      <c r="Q76" s="4">
        <v>45545</v>
      </c>
    </row>
    <row r="77" spans="1:17" x14ac:dyDescent="0.35">
      <c r="A77" t="s">
        <v>149</v>
      </c>
      <c r="B77" t="s">
        <v>56</v>
      </c>
      <c r="C77">
        <v>46.204391000000001</v>
      </c>
      <c r="D77">
        <v>6.1431579999999997</v>
      </c>
      <c r="E77" t="s">
        <v>47</v>
      </c>
      <c r="F77" t="s">
        <v>127</v>
      </c>
      <c r="G77" t="s">
        <v>33</v>
      </c>
      <c r="H77" s="4">
        <v>45345</v>
      </c>
      <c r="I77" t="s">
        <v>26</v>
      </c>
      <c r="J77" t="s">
        <v>27</v>
      </c>
      <c r="K77">
        <v>7</v>
      </c>
      <c r="N77">
        <v>843</v>
      </c>
      <c r="O77">
        <v>0.4</v>
      </c>
      <c r="P77" s="4">
        <v>45472</v>
      </c>
      <c r="Q77" s="4">
        <v>45459</v>
      </c>
    </row>
    <row r="78" spans="1:17" x14ac:dyDescent="0.35">
      <c r="A78" t="s">
        <v>150</v>
      </c>
      <c r="B78" t="s">
        <v>29</v>
      </c>
      <c r="C78">
        <v>40.416775000000001</v>
      </c>
      <c r="D78">
        <v>-3.7037900000000001</v>
      </c>
      <c r="E78" t="s">
        <v>54</v>
      </c>
      <c r="F78" t="s">
        <v>127</v>
      </c>
      <c r="G78" t="s">
        <v>74</v>
      </c>
      <c r="H78" s="4">
        <v>45413</v>
      </c>
      <c r="I78" t="s">
        <v>26</v>
      </c>
      <c r="J78" t="s">
        <v>27</v>
      </c>
      <c r="K78">
        <v>7</v>
      </c>
      <c r="N78">
        <v>608</v>
      </c>
      <c r="O78">
        <v>0.2</v>
      </c>
      <c r="P78" s="4">
        <v>45732</v>
      </c>
      <c r="Q78" s="4">
        <v>45524</v>
      </c>
    </row>
    <row r="79" spans="1:17" x14ac:dyDescent="0.35">
      <c r="A79" t="s">
        <v>151</v>
      </c>
      <c r="B79" t="s">
        <v>35</v>
      </c>
      <c r="C79">
        <v>41.902782000000002</v>
      </c>
      <c r="D79">
        <v>12.496366</v>
      </c>
      <c r="E79" t="s">
        <v>54</v>
      </c>
      <c r="F79" t="s">
        <v>127</v>
      </c>
      <c r="G79" t="s">
        <v>48</v>
      </c>
      <c r="H79" s="4">
        <v>45296</v>
      </c>
      <c r="I79" t="s">
        <v>66</v>
      </c>
      <c r="J79" t="s">
        <v>27</v>
      </c>
      <c r="K79">
        <v>7</v>
      </c>
      <c r="N79">
        <v>285</v>
      </c>
      <c r="O79">
        <v>0.2</v>
      </c>
      <c r="P79" s="4">
        <v>45489</v>
      </c>
      <c r="Q79" s="4">
        <v>45313</v>
      </c>
    </row>
    <row r="80" spans="1:17" x14ac:dyDescent="0.35">
      <c r="A80" t="s">
        <v>152</v>
      </c>
      <c r="B80" t="s">
        <v>78</v>
      </c>
      <c r="C80">
        <v>38.736946000000003</v>
      </c>
      <c r="D80">
        <v>-9.1426850000000002</v>
      </c>
      <c r="E80" t="s">
        <v>64</v>
      </c>
      <c r="F80" t="s">
        <v>127</v>
      </c>
      <c r="G80" t="s">
        <v>59</v>
      </c>
      <c r="H80" s="4">
        <v>45366</v>
      </c>
      <c r="I80" t="s">
        <v>49</v>
      </c>
      <c r="J80" t="s">
        <v>27</v>
      </c>
      <c r="K80">
        <v>7</v>
      </c>
      <c r="N80">
        <v>950</v>
      </c>
      <c r="O80">
        <v>0.2</v>
      </c>
      <c r="P80" s="4">
        <v>45651</v>
      </c>
      <c r="Q80" s="4">
        <v>45479</v>
      </c>
    </row>
    <row r="81" spans="1:17" x14ac:dyDescent="0.35">
      <c r="A81" t="s">
        <v>153</v>
      </c>
      <c r="B81" t="s">
        <v>41</v>
      </c>
      <c r="C81">
        <v>52.520007999999997</v>
      </c>
      <c r="D81">
        <v>13.404954</v>
      </c>
      <c r="E81" t="s">
        <v>47</v>
      </c>
      <c r="F81" t="s">
        <v>127</v>
      </c>
      <c r="G81" t="s">
        <v>59</v>
      </c>
      <c r="H81" s="4">
        <v>45388</v>
      </c>
      <c r="I81" t="s">
        <v>26</v>
      </c>
      <c r="J81" t="s">
        <v>27</v>
      </c>
      <c r="K81">
        <v>7</v>
      </c>
      <c r="N81">
        <v>1095</v>
      </c>
      <c r="O81">
        <v>0.4</v>
      </c>
      <c r="P81" s="4">
        <v>45555</v>
      </c>
      <c r="Q81" s="4">
        <v>45388</v>
      </c>
    </row>
    <row r="82" spans="1:17" x14ac:dyDescent="0.35">
      <c r="A82" t="s">
        <v>154</v>
      </c>
      <c r="B82" t="s">
        <v>61</v>
      </c>
      <c r="C82">
        <v>48.864716000000001</v>
      </c>
      <c r="D82">
        <v>2.3490139999999999</v>
      </c>
      <c r="E82" t="s">
        <v>3099</v>
      </c>
      <c r="F82" t="s">
        <v>127</v>
      </c>
      <c r="G82" t="s">
        <v>48</v>
      </c>
      <c r="H82" s="4">
        <v>45433</v>
      </c>
      <c r="I82" t="s">
        <v>66</v>
      </c>
      <c r="J82" t="s">
        <v>27</v>
      </c>
      <c r="K82">
        <v>7</v>
      </c>
      <c r="N82">
        <v>668</v>
      </c>
      <c r="O82">
        <v>0.9</v>
      </c>
      <c r="P82" s="4">
        <v>45524</v>
      </c>
      <c r="Q82" s="4">
        <v>45511</v>
      </c>
    </row>
    <row r="83" spans="1:17" x14ac:dyDescent="0.35">
      <c r="A83" t="s">
        <v>155</v>
      </c>
      <c r="B83" t="s">
        <v>51</v>
      </c>
      <c r="C83">
        <v>51.260196999999998</v>
      </c>
      <c r="D83">
        <v>4.4027710000000004</v>
      </c>
      <c r="E83" t="s">
        <v>3098</v>
      </c>
      <c r="F83" t="s">
        <v>127</v>
      </c>
      <c r="G83" t="s">
        <v>48</v>
      </c>
      <c r="H83" s="4">
        <v>45317</v>
      </c>
      <c r="I83" t="s">
        <v>66</v>
      </c>
      <c r="J83" t="s">
        <v>27</v>
      </c>
      <c r="K83">
        <v>7</v>
      </c>
      <c r="N83">
        <v>993</v>
      </c>
      <c r="O83">
        <v>0.5</v>
      </c>
      <c r="P83" s="4">
        <v>45564</v>
      </c>
      <c r="Q83" s="4">
        <v>45336</v>
      </c>
    </row>
    <row r="84" spans="1:17" x14ac:dyDescent="0.35">
      <c r="A84" t="s">
        <v>156</v>
      </c>
      <c r="B84" t="s">
        <v>41</v>
      </c>
      <c r="C84">
        <v>52.520007999999997</v>
      </c>
      <c r="D84">
        <v>13.404954</v>
      </c>
      <c r="E84" t="s">
        <v>3098</v>
      </c>
      <c r="F84" t="s">
        <v>127</v>
      </c>
      <c r="G84" t="s">
        <v>25</v>
      </c>
      <c r="H84" s="4">
        <v>45329</v>
      </c>
      <c r="I84" t="s">
        <v>26</v>
      </c>
      <c r="J84" t="s">
        <v>27</v>
      </c>
      <c r="K84">
        <v>7</v>
      </c>
      <c r="N84">
        <v>670</v>
      </c>
      <c r="O84">
        <v>0.5</v>
      </c>
      <c r="P84" s="4">
        <v>45391</v>
      </c>
      <c r="Q84" s="4">
        <v>45383</v>
      </c>
    </row>
    <row r="85" spans="1:17" x14ac:dyDescent="0.35">
      <c r="A85" t="s">
        <v>157</v>
      </c>
      <c r="B85" t="s">
        <v>61</v>
      </c>
      <c r="C85">
        <v>48.864716000000001</v>
      </c>
      <c r="D85">
        <v>2.3490139999999999</v>
      </c>
      <c r="E85" t="s">
        <v>3098</v>
      </c>
      <c r="F85" t="s">
        <v>127</v>
      </c>
      <c r="G85" t="s">
        <v>59</v>
      </c>
      <c r="H85" s="4">
        <v>45335</v>
      </c>
      <c r="I85" t="s">
        <v>26</v>
      </c>
      <c r="J85" t="s">
        <v>27</v>
      </c>
      <c r="K85">
        <v>7</v>
      </c>
      <c r="N85">
        <v>442</v>
      </c>
      <c r="O85">
        <v>0.2</v>
      </c>
      <c r="P85" s="4">
        <v>45543</v>
      </c>
      <c r="Q85" s="4">
        <v>45436</v>
      </c>
    </row>
    <row r="86" spans="1:17" x14ac:dyDescent="0.35">
      <c r="A86" t="s">
        <v>158</v>
      </c>
      <c r="B86" t="s">
        <v>41</v>
      </c>
      <c r="C86">
        <v>52.520007999999997</v>
      </c>
      <c r="D86">
        <v>13.404954</v>
      </c>
      <c r="E86" t="s">
        <v>47</v>
      </c>
      <c r="F86" t="s">
        <v>127</v>
      </c>
      <c r="G86" t="s">
        <v>48</v>
      </c>
      <c r="H86" s="4">
        <v>45322</v>
      </c>
      <c r="I86" t="s">
        <v>49</v>
      </c>
      <c r="J86" t="s">
        <v>27</v>
      </c>
      <c r="K86">
        <v>7</v>
      </c>
      <c r="N86">
        <v>375</v>
      </c>
      <c r="O86">
        <v>0.7</v>
      </c>
      <c r="P86" s="4">
        <v>45489</v>
      </c>
      <c r="Q86" s="4">
        <v>45364</v>
      </c>
    </row>
    <row r="87" spans="1:17" x14ac:dyDescent="0.35">
      <c r="A87" t="s">
        <v>159</v>
      </c>
      <c r="B87" t="s">
        <v>35</v>
      </c>
      <c r="C87">
        <v>41.902782000000002</v>
      </c>
      <c r="D87">
        <v>12.496366</v>
      </c>
      <c r="E87" t="s">
        <v>32</v>
      </c>
      <c r="F87" t="s">
        <v>127</v>
      </c>
      <c r="G87" t="s">
        <v>74</v>
      </c>
      <c r="H87" s="4">
        <v>45350</v>
      </c>
      <c r="I87" t="s">
        <v>26</v>
      </c>
      <c r="J87" t="s">
        <v>27</v>
      </c>
      <c r="K87">
        <v>7</v>
      </c>
      <c r="N87">
        <v>258</v>
      </c>
      <c r="O87">
        <v>0.4</v>
      </c>
      <c r="P87" s="4">
        <v>45669</v>
      </c>
      <c r="Q87" s="4">
        <v>45401</v>
      </c>
    </row>
    <row r="88" spans="1:17" x14ac:dyDescent="0.35">
      <c r="A88" t="s">
        <v>160</v>
      </c>
      <c r="B88" t="s">
        <v>78</v>
      </c>
      <c r="C88">
        <v>38.736946000000003</v>
      </c>
      <c r="D88">
        <v>-9.1426850000000002</v>
      </c>
      <c r="E88" t="s">
        <v>38</v>
      </c>
      <c r="F88" t="s">
        <v>127</v>
      </c>
      <c r="G88" t="s">
        <v>39</v>
      </c>
      <c r="H88" s="4">
        <v>45408</v>
      </c>
      <c r="I88" t="s">
        <v>26</v>
      </c>
      <c r="J88" t="s">
        <v>27</v>
      </c>
      <c r="K88">
        <v>7</v>
      </c>
      <c r="N88">
        <v>663</v>
      </c>
      <c r="O88">
        <v>0.4</v>
      </c>
      <c r="P88" s="4">
        <v>45705</v>
      </c>
      <c r="Q88" s="4">
        <v>45441</v>
      </c>
    </row>
    <row r="89" spans="1:17" x14ac:dyDescent="0.35">
      <c r="A89" t="s">
        <v>161</v>
      </c>
      <c r="B89" t="s">
        <v>56</v>
      </c>
      <c r="C89">
        <v>46.204391000000001</v>
      </c>
      <c r="D89">
        <v>6.1431579999999997</v>
      </c>
      <c r="E89" t="s">
        <v>47</v>
      </c>
      <c r="F89" t="s">
        <v>127</v>
      </c>
      <c r="G89" t="s">
        <v>25</v>
      </c>
      <c r="H89" s="4">
        <v>45362</v>
      </c>
      <c r="I89" t="s">
        <v>66</v>
      </c>
      <c r="J89" t="s">
        <v>27</v>
      </c>
      <c r="K89">
        <v>7</v>
      </c>
      <c r="N89">
        <v>1039</v>
      </c>
      <c r="O89">
        <v>0.7</v>
      </c>
      <c r="P89" s="4">
        <v>45639</v>
      </c>
      <c r="Q89" s="4">
        <v>45457</v>
      </c>
    </row>
    <row r="90" spans="1:17" x14ac:dyDescent="0.35">
      <c r="A90" t="s">
        <v>162</v>
      </c>
      <c r="B90" t="s">
        <v>71</v>
      </c>
      <c r="C90">
        <v>48.210033000000003</v>
      </c>
      <c r="D90">
        <v>16.363448999999999</v>
      </c>
      <c r="E90" t="s">
        <v>3098</v>
      </c>
      <c r="F90" t="s">
        <v>127</v>
      </c>
      <c r="G90" t="s">
        <v>59</v>
      </c>
      <c r="H90" s="4">
        <v>45304</v>
      </c>
      <c r="I90" t="s">
        <v>26</v>
      </c>
      <c r="J90" t="s">
        <v>27</v>
      </c>
      <c r="K90">
        <v>7</v>
      </c>
      <c r="N90">
        <v>991</v>
      </c>
      <c r="O90">
        <v>0.4</v>
      </c>
      <c r="P90" s="4">
        <v>45412</v>
      </c>
      <c r="Q90" s="4">
        <v>45377</v>
      </c>
    </row>
    <row r="91" spans="1:17" x14ac:dyDescent="0.35">
      <c r="A91" t="s">
        <v>163</v>
      </c>
      <c r="B91" t="s">
        <v>56</v>
      </c>
      <c r="C91">
        <v>46.204391000000001</v>
      </c>
      <c r="D91">
        <v>6.1431579999999997</v>
      </c>
      <c r="E91" t="s">
        <v>47</v>
      </c>
      <c r="F91" t="s">
        <v>127</v>
      </c>
      <c r="G91" t="s">
        <v>59</v>
      </c>
      <c r="H91" s="4">
        <v>45297</v>
      </c>
      <c r="I91" t="s">
        <v>26</v>
      </c>
      <c r="J91" t="s">
        <v>27</v>
      </c>
      <c r="K91">
        <v>7</v>
      </c>
      <c r="N91">
        <v>820</v>
      </c>
      <c r="O91">
        <v>0.2</v>
      </c>
      <c r="P91" s="4">
        <v>45589</v>
      </c>
      <c r="Q91" s="4">
        <v>45331</v>
      </c>
    </row>
    <row r="92" spans="1:17" x14ac:dyDescent="0.35">
      <c r="A92" t="s">
        <v>164</v>
      </c>
      <c r="B92" t="s">
        <v>78</v>
      </c>
      <c r="C92">
        <v>38.736946000000003</v>
      </c>
      <c r="D92">
        <v>-9.1426850000000002</v>
      </c>
      <c r="E92" t="s">
        <v>47</v>
      </c>
      <c r="F92" t="s">
        <v>127</v>
      </c>
      <c r="G92" t="s">
        <v>48</v>
      </c>
      <c r="H92" s="4">
        <v>45342</v>
      </c>
      <c r="I92" t="s">
        <v>26</v>
      </c>
      <c r="J92" t="s">
        <v>27</v>
      </c>
      <c r="K92">
        <v>7</v>
      </c>
      <c r="N92">
        <v>884</v>
      </c>
      <c r="O92">
        <v>1</v>
      </c>
      <c r="P92" s="4">
        <v>45667</v>
      </c>
      <c r="Q92" s="4">
        <v>45385</v>
      </c>
    </row>
    <row r="93" spans="1:17" x14ac:dyDescent="0.35">
      <c r="A93" t="s">
        <v>165</v>
      </c>
      <c r="B93" t="s">
        <v>20</v>
      </c>
      <c r="C93">
        <v>52.370215999999999</v>
      </c>
      <c r="D93">
        <v>4.895168</v>
      </c>
      <c r="E93" t="s">
        <v>32</v>
      </c>
      <c r="F93" t="s">
        <v>127</v>
      </c>
      <c r="G93" t="s">
        <v>85</v>
      </c>
      <c r="H93" s="4">
        <v>45344</v>
      </c>
      <c r="I93" t="s">
        <v>49</v>
      </c>
      <c r="J93" t="s">
        <v>27</v>
      </c>
      <c r="K93">
        <v>7</v>
      </c>
      <c r="N93">
        <v>1057</v>
      </c>
      <c r="O93">
        <v>0.6</v>
      </c>
      <c r="P93" s="4">
        <v>45695</v>
      </c>
      <c r="Q93" s="4">
        <v>45457</v>
      </c>
    </row>
    <row r="94" spans="1:17" x14ac:dyDescent="0.35">
      <c r="A94" t="s">
        <v>166</v>
      </c>
      <c r="B94" t="s">
        <v>61</v>
      </c>
      <c r="C94">
        <v>48.864716000000001</v>
      </c>
      <c r="D94">
        <v>2.3490139999999999</v>
      </c>
      <c r="E94" t="s">
        <v>47</v>
      </c>
      <c r="F94" t="s">
        <v>127</v>
      </c>
      <c r="G94" t="s">
        <v>59</v>
      </c>
      <c r="H94" s="4">
        <v>45442</v>
      </c>
      <c r="I94" t="s">
        <v>66</v>
      </c>
      <c r="J94" t="s">
        <v>27</v>
      </c>
      <c r="K94">
        <v>7</v>
      </c>
      <c r="N94">
        <v>654</v>
      </c>
      <c r="O94">
        <v>0.2</v>
      </c>
      <c r="P94" s="4">
        <v>45598</v>
      </c>
      <c r="Q94" s="4">
        <v>45527</v>
      </c>
    </row>
    <row r="95" spans="1:17" x14ac:dyDescent="0.35">
      <c r="A95" t="s">
        <v>167</v>
      </c>
      <c r="B95" t="s">
        <v>35</v>
      </c>
      <c r="C95">
        <v>41.902782000000002</v>
      </c>
      <c r="D95">
        <v>12.496366</v>
      </c>
      <c r="E95" t="s">
        <v>100</v>
      </c>
      <c r="F95" t="s">
        <v>127</v>
      </c>
      <c r="G95" t="s">
        <v>59</v>
      </c>
      <c r="H95" s="4">
        <v>45308</v>
      </c>
      <c r="I95" t="s">
        <v>26</v>
      </c>
      <c r="J95" t="s">
        <v>27</v>
      </c>
      <c r="K95">
        <v>7</v>
      </c>
      <c r="N95">
        <v>913</v>
      </c>
      <c r="O95">
        <v>0.5</v>
      </c>
      <c r="P95" s="4">
        <v>45364</v>
      </c>
      <c r="Q95" s="4">
        <v>45341</v>
      </c>
    </row>
    <row r="96" spans="1:17" x14ac:dyDescent="0.35">
      <c r="A96" t="s">
        <v>168</v>
      </c>
      <c r="B96" t="s">
        <v>29</v>
      </c>
      <c r="C96">
        <v>40.416775000000001</v>
      </c>
      <c r="D96">
        <v>-3.7037900000000001</v>
      </c>
      <c r="E96" t="s">
        <v>103</v>
      </c>
      <c r="F96" t="s">
        <v>169</v>
      </c>
      <c r="G96" t="s">
        <v>25</v>
      </c>
      <c r="H96" s="4">
        <v>45407</v>
      </c>
      <c r="I96" t="s">
        <v>26</v>
      </c>
      <c r="J96" t="s">
        <v>27</v>
      </c>
      <c r="K96">
        <v>7</v>
      </c>
      <c r="N96">
        <v>5555</v>
      </c>
      <c r="O96">
        <v>0.5</v>
      </c>
      <c r="P96" s="4">
        <v>45716</v>
      </c>
      <c r="Q96" s="4">
        <v>45412</v>
      </c>
    </row>
    <row r="97" spans="1:17" x14ac:dyDescent="0.35">
      <c r="A97" t="s">
        <v>170</v>
      </c>
      <c r="B97" t="s">
        <v>35</v>
      </c>
      <c r="C97">
        <v>41.902782000000002</v>
      </c>
      <c r="D97">
        <v>12.496366</v>
      </c>
      <c r="E97" t="s">
        <v>47</v>
      </c>
      <c r="F97" t="s">
        <v>169</v>
      </c>
      <c r="G97" t="s">
        <v>33</v>
      </c>
      <c r="H97" s="4">
        <v>45403</v>
      </c>
      <c r="I97" t="s">
        <v>49</v>
      </c>
      <c r="J97" t="s">
        <v>27</v>
      </c>
      <c r="K97">
        <v>7</v>
      </c>
      <c r="N97">
        <v>5916</v>
      </c>
      <c r="O97">
        <v>0.1</v>
      </c>
      <c r="P97" s="4">
        <v>45578</v>
      </c>
      <c r="Q97" s="4">
        <v>45452</v>
      </c>
    </row>
    <row r="98" spans="1:17" x14ac:dyDescent="0.35">
      <c r="A98" t="s">
        <v>171</v>
      </c>
      <c r="B98" t="s">
        <v>35</v>
      </c>
      <c r="C98">
        <v>41.902782000000002</v>
      </c>
      <c r="D98">
        <v>12.496366</v>
      </c>
      <c r="E98" t="s">
        <v>3099</v>
      </c>
      <c r="F98" t="s">
        <v>169</v>
      </c>
      <c r="G98" t="s">
        <v>39</v>
      </c>
      <c r="H98" s="4">
        <v>45348</v>
      </c>
      <c r="I98" t="s">
        <v>66</v>
      </c>
      <c r="J98" t="s">
        <v>27</v>
      </c>
      <c r="K98">
        <v>7</v>
      </c>
      <c r="N98">
        <v>1352</v>
      </c>
      <c r="O98">
        <v>0.2</v>
      </c>
      <c r="P98" s="4">
        <v>45459</v>
      </c>
      <c r="Q98" s="4">
        <v>45407</v>
      </c>
    </row>
    <row r="99" spans="1:17" x14ac:dyDescent="0.35">
      <c r="A99" t="s">
        <v>172</v>
      </c>
      <c r="B99" t="s">
        <v>78</v>
      </c>
      <c r="C99">
        <v>38.736946000000003</v>
      </c>
      <c r="D99">
        <v>-9.1426850000000002</v>
      </c>
      <c r="E99" t="s">
        <v>84</v>
      </c>
      <c r="F99" t="s">
        <v>169</v>
      </c>
      <c r="G99" t="s">
        <v>59</v>
      </c>
      <c r="H99" s="4">
        <v>45416</v>
      </c>
      <c r="I99" t="s">
        <v>49</v>
      </c>
      <c r="J99" t="s">
        <v>27</v>
      </c>
      <c r="K99">
        <v>7</v>
      </c>
      <c r="N99">
        <v>7313</v>
      </c>
      <c r="O99">
        <v>0.9</v>
      </c>
      <c r="P99" s="4">
        <v>45443</v>
      </c>
      <c r="Q99" s="4">
        <v>45525</v>
      </c>
    </row>
    <row r="100" spans="1:17" x14ac:dyDescent="0.35">
      <c r="A100" t="s">
        <v>173</v>
      </c>
      <c r="B100" t="s">
        <v>29</v>
      </c>
      <c r="C100">
        <v>40.416775000000001</v>
      </c>
      <c r="D100">
        <v>-3.7037900000000001</v>
      </c>
      <c r="E100" t="s">
        <v>100</v>
      </c>
      <c r="F100" t="s">
        <v>169</v>
      </c>
      <c r="G100" t="s">
        <v>59</v>
      </c>
      <c r="H100" s="4">
        <v>45425</v>
      </c>
      <c r="I100" t="s">
        <v>49</v>
      </c>
      <c r="J100" t="s">
        <v>27</v>
      </c>
      <c r="K100">
        <v>7</v>
      </c>
      <c r="N100">
        <v>481</v>
      </c>
      <c r="O100">
        <v>0.5</v>
      </c>
      <c r="P100" s="4">
        <v>45450</v>
      </c>
      <c r="Q100" s="4">
        <v>45464</v>
      </c>
    </row>
    <row r="101" spans="1:17" x14ac:dyDescent="0.35">
      <c r="A101" t="s">
        <v>174</v>
      </c>
      <c r="B101" t="s">
        <v>61</v>
      </c>
      <c r="C101">
        <v>48.864716000000001</v>
      </c>
      <c r="D101">
        <v>2.3490139999999999</v>
      </c>
      <c r="E101" t="s">
        <v>64</v>
      </c>
      <c r="F101" t="s">
        <v>169</v>
      </c>
      <c r="G101" t="s">
        <v>59</v>
      </c>
      <c r="H101" s="4">
        <v>45345</v>
      </c>
      <c r="I101" t="s">
        <v>66</v>
      </c>
      <c r="J101" t="s">
        <v>27</v>
      </c>
      <c r="K101">
        <v>7</v>
      </c>
      <c r="N101">
        <v>5122</v>
      </c>
      <c r="O101">
        <v>0.2</v>
      </c>
      <c r="P101" s="4">
        <v>45504</v>
      </c>
      <c r="Q101" s="4">
        <v>45374</v>
      </c>
    </row>
    <row r="102" spans="1:17" x14ac:dyDescent="0.35">
      <c r="A102" t="s">
        <v>175</v>
      </c>
      <c r="B102" t="s">
        <v>71</v>
      </c>
      <c r="C102">
        <v>48.210033000000003</v>
      </c>
      <c r="D102">
        <v>16.363448999999999</v>
      </c>
      <c r="E102" t="s">
        <v>38</v>
      </c>
      <c r="F102" t="s">
        <v>169</v>
      </c>
      <c r="G102" t="s">
        <v>48</v>
      </c>
      <c r="H102" s="4">
        <v>45323</v>
      </c>
      <c r="I102" t="s">
        <v>26</v>
      </c>
      <c r="J102" t="s">
        <v>27</v>
      </c>
      <c r="K102">
        <v>7</v>
      </c>
      <c r="N102">
        <v>7898</v>
      </c>
      <c r="O102">
        <v>0.3</v>
      </c>
      <c r="P102" s="4">
        <v>45540</v>
      </c>
      <c r="Q102" s="4">
        <v>45353</v>
      </c>
    </row>
    <row r="103" spans="1:17" x14ac:dyDescent="0.35">
      <c r="A103" t="s">
        <v>176</v>
      </c>
      <c r="B103" t="s">
        <v>56</v>
      </c>
      <c r="C103">
        <v>46.204391000000001</v>
      </c>
      <c r="D103">
        <v>6.1431579999999997</v>
      </c>
      <c r="E103" t="s">
        <v>54</v>
      </c>
      <c r="F103" t="s">
        <v>169</v>
      </c>
      <c r="G103" t="s">
        <v>48</v>
      </c>
      <c r="H103" s="4">
        <v>45369</v>
      </c>
      <c r="I103" t="s">
        <v>49</v>
      </c>
      <c r="J103" t="s">
        <v>27</v>
      </c>
      <c r="K103">
        <v>7</v>
      </c>
      <c r="N103">
        <v>5718</v>
      </c>
      <c r="O103">
        <v>0.3</v>
      </c>
      <c r="P103" s="4">
        <v>45507</v>
      </c>
      <c r="Q103" s="4">
        <v>45451</v>
      </c>
    </row>
    <row r="104" spans="1:17" x14ac:dyDescent="0.35">
      <c r="A104" t="s">
        <v>177</v>
      </c>
      <c r="B104" t="s">
        <v>56</v>
      </c>
      <c r="C104">
        <v>46.204391000000001</v>
      </c>
      <c r="D104">
        <v>6.1431579999999997</v>
      </c>
      <c r="E104" t="s">
        <v>38</v>
      </c>
      <c r="F104" t="s">
        <v>169</v>
      </c>
      <c r="G104" t="s">
        <v>87</v>
      </c>
      <c r="H104" s="4">
        <v>45332</v>
      </c>
      <c r="I104" t="s">
        <v>66</v>
      </c>
      <c r="J104" t="s">
        <v>27</v>
      </c>
      <c r="K104">
        <v>7</v>
      </c>
      <c r="N104">
        <v>2849</v>
      </c>
      <c r="O104">
        <v>0.9</v>
      </c>
      <c r="P104" s="4">
        <v>45550</v>
      </c>
      <c r="Q104" s="4">
        <v>45338</v>
      </c>
    </row>
    <row r="105" spans="1:17" x14ac:dyDescent="0.35">
      <c r="A105" t="s">
        <v>178</v>
      </c>
      <c r="B105" t="s">
        <v>29</v>
      </c>
      <c r="C105">
        <v>40.416775000000001</v>
      </c>
      <c r="D105">
        <v>-3.7037900000000001</v>
      </c>
      <c r="E105" t="s">
        <v>3100</v>
      </c>
      <c r="F105" t="s">
        <v>169</v>
      </c>
      <c r="G105" t="s">
        <v>59</v>
      </c>
      <c r="H105" s="4">
        <v>45303</v>
      </c>
      <c r="I105" t="s">
        <v>66</v>
      </c>
      <c r="J105" t="s">
        <v>27</v>
      </c>
      <c r="K105">
        <v>7</v>
      </c>
      <c r="N105">
        <v>3612</v>
      </c>
      <c r="O105">
        <v>0.4</v>
      </c>
      <c r="P105" s="4">
        <v>45497</v>
      </c>
      <c r="Q105" s="4">
        <v>45384</v>
      </c>
    </row>
    <row r="106" spans="1:17" x14ac:dyDescent="0.35">
      <c r="A106" t="s">
        <v>179</v>
      </c>
      <c r="B106" t="s">
        <v>29</v>
      </c>
      <c r="C106">
        <v>40.416775000000001</v>
      </c>
      <c r="D106">
        <v>-3.7037900000000001</v>
      </c>
      <c r="E106" t="s">
        <v>47</v>
      </c>
      <c r="F106" t="s">
        <v>169</v>
      </c>
      <c r="G106" t="s">
        <v>59</v>
      </c>
      <c r="H106" s="4">
        <v>45387</v>
      </c>
      <c r="I106" t="s">
        <v>26</v>
      </c>
      <c r="J106" t="s">
        <v>27</v>
      </c>
      <c r="K106">
        <v>7</v>
      </c>
      <c r="N106">
        <v>1333</v>
      </c>
      <c r="O106">
        <v>0.2</v>
      </c>
      <c r="P106" s="4">
        <v>45471</v>
      </c>
      <c r="Q106" s="4">
        <v>45444</v>
      </c>
    </row>
    <row r="107" spans="1:17" x14ac:dyDescent="0.35">
      <c r="A107" t="s">
        <v>180</v>
      </c>
      <c r="B107" t="s">
        <v>56</v>
      </c>
      <c r="C107">
        <v>46.204391000000001</v>
      </c>
      <c r="D107">
        <v>6.1431579999999997</v>
      </c>
      <c r="E107" t="s">
        <v>3098</v>
      </c>
      <c r="F107" t="s">
        <v>169</v>
      </c>
      <c r="G107" t="s">
        <v>25</v>
      </c>
      <c r="H107" s="4">
        <v>45309</v>
      </c>
      <c r="I107" t="s">
        <v>66</v>
      </c>
      <c r="J107" t="s">
        <v>27</v>
      </c>
      <c r="K107">
        <v>7</v>
      </c>
      <c r="N107">
        <v>2367</v>
      </c>
      <c r="O107">
        <v>0.2</v>
      </c>
      <c r="P107" s="4">
        <v>45664</v>
      </c>
      <c r="Q107" s="4">
        <v>45424</v>
      </c>
    </row>
    <row r="108" spans="1:17" x14ac:dyDescent="0.35">
      <c r="A108" t="s">
        <v>181</v>
      </c>
      <c r="B108" t="s">
        <v>41</v>
      </c>
      <c r="C108">
        <v>52.520007999999997</v>
      </c>
      <c r="D108">
        <v>13.404954</v>
      </c>
      <c r="E108" t="s">
        <v>3100</v>
      </c>
      <c r="F108" t="s">
        <v>169</v>
      </c>
      <c r="G108" t="s">
        <v>87</v>
      </c>
      <c r="H108" s="4">
        <v>45389</v>
      </c>
      <c r="I108" t="s">
        <v>66</v>
      </c>
      <c r="J108" t="s">
        <v>27</v>
      </c>
      <c r="K108">
        <v>7</v>
      </c>
      <c r="N108">
        <v>3651</v>
      </c>
      <c r="O108">
        <v>0.4</v>
      </c>
      <c r="P108" s="4">
        <v>45501</v>
      </c>
      <c r="Q108" s="4">
        <v>45394</v>
      </c>
    </row>
    <row r="109" spans="1:17" x14ac:dyDescent="0.35">
      <c r="A109" t="s">
        <v>182</v>
      </c>
      <c r="B109" t="s">
        <v>35</v>
      </c>
      <c r="C109">
        <v>41.902782000000002</v>
      </c>
      <c r="D109">
        <v>12.496366</v>
      </c>
      <c r="E109" t="s">
        <v>3099</v>
      </c>
      <c r="F109" t="s">
        <v>169</v>
      </c>
      <c r="G109" t="s">
        <v>39</v>
      </c>
      <c r="H109" s="4">
        <v>45345</v>
      </c>
      <c r="I109" t="s">
        <v>26</v>
      </c>
      <c r="J109" t="s">
        <v>27</v>
      </c>
      <c r="K109">
        <v>7</v>
      </c>
      <c r="N109">
        <v>1647</v>
      </c>
      <c r="O109">
        <v>0.1</v>
      </c>
      <c r="P109" s="4">
        <v>45658</v>
      </c>
      <c r="Q109" s="4">
        <v>45436</v>
      </c>
    </row>
    <row r="110" spans="1:17" x14ac:dyDescent="0.35">
      <c r="A110" t="s">
        <v>183</v>
      </c>
      <c r="B110" t="s">
        <v>29</v>
      </c>
      <c r="C110">
        <v>40.416775000000001</v>
      </c>
      <c r="D110">
        <v>-3.7037900000000001</v>
      </c>
      <c r="E110" t="s">
        <v>54</v>
      </c>
      <c r="F110" t="s">
        <v>169</v>
      </c>
      <c r="G110" t="s">
        <v>25</v>
      </c>
      <c r="H110" s="4">
        <v>45340</v>
      </c>
      <c r="I110" t="s">
        <v>26</v>
      </c>
      <c r="J110" t="s">
        <v>27</v>
      </c>
      <c r="K110">
        <v>7</v>
      </c>
      <c r="N110">
        <v>3098</v>
      </c>
      <c r="O110">
        <v>0.4</v>
      </c>
      <c r="P110" s="4">
        <v>45608</v>
      </c>
      <c r="Q110" s="4">
        <v>45352</v>
      </c>
    </row>
    <row r="111" spans="1:17" x14ac:dyDescent="0.35">
      <c r="A111" t="s">
        <v>184</v>
      </c>
      <c r="B111" t="s">
        <v>61</v>
      </c>
      <c r="C111">
        <v>48.864716000000001</v>
      </c>
      <c r="D111">
        <v>2.3490139999999999</v>
      </c>
      <c r="E111" t="s">
        <v>68</v>
      </c>
      <c r="F111" t="s">
        <v>169</v>
      </c>
      <c r="G111" t="s">
        <v>74</v>
      </c>
      <c r="H111" s="4">
        <v>45337</v>
      </c>
      <c r="I111" t="s">
        <v>66</v>
      </c>
      <c r="J111" t="s">
        <v>27</v>
      </c>
      <c r="K111">
        <v>7</v>
      </c>
      <c r="N111">
        <v>7604</v>
      </c>
      <c r="O111">
        <v>0.4</v>
      </c>
      <c r="P111" s="4">
        <v>45610</v>
      </c>
      <c r="Q111" s="4">
        <v>45353</v>
      </c>
    </row>
    <row r="112" spans="1:17" x14ac:dyDescent="0.35">
      <c r="A112" t="s">
        <v>185</v>
      </c>
      <c r="B112" t="s">
        <v>41</v>
      </c>
      <c r="C112">
        <v>52.520007999999997</v>
      </c>
      <c r="D112">
        <v>13.404954</v>
      </c>
      <c r="E112" t="s">
        <v>64</v>
      </c>
      <c r="F112" t="s">
        <v>169</v>
      </c>
      <c r="G112" t="s">
        <v>74</v>
      </c>
      <c r="H112" s="4">
        <v>45354</v>
      </c>
      <c r="I112" t="s">
        <v>66</v>
      </c>
      <c r="J112" t="s">
        <v>27</v>
      </c>
      <c r="K112">
        <v>7</v>
      </c>
      <c r="N112">
        <v>3858</v>
      </c>
      <c r="O112">
        <v>0.5</v>
      </c>
      <c r="P112" s="4">
        <v>45463</v>
      </c>
      <c r="Q112" s="4">
        <v>45383</v>
      </c>
    </row>
    <row r="113" spans="1:17" x14ac:dyDescent="0.35">
      <c r="A113" t="s">
        <v>186</v>
      </c>
      <c r="B113" t="s">
        <v>71</v>
      </c>
      <c r="C113">
        <v>48.210033000000003</v>
      </c>
      <c r="D113">
        <v>16.363448999999999</v>
      </c>
      <c r="E113" t="s">
        <v>38</v>
      </c>
      <c r="F113" t="s">
        <v>169</v>
      </c>
      <c r="G113" t="s">
        <v>33</v>
      </c>
      <c r="H113" s="4">
        <v>45303</v>
      </c>
      <c r="I113" t="s">
        <v>26</v>
      </c>
      <c r="J113" t="s">
        <v>27</v>
      </c>
      <c r="K113">
        <v>7</v>
      </c>
      <c r="N113">
        <v>785</v>
      </c>
      <c r="O113">
        <v>0.7</v>
      </c>
      <c r="P113" s="4">
        <v>45490</v>
      </c>
      <c r="Q113" s="4">
        <v>45396</v>
      </c>
    </row>
    <row r="114" spans="1:17" x14ac:dyDescent="0.35">
      <c r="A114" t="s">
        <v>187</v>
      </c>
      <c r="B114" t="s">
        <v>29</v>
      </c>
      <c r="C114">
        <v>40.416775000000001</v>
      </c>
      <c r="D114">
        <v>-3.7037900000000001</v>
      </c>
      <c r="E114" t="s">
        <v>3099</v>
      </c>
      <c r="F114" t="s">
        <v>169</v>
      </c>
      <c r="G114" t="s">
        <v>59</v>
      </c>
      <c r="H114" s="4">
        <v>45311</v>
      </c>
      <c r="I114" t="s">
        <v>26</v>
      </c>
      <c r="J114" t="s">
        <v>27</v>
      </c>
      <c r="K114">
        <v>7</v>
      </c>
      <c r="N114">
        <v>4410</v>
      </c>
      <c r="O114">
        <v>0.4</v>
      </c>
      <c r="P114" s="4">
        <v>45453</v>
      </c>
      <c r="Q114" s="4">
        <v>45358</v>
      </c>
    </row>
    <row r="115" spans="1:17" x14ac:dyDescent="0.35">
      <c r="A115" t="s">
        <v>188</v>
      </c>
      <c r="B115" t="s">
        <v>61</v>
      </c>
      <c r="C115">
        <v>48.864716000000001</v>
      </c>
      <c r="D115">
        <v>2.3490139999999999</v>
      </c>
      <c r="E115" t="s">
        <v>3100</v>
      </c>
      <c r="F115" t="s">
        <v>169</v>
      </c>
      <c r="G115" t="s">
        <v>48</v>
      </c>
      <c r="H115" s="4">
        <v>45392</v>
      </c>
      <c r="I115" t="s">
        <v>66</v>
      </c>
      <c r="J115" t="s">
        <v>27</v>
      </c>
      <c r="K115">
        <v>7</v>
      </c>
      <c r="N115">
        <v>3455</v>
      </c>
      <c r="O115">
        <v>1</v>
      </c>
      <c r="P115" s="4">
        <v>45637</v>
      </c>
      <c r="Q115" s="4">
        <v>45454</v>
      </c>
    </row>
    <row r="116" spans="1:17" x14ac:dyDescent="0.35">
      <c r="A116" t="s">
        <v>189</v>
      </c>
      <c r="B116" t="s">
        <v>51</v>
      </c>
      <c r="C116">
        <v>51.260196999999998</v>
      </c>
      <c r="D116">
        <v>4.4027710000000004</v>
      </c>
      <c r="E116" t="s">
        <v>3098</v>
      </c>
      <c r="F116" t="s">
        <v>169</v>
      </c>
      <c r="G116" t="s">
        <v>48</v>
      </c>
      <c r="H116" s="4">
        <v>45336</v>
      </c>
      <c r="I116" t="s">
        <v>26</v>
      </c>
      <c r="J116" t="s">
        <v>27</v>
      </c>
      <c r="K116">
        <v>7</v>
      </c>
      <c r="N116">
        <v>7486</v>
      </c>
      <c r="O116">
        <v>0.4</v>
      </c>
      <c r="P116" s="4">
        <v>45648</v>
      </c>
      <c r="Q116" s="4">
        <v>45423</v>
      </c>
    </row>
    <row r="117" spans="1:17" x14ac:dyDescent="0.35">
      <c r="A117" t="s">
        <v>190</v>
      </c>
      <c r="B117" t="s">
        <v>56</v>
      </c>
      <c r="C117">
        <v>46.204391000000001</v>
      </c>
      <c r="D117">
        <v>6.1431579999999997</v>
      </c>
      <c r="E117" t="s">
        <v>64</v>
      </c>
      <c r="F117" t="s">
        <v>169</v>
      </c>
      <c r="G117" t="s">
        <v>39</v>
      </c>
      <c r="H117" s="4">
        <v>45354</v>
      </c>
      <c r="I117" t="s">
        <v>66</v>
      </c>
      <c r="J117" t="s">
        <v>27</v>
      </c>
      <c r="K117">
        <v>7</v>
      </c>
      <c r="N117">
        <v>4521</v>
      </c>
      <c r="O117">
        <v>0.9</v>
      </c>
      <c r="P117" s="4">
        <v>45638</v>
      </c>
      <c r="Q117" s="4">
        <v>45357</v>
      </c>
    </row>
    <row r="118" spans="1:17" x14ac:dyDescent="0.35">
      <c r="A118" t="s">
        <v>191</v>
      </c>
      <c r="B118" t="s">
        <v>35</v>
      </c>
      <c r="C118">
        <v>41.902782000000002</v>
      </c>
      <c r="D118">
        <v>12.496366</v>
      </c>
      <c r="E118" t="s">
        <v>3099</v>
      </c>
      <c r="F118" t="s">
        <v>169</v>
      </c>
      <c r="G118" t="s">
        <v>87</v>
      </c>
      <c r="H118" s="4">
        <v>45442</v>
      </c>
      <c r="I118" t="s">
        <v>26</v>
      </c>
      <c r="J118" t="s">
        <v>27</v>
      </c>
      <c r="K118">
        <v>7</v>
      </c>
      <c r="N118">
        <v>1641</v>
      </c>
      <c r="O118">
        <v>0.2</v>
      </c>
      <c r="P118" s="4">
        <v>45482</v>
      </c>
      <c r="Q118" s="4">
        <v>45541</v>
      </c>
    </row>
    <row r="119" spans="1:17" x14ac:dyDescent="0.35">
      <c r="A119" t="s">
        <v>192</v>
      </c>
      <c r="B119" t="s">
        <v>35</v>
      </c>
      <c r="C119">
        <v>41.902782000000002</v>
      </c>
      <c r="D119">
        <v>12.496366</v>
      </c>
      <c r="E119" t="s">
        <v>38</v>
      </c>
      <c r="F119" t="s">
        <v>169</v>
      </c>
      <c r="G119" t="s">
        <v>39</v>
      </c>
      <c r="H119" s="4">
        <v>45293</v>
      </c>
      <c r="I119" t="s">
        <v>26</v>
      </c>
      <c r="J119" t="s">
        <v>27</v>
      </c>
      <c r="K119">
        <v>7</v>
      </c>
      <c r="N119">
        <v>3545</v>
      </c>
      <c r="O119">
        <v>0.4</v>
      </c>
      <c r="P119" s="4">
        <v>45486</v>
      </c>
      <c r="Q119" s="4">
        <v>45409</v>
      </c>
    </row>
    <row r="120" spans="1:17" x14ac:dyDescent="0.35">
      <c r="A120" t="s">
        <v>193</v>
      </c>
      <c r="B120" t="s">
        <v>35</v>
      </c>
      <c r="C120">
        <v>41.902782000000002</v>
      </c>
      <c r="D120">
        <v>12.496366</v>
      </c>
      <c r="E120" t="s">
        <v>120</v>
      </c>
      <c r="F120" t="s">
        <v>169</v>
      </c>
      <c r="G120" t="s">
        <v>59</v>
      </c>
      <c r="H120" s="4">
        <v>45430</v>
      </c>
      <c r="I120" t="s">
        <v>26</v>
      </c>
      <c r="J120" t="s">
        <v>27</v>
      </c>
      <c r="K120">
        <v>7</v>
      </c>
      <c r="N120">
        <v>5862</v>
      </c>
      <c r="O120">
        <v>0.6</v>
      </c>
      <c r="P120" s="4">
        <v>45562</v>
      </c>
      <c r="Q120" s="4">
        <v>45479</v>
      </c>
    </row>
    <row r="121" spans="1:17" x14ac:dyDescent="0.35">
      <c r="A121" t="s">
        <v>194</v>
      </c>
      <c r="B121" t="s">
        <v>20</v>
      </c>
      <c r="C121">
        <v>52.370215999999999</v>
      </c>
      <c r="D121">
        <v>4.895168</v>
      </c>
      <c r="E121" t="s">
        <v>54</v>
      </c>
      <c r="F121" t="s">
        <v>169</v>
      </c>
      <c r="G121" t="s">
        <v>74</v>
      </c>
      <c r="H121" s="4">
        <v>45368</v>
      </c>
      <c r="I121" t="s">
        <v>66</v>
      </c>
      <c r="J121" t="s">
        <v>27</v>
      </c>
      <c r="K121">
        <v>7</v>
      </c>
      <c r="N121">
        <v>6124</v>
      </c>
      <c r="O121">
        <v>0.2</v>
      </c>
      <c r="P121" s="4">
        <v>45471</v>
      </c>
      <c r="Q121" s="4">
        <v>45478</v>
      </c>
    </row>
    <row r="122" spans="1:17" x14ac:dyDescent="0.35">
      <c r="A122" t="s">
        <v>195</v>
      </c>
      <c r="B122" t="s">
        <v>61</v>
      </c>
      <c r="C122">
        <v>48.864716000000001</v>
      </c>
      <c r="D122">
        <v>2.3490139999999999</v>
      </c>
      <c r="E122" t="s">
        <v>3099</v>
      </c>
      <c r="F122" t="s">
        <v>169</v>
      </c>
      <c r="G122" t="s">
        <v>48</v>
      </c>
      <c r="H122" s="4">
        <v>45327</v>
      </c>
      <c r="I122" t="s">
        <v>66</v>
      </c>
      <c r="J122" t="s">
        <v>27</v>
      </c>
      <c r="K122">
        <v>7</v>
      </c>
      <c r="N122">
        <v>2002</v>
      </c>
      <c r="O122">
        <v>0.3</v>
      </c>
      <c r="P122" s="4">
        <v>45649</v>
      </c>
      <c r="Q122" s="4">
        <v>45371</v>
      </c>
    </row>
    <row r="123" spans="1:17" x14ac:dyDescent="0.35">
      <c r="A123" t="s">
        <v>196</v>
      </c>
      <c r="B123" t="s">
        <v>78</v>
      </c>
      <c r="C123">
        <v>38.736946000000003</v>
      </c>
      <c r="D123">
        <v>-9.1426850000000002</v>
      </c>
      <c r="E123" t="s">
        <v>3099</v>
      </c>
      <c r="F123" t="s">
        <v>169</v>
      </c>
      <c r="G123" t="s">
        <v>59</v>
      </c>
      <c r="H123" s="4">
        <v>45293</v>
      </c>
      <c r="I123" t="s">
        <v>66</v>
      </c>
      <c r="J123" t="s">
        <v>27</v>
      </c>
      <c r="K123">
        <v>7</v>
      </c>
      <c r="N123">
        <v>3182</v>
      </c>
      <c r="O123">
        <v>0.2</v>
      </c>
      <c r="P123" s="4">
        <v>45417</v>
      </c>
      <c r="Q123" s="4">
        <v>45354</v>
      </c>
    </row>
    <row r="124" spans="1:17" x14ac:dyDescent="0.35">
      <c r="A124" t="s">
        <v>197</v>
      </c>
      <c r="B124" t="s">
        <v>51</v>
      </c>
      <c r="C124">
        <v>51.260196999999998</v>
      </c>
      <c r="D124">
        <v>4.4027710000000004</v>
      </c>
      <c r="E124" t="s">
        <v>68</v>
      </c>
      <c r="F124" t="s">
        <v>169</v>
      </c>
      <c r="G124" t="s">
        <v>59</v>
      </c>
      <c r="H124" s="4">
        <v>45326</v>
      </c>
      <c r="I124" t="s">
        <v>26</v>
      </c>
      <c r="J124" t="s">
        <v>27</v>
      </c>
      <c r="K124">
        <v>7</v>
      </c>
      <c r="N124">
        <v>7019</v>
      </c>
      <c r="O124">
        <v>0.3</v>
      </c>
      <c r="P124" s="4">
        <v>45353</v>
      </c>
      <c r="Q124" s="4">
        <v>45424</v>
      </c>
    </row>
    <row r="125" spans="1:17" x14ac:dyDescent="0.35">
      <c r="A125" t="s">
        <v>198</v>
      </c>
      <c r="B125" t="s">
        <v>35</v>
      </c>
      <c r="C125">
        <v>41.902782000000002</v>
      </c>
      <c r="D125">
        <v>12.496366</v>
      </c>
      <c r="E125" t="s">
        <v>47</v>
      </c>
      <c r="F125" t="s">
        <v>169</v>
      </c>
      <c r="G125" t="s">
        <v>25</v>
      </c>
      <c r="H125" s="4">
        <v>45399</v>
      </c>
      <c r="I125" t="s">
        <v>26</v>
      </c>
      <c r="J125" t="s">
        <v>27</v>
      </c>
      <c r="K125">
        <v>7</v>
      </c>
      <c r="N125">
        <v>2816</v>
      </c>
      <c r="O125">
        <v>0.7</v>
      </c>
      <c r="P125" s="4">
        <v>45508</v>
      </c>
      <c r="Q125" s="4">
        <v>45430</v>
      </c>
    </row>
    <row r="126" spans="1:17" x14ac:dyDescent="0.35">
      <c r="A126" t="s">
        <v>199</v>
      </c>
      <c r="B126" t="s">
        <v>56</v>
      </c>
      <c r="C126">
        <v>46.204391000000001</v>
      </c>
      <c r="D126">
        <v>6.1431579999999997</v>
      </c>
      <c r="E126" t="s">
        <v>3098</v>
      </c>
      <c r="F126" t="s">
        <v>169</v>
      </c>
      <c r="G126" t="s">
        <v>33</v>
      </c>
      <c r="H126" s="4">
        <v>45436</v>
      </c>
      <c r="I126" t="s">
        <v>26</v>
      </c>
      <c r="J126" t="s">
        <v>27</v>
      </c>
      <c r="K126">
        <v>7</v>
      </c>
      <c r="N126">
        <v>734</v>
      </c>
      <c r="O126">
        <v>0.4</v>
      </c>
      <c r="P126" s="4">
        <v>45508</v>
      </c>
      <c r="Q126" s="4">
        <v>45531</v>
      </c>
    </row>
    <row r="127" spans="1:17" x14ac:dyDescent="0.35">
      <c r="A127" t="s">
        <v>200</v>
      </c>
      <c r="B127" t="s">
        <v>35</v>
      </c>
      <c r="C127">
        <v>41.902782000000002</v>
      </c>
      <c r="D127">
        <v>12.496366</v>
      </c>
      <c r="E127" t="s">
        <v>3098</v>
      </c>
      <c r="F127" t="s">
        <v>169</v>
      </c>
      <c r="G127" t="s">
        <v>39</v>
      </c>
      <c r="H127" s="4">
        <v>45374</v>
      </c>
      <c r="I127" t="s">
        <v>26</v>
      </c>
      <c r="J127" t="s">
        <v>27</v>
      </c>
      <c r="K127">
        <v>7</v>
      </c>
      <c r="N127">
        <v>7204</v>
      </c>
      <c r="O127">
        <v>0.2</v>
      </c>
      <c r="P127" s="4">
        <v>45618</v>
      </c>
      <c r="Q127" s="4">
        <v>45467</v>
      </c>
    </row>
    <row r="128" spans="1:17" x14ac:dyDescent="0.35">
      <c r="A128" t="s">
        <v>201</v>
      </c>
      <c r="B128" t="s">
        <v>35</v>
      </c>
      <c r="C128">
        <v>41.902782000000002</v>
      </c>
      <c r="D128">
        <v>12.496366</v>
      </c>
      <c r="E128" t="s">
        <v>3100</v>
      </c>
      <c r="F128" t="s">
        <v>169</v>
      </c>
      <c r="G128" t="s">
        <v>59</v>
      </c>
      <c r="H128" s="4">
        <v>45383</v>
      </c>
      <c r="I128" t="s">
        <v>26</v>
      </c>
      <c r="J128" t="s">
        <v>27</v>
      </c>
      <c r="K128">
        <v>7</v>
      </c>
      <c r="N128">
        <v>2921</v>
      </c>
      <c r="O128">
        <v>0.6</v>
      </c>
      <c r="P128" s="4">
        <v>45701</v>
      </c>
      <c r="Q128" s="4">
        <v>45445</v>
      </c>
    </row>
    <row r="129" spans="1:17" x14ac:dyDescent="0.35">
      <c r="A129" t="s">
        <v>202</v>
      </c>
      <c r="B129" t="s">
        <v>78</v>
      </c>
      <c r="C129">
        <v>38.736946000000003</v>
      </c>
      <c r="D129">
        <v>-9.1426850000000002</v>
      </c>
      <c r="E129" t="s">
        <v>3099</v>
      </c>
      <c r="F129" t="s">
        <v>169</v>
      </c>
      <c r="G129" t="s">
        <v>33</v>
      </c>
      <c r="H129" s="4">
        <v>45360</v>
      </c>
      <c r="I129" t="s">
        <v>66</v>
      </c>
      <c r="J129" t="s">
        <v>27</v>
      </c>
      <c r="K129">
        <v>7</v>
      </c>
      <c r="N129">
        <v>2653</v>
      </c>
      <c r="O129">
        <v>0.5</v>
      </c>
      <c r="P129" s="4">
        <v>45688</v>
      </c>
      <c r="Q129" s="4">
        <v>45442</v>
      </c>
    </row>
    <row r="130" spans="1:17" x14ac:dyDescent="0.35">
      <c r="A130" t="s">
        <v>203</v>
      </c>
      <c r="B130" t="s">
        <v>61</v>
      </c>
      <c r="C130">
        <v>48.864716000000001</v>
      </c>
      <c r="D130">
        <v>2.3490139999999999</v>
      </c>
      <c r="E130" t="s">
        <v>103</v>
      </c>
      <c r="F130" t="s">
        <v>169</v>
      </c>
      <c r="G130" t="s">
        <v>85</v>
      </c>
      <c r="H130" s="4">
        <v>45441</v>
      </c>
      <c r="I130" t="s">
        <v>49</v>
      </c>
      <c r="J130" t="s">
        <v>27</v>
      </c>
      <c r="K130">
        <v>7</v>
      </c>
      <c r="N130">
        <v>4849</v>
      </c>
      <c r="O130">
        <v>0.3</v>
      </c>
      <c r="P130" s="4">
        <v>45493</v>
      </c>
      <c r="Q130" s="4">
        <v>45496</v>
      </c>
    </row>
    <row r="131" spans="1:17" x14ac:dyDescent="0.35">
      <c r="A131" t="s">
        <v>204</v>
      </c>
      <c r="B131" t="s">
        <v>56</v>
      </c>
      <c r="C131">
        <v>46.204391000000001</v>
      </c>
      <c r="D131">
        <v>6.1431579999999997</v>
      </c>
      <c r="E131" t="s">
        <v>54</v>
      </c>
      <c r="F131" t="s">
        <v>169</v>
      </c>
      <c r="G131" t="s">
        <v>48</v>
      </c>
      <c r="H131" s="4">
        <v>45379</v>
      </c>
      <c r="I131" t="s">
        <v>49</v>
      </c>
      <c r="J131" t="s">
        <v>27</v>
      </c>
      <c r="K131">
        <v>7</v>
      </c>
      <c r="N131">
        <v>1092</v>
      </c>
      <c r="O131">
        <v>0.4</v>
      </c>
      <c r="P131" s="4">
        <v>45659</v>
      </c>
      <c r="Q131" s="4">
        <v>45486</v>
      </c>
    </row>
    <row r="132" spans="1:17" x14ac:dyDescent="0.35">
      <c r="A132" t="s">
        <v>205</v>
      </c>
      <c r="B132" t="s">
        <v>78</v>
      </c>
      <c r="C132">
        <v>38.736946000000003</v>
      </c>
      <c r="D132">
        <v>-9.1426850000000002</v>
      </c>
      <c r="E132" t="s">
        <v>124</v>
      </c>
      <c r="F132" t="s">
        <v>169</v>
      </c>
      <c r="G132" t="s">
        <v>59</v>
      </c>
      <c r="H132" s="4">
        <v>45422</v>
      </c>
      <c r="I132" t="s">
        <v>49</v>
      </c>
      <c r="J132" t="s">
        <v>27</v>
      </c>
      <c r="K132">
        <v>7</v>
      </c>
      <c r="N132">
        <v>5902</v>
      </c>
      <c r="O132">
        <v>0.5</v>
      </c>
      <c r="P132" s="4">
        <v>45776</v>
      </c>
      <c r="Q132" s="4">
        <v>45500</v>
      </c>
    </row>
    <row r="133" spans="1:17" x14ac:dyDescent="0.35">
      <c r="A133" t="s">
        <v>206</v>
      </c>
      <c r="B133" t="s">
        <v>35</v>
      </c>
      <c r="C133">
        <v>41.902782000000002</v>
      </c>
      <c r="D133">
        <v>12.496366</v>
      </c>
      <c r="E133" t="s">
        <v>103</v>
      </c>
      <c r="F133" t="s">
        <v>169</v>
      </c>
      <c r="G133" t="s">
        <v>39</v>
      </c>
      <c r="H133" s="4">
        <v>45416</v>
      </c>
      <c r="I133" t="s">
        <v>49</v>
      </c>
      <c r="J133" t="s">
        <v>27</v>
      </c>
      <c r="K133">
        <v>7</v>
      </c>
      <c r="N133">
        <v>625</v>
      </c>
      <c r="O133">
        <v>0.4</v>
      </c>
      <c r="P133" s="4">
        <v>45569</v>
      </c>
      <c r="Q133" s="4">
        <v>45507</v>
      </c>
    </row>
    <row r="134" spans="1:17" x14ac:dyDescent="0.35">
      <c r="A134" t="s">
        <v>207</v>
      </c>
      <c r="B134" t="s">
        <v>35</v>
      </c>
      <c r="C134">
        <v>41.902782000000002</v>
      </c>
      <c r="D134">
        <v>12.496366</v>
      </c>
      <c r="E134" t="s">
        <v>47</v>
      </c>
      <c r="F134" t="s">
        <v>169</v>
      </c>
      <c r="G134" t="s">
        <v>33</v>
      </c>
      <c r="H134" s="4">
        <v>45323</v>
      </c>
      <c r="I134" t="s">
        <v>66</v>
      </c>
      <c r="J134" t="s">
        <v>27</v>
      </c>
      <c r="K134">
        <v>7</v>
      </c>
      <c r="N134">
        <v>7655</v>
      </c>
      <c r="O134">
        <v>0.6</v>
      </c>
      <c r="P134" s="4">
        <v>45382</v>
      </c>
      <c r="Q134" s="4">
        <v>45409</v>
      </c>
    </row>
    <row r="135" spans="1:17" x14ac:dyDescent="0.35">
      <c r="A135" t="s">
        <v>208</v>
      </c>
      <c r="B135" t="s">
        <v>35</v>
      </c>
      <c r="C135">
        <v>41.902782000000002</v>
      </c>
      <c r="D135">
        <v>12.496366</v>
      </c>
      <c r="E135" t="s">
        <v>54</v>
      </c>
      <c r="F135" t="s">
        <v>169</v>
      </c>
      <c r="G135" t="s">
        <v>39</v>
      </c>
      <c r="H135" s="4">
        <v>45396</v>
      </c>
      <c r="I135" t="s">
        <v>49</v>
      </c>
      <c r="J135" t="s">
        <v>27</v>
      </c>
      <c r="K135">
        <v>7</v>
      </c>
      <c r="N135">
        <v>7270</v>
      </c>
      <c r="O135">
        <v>0.3</v>
      </c>
      <c r="P135" s="4">
        <v>45568</v>
      </c>
      <c r="Q135" s="4">
        <v>45499</v>
      </c>
    </row>
    <row r="136" spans="1:17" x14ac:dyDescent="0.35">
      <c r="A136" t="s">
        <v>209</v>
      </c>
      <c r="B136" t="s">
        <v>35</v>
      </c>
      <c r="C136">
        <v>41.902782000000002</v>
      </c>
      <c r="D136">
        <v>12.496366</v>
      </c>
      <c r="E136" t="s">
        <v>103</v>
      </c>
      <c r="F136" t="s">
        <v>169</v>
      </c>
      <c r="G136" t="s">
        <v>33</v>
      </c>
      <c r="H136" s="4">
        <v>45303</v>
      </c>
      <c r="I136" t="s">
        <v>49</v>
      </c>
      <c r="J136" t="s">
        <v>27</v>
      </c>
      <c r="K136">
        <v>7</v>
      </c>
      <c r="N136">
        <v>6482</v>
      </c>
      <c r="O136">
        <v>0.9</v>
      </c>
      <c r="P136" s="4">
        <v>45660</v>
      </c>
      <c r="Q136" s="4">
        <v>45375</v>
      </c>
    </row>
    <row r="137" spans="1:17" x14ac:dyDescent="0.35">
      <c r="A137" t="s">
        <v>210</v>
      </c>
      <c r="B137" t="s">
        <v>51</v>
      </c>
      <c r="C137">
        <v>51.260196999999998</v>
      </c>
      <c r="D137">
        <v>4.4027710000000004</v>
      </c>
      <c r="E137" t="s">
        <v>47</v>
      </c>
      <c r="F137" t="s">
        <v>169</v>
      </c>
      <c r="G137" t="s">
        <v>48</v>
      </c>
      <c r="H137" s="4">
        <v>45301</v>
      </c>
      <c r="I137" t="s">
        <v>66</v>
      </c>
      <c r="J137" t="s">
        <v>27</v>
      </c>
      <c r="K137">
        <v>7</v>
      </c>
      <c r="N137">
        <v>3196</v>
      </c>
      <c r="O137">
        <v>0.3</v>
      </c>
      <c r="P137" s="4">
        <v>45433</v>
      </c>
      <c r="Q137" s="4">
        <v>45372</v>
      </c>
    </row>
    <row r="138" spans="1:17" x14ac:dyDescent="0.35">
      <c r="A138" t="s">
        <v>211</v>
      </c>
      <c r="B138" t="s">
        <v>35</v>
      </c>
      <c r="C138">
        <v>41.902782000000002</v>
      </c>
      <c r="D138">
        <v>12.496366</v>
      </c>
      <c r="E138" t="s">
        <v>120</v>
      </c>
      <c r="F138" t="s">
        <v>169</v>
      </c>
      <c r="G138" t="s">
        <v>39</v>
      </c>
      <c r="H138" s="4">
        <v>45323</v>
      </c>
      <c r="I138" t="s">
        <v>66</v>
      </c>
      <c r="J138" t="s">
        <v>27</v>
      </c>
      <c r="K138">
        <v>7</v>
      </c>
      <c r="N138">
        <v>5812</v>
      </c>
      <c r="O138">
        <v>0.9</v>
      </c>
      <c r="P138" s="4">
        <v>45651</v>
      </c>
      <c r="Q138" s="4">
        <v>45379</v>
      </c>
    </row>
    <row r="139" spans="1:17" x14ac:dyDescent="0.35">
      <c r="A139" t="s">
        <v>212</v>
      </c>
      <c r="B139" t="s">
        <v>29</v>
      </c>
      <c r="C139">
        <v>40.416775000000001</v>
      </c>
      <c r="D139">
        <v>-3.7037900000000001</v>
      </c>
      <c r="E139" t="s">
        <v>47</v>
      </c>
      <c r="F139" t="s">
        <v>169</v>
      </c>
      <c r="G139" t="s">
        <v>25</v>
      </c>
      <c r="H139" s="4">
        <v>45311</v>
      </c>
      <c r="I139" t="s">
        <v>26</v>
      </c>
      <c r="J139" t="s">
        <v>27</v>
      </c>
      <c r="K139">
        <v>7</v>
      </c>
      <c r="N139">
        <v>2015</v>
      </c>
      <c r="O139">
        <v>1</v>
      </c>
      <c r="P139" s="4">
        <v>45659</v>
      </c>
      <c r="Q139" s="4">
        <v>45327</v>
      </c>
    </row>
    <row r="140" spans="1:17" x14ac:dyDescent="0.35">
      <c r="A140" t="s">
        <v>213</v>
      </c>
      <c r="B140" t="s">
        <v>29</v>
      </c>
      <c r="C140">
        <v>40.416775000000001</v>
      </c>
      <c r="D140">
        <v>-3.7037900000000001</v>
      </c>
      <c r="E140" t="s">
        <v>68</v>
      </c>
      <c r="F140" t="s">
        <v>169</v>
      </c>
      <c r="G140" t="s">
        <v>48</v>
      </c>
      <c r="H140" s="4">
        <v>45303</v>
      </c>
      <c r="I140" t="s">
        <v>66</v>
      </c>
      <c r="J140" t="s">
        <v>27</v>
      </c>
      <c r="K140">
        <v>7</v>
      </c>
      <c r="N140">
        <v>3580</v>
      </c>
      <c r="O140">
        <v>0.3</v>
      </c>
      <c r="P140" s="4">
        <v>45441</v>
      </c>
      <c r="Q140" s="4">
        <v>45346</v>
      </c>
    </row>
    <row r="141" spans="1:17" x14ac:dyDescent="0.35">
      <c r="A141" t="s">
        <v>214</v>
      </c>
      <c r="B141" t="s">
        <v>71</v>
      </c>
      <c r="C141">
        <v>48.210033000000003</v>
      </c>
      <c r="D141">
        <v>16.363448999999999</v>
      </c>
      <c r="E141" t="s">
        <v>3099</v>
      </c>
      <c r="F141" t="s">
        <v>169</v>
      </c>
      <c r="G141" t="s">
        <v>25</v>
      </c>
      <c r="H141" s="4">
        <v>45352</v>
      </c>
      <c r="I141" t="s">
        <v>26</v>
      </c>
      <c r="J141" t="s">
        <v>27</v>
      </c>
      <c r="K141">
        <v>7</v>
      </c>
      <c r="N141">
        <v>1985</v>
      </c>
      <c r="O141">
        <v>0.6</v>
      </c>
      <c r="P141" s="4">
        <v>45683</v>
      </c>
      <c r="Q141" s="4">
        <v>45444</v>
      </c>
    </row>
    <row r="142" spans="1:17" x14ac:dyDescent="0.35">
      <c r="A142" t="s">
        <v>215</v>
      </c>
      <c r="B142" t="s">
        <v>78</v>
      </c>
      <c r="C142">
        <v>38.736946000000003</v>
      </c>
      <c r="D142">
        <v>-9.1426850000000002</v>
      </c>
      <c r="E142" t="s">
        <v>47</v>
      </c>
      <c r="F142" t="s">
        <v>169</v>
      </c>
      <c r="G142" t="s">
        <v>74</v>
      </c>
      <c r="H142" s="4">
        <v>45339</v>
      </c>
      <c r="I142" t="s">
        <v>66</v>
      </c>
      <c r="J142" t="s">
        <v>27</v>
      </c>
      <c r="K142">
        <v>7</v>
      </c>
      <c r="N142">
        <v>7799</v>
      </c>
      <c r="O142">
        <v>0.6</v>
      </c>
      <c r="P142" s="4">
        <v>45464</v>
      </c>
      <c r="Q142" s="4">
        <v>45347</v>
      </c>
    </row>
    <row r="143" spans="1:17" x14ac:dyDescent="0.35">
      <c r="A143" t="s">
        <v>216</v>
      </c>
      <c r="B143" t="s">
        <v>78</v>
      </c>
      <c r="C143">
        <v>38.736946000000003</v>
      </c>
      <c r="D143">
        <v>-9.1426850000000002</v>
      </c>
      <c r="E143" t="s">
        <v>54</v>
      </c>
      <c r="F143" t="s">
        <v>169</v>
      </c>
      <c r="G143" t="s">
        <v>59</v>
      </c>
      <c r="H143" s="4">
        <v>45413</v>
      </c>
      <c r="I143" t="s">
        <v>66</v>
      </c>
      <c r="J143" t="s">
        <v>27</v>
      </c>
      <c r="K143">
        <v>7</v>
      </c>
      <c r="N143">
        <v>1142</v>
      </c>
      <c r="O143">
        <v>0.5</v>
      </c>
      <c r="P143" s="4">
        <v>45631</v>
      </c>
      <c r="Q143" s="4">
        <v>45490</v>
      </c>
    </row>
    <row r="144" spans="1:17" x14ac:dyDescent="0.35">
      <c r="A144" t="s">
        <v>217</v>
      </c>
      <c r="B144" t="s">
        <v>51</v>
      </c>
      <c r="C144">
        <v>51.260196999999998</v>
      </c>
      <c r="D144">
        <v>4.4027710000000004</v>
      </c>
      <c r="E144" t="s">
        <v>3099</v>
      </c>
      <c r="F144" t="s">
        <v>169</v>
      </c>
      <c r="G144" t="s">
        <v>48</v>
      </c>
      <c r="H144" s="4">
        <v>45368</v>
      </c>
      <c r="I144" t="s">
        <v>66</v>
      </c>
      <c r="J144" t="s">
        <v>27</v>
      </c>
      <c r="K144">
        <v>7</v>
      </c>
      <c r="N144">
        <v>5858</v>
      </c>
      <c r="O144">
        <v>0.4</v>
      </c>
      <c r="P144" s="4">
        <v>45431</v>
      </c>
      <c r="Q144" s="4">
        <v>45414</v>
      </c>
    </row>
    <row r="145" spans="1:17" x14ac:dyDescent="0.35">
      <c r="A145" t="s">
        <v>218</v>
      </c>
      <c r="B145" t="s">
        <v>35</v>
      </c>
      <c r="C145">
        <v>41.902782000000002</v>
      </c>
      <c r="D145">
        <v>12.496366</v>
      </c>
      <c r="E145" t="s">
        <v>100</v>
      </c>
      <c r="F145" t="s">
        <v>169</v>
      </c>
      <c r="G145" t="s">
        <v>85</v>
      </c>
      <c r="H145" s="4">
        <v>45332</v>
      </c>
      <c r="I145" t="s">
        <v>26</v>
      </c>
      <c r="J145" t="s">
        <v>27</v>
      </c>
      <c r="K145">
        <v>7</v>
      </c>
      <c r="N145">
        <v>2557</v>
      </c>
      <c r="O145">
        <v>0.5</v>
      </c>
      <c r="P145" s="4">
        <v>45436</v>
      </c>
      <c r="Q145" s="4">
        <v>45346</v>
      </c>
    </row>
    <row r="146" spans="1:17" x14ac:dyDescent="0.35">
      <c r="A146" t="s">
        <v>219</v>
      </c>
      <c r="B146" t="s">
        <v>78</v>
      </c>
      <c r="C146">
        <v>38.736946000000003</v>
      </c>
      <c r="D146">
        <v>-9.1426850000000002</v>
      </c>
      <c r="E146" t="s">
        <v>3098</v>
      </c>
      <c r="F146" t="s">
        <v>169</v>
      </c>
      <c r="G146" t="s">
        <v>25</v>
      </c>
      <c r="H146" s="4">
        <v>45330</v>
      </c>
      <c r="I146" t="s">
        <v>66</v>
      </c>
      <c r="J146" t="s">
        <v>27</v>
      </c>
      <c r="K146">
        <v>7</v>
      </c>
      <c r="N146">
        <v>3207</v>
      </c>
      <c r="O146">
        <v>0.6</v>
      </c>
      <c r="P146" s="4">
        <v>45583</v>
      </c>
      <c r="Q146" s="4">
        <v>45450</v>
      </c>
    </row>
    <row r="147" spans="1:17" x14ac:dyDescent="0.35">
      <c r="A147" t="s">
        <v>220</v>
      </c>
      <c r="B147" t="s">
        <v>35</v>
      </c>
      <c r="C147">
        <v>41.902782000000002</v>
      </c>
      <c r="D147">
        <v>12.496366</v>
      </c>
      <c r="E147" t="s">
        <v>68</v>
      </c>
      <c r="F147" t="s">
        <v>169</v>
      </c>
      <c r="G147" t="s">
        <v>39</v>
      </c>
      <c r="H147" s="4">
        <v>45422</v>
      </c>
      <c r="I147" t="s">
        <v>26</v>
      </c>
      <c r="J147" t="s">
        <v>27</v>
      </c>
      <c r="K147">
        <v>7</v>
      </c>
      <c r="N147">
        <v>797</v>
      </c>
      <c r="O147">
        <v>0.7</v>
      </c>
      <c r="P147" s="4">
        <v>45626</v>
      </c>
      <c r="Q147" s="4">
        <v>45506</v>
      </c>
    </row>
    <row r="148" spans="1:17" x14ac:dyDescent="0.35">
      <c r="A148" t="s">
        <v>221</v>
      </c>
      <c r="B148" t="s">
        <v>41</v>
      </c>
      <c r="C148">
        <v>52.520007999999997</v>
      </c>
      <c r="D148">
        <v>13.404954</v>
      </c>
      <c r="E148" t="s">
        <v>3098</v>
      </c>
      <c r="F148" t="s">
        <v>169</v>
      </c>
      <c r="G148" t="s">
        <v>39</v>
      </c>
      <c r="H148" s="4">
        <v>45294</v>
      </c>
      <c r="I148" t="s">
        <v>66</v>
      </c>
      <c r="J148" t="s">
        <v>27</v>
      </c>
      <c r="K148">
        <v>7</v>
      </c>
      <c r="N148">
        <v>6018</v>
      </c>
      <c r="O148">
        <v>0.4</v>
      </c>
      <c r="P148" s="4">
        <v>45481</v>
      </c>
      <c r="Q148" s="4">
        <v>45383</v>
      </c>
    </row>
    <row r="149" spans="1:17" x14ac:dyDescent="0.35">
      <c r="A149" t="s">
        <v>222</v>
      </c>
      <c r="B149" t="s">
        <v>20</v>
      </c>
      <c r="C149">
        <v>52.370215999999999</v>
      </c>
      <c r="D149">
        <v>4.895168</v>
      </c>
      <c r="E149" t="s">
        <v>3098</v>
      </c>
      <c r="F149" t="s">
        <v>169</v>
      </c>
      <c r="G149" t="s">
        <v>48</v>
      </c>
      <c r="H149" s="4">
        <v>45347</v>
      </c>
      <c r="I149" t="s">
        <v>49</v>
      </c>
      <c r="J149" t="s">
        <v>27</v>
      </c>
      <c r="K149">
        <v>7</v>
      </c>
      <c r="N149">
        <v>3011</v>
      </c>
      <c r="O149">
        <v>0.9</v>
      </c>
      <c r="P149" s="4">
        <v>45537</v>
      </c>
      <c r="Q149" s="4">
        <v>45443</v>
      </c>
    </row>
    <row r="150" spans="1:17" x14ac:dyDescent="0.35">
      <c r="A150" t="s">
        <v>223</v>
      </c>
      <c r="B150" t="s">
        <v>78</v>
      </c>
      <c r="C150">
        <v>38.736946000000003</v>
      </c>
      <c r="D150">
        <v>-9.1426850000000002</v>
      </c>
      <c r="E150" t="s">
        <v>103</v>
      </c>
      <c r="F150" t="s">
        <v>169</v>
      </c>
      <c r="G150" t="s">
        <v>48</v>
      </c>
      <c r="H150" s="4">
        <v>45322</v>
      </c>
      <c r="I150" t="s">
        <v>66</v>
      </c>
      <c r="J150" t="s">
        <v>27</v>
      </c>
      <c r="K150">
        <v>7</v>
      </c>
      <c r="N150">
        <v>655</v>
      </c>
      <c r="O150">
        <v>0.8</v>
      </c>
      <c r="P150" s="4">
        <v>45435</v>
      </c>
      <c r="Q150" s="4">
        <v>45334</v>
      </c>
    </row>
    <row r="151" spans="1:17" x14ac:dyDescent="0.35">
      <c r="A151" t="s">
        <v>224</v>
      </c>
      <c r="B151" t="s">
        <v>29</v>
      </c>
      <c r="C151">
        <v>40.416775000000001</v>
      </c>
      <c r="D151">
        <v>-3.7037900000000001</v>
      </c>
      <c r="E151" t="s">
        <v>54</v>
      </c>
      <c r="F151" t="s">
        <v>169</v>
      </c>
      <c r="G151" t="s">
        <v>33</v>
      </c>
      <c r="H151" s="4">
        <v>45329</v>
      </c>
      <c r="I151" t="s">
        <v>49</v>
      </c>
      <c r="J151" t="s">
        <v>27</v>
      </c>
      <c r="K151">
        <v>7</v>
      </c>
      <c r="N151">
        <v>2589</v>
      </c>
      <c r="O151">
        <v>0.6</v>
      </c>
      <c r="P151" s="4">
        <v>45645</v>
      </c>
      <c r="Q151" s="4">
        <v>45397</v>
      </c>
    </row>
    <row r="152" spans="1:17" x14ac:dyDescent="0.35">
      <c r="A152" t="s">
        <v>225</v>
      </c>
      <c r="B152" t="s">
        <v>78</v>
      </c>
      <c r="C152">
        <v>38.736946000000003</v>
      </c>
      <c r="D152">
        <v>-9.1426850000000002</v>
      </c>
      <c r="E152" t="s">
        <v>3098</v>
      </c>
      <c r="F152" t="s">
        <v>169</v>
      </c>
      <c r="G152" t="s">
        <v>48</v>
      </c>
      <c r="H152" s="4">
        <v>45423</v>
      </c>
      <c r="I152" t="s">
        <v>26</v>
      </c>
      <c r="J152" t="s">
        <v>27</v>
      </c>
      <c r="K152">
        <v>7</v>
      </c>
      <c r="N152">
        <v>2378</v>
      </c>
      <c r="O152">
        <v>0.5</v>
      </c>
      <c r="P152" s="4">
        <v>45552</v>
      </c>
      <c r="Q152" s="4">
        <v>45538</v>
      </c>
    </row>
    <row r="153" spans="1:17" x14ac:dyDescent="0.35">
      <c r="A153" t="s">
        <v>226</v>
      </c>
      <c r="B153" t="s">
        <v>78</v>
      </c>
      <c r="C153">
        <v>38.736946000000003</v>
      </c>
      <c r="D153">
        <v>-9.1426850000000002</v>
      </c>
      <c r="E153" t="s">
        <v>32</v>
      </c>
      <c r="F153" t="s">
        <v>169</v>
      </c>
      <c r="G153" t="s">
        <v>48</v>
      </c>
      <c r="H153" s="4">
        <v>45380</v>
      </c>
      <c r="I153" t="s">
        <v>26</v>
      </c>
      <c r="J153" t="s">
        <v>27</v>
      </c>
      <c r="K153">
        <v>7</v>
      </c>
      <c r="N153">
        <v>4592</v>
      </c>
      <c r="O153">
        <v>0.4</v>
      </c>
      <c r="P153" s="4">
        <v>45651</v>
      </c>
      <c r="Q153" s="4">
        <v>45482</v>
      </c>
    </row>
    <row r="154" spans="1:17" x14ac:dyDescent="0.35">
      <c r="A154" t="s">
        <v>227</v>
      </c>
      <c r="B154" t="s">
        <v>71</v>
      </c>
      <c r="C154">
        <v>48.210033000000003</v>
      </c>
      <c r="D154">
        <v>16.363448999999999</v>
      </c>
      <c r="E154" t="s">
        <v>47</v>
      </c>
      <c r="F154" t="s">
        <v>169</v>
      </c>
      <c r="G154" t="s">
        <v>33</v>
      </c>
      <c r="H154" s="4">
        <v>45360</v>
      </c>
      <c r="I154" t="s">
        <v>26</v>
      </c>
      <c r="J154" t="s">
        <v>27</v>
      </c>
      <c r="K154">
        <v>7</v>
      </c>
      <c r="N154">
        <v>7969</v>
      </c>
      <c r="O154">
        <v>0.3</v>
      </c>
      <c r="P154" s="4">
        <v>45458</v>
      </c>
      <c r="Q154" s="4">
        <v>45479</v>
      </c>
    </row>
    <row r="155" spans="1:17" x14ac:dyDescent="0.35">
      <c r="A155" t="s">
        <v>228</v>
      </c>
      <c r="B155" t="s">
        <v>20</v>
      </c>
      <c r="C155">
        <v>52.370215999999999</v>
      </c>
      <c r="D155">
        <v>4.895168</v>
      </c>
      <c r="E155" t="s">
        <v>47</v>
      </c>
      <c r="F155" t="s">
        <v>169</v>
      </c>
      <c r="G155" t="s">
        <v>39</v>
      </c>
      <c r="H155" s="4">
        <v>45410</v>
      </c>
      <c r="I155" t="s">
        <v>26</v>
      </c>
      <c r="J155" t="s">
        <v>27</v>
      </c>
      <c r="K155">
        <v>7</v>
      </c>
      <c r="N155">
        <v>1295</v>
      </c>
      <c r="O155">
        <v>0.4</v>
      </c>
      <c r="P155" s="4">
        <v>45650</v>
      </c>
      <c r="Q155" s="4">
        <v>45526</v>
      </c>
    </row>
    <row r="156" spans="1:17" x14ac:dyDescent="0.35">
      <c r="A156" t="s">
        <v>229</v>
      </c>
      <c r="B156" t="s">
        <v>20</v>
      </c>
      <c r="C156">
        <v>52.370215999999999</v>
      </c>
      <c r="D156">
        <v>4.895168</v>
      </c>
      <c r="E156" t="s">
        <v>68</v>
      </c>
      <c r="F156" t="s">
        <v>169</v>
      </c>
      <c r="G156" t="s">
        <v>48</v>
      </c>
      <c r="H156" s="4">
        <v>45335</v>
      </c>
      <c r="I156" t="s">
        <v>49</v>
      </c>
      <c r="J156" t="s">
        <v>27</v>
      </c>
      <c r="K156">
        <v>7</v>
      </c>
      <c r="N156">
        <v>3184</v>
      </c>
      <c r="O156">
        <v>1</v>
      </c>
      <c r="P156" s="4">
        <v>45464</v>
      </c>
      <c r="Q156" s="4">
        <v>45337</v>
      </c>
    </row>
    <row r="157" spans="1:17" x14ac:dyDescent="0.35">
      <c r="A157" t="s">
        <v>230</v>
      </c>
      <c r="B157" t="s">
        <v>78</v>
      </c>
      <c r="C157">
        <v>38.736946000000003</v>
      </c>
      <c r="D157">
        <v>-9.1426850000000002</v>
      </c>
      <c r="E157" t="s">
        <v>54</v>
      </c>
      <c r="F157" t="s">
        <v>169</v>
      </c>
      <c r="G157" t="s">
        <v>33</v>
      </c>
      <c r="H157" s="4">
        <v>45406</v>
      </c>
      <c r="I157" t="s">
        <v>26</v>
      </c>
      <c r="J157" t="s">
        <v>27</v>
      </c>
      <c r="K157">
        <v>7</v>
      </c>
      <c r="N157">
        <v>2931</v>
      </c>
      <c r="O157">
        <v>0.8</v>
      </c>
      <c r="P157" s="4">
        <v>45631</v>
      </c>
      <c r="Q157" s="4">
        <v>45419</v>
      </c>
    </row>
    <row r="158" spans="1:17" x14ac:dyDescent="0.35">
      <c r="A158" t="s">
        <v>231</v>
      </c>
      <c r="B158" t="s">
        <v>29</v>
      </c>
      <c r="C158">
        <v>40.416775000000001</v>
      </c>
      <c r="D158">
        <v>-3.7037900000000001</v>
      </c>
      <c r="E158" t="s">
        <v>38</v>
      </c>
      <c r="F158" t="s">
        <v>169</v>
      </c>
      <c r="G158" t="s">
        <v>59</v>
      </c>
      <c r="H158" s="4">
        <v>45321</v>
      </c>
      <c r="I158" t="s">
        <v>26</v>
      </c>
      <c r="J158" t="s">
        <v>27</v>
      </c>
      <c r="K158">
        <v>7</v>
      </c>
      <c r="N158">
        <v>7888</v>
      </c>
      <c r="O158">
        <v>0.1</v>
      </c>
      <c r="P158" s="4">
        <v>45513</v>
      </c>
      <c r="Q158" s="4">
        <v>45350</v>
      </c>
    </row>
    <row r="159" spans="1:17" x14ac:dyDescent="0.35">
      <c r="A159" t="s">
        <v>232</v>
      </c>
      <c r="B159" t="s">
        <v>41</v>
      </c>
      <c r="C159">
        <v>52.520007999999997</v>
      </c>
      <c r="D159">
        <v>13.404954</v>
      </c>
      <c r="E159" t="s">
        <v>64</v>
      </c>
      <c r="F159" t="s">
        <v>169</v>
      </c>
      <c r="G159" t="s">
        <v>33</v>
      </c>
      <c r="H159" s="4">
        <v>45381</v>
      </c>
      <c r="I159" t="s">
        <v>26</v>
      </c>
      <c r="J159" t="s">
        <v>27</v>
      </c>
      <c r="K159">
        <v>7</v>
      </c>
      <c r="N159">
        <v>6007</v>
      </c>
      <c r="O159">
        <v>0.5</v>
      </c>
      <c r="P159" s="4">
        <v>45618</v>
      </c>
      <c r="Q159" s="4">
        <v>45481</v>
      </c>
    </row>
    <row r="160" spans="1:17" x14ac:dyDescent="0.35">
      <c r="A160" t="s">
        <v>233</v>
      </c>
      <c r="B160" t="s">
        <v>41</v>
      </c>
      <c r="C160">
        <v>52.520007999999997</v>
      </c>
      <c r="D160">
        <v>13.404954</v>
      </c>
      <c r="E160" t="s">
        <v>84</v>
      </c>
      <c r="F160" t="s">
        <v>169</v>
      </c>
      <c r="G160" t="s">
        <v>33</v>
      </c>
      <c r="H160" s="4">
        <v>45310</v>
      </c>
      <c r="I160" t="s">
        <v>26</v>
      </c>
      <c r="J160" t="s">
        <v>27</v>
      </c>
      <c r="K160">
        <v>7</v>
      </c>
      <c r="N160">
        <v>6718</v>
      </c>
      <c r="O160">
        <v>0.6</v>
      </c>
      <c r="P160" s="4">
        <v>45356</v>
      </c>
      <c r="Q160" s="4">
        <v>45345</v>
      </c>
    </row>
    <row r="161" spans="1:17" x14ac:dyDescent="0.35">
      <c r="A161" t="s">
        <v>234</v>
      </c>
      <c r="B161" t="s">
        <v>35</v>
      </c>
      <c r="C161">
        <v>41.902782000000002</v>
      </c>
      <c r="D161">
        <v>12.496366</v>
      </c>
      <c r="E161" t="s">
        <v>3099</v>
      </c>
      <c r="F161" t="s">
        <v>169</v>
      </c>
      <c r="G161" t="s">
        <v>85</v>
      </c>
      <c r="H161" s="4">
        <v>45322</v>
      </c>
      <c r="I161" t="s">
        <v>26</v>
      </c>
      <c r="J161" t="s">
        <v>27</v>
      </c>
      <c r="K161">
        <v>7</v>
      </c>
      <c r="N161">
        <v>4828</v>
      </c>
      <c r="O161">
        <v>1</v>
      </c>
      <c r="P161" s="4">
        <v>45682</v>
      </c>
      <c r="Q161" s="4">
        <v>45338</v>
      </c>
    </row>
    <row r="162" spans="1:17" x14ac:dyDescent="0.35">
      <c r="A162" t="s">
        <v>235</v>
      </c>
      <c r="B162" t="s">
        <v>78</v>
      </c>
      <c r="C162">
        <v>38.736946000000003</v>
      </c>
      <c r="D162">
        <v>-9.1426850000000002</v>
      </c>
      <c r="E162" t="s">
        <v>38</v>
      </c>
      <c r="F162" t="s">
        <v>169</v>
      </c>
      <c r="G162" t="s">
        <v>33</v>
      </c>
      <c r="H162" s="4">
        <v>45401</v>
      </c>
      <c r="I162" t="s">
        <v>26</v>
      </c>
      <c r="J162" t="s">
        <v>27</v>
      </c>
      <c r="K162">
        <v>7</v>
      </c>
      <c r="N162">
        <v>3672</v>
      </c>
      <c r="O162">
        <v>0.9</v>
      </c>
      <c r="P162" s="4">
        <v>45528</v>
      </c>
      <c r="Q162" s="4">
        <v>45500</v>
      </c>
    </row>
    <row r="163" spans="1:17" x14ac:dyDescent="0.35">
      <c r="A163" t="s">
        <v>236</v>
      </c>
      <c r="B163" t="s">
        <v>29</v>
      </c>
      <c r="C163">
        <v>40.416775000000001</v>
      </c>
      <c r="D163">
        <v>-3.7037900000000001</v>
      </c>
      <c r="E163" t="s">
        <v>47</v>
      </c>
      <c r="F163" t="s">
        <v>169</v>
      </c>
      <c r="G163" t="s">
        <v>48</v>
      </c>
      <c r="H163" s="4">
        <v>45374</v>
      </c>
      <c r="I163" t="s">
        <v>49</v>
      </c>
      <c r="J163" t="s">
        <v>27</v>
      </c>
      <c r="K163">
        <v>7</v>
      </c>
      <c r="N163">
        <v>4088</v>
      </c>
      <c r="O163">
        <v>0.2</v>
      </c>
      <c r="P163" s="4">
        <v>45624</v>
      </c>
      <c r="Q163" s="4">
        <v>45452</v>
      </c>
    </row>
    <row r="164" spans="1:17" x14ac:dyDescent="0.35">
      <c r="A164" t="s">
        <v>237</v>
      </c>
      <c r="B164" t="s">
        <v>78</v>
      </c>
      <c r="C164">
        <v>38.736946000000003</v>
      </c>
      <c r="D164">
        <v>-9.1426850000000002</v>
      </c>
      <c r="E164" t="s">
        <v>38</v>
      </c>
      <c r="F164" t="s">
        <v>169</v>
      </c>
      <c r="G164" t="s">
        <v>87</v>
      </c>
      <c r="H164" s="4">
        <v>45326</v>
      </c>
      <c r="I164" t="s">
        <v>66</v>
      </c>
      <c r="J164" t="s">
        <v>27</v>
      </c>
      <c r="K164">
        <v>7</v>
      </c>
      <c r="N164">
        <v>1748</v>
      </c>
      <c r="O164">
        <v>0.6</v>
      </c>
      <c r="P164" s="4">
        <v>45368</v>
      </c>
      <c r="Q164" s="4">
        <v>45345</v>
      </c>
    </row>
    <row r="165" spans="1:17" x14ac:dyDescent="0.35">
      <c r="A165" t="s">
        <v>238</v>
      </c>
      <c r="B165" t="s">
        <v>61</v>
      </c>
      <c r="C165">
        <v>48.864716000000001</v>
      </c>
      <c r="D165">
        <v>2.3490139999999999</v>
      </c>
      <c r="E165" t="s">
        <v>120</v>
      </c>
      <c r="F165" t="s">
        <v>169</v>
      </c>
      <c r="G165" t="s">
        <v>85</v>
      </c>
      <c r="H165" s="4">
        <v>45337</v>
      </c>
      <c r="I165" t="s">
        <v>49</v>
      </c>
      <c r="J165" t="s">
        <v>27</v>
      </c>
      <c r="K165">
        <v>7</v>
      </c>
      <c r="N165">
        <v>3420</v>
      </c>
      <c r="O165">
        <v>0.8</v>
      </c>
      <c r="P165" s="4">
        <v>45569</v>
      </c>
      <c r="Q165" s="4">
        <v>45390</v>
      </c>
    </row>
    <row r="166" spans="1:17" x14ac:dyDescent="0.35">
      <c r="A166" t="s">
        <v>239</v>
      </c>
      <c r="B166" t="s">
        <v>56</v>
      </c>
      <c r="C166">
        <v>46.204391000000001</v>
      </c>
      <c r="D166">
        <v>6.1431579999999997</v>
      </c>
      <c r="E166" t="s">
        <v>3100</v>
      </c>
      <c r="F166" t="s">
        <v>169</v>
      </c>
      <c r="G166" t="s">
        <v>59</v>
      </c>
      <c r="H166" s="4">
        <v>45417</v>
      </c>
      <c r="I166" t="s">
        <v>66</v>
      </c>
      <c r="J166" t="s">
        <v>27</v>
      </c>
      <c r="K166">
        <v>7</v>
      </c>
      <c r="N166">
        <v>3736</v>
      </c>
      <c r="O166">
        <v>0.9</v>
      </c>
      <c r="P166" s="4">
        <v>45572</v>
      </c>
      <c r="Q166" s="4">
        <v>45477</v>
      </c>
    </row>
    <row r="167" spans="1:17" x14ac:dyDescent="0.35">
      <c r="A167" t="s">
        <v>240</v>
      </c>
      <c r="B167" t="s">
        <v>35</v>
      </c>
      <c r="C167">
        <v>41.902782000000002</v>
      </c>
      <c r="D167">
        <v>12.496366</v>
      </c>
      <c r="E167" t="s">
        <v>38</v>
      </c>
      <c r="F167" t="s">
        <v>241</v>
      </c>
      <c r="G167" t="s">
        <v>39</v>
      </c>
      <c r="H167" s="4">
        <v>45385</v>
      </c>
      <c r="I167" t="s">
        <v>26</v>
      </c>
      <c r="J167" t="s">
        <v>27</v>
      </c>
      <c r="K167">
        <v>7</v>
      </c>
      <c r="N167">
        <v>13020</v>
      </c>
      <c r="O167">
        <v>0.3</v>
      </c>
      <c r="P167" s="4">
        <v>45578</v>
      </c>
      <c r="Q167" s="4">
        <v>45423</v>
      </c>
    </row>
    <row r="168" spans="1:17" x14ac:dyDescent="0.35">
      <c r="A168" t="s">
        <v>242</v>
      </c>
      <c r="B168" t="s">
        <v>56</v>
      </c>
      <c r="C168">
        <v>46.204391000000001</v>
      </c>
      <c r="D168">
        <v>6.1431579999999997</v>
      </c>
      <c r="E168" t="s">
        <v>3099</v>
      </c>
      <c r="F168" t="s">
        <v>241</v>
      </c>
      <c r="G168" t="s">
        <v>85</v>
      </c>
      <c r="H168" s="4">
        <v>45441</v>
      </c>
      <c r="I168" t="s">
        <v>66</v>
      </c>
      <c r="J168" t="s">
        <v>27</v>
      </c>
      <c r="K168">
        <v>7</v>
      </c>
      <c r="N168">
        <v>12088</v>
      </c>
      <c r="O168">
        <v>0.6</v>
      </c>
      <c r="P168" s="4">
        <v>45758</v>
      </c>
      <c r="Q168" s="4">
        <v>45542</v>
      </c>
    </row>
    <row r="169" spans="1:17" x14ac:dyDescent="0.35">
      <c r="A169" t="s">
        <v>243</v>
      </c>
      <c r="B169" t="s">
        <v>35</v>
      </c>
      <c r="C169">
        <v>41.902782000000002</v>
      </c>
      <c r="D169">
        <v>12.496366</v>
      </c>
      <c r="E169" t="s">
        <v>3099</v>
      </c>
      <c r="F169" t="s">
        <v>241</v>
      </c>
      <c r="G169" t="s">
        <v>25</v>
      </c>
      <c r="H169" s="4">
        <v>45364</v>
      </c>
      <c r="I169" t="s">
        <v>66</v>
      </c>
      <c r="J169" t="s">
        <v>27</v>
      </c>
      <c r="K169">
        <v>7</v>
      </c>
      <c r="N169">
        <v>8026</v>
      </c>
      <c r="O169">
        <v>1</v>
      </c>
      <c r="P169" s="4">
        <v>45614</v>
      </c>
      <c r="Q169" s="4">
        <v>45367</v>
      </c>
    </row>
    <row r="170" spans="1:17" x14ac:dyDescent="0.35">
      <c r="A170" t="s">
        <v>244</v>
      </c>
      <c r="B170" t="s">
        <v>35</v>
      </c>
      <c r="C170">
        <v>41.902782000000002</v>
      </c>
      <c r="D170">
        <v>12.496366</v>
      </c>
      <c r="E170" t="s">
        <v>54</v>
      </c>
      <c r="F170" t="s">
        <v>241</v>
      </c>
      <c r="G170" t="s">
        <v>39</v>
      </c>
      <c r="H170" s="4">
        <v>45309</v>
      </c>
      <c r="I170" t="s">
        <v>66</v>
      </c>
      <c r="J170" t="s">
        <v>27</v>
      </c>
      <c r="K170">
        <v>7</v>
      </c>
      <c r="N170">
        <v>15725</v>
      </c>
      <c r="O170">
        <v>0.1</v>
      </c>
      <c r="P170" s="4">
        <v>45482</v>
      </c>
      <c r="Q170" s="4">
        <v>45411</v>
      </c>
    </row>
    <row r="171" spans="1:17" x14ac:dyDescent="0.35">
      <c r="A171" t="s">
        <v>245</v>
      </c>
      <c r="B171" t="s">
        <v>56</v>
      </c>
      <c r="C171">
        <v>46.204391000000001</v>
      </c>
      <c r="D171">
        <v>6.1431579999999997</v>
      </c>
      <c r="E171" t="s">
        <v>54</v>
      </c>
      <c r="F171" t="s">
        <v>241</v>
      </c>
      <c r="G171" t="s">
        <v>59</v>
      </c>
      <c r="H171" s="4">
        <v>45394</v>
      </c>
      <c r="I171" t="s">
        <v>26</v>
      </c>
      <c r="J171" t="s">
        <v>27</v>
      </c>
      <c r="K171">
        <v>7</v>
      </c>
      <c r="N171">
        <v>4292</v>
      </c>
      <c r="O171">
        <v>0.2</v>
      </c>
      <c r="P171" s="4">
        <v>45491</v>
      </c>
      <c r="Q171" s="4">
        <v>45419</v>
      </c>
    </row>
    <row r="172" spans="1:17" x14ac:dyDescent="0.35">
      <c r="A172" t="s">
        <v>246</v>
      </c>
      <c r="B172" t="s">
        <v>20</v>
      </c>
      <c r="C172">
        <v>52.370215999999999</v>
      </c>
      <c r="D172">
        <v>4.895168</v>
      </c>
      <c r="E172" t="s">
        <v>103</v>
      </c>
      <c r="F172" t="s">
        <v>241</v>
      </c>
      <c r="G172" t="s">
        <v>48</v>
      </c>
      <c r="H172" s="4">
        <v>45358</v>
      </c>
      <c r="I172" t="s">
        <v>49</v>
      </c>
      <c r="J172" t="s">
        <v>27</v>
      </c>
      <c r="K172">
        <v>7</v>
      </c>
      <c r="N172">
        <v>15281</v>
      </c>
      <c r="O172">
        <v>0.3</v>
      </c>
      <c r="P172" s="4">
        <v>45490</v>
      </c>
      <c r="Q172" s="4">
        <v>45369</v>
      </c>
    </row>
    <row r="173" spans="1:17" x14ac:dyDescent="0.35">
      <c r="A173" t="s">
        <v>247</v>
      </c>
      <c r="B173" t="s">
        <v>41</v>
      </c>
      <c r="C173">
        <v>52.520007999999997</v>
      </c>
      <c r="D173">
        <v>13.404954</v>
      </c>
      <c r="E173" t="s">
        <v>3099</v>
      </c>
      <c r="F173" t="s">
        <v>248</v>
      </c>
      <c r="G173" t="s">
        <v>33</v>
      </c>
      <c r="H173" s="4">
        <v>45358</v>
      </c>
      <c r="I173" t="s">
        <v>26</v>
      </c>
      <c r="J173" t="s">
        <v>27</v>
      </c>
      <c r="K173">
        <v>7</v>
      </c>
      <c r="N173">
        <v>18599</v>
      </c>
      <c r="O173">
        <v>0.3</v>
      </c>
      <c r="P173" s="4">
        <v>45500</v>
      </c>
      <c r="Q173" s="4">
        <v>45454</v>
      </c>
    </row>
    <row r="174" spans="1:17" x14ac:dyDescent="0.35">
      <c r="A174" t="s">
        <v>249</v>
      </c>
      <c r="B174" t="s">
        <v>61</v>
      </c>
      <c r="C174">
        <v>48.864716000000001</v>
      </c>
      <c r="D174">
        <v>2.3490139999999999</v>
      </c>
      <c r="E174" t="s">
        <v>47</v>
      </c>
      <c r="F174" t="s">
        <v>248</v>
      </c>
      <c r="G174" t="s">
        <v>48</v>
      </c>
      <c r="H174" s="4">
        <v>45297</v>
      </c>
      <c r="I174" t="s">
        <v>49</v>
      </c>
      <c r="J174" t="s">
        <v>27</v>
      </c>
      <c r="K174">
        <v>7</v>
      </c>
      <c r="N174">
        <v>2916</v>
      </c>
      <c r="O174">
        <v>0.2</v>
      </c>
      <c r="P174" s="4">
        <v>45545</v>
      </c>
      <c r="Q174" s="4">
        <v>45389</v>
      </c>
    </row>
    <row r="175" spans="1:17" x14ac:dyDescent="0.35">
      <c r="A175" t="s">
        <v>250</v>
      </c>
      <c r="B175" t="s">
        <v>20</v>
      </c>
      <c r="C175">
        <v>52.370215999999999</v>
      </c>
      <c r="D175">
        <v>4.895168</v>
      </c>
      <c r="E175" t="s">
        <v>68</v>
      </c>
      <c r="F175" t="s">
        <v>248</v>
      </c>
      <c r="G175" t="s">
        <v>48</v>
      </c>
      <c r="H175" s="4">
        <v>45407</v>
      </c>
      <c r="I175" t="s">
        <v>49</v>
      </c>
      <c r="J175" t="s">
        <v>27</v>
      </c>
      <c r="K175">
        <v>7</v>
      </c>
      <c r="N175">
        <v>13151</v>
      </c>
      <c r="O175">
        <v>1</v>
      </c>
      <c r="P175" s="4">
        <v>45452</v>
      </c>
      <c r="Q175" s="4">
        <v>45505</v>
      </c>
    </row>
    <row r="176" spans="1:17" x14ac:dyDescent="0.35">
      <c r="A176" t="s">
        <v>251</v>
      </c>
      <c r="B176" t="s">
        <v>78</v>
      </c>
      <c r="C176">
        <v>38.736946000000003</v>
      </c>
      <c r="D176">
        <v>-9.1426850000000002</v>
      </c>
      <c r="E176" t="s">
        <v>47</v>
      </c>
      <c r="F176" t="s">
        <v>248</v>
      </c>
      <c r="G176" t="s">
        <v>25</v>
      </c>
      <c r="H176" s="4">
        <v>45390</v>
      </c>
      <c r="I176" t="s">
        <v>66</v>
      </c>
      <c r="J176" t="s">
        <v>27</v>
      </c>
      <c r="K176">
        <v>7</v>
      </c>
      <c r="N176">
        <v>13724</v>
      </c>
      <c r="O176">
        <v>0.4</v>
      </c>
      <c r="P176" s="4">
        <v>45413</v>
      </c>
      <c r="Q176" s="4">
        <v>45443</v>
      </c>
    </row>
    <row r="177" spans="1:17" x14ac:dyDescent="0.35">
      <c r="A177" t="s">
        <v>252</v>
      </c>
      <c r="B177" t="s">
        <v>35</v>
      </c>
      <c r="C177">
        <v>41.902782000000002</v>
      </c>
      <c r="D177">
        <v>12.496366</v>
      </c>
      <c r="E177" t="s">
        <v>47</v>
      </c>
      <c r="F177" t="s">
        <v>248</v>
      </c>
      <c r="G177" t="s">
        <v>59</v>
      </c>
      <c r="H177" s="4">
        <v>45350</v>
      </c>
      <c r="I177" t="s">
        <v>49</v>
      </c>
      <c r="J177" t="s">
        <v>27</v>
      </c>
      <c r="K177">
        <v>7</v>
      </c>
      <c r="N177">
        <v>2038</v>
      </c>
      <c r="O177">
        <v>0.3</v>
      </c>
      <c r="P177" s="4">
        <v>45507</v>
      </c>
      <c r="Q177" s="4">
        <v>45459</v>
      </c>
    </row>
    <row r="178" spans="1:17" x14ac:dyDescent="0.35">
      <c r="A178" t="s">
        <v>253</v>
      </c>
      <c r="B178" t="s">
        <v>41</v>
      </c>
      <c r="C178">
        <v>52.520007999999997</v>
      </c>
      <c r="D178">
        <v>13.404954</v>
      </c>
      <c r="E178" t="s">
        <v>38</v>
      </c>
      <c r="F178" t="s">
        <v>248</v>
      </c>
      <c r="G178" t="s">
        <v>87</v>
      </c>
      <c r="H178" s="4">
        <v>45426</v>
      </c>
      <c r="I178" t="s">
        <v>66</v>
      </c>
      <c r="J178" t="s">
        <v>27</v>
      </c>
      <c r="K178">
        <v>7</v>
      </c>
      <c r="N178">
        <v>16079</v>
      </c>
      <c r="O178">
        <v>0.5</v>
      </c>
      <c r="P178" s="4">
        <v>45676</v>
      </c>
      <c r="Q178" s="4">
        <v>45444</v>
      </c>
    </row>
    <row r="179" spans="1:17" x14ac:dyDescent="0.35">
      <c r="A179" t="s">
        <v>254</v>
      </c>
      <c r="B179" t="s">
        <v>61</v>
      </c>
      <c r="C179">
        <v>48.864716000000001</v>
      </c>
      <c r="D179">
        <v>2.3490139999999999</v>
      </c>
      <c r="E179" t="s">
        <v>3098</v>
      </c>
      <c r="F179" t="s">
        <v>24</v>
      </c>
      <c r="G179" t="s">
        <v>85</v>
      </c>
      <c r="H179" s="4">
        <v>45329</v>
      </c>
      <c r="I179" t="s">
        <v>49</v>
      </c>
      <c r="J179" t="s">
        <v>255</v>
      </c>
      <c r="K179">
        <v>6</v>
      </c>
      <c r="N179">
        <v>480</v>
      </c>
      <c r="O179">
        <v>0.5</v>
      </c>
      <c r="P179" s="4">
        <v>45603</v>
      </c>
      <c r="Q179" s="4">
        <v>45357</v>
      </c>
    </row>
    <row r="180" spans="1:17" x14ac:dyDescent="0.35">
      <c r="A180" t="s">
        <v>256</v>
      </c>
      <c r="B180" t="s">
        <v>78</v>
      </c>
      <c r="C180">
        <v>38.736946000000003</v>
      </c>
      <c r="D180">
        <v>-9.1426850000000002</v>
      </c>
      <c r="E180" t="s">
        <v>3098</v>
      </c>
      <c r="F180" t="s">
        <v>24</v>
      </c>
      <c r="G180" t="s">
        <v>59</v>
      </c>
      <c r="H180" s="4">
        <v>45380</v>
      </c>
      <c r="I180" t="s">
        <v>66</v>
      </c>
      <c r="J180" t="s">
        <v>255</v>
      </c>
      <c r="K180">
        <v>6</v>
      </c>
      <c r="N180">
        <v>1055</v>
      </c>
      <c r="O180">
        <v>0.9</v>
      </c>
      <c r="P180" s="4">
        <v>45658</v>
      </c>
      <c r="Q180" s="4">
        <v>45481</v>
      </c>
    </row>
    <row r="181" spans="1:17" x14ac:dyDescent="0.35">
      <c r="A181" t="s">
        <v>257</v>
      </c>
      <c r="B181" t="s">
        <v>51</v>
      </c>
      <c r="C181">
        <v>51.260196999999998</v>
      </c>
      <c r="D181">
        <v>4.4027710000000004</v>
      </c>
      <c r="E181" t="s">
        <v>68</v>
      </c>
      <c r="F181" t="s">
        <v>24</v>
      </c>
      <c r="G181" t="s">
        <v>48</v>
      </c>
      <c r="H181" s="4">
        <v>45317</v>
      </c>
      <c r="I181" t="s">
        <v>66</v>
      </c>
      <c r="J181" t="s">
        <v>255</v>
      </c>
      <c r="K181">
        <v>6</v>
      </c>
      <c r="N181">
        <v>919</v>
      </c>
      <c r="O181">
        <v>0.6</v>
      </c>
      <c r="P181" s="4">
        <v>45402</v>
      </c>
      <c r="Q181" s="4">
        <v>45373</v>
      </c>
    </row>
    <row r="182" spans="1:17" x14ac:dyDescent="0.35">
      <c r="A182" t="s">
        <v>258</v>
      </c>
      <c r="B182" t="s">
        <v>71</v>
      </c>
      <c r="C182">
        <v>48.210033000000003</v>
      </c>
      <c r="D182">
        <v>16.363448999999999</v>
      </c>
      <c r="E182" t="s">
        <v>3099</v>
      </c>
      <c r="F182" t="s">
        <v>24</v>
      </c>
      <c r="G182" t="s">
        <v>59</v>
      </c>
      <c r="H182" s="4">
        <v>45300</v>
      </c>
      <c r="I182" t="s">
        <v>26</v>
      </c>
      <c r="J182" t="s">
        <v>255</v>
      </c>
      <c r="K182">
        <v>6</v>
      </c>
      <c r="N182">
        <v>1130</v>
      </c>
      <c r="O182">
        <v>0.5</v>
      </c>
      <c r="P182" s="4">
        <v>45580</v>
      </c>
      <c r="Q182" s="4">
        <v>45363</v>
      </c>
    </row>
    <row r="183" spans="1:17" x14ac:dyDescent="0.35">
      <c r="A183" t="s">
        <v>259</v>
      </c>
      <c r="B183" t="s">
        <v>41</v>
      </c>
      <c r="C183">
        <v>52.520007999999997</v>
      </c>
      <c r="D183">
        <v>13.404954</v>
      </c>
      <c r="E183" t="s">
        <v>47</v>
      </c>
      <c r="F183" t="s">
        <v>24</v>
      </c>
      <c r="G183" t="s">
        <v>39</v>
      </c>
      <c r="H183" s="4">
        <v>45402</v>
      </c>
      <c r="I183" t="s">
        <v>26</v>
      </c>
      <c r="J183" t="s">
        <v>255</v>
      </c>
      <c r="K183">
        <v>6</v>
      </c>
      <c r="N183">
        <v>1936</v>
      </c>
      <c r="O183">
        <v>0.4</v>
      </c>
      <c r="P183" s="4">
        <v>45709</v>
      </c>
      <c r="Q183" s="4">
        <v>45457</v>
      </c>
    </row>
    <row r="184" spans="1:17" x14ac:dyDescent="0.35">
      <c r="A184" t="s">
        <v>260</v>
      </c>
      <c r="B184" t="s">
        <v>35</v>
      </c>
      <c r="C184">
        <v>41.902782000000002</v>
      </c>
      <c r="D184">
        <v>12.496366</v>
      </c>
      <c r="E184" t="s">
        <v>3098</v>
      </c>
      <c r="F184" t="s">
        <v>24</v>
      </c>
      <c r="G184" t="s">
        <v>48</v>
      </c>
      <c r="H184" s="4">
        <v>45327</v>
      </c>
      <c r="I184" t="s">
        <v>66</v>
      </c>
      <c r="J184" t="s">
        <v>255</v>
      </c>
      <c r="K184">
        <v>6</v>
      </c>
      <c r="N184">
        <v>1643</v>
      </c>
      <c r="O184">
        <v>0.3</v>
      </c>
      <c r="P184" s="4">
        <v>45516</v>
      </c>
      <c r="Q184" s="4">
        <v>45442</v>
      </c>
    </row>
    <row r="185" spans="1:17" x14ac:dyDescent="0.35">
      <c r="A185" t="s">
        <v>261</v>
      </c>
      <c r="B185" t="s">
        <v>78</v>
      </c>
      <c r="C185">
        <v>38.736946000000003</v>
      </c>
      <c r="D185">
        <v>-9.1426850000000002</v>
      </c>
      <c r="E185" t="s">
        <v>3098</v>
      </c>
      <c r="F185" t="s">
        <v>24</v>
      </c>
      <c r="G185" t="s">
        <v>25</v>
      </c>
      <c r="H185" s="4">
        <v>45420</v>
      </c>
      <c r="I185" t="s">
        <v>26</v>
      </c>
      <c r="J185" t="s">
        <v>255</v>
      </c>
      <c r="K185">
        <v>6</v>
      </c>
      <c r="N185">
        <v>1023</v>
      </c>
      <c r="O185">
        <v>0.2</v>
      </c>
      <c r="P185" s="4">
        <v>45681</v>
      </c>
      <c r="Q185" s="4">
        <v>45442</v>
      </c>
    </row>
    <row r="186" spans="1:17" x14ac:dyDescent="0.35">
      <c r="A186" t="s">
        <v>262</v>
      </c>
      <c r="B186" t="s">
        <v>20</v>
      </c>
      <c r="C186">
        <v>52.370215999999999</v>
      </c>
      <c r="D186">
        <v>4.895168</v>
      </c>
      <c r="E186" t="s">
        <v>54</v>
      </c>
      <c r="F186" t="s">
        <v>24</v>
      </c>
      <c r="G186" t="s">
        <v>25</v>
      </c>
      <c r="H186" s="4">
        <v>45409</v>
      </c>
      <c r="I186" t="s">
        <v>26</v>
      </c>
      <c r="J186" t="s">
        <v>255</v>
      </c>
      <c r="K186">
        <v>6</v>
      </c>
      <c r="N186">
        <v>1086</v>
      </c>
      <c r="O186">
        <v>0.3</v>
      </c>
      <c r="P186" s="4">
        <v>45495</v>
      </c>
      <c r="Q186" s="4">
        <v>45455</v>
      </c>
    </row>
    <row r="187" spans="1:17" x14ac:dyDescent="0.35">
      <c r="A187" t="s">
        <v>263</v>
      </c>
      <c r="B187" t="s">
        <v>35</v>
      </c>
      <c r="C187">
        <v>41.902782000000002</v>
      </c>
      <c r="D187">
        <v>12.496366</v>
      </c>
      <c r="E187" t="s">
        <v>47</v>
      </c>
      <c r="F187" t="s">
        <v>24</v>
      </c>
      <c r="G187" t="s">
        <v>48</v>
      </c>
      <c r="H187" s="4">
        <v>45348</v>
      </c>
      <c r="I187" t="s">
        <v>26</v>
      </c>
      <c r="J187" t="s">
        <v>255</v>
      </c>
      <c r="K187">
        <v>6</v>
      </c>
      <c r="N187">
        <v>710</v>
      </c>
      <c r="O187">
        <v>0.4</v>
      </c>
      <c r="P187" s="4">
        <v>45522</v>
      </c>
      <c r="Q187" s="4">
        <v>45441</v>
      </c>
    </row>
    <row r="188" spans="1:17" x14ac:dyDescent="0.35">
      <c r="A188" t="s">
        <v>264</v>
      </c>
      <c r="B188" t="s">
        <v>78</v>
      </c>
      <c r="C188">
        <v>38.736946000000003</v>
      </c>
      <c r="D188">
        <v>-9.1426850000000002</v>
      </c>
      <c r="E188" t="s">
        <v>64</v>
      </c>
      <c r="F188" t="s">
        <v>24</v>
      </c>
      <c r="G188" t="s">
        <v>33</v>
      </c>
      <c r="H188" s="4">
        <v>45339</v>
      </c>
      <c r="I188" t="s">
        <v>66</v>
      </c>
      <c r="J188" t="s">
        <v>255</v>
      </c>
      <c r="K188">
        <v>6</v>
      </c>
      <c r="N188">
        <v>1986</v>
      </c>
      <c r="O188">
        <v>0.5</v>
      </c>
      <c r="P188" s="4">
        <v>45490</v>
      </c>
      <c r="Q188" s="4">
        <v>45359</v>
      </c>
    </row>
    <row r="189" spans="1:17" x14ac:dyDescent="0.35">
      <c r="A189" t="s">
        <v>265</v>
      </c>
      <c r="B189" t="s">
        <v>78</v>
      </c>
      <c r="C189">
        <v>38.736946000000003</v>
      </c>
      <c r="D189">
        <v>-9.1426850000000002</v>
      </c>
      <c r="E189" t="s">
        <v>3098</v>
      </c>
      <c r="F189" t="s">
        <v>24</v>
      </c>
      <c r="G189" t="s">
        <v>48</v>
      </c>
      <c r="H189" s="4">
        <v>45313</v>
      </c>
      <c r="I189" t="s">
        <v>66</v>
      </c>
      <c r="J189" t="s">
        <v>255</v>
      </c>
      <c r="K189">
        <v>6</v>
      </c>
      <c r="N189">
        <v>765</v>
      </c>
      <c r="O189">
        <v>0.5</v>
      </c>
      <c r="P189" s="4">
        <v>45485</v>
      </c>
      <c r="Q189" s="4">
        <v>45389</v>
      </c>
    </row>
    <row r="190" spans="1:17" x14ac:dyDescent="0.35">
      <c r="A190" t="s">
        <v>266</v>
      </c>
      <c r="B190" t="s">
        <v>61</v>
      </c>
      <c r="C190">
        <v>48.864716000000001</v>
      </c>
      <c r="D190">
        <v>2.3490139999999999</v>
      </c>
      <c r="E190" t="s">
        <v>3100</v>
      </c>
      <c r="F190" t="s">
        <v>24</v>
      </c>
      <c r="G190" t="s">
        <v>48</v>
      </c>
      <c r="H190" s="4">
        <v>45369</v>
      </c>
      <c r="I190" t="s">
        <v>66</v>
      </c>
      <c r="J190" t="s">
        <v>255</v>
      </c>
      <c r="K190">
        <v>6</v>
      </c>
      <c r="N190">
        <v>1071</v>
      </c>
      <c r="O190">
        <v>0.3</v>
      </c>
      <c r="P190" s="4">
        <v>45446</v>
      </c>
      <c r="Q190" s="4">
        <v>45437</v>
      </c>
    </row>
    <row r="191" spans="1:17" x14ac:dyDescent="0.35">
      <c r="A191" t="s">
        <v>267</v>
      </c>
      <c r="B191" t="s">
        <v>61</v>
      </c>
      <c r="C191">
        <v>48.864716000000001</v>
      </c>
      <c r="D191">
        <v>2.3490139999999999</v>
      </c>
      <c r="E191" t="s">
        <v>3098</v>
      </c>
      <c r="F191" t="s">
        <v>24</v>
      </c>
      <c r="G191" t="s">
        <v>59</v>
      </c>
      <c r="H191" s="4">
        <v>45342</v>
      </c>
      <c r="I191" t="s">
        <v>26</v>
      </c>
      <c r="J191" t="s">
        <v>255</v>
      </c>
      <c r="K191">
        <v>6</v>
      </c>
      <c r="N191">
        <v>1189</v>
      </c>
      <c r="O191">
        <v>0.2</v>
      </c>
      <c r="P191" s="4">
        <v>45418</v>
      </c>
      <c r="Q191" s="4">
        <v>45394</v>
      </c>
    </row>
    <row r="192" spans="1:17" x14ac:dyDescent="0.35">
      <c r="A192" t="s">
        <v>268</v>
      </c>
      <c r="B192" t="s">
        <v>61</v>
      </c>
      <c r="C192">
        <v>48.864716000000001</v>
      </c>
      <c r="D192">
        <v>2.3490139999999999</v>
      </c>
      <c r="E192" t="s">
        <v>103</v>
      </c>
      <c r="F192" t="s">
        <v>24</v>
      </c>
      <c r="G192" t="s">
        <v>48</v>
      </c>
      <c r="H192" s="4">
        <v>45356</v>
      </c>
      <c r="I192" t="s">
        <v>26</v>
      </c>
      <c r="J192" t="s">
        <v>255</v>
      </c>
      <c r="K192">
        <v>6</v>
      </c>
      <c r="N192">
        <v>387</v>
      </c>
      <c r="O192">
        <v>0.4</v>
      </c>
      <c r="P192" s="4">
        <v>45435</v>
      </c>
      <c r="Q192" s="4">
        <v>45460</v>
      </c>
    </row>
    <row r="193" spans="1:17" x14ac:dyDescent="0.35">
      <c r="A193" t="s">
        <v>269</v>
      </c>
      <c r="B193" t="s">
        <v>71</v>
      </c>
      <c r="C193">
        <v>48.210033000000003</v>
      </c>
      <c r="D193">
        <v>16.363448999999999</v>
      </c>
      <c r="E193" t="s">
        <v>120</v>
      </c>
      <c r="F193" t="s">
        <v>24</v>
      </c>
      <c r="G193" t="s">
        <v>25</v>
      </c>
      <c r="H193" s="4">
        <v>45380</v>
      </c>
      <c r="I193" t="s">
        <v>66</v>
      </c>
      <c r="J193" t="s">
        <v>255</v>
      </c>
      <c r="K193">
        <v>6</v>
      </c>
      <c r="N193">
        <v>404</v>
      </c>
      <c r="O193">
        <v>0.7</v>
      </c>
      <c r="P193" s="4">
        <v>45442</v>
      </c>
      <c r="Q193" s="4">
        <v>45453</v>
      </c>
    </row>
    <row r="194" spans="1:17" x14ac:dyDescent="0.35">
      <c r="A194" t="s">
        <v>270</v>
      </c>
      <c r="B194" t="s">
        <v>35</v>
      </c>
      <c r="C194">
        <v>41.902782000000002</v>
      </c>
      <c r="D194">
        <v>12.496366</v>
      </c>
      <c r="E194" t="s">
        <v>64</v>
      </c>
      <c r="F194" t="s">
        <v>24</v>
      </c>
      <c r="G194" t="s">
        <v>59</v>
      </c>
      <c r="H194" s="4">
        <v>45404</v>
      </c>
      <c r="I194" t="s">
        <v>26</v>
      </c>
      <c r="J194" t="s">
        <v>255</v>
      </c>
      <c r="K194">
        <v>6</v>
      </c>
      <c r="N194">
        <v>789</v>
      </c>
      <c r="O194">
        <v>0.5</v>
      </c>
      <c r="P194" s="4">
        <v>45538</v>
      </c>
      <c r="Q194" s="4">
        <v>45451</v>
      </c>
    </row>
    <row r="195" spans="1:17" x14ac:dyDescent="0.35">
      <c r="A195" t="s">
        <v>271</v>
      </c>
      <c r="B195" t="s">
        <v>35</v>
      </c>
      <c r="C195">
        <v>41.902782000000002</v>
      </c>
      <c r="D195">
        <v>12.496366</v>
      </c>
      <c r="E195" t="s">
        <v>47</v>
      </c>
      <c r="F195" t="s">
        <v>24</v>
      </c>
      <c r="G195" t="s">
        <v>33</v>
      </c>
      <c r="H195" s="4">
        <v>45348</v>
      </c>
      <c r="I195" t="s">
        <v>66</v>
      </c>
      <c r="J195" t="s">
        <v>255</v>
      </c>
      <c r="K195">
        <v>6</v>
      </c>
      <c r="N195">
        <v>371</v>
      </c>
      <c r="O195">
        <v>0.4</v>
      </c>
      <c r="P195" s="4">
        <v>45514</v>
      </c>
      <c r="Q195" s="4">
        <v>45421</v>
      </c>
    </row>
    <row r="196" spans="1:17" x14ac:dyDescent="0.35">
      <c r="A196" t="s">
        <v>272</v>
      </c>
      <c r="B196" t="s">
        <v>20</v>
      </c>
      <c r="C196">
        <v>52.370215999999999</v>
      </c>
      <c r="D196">
        <v>4.895168</v>
      </c>
      <c r="E196" t="s">
        <v>54</v>
      </c>
      <c r="F196" t="s">
        <v>24</v>
      </c>
      <c r="G196" t="s">
        <v>74</v>
      </c>
      <c r="H196" s="4">
        <v>45425</v>
      </c>
      <c r="I196" t="s">
        <v>26</v>
      </c>
      <c r="J196" t="s">
        <v>255</v>
      </c>
      <c r="K196">
        <v>6</v>
      </c>
      <c r="N196">
        <v>202</v>
      </c>
      <c r="O196">
        <v>0.5</v>
      </c>
      <c r="P196" s="4">
        <v>45575</v>
      </c>
      <c r="Q196" s="4">
        <v>45529</v>
      </c>
    </row>
    <row r="197" spans="1:17" x14ac:dyDescent="0.35">
      <c r="A197" t="s">
        <v>273</v>
      </c>
      <c r="B197" t="s">
        <v>35</v>
      </c>
      <c r="C197">
        <v>41.902782000000002</v>
      </c>
      <c r="D197">
        <v>12.496366</v>
      </c>
      <c r="E197" t="s">
        <v>3100</v>
      </c>
      <c r="F197" t="s">
        <v>24</v>
      </c>
      <c r="G197" t="s">
        <v>39</v>
      </c>
      <c r="H197" s="4">
        <v>45424</v>
      </c>
      <c r="I197" t="s">
        <v>49</v>
      </c>
      <c r="J197" t="s">
        <v>255</v>
      </c>
      <c r="K197">
        <v>6</v>
      </c>
      <c r="N197">
        <v>951</v>
      </c>
      <c r="O197">
        <v>0.3</v>
      </c>
      <c r="P197" s="4">
        <v>45548</v>
      </c>
      <c r="Q197" s="4">
        <v>45433</v>
      </c>
    </row>
    <row r="198" spans="1:17" x14ac:dyDescent="0.35">
      <c r="A198" t="s">
        <v>274</v>
      </c>
      <c r="B198" t="s">
        <v>61</v>
      </c>
      <c r="C198">
        <v>48.864716000000001</v>
      </c>
      <c r="D198">
        <v>2.3490139999999999</v>
      </c>
      <c r="E198" t="s">
        <v>100</v>
      </c>
      <c r="F198" t="s">
        <v>24</v>
      </c>
      <c r="G198" t="s">
        <v>59</v>
      </c>
      <c r="H198" s="4">
        <v>45398</v>
      </c>
      <c r="I198" t="s">
        <v>66</v>
      </c>
      <c r="J198" t="s">
        <v>255</v>
      </c>
      <c r="K198">
        <v>6</v>
      </c>
      <c r="N198">
        <v>633</v>
      </c>
      <c r="O198">
        <v>0.3</v>
      </c>
      <c r="P198" s="4">
        <v>45501</v>
      </c>
      <c r="Q198" s="4">
        <v>45441</v>
      </c>
    </row>
    <row r="199" spans="1:17" x14ac:dyDescent="0.35">
      <c r="A199" t="s">
        <v>275</v>
      </c>
      <c r="B199" t="s">
        <v>71</v>
      </c>
      <c r="C199">
        <v>48.210033000000003</v>
      </c>
      <c r="D199">
        <v>16.363448999999999</v>
      </c>
      <c r="E199" t="s">
        <v>3100</v>
      </c>
      <c r="F199" t="s">
        <v>24</v>
      </c>
      <c r="G199" t="s">
        <v>74</v>
      </c>
      <c r="H199" s="4">
        <v>45402</v>
      </c>
      <c r="I199" t="s">
        <v>26</v>
      </c>
      <c r="J199" t="s">
        <v>255</v>
      </c>
      <c r="K199">
        <v>6</v>
      </c>
      <c r="N199">
        <v>971</v>
      </c>
      <c r="O199">
        <v>0.9</v>
      </c>
      <c r="P199" s="4">
        <v>45486</v>
      </c>
      <c r="Q199" s="4">
        <v>45449</v>
      </c>
    </row>
    <row r="200" spans="1:17" x14ac:dyDescent="0.35">
      <c r="A200" t="s">
        <v>276</v>
      </c>
      <c r="B200" t="s">
        <v>56</v>
      </c>
      <c r="C200">
        <v>46.204391000000001</v>
      </c>
      <c r="D200">
        <v>6.1431579999999997</v>
      </c>
      <c r="E200" t="s">
        <v>32</v>
      </c>
      <c r="F200" t="s">
        <v>24</v>
      </c>
      <c r="G200" t="s">
        <v>25</v>
      </c>
      <c r="H200" s="4">
        <v>45343</v>
      </c>
      <c r="I200" t="s">
        <v>26</v>
      </c>
      <c r="J200" t="s">
        <v>255</v>
      </c>
      <c r="K200">
        <v>6</v>
      </c>
      <c r="N200">
        <v>1676</v>
      </c>
      <c r="O200">
        <v>0.1</v>
      </c>
      <c r="P200" s="4">
        <v>45614</v>
      </c>
      <c r="Q200" s="4">
        <v>45445</v>
      </c>
    </row>
    <row r="201" spans="1:17" x14ac:dyDescent="0.35">
      <c r="A201" t="s">
        <v>277</v>
      </c>
      <c r="B201" t="s">
        <v>61</v>
      </c>
      <c r="C201">
        <v>48.864716000000001</v>
      </c>
      <c r="D201">
        <v>2.3490139999999999</v>
      </c>
      <c r="E201" t="s">
        <v>54</v>
      </c>
      <c r="F201" t="s">
        <v>24</v>
      </c>
      <c r="G201" t="s">
        <v>59</v>
      </c>
      <c r="H201" s="4">
        <v>45398</v>
      </c>
      <c r="I201" t="s">
        <v>26</v>
      </c>
      <c r="J201" t="s">
        <v>255</v>
      </c>
      <c r="K201">
        <v>6</v>
      </c>
      <c r="N201">
        <v>809</v>
      </c>
      <c r="O201">
        <v>0.3</v>
      </c>
      <c r="P201" s="4">
        <v>45465</v>
      </c>
      <c r="Q201" s="4">
        <v>45501</v>
      </c>
    </row>
    <row r="202" spans="1:17" x14ac:dyDescent="0.35">
      <c r="A202" t="s">
        <v>278</v>
      </c>
      <c r="B202" t="s">
        <v>71</v>
      </c>
      <c r="C202">
        <v>48.210033000000003</v>
      </c>
      <c r="D202">
        <v>16.363448999999999</v>
      </c>
      <c r="E202" t="s">
        <v>68</v>
      </c>
      <c r="F202" t="s">
        <v>24</v>
      </c>
      <c r="G202" t="s">
        <v>39</v>
      </c>
      <c r="H202" s="4">
        <v>45350</v>
      </c>
      <c r="I202" t="s">
        <v>49</v>
      </c>
      <c r="J202" t="s">
        <v>255</v>
      </c>
      <c r="K202">
        <v>6</v>
      </c>
      <c r="N202">
        <v>304</v>
      </c>
      <c r="O202">
        <v>0.9</v>
      </c>
      <c r="P202" s="4">
        <v>45467</v>
      </c>
      <c r="Q202" s="4">
        <v>45417</v>
      </c>
    </row>
    <row r="203" spans="1:17" x14ac:dyDescent="0.35">
      <c r="A203" t="s">
        <v>279</v>
      </c>
      <c r="B203" t="s">
        <v>51</v>
      </c>
      <c r="C203">
        <v>51.260196999999998</v>
      </c>
      <c r="D203">
        <v>4.4027710000000004</v>
      </c>
      <c r="E203" t="s">
        <v>120</v>
      </c>
      <c r="F203" t="s">
        <v>24</v>
      </c>
      <c r="G203" t="s">
        <v>59</v>
      </c>
      <c r="H203" s="4">
        <v>45394</v>
      </c>
      <c r="I203" t="s">
        <v>26</v>
      </c>
      <c r="J203" t="s">
        <v>255</v>
      </c>
      <c r="K203">
        <v>6</v>
      </c>
      <c r="N203">
        <v>1584</v>
      </c>
      <c r="O203">
        <v>0.4</v>
      </c>
      <c r="P203" s="4">
        <v>45418</v>
      </c>
      <c r="Q203" s="4">
        <v>45465</v>
      </c>
    </row>
    <row r="204" spans="1:17" x14ac:dyDescent="0.35">
      <c r="A204" t="s">
        <v>280</v>
      </c>
      <c r="B204" t="s">
        <v>61</v>
      </c>
      <c r="C204">
        <v>48.864716000000001</v>
      </c>
      <c r="D204">
        <v>2.3490139999999999</v>
      </c>
      <c r="E204" t="s">
        <v>38</v>
      </c>
      <c r="F204" t="s">
        <v>24</v>
      </c>
      <c r="G204" t="s">
        <v>74</v>
      </c>
      <c r="H204" s="4">
        <v>45434</v>
      </c>
      <c r="I204" t="s">
        <v>49</v>
      </c>
      <c r="J204" t="s">
        <v>255</v>
      </c>
      <c r="K204">
        <v>6</v>
      </c>
      <c r="N204">
        <v>894</v>
      </c>
      <c r="O204">
        <v>0.3</v>
      </c>
      <c r="P204" s="4">
        <v>45707</v>
      </c>
      <c r="Q204" s="4">
        <v>45515</v>
      </c>
    </row>
    <row r="205" spans="1:17" x14ac:dyDescent="0.35">
      <c r="A205" t="s">
        <v>281</v>
      </c>
      <c r="B205" t="s">
        <v>61</v>
      </c>
      <c r="C205">
        <v>48.864716000000001</v>
      </c>
      <c r="D205">
        <v>2.3490139999999999</v>
      </c>
      <c r="E205" t="s">
        <v>84</v>
      </c>
      <c r="F205" t="s">
        <v>24</v>
      </c>
      <c r="G205" t="s">
        <v>85</v>
      </c>
      <c r="H205" s="4">
        <v>45399</v>
      </c>
      <c r="I205" t="s">
        <v>26</v>
      </c>
      <c r="J205" t="s">
        <v>255</v>
      </c>
      <c r="K205">
        <v>6</v>
      </c>
      <c r="N205">
        <v>1067</v>
      </c>
      <c r="O205">
        <v>0.3</v>
      </c>
      <c r="P205" s="4">
        <v>45739</v>
      </c>
      <c r="Q205" s="4">
        <v>45404</v>
      </c>
    </row>
    <row r="206" spans="1:17" x14ac:dyDescent="0.35">
      <c r="A206" t="s">
        <v>282</v>
      </c>
      <c r="B206" t="s">
        <v>20</v>
      </c>
      <c r="C206">
        <v>52.370215999999999</v>
      </c>
      <c r="D206">
        <v>4.895168</v>
      </c>
      <c r="E206" t="s">
        <v>3100</v>
      </c>
      <c r="F206" t="s">
        <v>24</v>
      </c>
      <c r="G206" t="s">
        <v>48</v>
      </c>
      <c r="H206" s="4">
        <v>45322</v>
      </c>
      <c r="I206" t="s">
        <v>66</v>
      </c>
      <c r="J206" t="s">
        <v>255</v>
      </c>
      <c r="K206">
        <v>6</v>
      </c>
      <c r="N206">
        <v>1313</v>
      </c>
      <c r="O206">
        <v>0.4</v>
      </c>
      <c r="P206" s="4">
        <v>45473</v>
      </c>
      <c r="Q206" s="4">
        <v>45343</v>
      </c>
    </row>
    <row r="207" spans="1:17" x14ac:dyDescent="0.35">
      <c r="A207" t="s">
        <v>283</v>
      </c>
      <c r="B207" t="s">
        <v>51</v>
      </c>
      <c r="C207">
        <v>51.260196999999998</v>
      </c>
      <c r="D207">
        <v>4.4027710000000004</v>
      </c>
      <c r="E207" t="s">
        <v>47</v>
      </c>
      <c r="F207" t="s">
        <v>24</v>
      </c>
      <c r="G207" t="s">
        <v>85</v>
      </c>
      <c r="H207" s="4">
        <v>45310</v>
      </c>
      <c r="I207" t="s">
        <v>66</v>
      </c>
      <c r="J207" t="s">
        <v>255</v>
      </c>
      <c r="K207">
        <v>6</v>
      </c>
      <c r="N207">
        <v>1219</v>
      </c>
      <c r="O207">
        <v>0.3</v>
      </c>
      <c r="P207" s="4">
        <v>45387</v>
      </c>
      <c r="Q207" s="4">
        <v>45349</v>
      </c>
    </row>
    <row r="208" spans="1:17" x14ac:dyDescent="0.35">
      <c r="A208" t="s">
        <v>284</v>
      </c>
      <c r="B208" t="s">
        <v>56</v>
      </c>
      <c r="C208">
        <v>46.204391000000001</v>
      </c>
      <c r="D208">
        <v>6.1431579999999997</v>
      </c>
      <c r="E208" t="s">
        <v>54</v>
      </c>
      <c r="F208" t="s">
        <v>24</v>
      </c>
      <c r="G208" t="s">
        <v>48</v>
      </c>
      <c r="H208" s="4">
        <v>45357</v>
      </c>
      <c r="I208" t="s">
        <v>66</v>
      </c>
      <c r="J208" t="s">
        <v>255</v>
      </c>
      <c r="K208">
        <v>6</v>
      </c>
      <c r="N208">
        <v>1363</v>
      </c>
      <c r="O208">
        <v>0.3</v>
      </c>
      <c r="P208" s="4">
        <v>45423</v>
      </c>
      <c r="Q208" s="4">
        <v>45372</v>
      </c>
    </row>
    <row r="209" spans="1:17" x14ac:dyDescent="0.35">
      <c r="A209" t="s">
        <v>285</v>
      </c>
      <c r="B209" t="s">
        <v>20</v>
      </c>
      <c r="C209">
        <v>52.370215999999999</v>
      </c>
      <c r="D209">
        <v>4.895168</v>
      </c>
      <c r="E209" t="s">
        <v>54</v>
      </c>
      <c r="F209" t="s">
        <v>24</v>
      </c>
      <c r="G209" t="s">
        <v>87</v>
      </c>
      <c r="H209" s="4">
        <v>45301</v>
      </c>
      <c r="I209" t="s">
        <v>49</v>
      </c>
      <c r="J209" t="s">
        <v>255</v>
      </c>
      <c r="K209">
        <v>6</v>
      </c>
      <c r="N209">
        <v>1693</v>
      </c>
      <c r="O209">
        <v>0.8</v>
      </c>
      <c r="P209" s="4">
        <v>45596</v>
      </c>
      <c r="Q209" s="4">
        <v>45301</v>
      </c>
    </row>
    <row r="210" spans="1:17" x14ac:dyDescent="0.35">
      <c r="A210" t="s">
        <v>286</v>
      </c>
      <c r="B210" t="s">
        <v>35</v>
      </c>
      <c r="C210">
        <v>41.902782000000002</v>
      </c>
      <c r="D210">
        <v>12.496366</v>
      </c>
      <c r="E210" t="s">
        <v>64</v>
      </c>
      <c r="F210" t="s">
        <v>24</v>
      </c>
      <c r="G210" t="s">
        <v>85</v>
      </c>
      <c r="H210" s="4">
        <v>45295</v>
      </c>
      <c r="I210" t="s">
        <v>26</v>
      </c>
      <c r="J210" t="s">
        <v>255</v>
      </c>
      <c r="K210">
        <v>6</v>
      </c>
      <c r="N210">
        <v>844</v>
      </c>
      <c r="O210">
        <v>0.7</v>
      </c>
      <c r="P210" s="4">
        <v>45644</v>
      </c>
      <c r="Q210" s="4">
        <v>45341</v>
      </c>
    </row>
    <row r="211" spans="1:17" x14ac:dyDescent="0.35">
      <c r="A211" t="s">
        <v>287</v>
      </c>
      <c r="B211" t="s">
        <v>29</v>
      </c>
      <c r="C211">
        <v>40.416775000000001</v>
      </c>
      <c r="D211">
        <v>-3.7037900000000001</v>
      </c>
      <c r="E211" t="s">
        <v>124</v>
      </c>
      <c r="F211" t="s">
        <v>24</v>
      </c>
      <c r="G211" t="s">
        <v>33</v>
      </c>
      <c r="H211" s="4">
        <v>45435</v>
      </c>
      <c r="I211" t="s">
        <v>49</v>
      </c>
      <c r="J211" t="s">
        <v>255</v>
      </c>
      <c r="K211">
        <v>6</v>
      </c>
      <c r="N211">
        <v>1336</v>
      </c>
      <c r="O211">
        <v>0.8</v>
      </c>
      <c r="P211" s="4">
        <v>45670</v>
      </c>
      <c r="Q211" s="4">
        <v>45516</v>
      </c>
    </row>
    <row r="212" spans="1:17" x14ac:dyDescent="0.35">
      <c r="A212" t="s">
        <v>288</v>
      </c>
      <c r="B212" t="s">
        <v>56</v>
      </c>
      <c r="C212">
        <v>46.204391000000001</v>
      </c>
      <c r="D212">
        <v>6.1431579999999997</v>
      </c>
      <c r="E212" t="s">
        <v>47</v>
      </c>
      <c r="F212" t="s">
        <v>24</v>
      </c>
      <c r="G212" t="s">
        <v>33</v>
      </c>
      <c r="H212" s="4">
        <v>45362</v>
      </c>
      <c r="I212" t="s">
        <v>66</v>
      </c>
      <c r="J212" t="s">
        <v>255</v>
      </c>
      <c r="K212">
        <v>6</v>
      </c>
      <c r="N212">
        <v>267</v>
      </c>
      <c r="O212">
        <v>0.9</v>
      </c>
      <c r="P212" s="4">
        <v>45388</v>
      </c>
      <c r="Q212" s="4">
        <v>45381</v>
      </c>
    </row>
    <row r="213" spans="1:17" x14ac:dyDescent="0.35">
      <c r="A213" t="s">
        <v>289</v>
      </c>
      <c r="B213" t="s">
        <v>78</v>
      </c>
      <c r="C213">
        <v>38.736946000000003</v>
      </c>
      <c r="D213">
        <v>-9.1426850000000002</v>
      </c>
      <c r="E213" t="s">
        <v>32</v>
      </c>
      <c r="F213" t="s">
        <v>24</v>
      </c>
      <c r="G213" t="s">
        <v>48</v>
      </c>
      <c r="H213" s="4">
        <v>45302</v>
      </c>
      <c r="I213" t="s">
        <v>49</v>
      </c>
      <c r="J213" t="s">
        <v>255</v>
      </c>
      <c r="K213">
        <v>6</v>
      </c>
      <c r="N213">
        <v>559</v>
      </c>
      <c r="O213">
        <v>0.4</v>
      </c>
      <c r="P213" s="4">
        <v>45619</v>
      </c>
      <c r="Q213" s="4">
        <v>45413</v>
      </c>
    </row>
    <row r="214" spans="1:17" x14ac:dyDescent="0.35">
      <c r="A214" t="s">
        <v>290</v>
      </c>
      <c r="B214" t="s">
        <v>20</v>
      </c>
      <c r="C214">
        <v>52.370215999999999</v>
      </c>
      <c r="D214">
        <v>4.895168</v>
      </c>
      <c r="E214" t="s">
        <v>54</v>
      </c>
      <c r="F214" t="s">
        <v>24</v>
      </c>
      <c r="G214" t="s">
        <v>59</v>
      </c>
      <c r="H214" s="4">
        <v>45377</v>
      </c>
      <c r="I214" t="s">
        <v>49</v>
      </c>
      <c r="J214" t="s">
        <v>255</v>
      </c>
      <c r="K214">
        <v>6</v>
      </c>
      <c r="N214">
        <v>1204</v>
      </c>
      <c r="O214">
        <v>0.2</v>
      </c>
      <c r="P214" s="4">
        <v>45454</v>
      </c>
      <c r="Q214" s="4">
        <v>45462</v>
      </c>
    </row>
    <row r="215" spans="1:17" x14ac:dyDescent="0.35">
      <c r="A215" t="s">
        <v>291</v>
      </c>
      <c r="B215" t="s">
        <v>61</v>
      </c>
      <c r="C215">
        <v>48.864716000000001</v>
      </c>
      <c r="D215">
        <v>2.3490139999999999</v>
      </c>
      <c r="E215" t="s">
        <v>3098</v>
      </c>
      <c r="F215" t="s">
        <v>24</v>
      </c>
      <c r="G215" t="s">
        <v>48</v>
      </c>
      <c r="H215" s="4">
        <v>45343</v>
      </c>
      <c r="I215" t="s">
        <v>66</v>
      </c>
      <c r="J215" t="s">
        <v>255</v>
      </c>
      <c r="K215">
        <v>6</v>
      </c>
      <c r="N215">
        <v>1938</v>
      </c>
      <c r="O215">
        <v>0.2</v>
      </c>
      <c r="P215" s="4">
        <v>45700</v>
      </c>
      <c r="Q215" s="4">
        <v>45368</v>
      </c>
    </row>
    <row r="216" spans="1:17" x14ac:dyDescent="0.35">
      <c r="A216" t="s">
        <v>292</v>
      </c>
      <c r="B216" t="s">
        <v>35</v>
      </c>
      <c r="C216">
        <v>41.902782000000002</v>
      </c>
      <c r="D216">
        <v>12.496366</v>
      </c>
      <c r="E216" t="s">
        <v>47</v>
      </c>
      <c r="F216" t="s">
        <v>24</v>
      </c>
      <c r="G216" t="s">
        <v>39</v>
      </c>
      <c r="H216" s="4">
        <v>45407</v>
      </c>
      <c r="I216" t="s">
        <v>26</v>
      </c>
      <c r="J216" t="s">
        <v>255</v>
      </c>
      <c r="K216">
        <v>6</v>
      </c>
      <c r="N216">
        <v>985</v>
      </c>
      <c r="O216">
        <v>0.4</v>
      </c>
      <c r="P216" s="4">
        <v>45716</v>
      </c>
      <c r="Q216" s="4">
        <v>45525</v>
      </c>
    </row>
    <row r="217" spans="1:17" x14ac:dyDescent="0.35">
      <c r="A217" t="s">
        <v>293</v>
      </c>
      <c r="B217" t="s">
        <v>61</v>
      </c>
      <c r="C217">
        <v>48.864716000000001</v>
      </c>
      <c r="D217">
        <v>2.3490139999999999</v>
      </c>
      <c r="E217" t="s">
        <v>103</v>
      </c>
      <c r="F217" t="s">
        <v>24</v>
      </c>
      <c r="G217" t="s">
        <v>39</v>
      </c>
      <c r="H217" s="4">
        <v>45329</v>
      </c>
      <c r="I217" t="s">
        <v>66</v>
      </c>
      <c r="J217" t="s">
        <v>255</v>
      </c>
      <c r="K217">
        <v>6</v>
      </c>
      <c r="N217">
        <v>1787</v>
      </c>
      <c r="O217">
        <v>0.6</v>
      </c>
      <c r="P217" s="4">
        <v>45522</v>
      </c>
      <c r="Q217" s="4">
        <v>45428</v>
      </c>
    </row>
    <row r="218" spans="1:17" x14ac:dyDescent="0.35">
      <c r="A218" t="s">
        <v>294</v>
      </c>
      <c r="B218" t="s">
        <v>78</v>
      </c>
      <c r="C218">
        <v>38.736946000000003</v>
      </c>
      <c r="D218">
        <v>-9.1426850000000002</v>
      </c>
      <c r="E218" t="s">
        <v>47</v>
      </c>
      <c r="F218" t="s">
        <v>24</v>
      </c>
      <c r="G218" t="s">
        <v>39</v>
      </c>
      <c r="H218" s="4">
        <v>45374</v>
      </c>
      <c r="I218" t="s">
        <v>26</v>
      </c>
      <c r="J218" t="s">
        <v>255</v>
      </c>
      <c r="K218">
        <v>6</v>
      </c>
      <c r="N218">
        <v>1949</v>
      </c>
      <c r="O218">
        <v>0.5</v>
      </c>
      <c r="P218" s="4">
        <v>45733</v>
      </c>
      <c r="Q218" s="4">
        <v>45421</v>
      </c>
    </row>
    <row r="219" spans="1:17" x14ac:dyDescent="0.35">
      <c r="A219" t="s">
        <v>295</v>
      </c>
      <c r="B219" t="s">
        <v>51</v>
      </c>
      <c r="C219">
        <v>51.260196999999998</v>
      </c>
      <c r="D219">
        <v>4.4027710000000004</v>
      </c>
      <c r="E219" t="s">
        <v>84</v>
      </c>
      <c r="F219" t="s">
        <v>24</v>
      </c>
      <c r="G219" t="s">
        <v>74</v>
      </c>
      <c r="H219" s="4">
        <v>45310</v>
      </c>
      <c r="I219" t="s">
        <v>66</v>
      </c>
      <c r="J219" t="s">
        <v>255</v>
      </c>
      <c r="K219">
        <v>6</v>
      </c>
      <c r="N219">
        <v>1964</v>
      </c>
      <c r="O219">
        <v>0.7</v>
      </c>
      <c r="P219" s="4">
        <v>45573</v>
      </c>
      <c r="Q219" s="4">
        <v>45354</v>
      </c>
    </row>
    <row r="220" spans="1:17" x14ac:dyDescent="0.35">
      <c r="A220" t="s">
        <v>296</v>
      </c>
      <c r="B220" t="s">
        <v>35</v>
      </c>
      <c r="C220">
        <v>41.902782000000002</v>
      </c>
      <c r="D220">
        <v>12.496366</v>
      </c>
      <c r="E220" t="s">
        <v>100</v>
      </c>
      <c r="F220" t="s">
        <v>24</v>
      </c>
      <c r="G220" t="s">
        <v>48</v>
      </c>
      <c r="H220" s="4">
        <v>45385</v>
      </c>
      <c r="I220" t="s">
        <v>66</v>
      </c>
      <c r="J220" t="s">
        <v>255</v>
      </c>
      <c r="K220">
        <v>6</v>
      </c>
      <c r="N220">
        <v>825</v>
      </c>
      <c r="O220">
        <v>0.5</v>
      </c>
      <c r="P220" s="4">
        <v>45538</v>
      </c>
      <c r="Q220" s="4">
        <v>45505</v>
      </c>
    </row>
    <row r="221" spans="1:17" x14ac:dyDescent="0.35">
      <c r="A221" t="s">
        <v>297</v>
      </c>
      <c r="B221" t="s">
        <v>61</v>
      </c>
      <c r="C221">
        <v>48.864716000000001</v>
      </c>
      <c r="D221">
        <v>2.3490139999999999</v>
      </c>
      <c r="E221" t="s">
        <v>3098</v>
      </c>
      <c r="F221" t="s">
        <v>24</v>
      </c>
      <c r="G221" t="s">
        <v>48</v>
      </c>
      <c r="H221" s="4">
        <v>45440</v>
      </c>
      <c r="I221" t="s">
        <v>26</v>
      </c>
      <c r="J221" t="s">
        <v>255</v>
      </c>
      <c r="K221">
        <v>6</v>
      </c>
      <c r="N221">
        <v>559</v>
      </c>
      <c r="O221">
        <v>0.9</v>
      </c>
      <c r="P221" s="4">
        <v>45739</v>
      </c>
      <c r="Q221" s="4">
        <v>45506</v>
      </c>
    </row>
    <row r="222" spans="1:17" x14ac:dyDescent="0.35">
      <c r="A222" t="s">
        <v>298</v>
      </c>
      <c r="B222" t="s">
        <v>41</v>
      </c>
      <c r="C222">
        <v>52.520007999999997</v>
      </c>
      <c r="D222">
        <v>13.404954</v>
      </c>
      <c r="E222" t="s">
        <v>103</v>
      </c>
      <c r="F222" t="s">
        <v>24</v>
      </c>
      <c r="G222" t="s">
        <v>39</v>
      </c>
      <c r="H222" s="4">
        <v>45325</v>
      </c>
      <c r="I222" t="s">
        <v>66</v>
      </c>
      <c r="J222" t="s">
        <v>255</v>
      </c>
      <c r="K222">
        <v>6</v>
      </c>
      <c r="N222">
        <v>1905</v>
      </c>
      <c r="O222">
        <v>0.3</v>
      </c>
      <c r="P222" s="4">
        <v>45502</v>
      </c>
      <c r="Q222" s="4">
        <v>45445</v>
      </c>
    </row>
    <row r="223" spans="1:17" x14ac:dyDescent="0.35">
      <c r="A223" t="s">
        <v>299</v>
      </c>
      <c r="B223" t="s">
        <v>61</v>
      </c>
      <c r="C223">
        <v>48.864716000000001</v>
      </c>
      <c r="D223">
        <v>2.3490139999999999</v>
      </c>
      <c r="E223" t="s">
        <v>3100</v>
      </c>
      <c r="F223" t="s">
        <v>24</v>
      </c>
      <c r="G223" t="s">
        <v>25</v>
      </c>
      <c r="H223" s="4">
        <v>45365</v>
      </c>
      <c r="I223" t="s">
        <v>26</v>
      </c>
      <c r="J223" t="s">
        <v>255</v>
      </c>
      <c r="K223">
        <v>6</v>
      </c>
      <c r="N223">
        <v>1472</v>
      </c>
      <c r="O223">
        <v>0.3</v>
      </c>
      <c r="P223" s="4">
        <v>45400</v>
      </c>
      <c r="Q223" s="4">
        <v>45474</v>
      </c>
    </row>
    <row r="224" spans="1:17" x14ac:dyDescent="0.35">
      <c r="A224" t="s">
        <v>300</v>
      </c>
      <c r="B224" t="s">
        <v>20</v>
      </c>
      <c r="C224">
        <v>52.370215999999999</v>
      </c>
      <c r="D224">
        <v>4.895168</v>
      </c>
      <c r="E224" t="s">
        <v>3099</v>
      </c>
      <c r="F224" t="s">
        <v>24</v>
      </c>
      <c r="G224" t="s">
        <v>39</v>
      </c>
      <c r="H224" s="4">
        <v>45301</v>
      </c>
      <c r="I224" t="s">
        <v>26</v>
      </c>
      <c r="J224" t="s">
        <v>255</v>
      </c>
      <c r="K224">
        <v>6</v>
      </c>
      <c r="N224">
        <v>623</v>
      </c>
      <c r="O224">
        <v>0.3</v>
      </c>
      <c r="P224" s="4">
        <v>45590</v>
      </c>
      <c r="Q224" s="4">
        <v>45352</v>
      </c>
    </row>
    <row r="225" spans="1:17" x14ac:dyDescent="0.35">
      <c r="A225" t="s">
        <v>301</v>
      </c>
      <c r="B225" t="s">
        <v>51</v>
      </c>
      <c r="C225">
        <v>51.260196999999998</v>
      </c>
      <c r="D225">
        <v>4.4027710000000004</v>
      </c>
      <c r="E225" t="s">
        <v>54</v>
      </c>
      <c r="F225" t="s">
        <v>24</v>
      </c>
      <c r="G225" t="s">
        <v>39</v>
      </c>
      <c r="H225" s="4">
        <v>45367</v>
      </c>
      <c r="I225" t="s">
        <v>66</v>
      </c>
      <c r="J225" t="s">
        <v>255</v>
      </c>
      <c r="K225">
        <v>6</v>
      </c>
      <c r="N225">
        <v>555</v>
      </c>
      <c r="O225">
        <v>0.5</v>
      </c>
      <c r="P225" s="4">
        <v>45708</v>
      </c>
      <c r="Q225" s="4">
        <v>45448</v>
      </c>
    </row>
    <row r="226" spans="1:17" x14ac:dyDescent="0.35">
      <c r="A226" t="s">
        <v>302</v>
      </c>
      <c r="B226" t="s">
        <v>71</v>
      </c>
      <c r="C226">
        <v>48.210033000000003</v>
      </c>
      <c r="D226">
        <v>16.363448999999999</v>
      </c>
      <c r="E226" t="s">
        <v>54</v>
      </c>
      <c r="F226" t="s">
        <v>24</v>
      </c>
      <c r="G226" t="s">
        <v>48</v>
      </c>
      <c r="H226" s="4">
        <v>45416</v>
      </c>
      <c r="I226" t="s">
        <v>26</v>
      </c>
      <c r="J226" t="s">
        <v>255</v>
      </c>
      <c r="K226">
        <v>6</v>
      </c>
      <c r="N226">
        <v>1662</v>
      </c>
      <c r="O226">
        <v>0.4</v>
      </c>
      <c r="P226" s="4">
        <v>45565</v>
      </c>
      <c r="Q226" s="4">
        <v>45484</v>
      </c>
    </row>
    <row r="227" spans="1:17" x14ac:dyDescent="0.35">
      <c r="A227" t="s">
        <v>303</v>
      </c>
      <c r="B227" t="s">
        <v>61</v>
      </c>
      <c r="C227">
        <v>48.864716000000001</v>
      </c>
      <c r="D227">
        <v>2.3490139999999999</v>
      </c>
      <c r="E227" t="s">
        <v>103</v>
      </c>
      <c r="F227" t="s">
        <v>24</v>
      </c>
      <c r="G227" t="s">
        <v>59</v>
      </c>
      <c r="H227" s="4">
        <v>45391</v>
      </c>
      <c r="I227" t="s">
        <v>66</v>
      </c>
      <c r="J227" t="s">
        <v>255</v>
      </c>
      <c r="K227">
        <v>6</v>
      </c>
      <c r="N227">
        <v>928</v>
      </c>
      <c r="O227">
        <v>0.2</v>
      </c>
      <c r="P227" s="4">
        <v>45687</v>
      </c>
      <c r="Q227" s="4">
        <v>45487</v>
      </c>
    </row>
    <row r="228" spans="1:17" x14ac:dyDescent="0.35">
      <c r="A228" t="s">
        <v>304</v>
      </c>
      <c r="B228" t="s">
        <v>29</v>
      </c>
      <c r="C228">
        <v>40.416775000000001</v>
      </c>
      <c r="D228">
        <v>-3.7037900000000001</v>
      </c>
      <c r="E228" t="s">
        <v>47</v>
      </c>
      <c r="F228" t="s">
        <v>24</v>
      </c>
      <c r="G228" t="s">
        <v>87</v>
      </c>
      <c r="H228" s="4">
        <v>45393</v>
      </c>
      <c r="I228" t="s">
        <v>66</v>
      </c>
      <c r="J228" t="s">
        <v>255</v>
      </c>
      <c r="K228">
        <v>6</v>
      </c>
      <c r="N228">
        <v>901</v>
      </c>
      <c r="O228">
        <v>0.1</v>
      </c>
      <c r="P228" s="4">
        <v>45692</v>
      </c>
      <c r="Q228" s="4">
        <v>45451</v>
      </c>
    </row>
    <row r="229" spans="1:17" x14ac:dyDescent="0.35">
      <c r="A229" t="s">
        <v>305</v>
      </c>
      <c r="B229" t="s">
        <v>41</v>
      </c>
      <c r="C229">
        <v>52.520007999999997</v>
      </c>
      <c r="D229">
        <v>13.404954</v>
      </c>
      <c r="E229" t="s">
        <v>3099</v>
      </c>
      <c r="F229" t="s">
        <v>24</v>
      </c>
      <c r="G229" t="s">
        <v>48</v>
      </c>
      <c r="H229" s="4">
        <v>45371</v>
      </c>
      <c r="I229" t="s">
        <v>26</v>
      </c>
      <c r="J229" t="s">
        <v>255</v>
      </c>
      <c r="K229">
        <v>6</v>
      </c>
      <c r="N229">
        <v>954</v>
      </c>
      <c r="O229">
        <v>0.7</v>
      </c>
      <c r="P229" s="4">
        <v>45451</v>
      </c>
      <c r="Q229" s="4">
        <v>45482</v>
      </c>
    </row>
    <row r="230" spans="1:17" x14ac:dyDescent="0.35">
      <c r="A230" t="s">
        <v>306</v>
      </c>
      <c r="B230" t="s">
        <v>61</v>
      </c>
      <c r="C230">
        <v>48.864716000000001</v>
      </c>
      <c r="D230">
        <v>2.3490139999999999</v>
      </c>
      <c r="E230" t="s">
        <v>124</v>
      </c>
      <c r="F230" t="s">
        <v>24</v>
      </c>
      <c r="G230" t="s">
        <v>33</v>
      </c>
      <c r="H230" s="4">
        <v>45330</v>
      </c>
      <c r="I230" t="s">
        <v>26</v>
      </c>
      <c r="J230" t="s">
        <v>255</v>
      </c>
      <c r="K230">
        <v>6</v>
      </c>
      <c r="N230">
        <v>1328</v>
      </c>
      <c r="O230">
        <v>0.4</v>
      </c>
      <c r="P230" s="4">
        <v>45358</v>
      </c>
      <c r="Q230" s="4">
        <v>45383</v>
      </c>
    </row>
    <row r="231" spans="1:17" x14ac:dyDescent="0.35">
      <c r="A231" t="s">
        <v>307</v>
      </c>
      <c r="B231" t="s">
        <v>51</v>
      </c>
      <c r="C231">
        <v>51.260196999999998</v>
      </c>
      <c r="D231">
        <v>4.4027710000000004</v>
      </c>
      <c r="E231" t="s">
        <v>47</v>
      </c>
      <c r="F231" t="s">
        <v>24</v>
      </c>
      <c r="G231" t="s">
        <v>39</v>
      </c>
      <c r="H231" s="4">
        <v>45332</v>
      </c>
      <c r="I231" t="s">
        <v>26</v>
      </c>
      <c r="J231" t="s">
        <v>255</v>
      </c>
      <c r="K231">
        <v>6</v>
      </c>
      <c r="N231">
        <v>1707</v>
      </c>
      <c r="O231">
        <v>1</v>
      </c>
      <c r="P231" s="4">
        <v>45618</v>
      </c>
      <c r="Q231" s="4">
        <v>45408</v>
      </c>
    </row>
    <row r="232" spans="1:17" x14ac:dyDescent="0.35">
      <c r="A232" t="s">
        <v>308</v>
      </c>
      <c r="B232" t="s">
        <v>56</v>
      </c>
      <c r="C232">
        <v>46.204391000000001</v>
      </c>
      <c r="D232">
        <v>6.1431579999999997</v>
      </c>
      <c r="E232" t="s">
        <v>54</v>
      </c>
      <c r="F232" t="s">
        <v>24</v>
      </c>
      <c r="G232" t="s">
        <v>25</v>
      </c>
      <c r="H232" s="4">
        <v>45298</v>
      </c>
      <c r="I232" t="s">
        <v>26</v>
      </c>
      <c r="J232" t="s">
        <v>255</v>
      </c>
      <c r="K232">
        <v>6</v>
      </c>
      <c r="N232">
        <v>513</v>
      </c>
      <c r="O232">
        <v>0.9</v>
      </c>
      <c r="P232" s="4">
        <v>45364</v>
      </c>
      <c r="Q232" s="4">
        <v>45374</v>
      </c>
    </row>
    <row r="233" spans="1:17" x14ac:dyDescent="0.35">
      <c r="A233" t="s">
        <v>309</v>
      </c>
      <c r="B233" t="s">
        <v>61</v>
      </c>
      <c r="C233">
        <v>48.864716000000001</v>
      </c>
      <c r="D233">
        <v>2.3490139999999999</v>
      </c>
      <c r="E233" t="s">
        <v>3100</v>
      </c>
      <c r="F233" t="s">
        <v>24</v>
      </c>
      <c r="G233" t="s">
        <v>48</v>
      </c>
      <c r="H233" s="4">
        <v>45420</v>
      </c>
      <c r="I233" t="s">
        <v>49</v>
      </c>
      <c r="J233" t="s">
        <v>255</v>
      </c>
      <c r="K233">
        <v>6</v>
      </c>
      <c r="N233">
        <v>1563</v>
      </c>
      <c r="O233">
        <v>0.2</v>
      </c>
      <c r="P233" s="4">
        <v>45509</v>
      </c>
      <c r="Q233" s="4">
        <v>45448</v>
      </c>
    </row>
    <row r="234" spans="1:17" x14ac:dyDescent="0.35">
      <c r="A234" t="s">
        <v>310</v>
      </c>
      <c r="B234" t="s">
        <v>78</v>
      </c>
      <c r="C234">
        <v>38.736946000000003</v>
      </c>
      <c r="D234">
        <v>-9.1426850000000002</v>
      </c>
      <c r="E234" t="s">
        <v>3100</v>
      </c>
      <c r="F234" t="s">
        <v>24</v>
      </c>
      <c r="G234" t="s">
        <v>59</v>
      </c>
      <c r="H234" s="4">
        <v>45351</v>
      </c>
      <c r="I234" t="s">
        <v>26</v>
      </c>
      <c r="J234" t="s">
        <v>255</v>
      </c>
      <c r="K234">
        <v>6</v>
      </c>
      <c r="N234">
        <v>1898</v>
      </c>
      <c r="O234">
        <v>0.4</v>
      </c>
      <c r="P234" s="4">
        <v>45589</v>
      </c>
      <c r="Q234" s="4">
        <v>45416</v>
      </c>
    </row>
    <row r="235" spans="1:17" x14ac:dyDescent="0.35">
      <c r="A235" t="s">
        <v>311</v>
      </c>
      <c r="B235" t="s">
        <v>41</v>
      </c>
      <c r="C235">
        <v>52.520007999999997</v>
      </c>
      <c r="D235">
        <v>13.404954</v>
      </c>
      <c r="E235" t="s">
        <v>47</v>
      </c>
      <c r="F235" t="s">
        <v>24</v>
      </c>
      <c r="G235" t="s">
        <v>39</v>
      </c>
      <c r="H235" s="4">
        <v>45376</v>
      </c>
      <c r="I235" t="s">
        <v>49</v>
      </c>
      <c r="J235" t="s">
        <v>255</v>
      </c>
      <c r="K235">
        <v>6</v>
      </c>
      <c r="N235">
        <v>480</v>
      </c>
      <c r="O235">
        <v>0.4</v>
      </c>
      <c r="P235" s="4">
        <v>45405</v>
      </c>
      <c r="Q235" s="4">
        <v>45447</v>
      </c>
    </row>
    <row r="236" spans="1:17" x14ac:dyDescent="0.35">
      <c r="A236" t="s">
        <v>312</v>
      </c>
      <c r="B236" t="s">
        <v>51</v>
      </c>
      <c r="C236">
        <v>51.260196999999998</v>
      </c>
      <c r="D236">
        <v>4.4027710000000004</v>
      </c>
      <c r="E236" t="s">
        <v>47</v>
      </c>
      <c r="F236" t="s">
        <v>24</v>
      </c>
      <c r="G236" t="s">
        <v>59</v>
      </c>
      <c r="H236" s="4">
        <v>45344</v>
      </c>
      <c r="I236" t="s">
        <v>26</v>
      </c>
      <c r="J236" t="s">
        <v>255</v>
      </c>
      <c r="K236">
        <v>6</v>
      </c>
      <c r="N236">
        <v>563</v>
      </c>
      <c r="O236">
        <v>0.4</v>
      </c>
      <c r="P236" s="4">
        <v>45703</v>
      </c>
      <c r="Q236" s="4">
        <v>45423</v>
      </c>
    </row>
    <row r="237" spans="1:17" x14ac:dyDescent="0.35">
      <c r="A237" t="s">
        <v>313</v>
      </c>
      <c r="B237" t="s">
        <v>78</v>
      </c>
      <c r="C237">
        <v>38.736946000000003</v>
      </c>
      <c r="D237">
        <v>-9.1426850000000002</v>
      </c>
      <c r="E237" t="s">
        <v>3098</v>
      </c>
      <c r="F237" t="s">
        <v>24</v>
      </c>
      <c r="G237" t="s">
        <v>48</v>
      </c>
      <c r="H237" s="4">
        <v>45298</v>
      </c>
      <c r="I237" t="s">
        <v>49</v>
      </c>
      <c r="J237" t="s">
        <v>255</v>
      </c>
      <c r="K237">
        <v>6</v>
      </c>
      <c r="N237">
        <v>583</v>
      </c>
      <c r="O237">
        <v>0.6</v>
      </c>
      <c r="P237" s="4">
        <v>45620</v>
      </c>
      <c r="Q237" s="4">
        <v>45371</v>
      </c>
    </row>
    <row r="238" spans="1:17" x14ac:dyDescent="0.35">
      <c r="A238" t="s">
        <v>314</v>
      </c>
      <c r="B238" t="s">
        <v>56</v>
      </c>
      <c r="C238">
        <v>46.204391000000001</v>
      </c>
      <c r="D238">
        <v>6.1431579999999997</v>
      </c>
      <c r="E238" t="s">
        <v>54</v>
      </c>
      <c r="F238" t="s">
        <v>127</v>
      </c>
      <c r="G238" t="s">
        <v>85</v>
      </c>
      <c r="H238" s="4">
        <v>45336</v>
      </c>
      <c r="I238" t="s">
        <v>66</v>
      </c>
      <c r="J238" t="s">
        <v>255</v>
      </c>
      <c r="K238">
        <v>6</v>
      </c>
      <c r="N238">
        <v>974</v>
      </c>
      <c r="O238">
        <v>1</v>
      </c>
      <c r="P238" s="4">
        <v>45679</v>
      </c>
      <c r="Q238" s="4">
        <v>45432</v>
      </c>
    </row>
    <row r="239" spans="1:17" x14ac:dyDescent="0.35">
      <c r="A239" t="s">
        <v>315</v>
      </c>
      <c r="B239" t="s">
        <v>41</v>
      </c>
      <c r="C239">
        <v>52.520007999999997</v>
      </c>
      <c r="D239">
        <v>13.404954</v>
      </c>
      <c r="E239" t="s">
        <v>54</v>
      </c>
      <c r="F239" t="s">
        <v>127</v>
      </c>
      <c r="G239" t="s">
        <v>25</v>
      </c>
      <c r="H239" s="4">
        <v>45400</v>
      </c>
      <c r="I239" t="s">
        <v>26</v>
      </c>
      <c r="J239" t="s">
        <v>255</v>
      </c>
      <c r="K239">
        <v>6</v>
      </c>
      <c r="N239">
        <v>595</v>
      </c>
      <c r="O239">
        <v>0.2</v>
      </c>
      <c r="P239" s="4">
        <v>45683</v>
      </c>
      <c r="Q239" s="4">
        <v>45431</v>
      </c>
    </row>
    <row r="240" spans="1:17" x14ac:dyDescent="0.35">
      <c r="A240" t="s">
        <v>316</v>
      </c>
      <c r="B240" t="s">
        <v>35</v>
      </c>
      <c r="C240">
        <v>41.902782000000002</v>
      </c>
      <c r="D240">
        <v>12.496366</v>
      </c>
      <c r="E240" t="s">
        <v>47</v>
      </c>
      <c r="F240" t="s">
        <v>127</v>
      </c>
      <c r="G240" t="s">
        <v>33</v>
      </c>
      <c r="H240" s="4">
        <v>45311</v>
      </c>
      <c r="I240" t="s">
        <v>26</v>
      </c>
      <c r="J240" t="s">
        <v>255</v>
      </c>
      <c r="K240">
        <v>6</v>
      </c>
      <c r="N240">
        <v>283</v>
      </c>
      <c r="O240">
        <v>0.2</v>
      </c>
      <c r="P240" s="4">
        <v>45597</v>
      </c>
      <c r="Q240" s="4">
        <v>45402</v>
      </c>
    </row>
    <row r="241" spans="1:17" x14ac:dyDescent="0.35">
      <c r="A241" t="s">
        <v>317</v>
      </c>
      <c r="B241" t="s">
        <v>56</v>
      </c>
      <c r="C241">
        <v>46.204391000000001</v>
      </c>
      <c r="D241">
        <v>6.1431579999999997</v>
      </c>
      <c r="E241" t="s">
        <v>120</v>
      </c>
      <c r="F241" t="s">
        <v>127</v>
      </c>
      <c r="G241" t="s">
        <v>39</v>
      </c>
      <c r="H241" s="4">
        <v>45361</v>
      </c>
      <c r="I241" t="s">
        <v>26</v>
      </c>
      <c r="J241" t="s">
        <v>255</v>
      </c>
      <c r="K241">
        <v>6</v>
      </c>
      <c r="N241">
        <v>545</v>
      </c>
      <c r="O241">
        <v>0.3</v>
      </c>
      <c r="P241" s="4">
        <v>45444</v>
      </c>
      <c r="Q241" s="4">
        <v>45442</v>
      </c>
    </row>
    <row r="242" spans="1:17" x14ac:dyDescent="0.35">
      <c r="A242" t="s">
        <v>318</v>
      </c>
      <c r="B242" t="s">
        <v>29</v>
      </c>
      <c r="C242">
        <v>40.416775000000001</v>
      </c>
      <c r="D242">
        <v>-3.7037900000000001</v>
      </c>
      <c r="E242" t="s">
        <v>47</v>
      </c>
      <c r="F242" t="s">
        <v>127</v>
      </c>
      <c r="G242" t="s">
        <v>87</v>
      </c>
      <c r="H242" s="4">
        <v>45346</v>
      </c>
      <c r="I242" t="s">
        <v>66</v>
      </c>
      <c r="J242" t="s">
        <v>255</v>
      </c>
      <c r="K242">
        <v>6</v>
      </c>
      <c r="N242">
        <v>1024</v>
      </c>
      <c r="O242">
        <v>0.3</v>
      </c>
      <c r="P242" s="4">
        <v>45534</v>
      </c>
      <c r="Q242" s="4">
        <v>45384</v>
      </c>
    </row>
    <row r="243" spans="1:17" x14ac:dyDescent="0.35">
      <c r="A243" t="s">
        <v>319</v>
      </c>
      <c r="B243" t="s">
        <v>78</v>
      </c>
      <c r="C243">
        <v>38.736946000000003</v>
      </c>
      <c r="D243">
        <v>-9.1426850000000002</v>
      </c>
      <c r="E243" t="s">
        <v>3099</v>
      </c>
      <c r="F243" t="s">
        <v>127</v>
      </c>
      <c r="G243" t="s">
        <v>59</v>
      </c>
      <c r="H243" s="4">
        <v>45332</v>
      </c>
      <c r="I243" t="s">
        <v>26</v>
      </c>
      <c r="J243" t="s">
        <v>255</v>
      </c>
      <c r="K243">
        <v>6</v>
      </c>
      <c r="N243">
        <v>308</v>
      </c>
      <c r="O243">
        <v>0.4</v>
      </c>
      <c r="P243" s="4">
        <v>45610</v>
      </c>
      <c r="Q243" s="4">
        <v>45445</v>
      </c>
    </row>
    <row r="244" spans="1:17" x14ac:dyDescent="0.35">
      <c r="A244" t="s">
        <v>320</v>
      </c>
      <c r="B244" t="s">
        <v>51</v>
      </c>
      <c r="C244">
        <v>51.260196999999998</v>
      </c>
      <c r="D244">
        <v>4.4027710000000004</v>
      </c>
      <c r="E244" t="s">
        <v>3098</v>
      </c>
      <c r="F244" t="s">
        <v>127</v>
      </c>
      <c r="G244" t="s">
        <v>48</v>
      </c>
      <c r="H244" s="4">
        <v>45435</v>
      </c>
      <c r="I244" t="s">
        <v>66</v>
      </c>
      <c r="J244" t="s">
        <v>255</v>
      </c>
      <c r="K244">
        <v>6</v>
      </c>
      <c r="N244">
        <v>828</v>
      </c>
      <c r="O244">
        <v>0.6</v>
      </c>
      <c r="P244" s="4">
        <v>45553</v>
      </c>
      <c r="Q244" s="4">
        <v>45476</v>
      </c>
    </row>
    <row r="245" spans="1:17" x14ac:dyDescent="0.35">
      <c r="A245" t="s">
        <v>321</v>
      </c>
      <c r="B245" t="s">
        <v>35</v>
      </c>
      <c r="C245">
        <v>41.902782000000002</v>
      </c>
      <c r="D245">
        <v>12.496366</v>
      </c>
      <c r="E245" t="s">
        <v>3100</v>
      </c>
      <c r="F245" t="s">
        <v>127</v>
      </c>
      <c r="G245" t="s">
        <v>25</v>
      </c>
      <c r="H245" s="4">
        <v>45307</v>
      </c>
      <c r="I245" t="s">
        <v>26</v>
      </c>
      <c r="J245" t="s">
        <v>255</v>
      </c>
      <c r="K245">
        <v>6</v>
      </c>
      <c r="N245">
        <v>809</v>
      </c>
      <c r="O245">
        <v>0.2</v>
      </c>
      <c r="P245" s="4">
        <v>45545</v>
      </c>
      <c r="Q245" s="4">
        <v>45379</v>
      </c>
    </row>
    <row r="246" spans="1:17" x14ac:dyDescent="0.35">
      <c r="A246" t="s">
        <v>322</v>
      </c>
      <c r="B246" t="s">
        <v>35</v>
      </c>
      <c r="C246">
        <v>41.902782000000002</v>
      </c>
      <c r="D246">
        <v>12.496366</v>
      </c>
      <c r="E246" t="s">
        <v>47</v>
      </c>
      <c r="F246" t="s">
        <v>127</v>
      </c>
      <c r="G246" t="s">
        <v>48</v>
      </c>
      <c r="H246" s="4">
        <v>45404</v>
      </c>
      <c r="I246" t="s">
        <v>26</v>
      </c>
      <c r="J246" t="s">
        <v>255</v>
      </c>
      <c r="K246">
        <v>6</v>
      </c>
      <c r="N246">
        <v>535</v>
      </c>
      <c r="O246">
        <v>0.2</v>
      </c>
      <c r="P246" s="4">
        <v>45615</v>
      </c>
      <c r="Q246" s="4">
        <v>45462</v>
      </c>
    </row>
    <row r="247" spans="1:17" x14ac:dyDescent="0.35">
      <c r="A247" t="s">
        <v>323</v>
      </c>
      <c r="B247" t="s">
        <v>78</v>
      </c>
      <c r="C247">
        <v>38.736946000000003</v>
      </c>
      <c r="D247">
        <v>-9.1426850000000002</v>
      </c>
      <c r="E247" t="s">
        <v>47</v>
      </c>
      <c r="F247" t="s">
        <v>127</v>
      </c>
      <c r="G247" t="s">
        <v>74</v>
      </c>
      <c r="H247" s="4">
        <v>45385</v>
      </c>
      <c r="I247" t="s">
        <v>26</v>
      </c>
      <c r="J247" t="s">
        <v>255</v>
      </c>
      <c r="K247">
        <v>6</v>
      </c>
      <c r="N247">
        <v>1129</v>
      </c>
      <c r="O247">
        <v>0.2</v>
      </c>
      <c r="P247" s="4">
        <v>45406</v>
      </c>
      <c r="Q247" s="4">
        <v>45501</v>
      </c>
    </row>
    <row r="248" spans="1:17" x14ac:dyDescent="0.35">
      <c r="A248" t="s">
        <v>324</v>
      </c>
      <c r="B248" t="s">
        <v>29</v>
      </c>
      <c r="C248">
        <v>40.416775000000001</v>
      </c>
      <c r="D248">
        <v>-3.7037900000000001</v>
      </c>
      <c r="E248" t="s">
        <v>3100</v>
      </c>
      <c r="F248" t="s">
        <v>127</v>
      </c>
      <c r="G248" t="s">
        <v>39</v>
      </c>
      <c r="H248" s="4">
        <v>45386</v>
      </c>
      <c r="I248" t="s">
        <v>26</v>
      </c>
      <c r="J248" t="s">
        <v>255</v>
      </c>
      <c r="K248">
        <v>6</v>
      </c>
      <c r="N248">
        <v>1116</v>
      </c>
      <c r="O248">
        <v>1</v>
      </c>
      <c r="P248" s="4">
        <v>45431</v>
      </c>
      <c r="Q248" s="4">
        <v>45462</v>
      </c>
    </row>
    <row r="249" spans="1:17" x14ac:dyDescent="0.35">
      <c r="A249" t="s">
        <v>325</v>
      </c>
      <c r="B249" t="s">
        <v>71</v>
      </c>
      <c r="C249">
        <v>48.210033000000003</v>
      </c>
      <c r="D249">
        <v>16.363448999999999</v>
      </c>
      <c r="E249" t="s">
        <v>47</v>
      </c>
      <c r="F249" t="s">
        <v>127</v>
      </c>
      <c r="G249" t="s">
        <v>39</v>
      </c>
      <c r="H249" s="4">
        <v>45384</v>
      </c>
      <c r="I249" t="s">
        <v>66</v>
      </c>
      <c r="J249" t="s">
        <v>255</v>
      </c>
      <c r="K249">
        <v>6</v>
      </c>
      <c r="N249">
        <v>1039</v>
      </c>
      <c r="O249">
        <v>0.8</v>
      </c>
      <c r="P249" s="4">
        <v>45583</v>
      </c>
      <c r="Q249" s="4">
        <v>45391</v>
      </c>
    </row>
    <row r="250" spans="1:17" x14ac:dyDescent="0.35">
      <c r="A250" t="s">
        <v>326</v>
      </c>
      <c r="B250" t="s">
        <v>20</v>
      </c>
      <c r="C250">
        <v>52.370215999999999</v>
      </c>
      <c r="D250">
        <v>4.895168</v>
      </c>
      <c r="E250" t="s">
        <v>64</v>
      </c>
      <c r="F250" t="s">
        <v>127</v>
      </c>
      <c r="G250" t="s">
        <v>59</v>
      </c>
      <c r="H250" s="4">
        <v>45322</v>
      </c>
      <c r="I250" t="s">
        <v>26</v>
      </c>
      <c r="J250" t="s">
        <v>255</v>
      </c>
      <c r="K250">
        <v>6</v>
      </c>
      <c r="N250">
        <v>674</v>
      </c>
      <c r="O250">
        <v>0.3</v>
      </c>
      <c r="P250" s="4">
        <v>45395</v>
      </c>
      <c r="Q250" s="4">
        <v>45322</v>
      </c>
    </row>
    <row r="251" spans="1:17" x14ac:dyDescent="0.35">
      <c r="A251" t="s">
        <v>327</v>
      </c>
      <c r="B251" t="s">
        <v>56</v>
      </c>
      <c r="C251">
        <v>46.204391000000001</v>
      </c>
      <c r="D251">
        <v>6.1431579999999997</v>
      </c>
      <c r="E251" t="s">
        <v>68</v>
      </c>
      <c r="F251" t="s">
        <v>127</v>
      </c>
      <c r="G251" t="s">
        <v>85</v>
      </c>
      <c r="H251" s="4">
        <v>45430</v>
      </c>
      <c r="I251" t="s">
        <v>49</v>
      </c>
      <c r="J251" t="s">
        <v>255</v>
      </c>
      <c r="K251">
        <v>6</v>
      </c>
      <c r="N251">
        <v>1017</v>
      </c>
      <c r="O251">
        <v>0.2</v>
      </c>
      <c r="P251" s="4">
        <v>45559</v>
      </c>
      <c r="Q251" s="4">
        <v>45476</v>
      </c>
    </row>
    <row r="252" spans="1:17" x14ac:dyDescent="0.35">
      <c r="A252" t="s">
        <v>328</v>
      </c>
      <c r="B252" t="s">
        <v>78</v>
      </c>
      <c r="C252">
        <v>38.736946000000003</v>
      </c>
      <c r="D252">
        <v>-9.1426850000000002</v>
      </c>
      <c r="E252" t="s">
        <v>38</v>
      </c>
      <c r="F252" t="s">
        <v>127</v>
      </c>
      <c r="G252" t="s">
        <v>48</v>
      </c>
      <c r="H252" s="4">
        <v>45390</v>
      </c>
      <c r="I252" t="s">
        <v>26</v>
      </c>
      <c r="J252" t="s">
        <v>255</v>
      </c>
      <c r="K252">
        <v>6</v>
      </c>
      <c r="N252">
        <v>824</v>
      </c>
      <c r="O252">
        <v>0.2</v>
      </c>
      <c r="P252" s="4">
        <v>45551</v>
      </c>
      <c r="Q252" s="4">
        <v>45427</v>
      </c>
    </row>
    <row r="253" spans="1:17" x14ac:dyDescent="0.35">
      <c r="A253" t="s">
        <v>329</v>
      </c>
      <c r="B253" t="s">
        <v>29</v>
      </c>
      <c r="C253">
        <v>40.416775000000001</v>
      </c>
      <c r="D253">
        <v>-3.7037900000000001</v>
      </c>
      <c r="E253" t="s">
        <v>3100</v>
      </c>
      <c r="F253" t="s">
        <v>127</v>
      </c>
      <c r="G253" t="s">
        <v>87</v>
      </c>
      <c r="H253" s="4">
        <v>45346</v>
      </c>
      <c r="I253" t="s">
        <v>66</v>
      </c>
      <c r="J253" t="s">
        <v>255</v>
      </c>
      <c r="K253">
        <v>6</v>
      </c>
      <c r="N253">
        <v>302</v>
      </c>
      <c r="O253">
        <v>0.4</v>
      </c>
      <c r="P253" s="4">
        <v>45421</v>
      </c>
      <c r="Q253" s="4">
        <v>45397</v>
      </c>
    </row>
    <row r="254" spans="1:17" x14ac:dyDescent="0.35">
      <c r="A254" t="s">
        <v>330</v>
      </c>
      <c r="B254" t="s">
        <v>51</v>
      </c>
      <c r="C254">
        <v>51.260196999999998</v>
      </c>
      <c r="D254">
        <v>4.4027710000000004</v>
      </c>
      <c r="E254" t="s">
        <v>47</v>
      </c>
      <c r="F254" t="s">
        <v>127</v>
      </c>
      <c r="G254" t="s">
        <v>39</v>
      </c>
      <c r="H254" s="4">
        <v>45414</v>
      </c>
      <c r="I254" t="s">
        <v>26</v>
      </c>
      <c r="J254" t="s">
        <v>255</v>
      </c>
      <c r="K254">
        <v>6</v>
      </c>
      <c r="N254">
        <v>1076</v>
      </c>
      <c r="O254">
        <v>0.4</v>
      </c>
      <c r="P254" s="4">
        <v>45455</v>
      </c>
      <c r="Q254" s="4">
        <v>45443</v>
      </c>
    </row>
    <row r="255" spans="1:17" x14ac:dyDescent="0.35">
      <c r="A255" t="s">
        <v>331</v>
      </c>
      <c r="B255" t="s">
        <v>71</v>
      </c>
      <c r="C255">
        <v>48.210033000000003</v>
      </c>
      <c r="D255">
        <v>16.363448999999999</v>
      </c>
      <c r="E255" t="s">
        <v>3100</v>
      </c>
      <c r="F255" t="s">
        <v>127</v>
      </c>
      <c r="G255" t="s">
        <v>48</v>
      </c>
      <c r="H255" s="4">
        <v>45399</v>
      </c>
      <c r="I255" t="s">
        <v>26</v>
      </c>
      <c r="J255" t="s">
        <v>255</v>
      </c>
      <c r="K255">
        <v>6</v>
      </c>
      <c r="N255">
        <v>724</v>
      </c>
      <c r="O255">
        <v>0.6</v>
      </c>
      <c r="P255" s="4">
        <v>45717</v>
      </c>
      <c r="Q255" s="4">
        <v>45425</v>
      </c>
    </row>
    <row r="256" spans="1:17" x14ac:dyDescent="0.35">
      <c r="A256" t="s">
        <v>332</v>
      </c>
      <c r="B256" t="s">
        <v>35</v>
      </c>
      <c r="C256">
        <v>41.902782000000002</v>
      </c>
      <c r="D256">
        <v>12.496366</v>
      </c>
      <c r="E256" t="s">
        <v>120</v>
      </c>
      <c r="F256" t="s">
        <v>127</v>
      </c>
      <c r="G256" t="s">
        <v>48</v>
      </c>
      <c r="H256" s="4">
        <v>45302</v>
      </c>
      <c r="I256" t="s">
        <v>66</v>
      </c>
      <c r="J256" t="s">
        <v>255</v>
      </c>
      <c r="K256">
        <v>6</v>
      </c>
      <c r="N256">
        <v>406</v>
      </c>
      <c r="O256">
        <v>0.1</v>
      </c>
      <c r="P256" s="4">
        <v>45406</v>
      </c>
      <c r="Q256" s="4">
        <v>45357</v>
      </c>
    </row>
    <row r="257" spans="1:17" x14ac:dyDescent="0.35">
      <c r="A257" t="s">
        <v>333</v>
      </c>
      <c r="B257" t="s">
        <v>35</v>
      </c>
      <c r="C257">
        <v>41.902782000000002</v>
      </c>
      <c r="D257">
        <v>12.496366</v>
      </c>
      <c r="E257" t="s">
        <v>54</v>
      </c>
      <c r="F257" t="s">
        <v>127</v>
      </c>
      <c r="G257" t="s">
        <v>85</v>
      </c>
      <c r="H257" s="4">
        <v>45320</v>
      </c>
      <c r="I257" t="s">
        <v>66</v>
      </c>
      <c r="J257" t="s">
        <v>255</v>
      </c>
      <c r="K257">
        <v>6</v>
      </c>
      <c r="N257">
        <v>622</v>
      </c>
      <c r="O257">
        <v>0.1</v>
      </c>
      <c r="P257" s="4">
        <v>45622</v>
      </c>
      <c r="Q257" s="4">
        <v>45360</v>
      </c>
    </row>
    <row r="258" spans="1:17" x14ac:dyDescent="0.35">
      <c r="A258" t="s">
        <v>334</v>
      </c>
      <c r="B258" t="s">
        <v>56</v>
      </c>
      <c r="C258">
        <v>46.204391000000001</v>
      </c>
      <c r="D258">
        <v>6.1431579999999997</v>
      </c>
      <c r="E258" t="s">
        <v>68</v>
      </c>
      <c r="F258" t="s">
        <v>127</v>
      </c>
      <c r="G258" t="s">
        <v>39</v>
      </c>
      <c r="H258" s="4">
        <v>45434</v>
      </c>
      <c r="I258" t="s">
        <v>26</v>
      </c>
      <c r="J258" t="s">
        <v>255</v>
      </c>
      <c r="K258">
        <v>6</v>
      </c>
      <c r="N258">
        <v>717</v>
      </c>
      <c r="O258">
        <v>0.3</v>
      </c>
      <c r="P258" s="4">
        <v>45785</v>
      </c>
      <c r="Q258" s="4">
        <v>45493</v>
      </c>
    </row>
    <row r="259" spans="1:17" x14ac:dyDescent="0.35">
      <c r="A259" t="s">
        <v>335</v>
      </c>
      <c r="B259" t="s">
        <v>20</v>
      </c>
      <c r="C259">
        <v>52.370215999999999</v>
      </c>
      <c r="D259">
        <v>4.895168</v>
      </c>
      <c r="E259" t="s">
        <v>47</v>
      </c>
      <c r="F259" t="s">
        <v>127</v>
      </c>
      <c r="G259" t="s">
        <v>48</v>
      </c>
      <c r="H259" s="4">
        <v>45368</v>
      </c>
      <c r="I259" t="s">
        <v>49</v>
      </c>
      <c r="J259" t="s">
        <v>255</v>
      </c>
      <c r="K259">
        <v>6</v>
      </c>
      <c r="N259">
        <v>1081</v>
      </c>
      <c r="O259">
        <v>0.8</v>
      </c>
      <c r="P259" s="4">
        <v>45411</v>
      </c>
      <c r="Q259" s="4">
        <v>45396</v>
      </c>
    </row>
    <row r="260" spans="1:17" x14ac:dyDescent="0.35">
      <c r="A260" t="s">
        <v>336</v>
      </c>
      <c r="B260" t="s">
        <v>78</v>
      </c>
      <c r="C260">
        <v>38.736946000000003</v>
      </c>
      <c r="D260">
        <v>-9.1426850000000002</v>
      </c>
      <c r="E260" t="s">
        <v>54</v>
      </c>
      <c r="F260" t="s">
        <v>127</v>
      </c>
      <c r="G260" t="s">
        <v>48</v>
      </c>
      <c r="H260" s="4">
        <v>45416</v>
      </c>
      <c r="I260" t="s">
        <v>26</v>
      </c>
      <c r="J260" t="s">
        <v>255</v>
      </c>
      <c r="K260">
        <v>6</v>
      </c>
      <c r="N260">
        <v>1127</v>
      </c>
      <c r="O260">
        <v>0.8</v>
      </c>
      <c r="P260" s="4">
        <v>45465</v>
      </c>
      <c r="Q260" s="4">
        <v>45468</v>
      </c>
    </row>
    <row r="261" spans="1:17" x14ac:dyDescent="0.35">
      <c r="A261" t="s">
        <v>337</v>
      </c>
      <c r="B261" t="s">
        <v>20</v>
      </c>
      <c r="C261">
        <v>52.370215999999999</v>
      </c>
      <c r="D261">
        <v>4.895168</v>
      </c>
      <c r="E261" t="s">
        <v>38</v>
      </c>
      <c r="F261" t="s">
        <v>127</v>
      </c>
      <c r="G261" t="s">
        <v>48</v>
      </c>
      <c r="H261" s="4">
        <v>45420</v>
      </c>
      <c r="I261" t="s">
        <v>66</v>
      </c>
      <c r="J261" t="s">
        <v>255</v>
      </c>
      <c r="K261">
        <v>6</v>
      </c>
      <c r="N261">
        <v>667</v>
      </c>
      <c r="O261">
        <v>0.6</v>
      </c>
      <c r="P261" s="4">
        <v>45691</v>
      </c>
      <c r="Q261" s="4">
        <v>45446</v>
      </c>
    </row>
    <row r="262" spans="1:17" x14ac:dyDescent="0.35">
      <c r="A262" t="s">
        <v>338</v>
      </c>
      <c r="B262" t="s">
        <v>41</v>
      </c>
      <c r="C262">
        <v>52.520007999999997</v>
      </c>
      <c r="D262">
        <v>13.404954</v>
      </c>
      <c r="E262" t="s">
        <v>47</v>
      </c>
      <c r="F262" t="s">
        <v>127</v>
      </c>
      <c r="G262" t="s">
        <v>74</v>
      </c>
      <c r="H262" s="4">
        <v>45432</v>
      </c>
      <c r="I262" t="s">
        <v>66</v>
      </c>
      <c r="J262" t="s">
        <v>255</v>
      </c>
      <c r="K262">
        <v>6</v>
      </c>
      <c r="N262">
        <v>541</v>
      </c>
      <c r="O262">
        <v>0.3</v>
      </c>
      <c r="P262" s="4">
        <v>45671</v>
      </c>
      <c r="Q262" s="4">
        <v>45453</v>
      </c>
    </row>
    <row r="263" spans="1:17" x14ac:dyDescent="0.35">
      <c r="A263" t="s">
        <v>339</v>
      </c>
      <c r="B263" t="s">
        <v>35</v>
      </c>
      <c r="C263">
        <v>41.902782000000002</v>
      </c>
      <c r="D263">
        <v>12.496366</v>
      </c>
      <c r="E263" t="s">
        <v>54</v>
      </c>
      <c r="F263" t="s">
        <v>127</v>
      </c>
      <c r="G263" t="s">
        <v>25</v>
      </c>
      <c r="H263" s="4">
        <v>45310</v>
      </c>
      <c r="I263" t="s">
        <v>26</v>
      </c>
      <c r="J263" t="s">
        <v>255</v>
      </c>
      <c r="K263">
        <v>6</v>
      </c>
      <c r="N263">
        <v>988</v>
      </c>
      <c r="O263">
        <v>0.6</v>
      </c>
      <c r="P263" s="4">
        <v>45458</v>
      </c>
      <c r="Q263" s="4">
        <v>45386</v>
      </c>
    </row>
    <row r="264" spans="1:17" x14ac:dyDescent="0.35">
      <c r="A264" t="s">
        <v>340</v>
      </c>
      <c r="B264" t="s">
        <v>61</v>
      </c>
      <c r="C264">
        <v>48.864716000000001</v>
      </c>
      <c r="D264">
        <v>2.3490139999999999</v>
      </c>
      <c r="E264" t="s">
        <v>124</v>
      </c>
      <c r="F264" t="s">
        <v>127</v>
      </c>
      <c r="G264" t="s">
        <v>48</v>
      </c>
      <c r="H264" s="4">
        <v>45316</v>
      </c>
      <c r="I264" t="s">
        <v>66</v>
      </c>
      <c r="J264" t="s">
        <v>255</v>
      </c>
      <c r="K264">
        <v>6</v>
      </c>
      <c r="N264">
        <v>659</v>
      </c>
      <c r="O264">
        <v>0.4</v>
      </c>
      <c r="P264" s="4">
        <v>45607</v>
      </c>
      <c r="Q264" s="4">
        <v>45359</v>
      </c>
    </row>
    <row r="265" spans="1:17" x14ac:dyDescent="0.35">
      <c r="A265" t="s">
        <v>341</v>
      </c>
      <c r="B265" t="s">
        <v>35</v>
      </c>
      <c r="C265">
        <v>41.902782000000002</v>
      </c>
      <c r="D265">
        <v>12.496366</v>
      </c>
      <c r="E265" t="s">
        <v>3098</v>
      </c>
      <c r="F265" t="s">
        <v>127</v>
      </c>
      <c r="G265" t="s">
        <v>33</v>
      </c>
      <c r="H265" s="4">
        <v>45341</v>
      </c>
      <c r="I265" t="s">
        <v>49</v>
      </c>
      <c r="J265" t="s">
        <v>255</v>
      </c>
      <c r="K265">
        <v>6</v>
      </c>
      <c r="N265">
        <v>214</v>
      </c>
      <c r="O265">
        <v>0.3</v>
      </c>
      <c r="P265" s="4">
        <v>45570</v>
      </c>
      <c r="Q265" s="4">
        <v>45363</v>
      </c>
    </row>
    <row r="266" spans="1:17" x14ac:dyDescent="0.35">
      <c r="A266" t="s">
        <v>342</v>
      </c>
      <c r="B266" t="s">
        <v>51</v>
      </c>
      <c r="C266">
        <v>51.260196999999998</v>
      </c>
      <c r="D266">
        <v>4.4027710000000004</v>
      </c>
      <c r="E266" t="s">
        <v>68</v>
      </c>
      <c r="F266" t="s">
        <v>127</v>
      </c>
      <c r="G266" t="s">
        <v>48</v>
      </c>
      <c r="H266" s="4">
        <v>45318</v>
      </c>
      <c r="I266" t="s">
        <v>26</v>
      </c>
      <c r="J266" t="s">
        <v>255</v>
      </c>
      <c r="K266">
        <v>6</v>
      </c>
      <c r="N266">
        <v>248</v>
      </c>
      <c r="O266">
        <v>0.3</v>
      </c>
      <c r="P266" s="4">
        <v>45670</v>
      </c>
      <c r="Q266" s="4">
        <v>45384</v>
      </c>
    </row>
    <row r="267" spans="1:17" x14ac:dyDescent="0.35">
      <c r="A267" t="s">
        <v>343</v>
      </c>
      <c r="B267" t="s">
        <v>71</v>
      </c>
      <c r="C267">
        <v>48.210033000000003</v>
      </c>
      <c r="D267">
        <v>16.363448999999999</v>
      </c>
      <c r="E267" t="s">
        <v>84</v>
      </c>
      <c r="F267" t="s">
        <v>127</v>
      </c>
      <c r="G267" t="s">
        <v>48</v>
      </c>
      <c r="H267" s="4">
        <v>45364</v>
      </c>
      <c r="I267" t="s">
        <v>66</v>
      </c>
      <c r="J267" t="s">
        <v>255</v>
      </c>
      <c r="K267">
        <v>6</v>
      </c>
      <c r="N267">
        <v>609</v>
      </c>
      <c r="O267">
        <v>0.3</v>
      </c>
      <c r="P267" s="4">
        <v>45436</v>
      </c>
      <c r="Q267" s="4">
        <v>45467</v>
      </c>
    </row>
    <row r="268" spans="1:17" x14ac:dyDescent="0.35">
      <c r="A268" t="s">
        <v>344</v>
      </c>
      <c r="B268" t="s">
        <v>35</v>
      </c>
      <c r="C268">
        <v>41.902782000000002</v>
      </c>
      <c r="D268">
        <v>12.496366</v>
      </c>
      <c r="E268" t="s">
        <v>47</v>
      </c>
      <c r="F268" t="s">
        <v>127</v>
      </c>
      <c r="G268" t="s">
        <v>25</v>
      </c>
      <c r="H268" s="4">
        <v>45404</v>
      </c>
      <c r="I268" t="s">
        <v>66</v>
      </c>
      <c r="J268" t="s">
        <v>255</v>
      </c>
      <c r="K268">
        <v>6</v>
      </c>
      <c r="N268">
        <v>651</v>
      </c>
      <c r="O268">
        <v>0.2</v>
      </c>
      <c r="P268" s="4">
        <v>45512</v>
      </c>
      <c r="Q268" s="4">
        <v>45449</v>
      </c>
    </row>
    <row r="269" spans="1:17" x14ac:dyDescent="0.35">
      <c r="A269" t="s">
        <v>345</v>
      </c>
      <c r="B269" t="s">
        <v>35</v>
      </c>
      <c r="C269">
        <v>41.902782000000002</v>
      </c>
      <c r="D269">
        <v>12.496366</v>
      </c>
      <c r="E269" t="s">
        <v>47</v>
      </c>
      <c r="F269" t="s">
        <v>127</v>
      </c>
      <c r="G269" t="s">
        <v>48</v>
      </c>
      <c r="H269" s="4">
        <v>45380</v>
      </c>
      <c r="I269" t="s">
        <v>26</v>
      </c>
      <c r="J269" t="s">
        <v>255</v>
      </c>
      <c r="K269">
        <v>6</v>
      </c>
      <c r="N269">
        <v>341</v>
      </c>
      <c r="O269">
        <v>0.6</v>
      </c>
      <c r="P269" s="4">
        <v>45494</v>
      </c>
      <c r="Q269" s="4">
        <v>45466</v>
      </c>
    </row>
    <row r="270" spans="1:17" x14ac:dyDescent="0.35">
      <c r="A270" t="s">
        <v>346</v>
      </c>
      <c r="B270" t="s">
        <v>51</v>
      </c>
      <c r="C270">
        <v>51.260196999999998</v>
      </c>
      <c r="D270">
        <v>4.4027710000000004</v>
      </c>
      <c r="E270" t="s">
        <v>3100</v>
      </c>
      <c r="F270" t="s">
        <v>127</v>
      </c>
      <c r="G270" t="s">
        <v>48</v>
      </c>
      <c r="H270" s="4">
        <v>45430</v>
      </c>
      <c r="I270" t="s">
        <v>26</v>
      </c>
      <c r="J270" t="s">
        <v>255</v>
      </c>
      <c r="K270">
        <v>6</v>
      </c>
      <c r="N270">
        <v>1140</v>
      </c>
      <c r="O270">
        <v>0.2</v>
      </c>
      <c r="P270" s="4">
        <v>45782</v>
      </c>
      <c r="Q270" s="4">
        <v>45519</v>
      </c>
    </row>
    <row r="271" spans="1:17" x14ac:dyDescent="0.35">
      <c r="A271" t="s">
        <v>347</v>
      </c>
      <c r="B271" t="s">
        <v>78</v>
      </c>
      <c r="C271">
        <v>38.736946000000003</v>
      </c>
      <c r="D271">
        <v>-9.1426850000000002</v>
      </c>
      <c r="E271" t="s">
        <v>120</v>
      </c>
      <c r="F271" t="s">
        <v>127</v>
      </c>
      <c r="G271" t="s">
        <v>87</v>
      </c>
      <c r="H271" s="4">
        <v>45324</v>
      </c>
      <c r="I271" t="s">
        <v>26</v>
      </c>
      <c r="J271" t="s">
        <v>255</v>
      </c>
      <c r="K271">
        <v>6</v>
      </c>
      <c r="N271">
        <v>801</v>
      </c>
      <c r="O271">
        <v>0.4</v>
      </c>
      <c r="P271" s="4">
        <v>45419</v>
      </c>
      <c r="Q271" s="4">
        <v>45396</v>
      </c>
    </row>
    <row r="272" spans="1:17" x14ac:dyDescent="0.35">
      <c r="A272" t="s">
        <v>348</v>
      </c>
      <c r="B272" t="s">
        <v>20</v>
      </c>
      <c r="C272">
        <v>52.370215999999999</v>
      </c>
      <c r="D272">
        <v>4.895168</v>
      </c>
      <c r="E272" t="s">
        <v>54</v>
      </c>
      <c r="F272" t="s">
        <v>127</v>
      </c>
      <c r="G272" t="s">
        <v>74</v>
      </c>
      <c r="H272" s="4">
        <v>45429</v>
      </c>
      <c r="I272" t="s">
        <v>66</v>
      </c>
      <c r="J272" t="s">
        <v>255</v>
      </c>
      <c r="K272">
        <v>6</v>
      </c>
      <c r="N272">
        <v>200</v>
      </c>
      <c r="O272">
        <v>0.2</v>
      </c>
      <c r="P272" s="4">
        <v>45485</v>
      </c>
      <c r="Q272" s="4">
        <v>45516</v>
      </c>
    </row>
    <row r="273" spans="1:17" x14ac:dyDescent="0.35">
      <c r="A273" t="s">
        <v>349</v>
      </c>
      <c r="B273" t="s">
        <v>35</v>
      </c>
      <c r="C273">
        <v>41.902782000000002</v>
      </c>
      <c r="D273">
        <v>12.496366</v>
      </c>
      <c r="E273" t="s">
        <v>3099</v>
      </c>
      <c r="F273" t="s">
        <v>127</v>
      </c>
      <c r="G273" t="s">
        <v>85</v>
      </c>
      <c r="H273" s="4">
        <v>45343</v>
      </c>
      <c r="I273" t="s">
        <v>66</v>
      </c>
      <c r="J273" t="s">
        <v>255</v>
      </c>
      <c r="K273">
        <v>6</v>
      </c>
      <c r="N273">
        <v>1048</v>
      </c>
      <c r="O273">
        <v>0.8</v>
      </c>
      <c r="P273" s="4">
        <v>45577</v>
      </c>
      <c r="Q273" s="4">
        <v>45437</v>
      </c>
    </row>
    <row r="274" spans="1:17" x14ac:dyDescent="0.35">
      <c r="A274" t="s">
        <v>350</v>
      </c>
      <c r="B274" t="s">
        <v>78</v>
      </c>
      <c r="C274">
        <v>38.736946000000003</v>
      </c>
      <c r="D274">
        <v>-9.1426850000000002</v>
      </c>
      <c r="E274" t="s">
        <v>84</v>
      </c>
      <c r="F274" t="s">
        <v>127</v>
      </c>
      <c r="G274" t="s">
        <v>48</v>
      </c>
      <c r="H274" s="4">
        <v>45327</v>
      </c>
      <c r="I274" t="s">
        <v>66</v>
      </c>
      <c r="J274" t="s">
        <v>255</v>
      </c>
      <c r="K274">
        <v>6</v>
      </c>
      <c r="N274">
        <v>1130</v>
      </c>
      <c r="O274">
        <v>0.4</v>
      </c>
      <c r="P274" s="4">
        <v>45376</v>
      </c>
      <c r="Q274" s="4">
        <v>45344</v>
      </c>
    </row>
    <row r="275" spans="1:17" x14ac:dyDescent="0.35">
      <c r="A275" t="s">
        <v>351</v>
      </c>
      <c r="B275" t="s">
        <v>35</v>
      </c>
      <c r="C275">
        <v>41.902782000000002</v>
      </c>
      <c r="D275">
        <v>12.496366</v>
      </c>
      <c r="E275" t="s">
        <v>47</v>
      </c>
      <c r="F275" t="s">
        <v>127</v>
      </c>
      <c r="G275" t="s">
        <v>74</v>
      </c>
      <c r="H275" s="4">
        <v>45384</v>
      </c>
      <c r="I275" t="s">
        <v>26</v>
      </c>
      <c r="J275" t="s">
        <v>255</v>
      </c>
      <c r="K275">
        <v>6</v>
      </c>
      <c r="N275">
        <v>237</v>
      </c>
      <c r="O275">
        <v>0.5</v>
      </c>
      <c r="P275" s="4">
        <v>45599</v>
      </c>
      <c r="Q275" s="4">
        <v>45433</v>
      </c>
    </row>
    <row r="276" spans="1:17" x14ac:dyDescent="0.35">
      <c r="A276" t="s">
        <v>352</v>
      </c>
      <c r="B276" t="s">
        <v>78</v>
      </c>
      <c r="C276">
        <v>38.736946000000003</v>
      </c>
      <c r="D276">
        <v>-9.1426850000000002</v>
      </c>
      <c r="E276" t="s">
        <v>54</v>
      </c>
      <c r="F276" t="s">
        <v>169</v>
      </c>
      <c r="G276" t="s">
        <v>74</v>
      </c>
      <c r="H276" s="4">
        <v>45347</v>
      </c>
      <c r="I276" t="s">
        <v>26</v>
      </c>
      <c r="J276" t="s">
        <v>255</v>
      </c>
      <c r="K276">
        <v>6</v>
      </c>
      <c r="N276">
        <v>947</v>
      </c>
      <c r="O276">
        <v>0.3</v>
      </c>
      <c r="P276" s="4">
        <v>45521</v>
      </c>
      <c r="Q276" s="4">
        <v>45352</v>
      </c>
    </row>
    <row r="277" spans="1:17" x14ac:dyDescent="0.35">
      <c r="A277" t="s">
        <v>353</v>
      </c>
      <c r="B277" t="s">
        <v>35</v>
      </c>
      <c r="C277">
        <v>41.902782000000002</v>
      </c>
      <c r="D277">
        <v>12.496366</v>
      </c>
      <c r="E277" t="s">
        <v>47</v>
      </c>
      <c r="F277" t="s">
        <v>169</v>
      </c>
      <c r="G277" t="s">
        <v>33</v>
      </c>
      <c r="H277" s="4">
        <v>45338</v>
      </c>
      <c r="I277" t="s">
        <v>26</v>
      </c>
      <c r="J277" t="s">
        <v>255</v>
      </c>
      <c r="K277">
        <v>6</v>
      </c>
      <c r="N277">
        <v>562</v>
      </c>
      <c r="O277">
        <v>0.4</v>
      </c>
      <c r="P277" s="4">
        <v>45624</v>
      </c>
      <c r="Q277" s="4">
        <v>45382</v>
      </c>
    </row>
    <row r="278" spans="1:17" x14ac:dyDescent="0.35">
      <c r="A278" t="s">
        <v>354</v>
      </c>
      <c r="B278" t="s">
        <v>41</v>
      </c>
      <c r="C278">
        <v>52.520007999999997</v>
      </c>
      <c r="D278">
        <v>13.404954</v>
      </c>
      <c r="E278" t="s">
        <v>3098</v>
      </c>
      <c r="F278" t="s">
        <v>169</v>
      </c>
      <c r="G278" t="s">
        <v>74</v>
      </c>
      <c r="H278" s="4">
        <v>45311</v>
      </c>
      <c r="I278" t="s">
        <v>66</v>
      </c>
      <c r="J278" t="s">
        <v>255</v>
      </c>
      <c r="K278">
        <v>6</v>
      </c>
      <c r="N278">
        <v>3729</v>
      </c>
      <c r="O278">
        <v>0.4</v>
      </c>
      <c r="P278" s="4">
        <v>45386</v>
      </c>
      <c r="Q278" s="4">
        <v>45401</v>
      </c>
    </row>
    <row r="279" spans="1:17" x14ac:dyDescent="0.35">
      <c r="A279" t="s">
        <v>355</v>
      </c>
      <c r="B279" t="s">
        <v>71</v>
      </c>
      <c r="C279">
        <v>48.210033000000003</v>
      </c>
      <c r="D279">
        <v>16.363448999999999</v>
      </c>
      <c r="E279" t="s">
        <v>54</v>
      </c>
      <c r="F279" t="s">
        <v>169</v>
      </c>
      <c r="G279" t="s">
        <v>59</v>
      </c>
      <c r="H279" s="4">
        <v>45357</v>
      </c>
      <c r="I279" t="s">
        <v>66</v>
      </c>
      <c r="J279" t="s">
        <v>255</v>
      </c>
      <c r="K279">
        <v>6</v>
      </c>
      <c r="N279">
        <v>762</v>
      </c>
      <c r="O279">
        <v>0.2</v>
      </c>
      <c r="P279" s="4">
        <v>45537</v>
      </c>
      <c r="Q279" s="4">
        <v>45444</v>
      </c>
    </row>
    <row r="280" spans="1:17" x14ac:dyDescent="0.35">
      <c r="A280" t="s">
        <v>356</v>
      </c>
      <c r="B280" t="s">
        <v>78</v>
      </c>
      <c r="C280">
        <v>38.736946000000003</v>
      </c>
      <c r="D280">
        <v>-9.1426850000000002</v>
      </c>
      <c r="E280" t="s">
        <v>47</v>
      </c>
      <c r="F280" t="s">
        <v>169</v>
      </c>
      <c r="G280" t="s">
        <v>59</v>
      </c>
      <c r="H280" s="4">
        <v>45301</v>
      </c>
      <c r="I280" t="s">
        <v>49</v>
      </c>
      <c r="J280" t="s">
        <v>255</v>
      </c>
      <c r="K280">
        <v>6</v>
      </c>
      <c r="N280">
        <v>350</v>
      </c>
      <c r="O280">
        <v>0.3</v>
      </c>
      <c r="P280" s="4">
        <v>45523</v>
      </c>
      <c r="Q280" s="4">
        <v>45415</v>
      </c>
    </row>
    <row r="281" spans="1:17" x14ac:dyDescent="0.35">
      <c r="A281" t="s">
        <v>357</v>
      </c>
      <c r="B281" t="s">
        <v>56</v>
      </c>
      <c r="C281">
        <v>46.204391000000001</v>
      </c>
      <c r="D281">
        <v>6.1431579999999997</v>
      </c>
      <c r="E281" t="s">
        <v>64</v>
      </c>
      <c r="F281" t="s">
        <v>169</v>
      </c>
      <c r="G281" t="s">
        <v>87</v>
      </c>
      <c r="H281" s="4">
        <v>45350</v>
      </c>
      <c r="I281" t="s">
        <v>26</v>
      </c>
      <c r="J281" t="s">
        <v>255</v>
      </c>
      <c r="K281">
        <v>6</v>
      </c>
      <c r="N281">
        <v>3350</v>
      </c>
      <c r="O281">
        <v>0.1</v>
      </c>
      <c r="P281" s="4">
        <v>45498</v>
      </c>
      <c r="Q281" s="4">
        <v>45439</v>
      </c>
    </row>
    <row r="282" spans="1:17" x14ac:dyDescent="0.35">
      <c r="A282" t="s">
        <v>358</v>
      </c>
      <c r="B282" t="s">
        <v>35</v>
      </c>
      <c r="C282">
        <v>41.902782000000002</v>
      </c>
      <c r="D282">
        <v>12.496366</v>
      </c>
      <c r="E282" t="s">
        <v>32</v>
      </c>
      <c r="F282" t="s">
        <v>169</v>
      </c>
      <c r="G282" t="s">
        <v>59</v>
      </c>
      <c r="H282" s="4">
        <v>45340</v>
      </c>
      <c r="I282" t="s">
        <v>26</v>
      </c>
      <c r="J282" t="s">
        <v>255</v>
      </c>
      <c r="K282">
        <v>6</v>
      </c>
      <c r="N282">
        <v>3290</v>
      </c>
      <c r="O282">
        <v>0.3</v>
      </c>
      <c r="P282" s="4">
        <v>45673</v>
      </c>
      <c r="Q282" s="4">
        <v>45362</v>
      </c>
    </row>
    <row r="283" spans="1:17" x14ac:dyDescent="0.35">
      <c r="A283" t="s">
        <v>359</v>
      </c>
      <c r="B283" t="s">
        <v>35</v>
      </c>
      <c r="C283">
        <v>41.902782000000002</v>
      </c>
      <c r="D283">
        <v>12.496366</v>
      </c>
      <c r="E283" t="s">
        <v>120</v>
      </c>
      <c r="F283" t="s">
        <v>169</v>
      </c>
      <c r="G283" t="s">
        <v>48</v>
      </c>
      <c r="H283" s="4">
        <v>45393</v>
      </c>
      <c r="I283" t="s">
        <v>66</v>
      </c>
      <c r="J283" t="s">
        <v>255</v>
      </c>
      <c r="K283">
        <v>6</v>
      </c>
      <c r="N283">
        <v>4608</v>
      </c>
      <c r="O283">
        <v>0.5</v>
      </c>
      <c r="P283" s="4">
        <v>45413</v>
      </c>
      <c r="Q283" s="4">
        <v>45459</v>
      </c>
    </row>
    <row r="284" spans="1:17" x14ac:dyDescent="0.35">
      <c r="A284" t="s">
        <v>360</v>
      </c>
      <c r="B284" t="s">
        <v>35</v>
      </c>
      <c r="C284">
        <v>41.902782000000002</v>
      </c>
      <c r="D284">
        <v>12.496366</v>
      </c>
      <c r="E284" t="s">
        <v>124</v>
      </c>
      <c r="F284" t="s">
        <v>169</v>
      </c>
      <c r="G284" t="s">
        <v>85</v>
      </c>
      <c r="H284" s="4">
        <v>45362</v>
      </c>
      <c r="I284" t="s">
        <v>49</v>
      </c>
      <c r="J284" t="s">
        <v>255</v>
      </c>
      <c r="K284">
        <v>6</v>
      </c>
      <c r="N284">
        <v>6457</v>
      </c>
      <c r="O284">
        <v>0.2</v>
      </c>
      <c r="P284" s="4">
        <v>45662</v>
      </c>
      <c r="Q284" s="4">
        <v>45473</v>
      </c>
    </row>
    <row r="285" spans="1:17" x14ac:dyDescent="0.35">
      <c r="A285" t="s">
        <v>361</v>
      </c>
      <c r="B285" t="s">
        <v>29</v>
      </c>
      <c r="C285">
        <v>40.416775000000001</v>
      </c>
      <c r="D285">
        <v>-3.7037900000000001</v>
      </c>
      <c r="E285" t="s">
        <v>3098</v>
      </c>
      <c r="F285" t="s">
        <v>169</v>
      </c>
      <c r="G285" t="s">
        <v>59</v>
      </c>
      <c r="H285" s="4">
        <v>45429</v>
      </c>
      <c r="I285" t="s">
        <v>66</v>
      </c>
      <c r="J285" t="s">
        <v>255</v>
      </c>
      <c r="K285">
        <v>6</v>
      </c>
      <c r="N285">
        <v>5322</v>
      </c>
      <c r="O285">
        <v>1</v>
      </c>
      <c r="P285" s="4">
        <v>45770</v>
      </c>
      <c r="Q285" s="4">
        <v>45531</v>
      </c>
    </row>
    <row r="286" spans="1:17" x14ac:dyDescent="0.35">
      <c r="A286" t="s">
        <v>362</v>
      </c>
      <c r="B286" t="s">
        <v>35</v>
      </c>
      <c r="C286">
        <v>41.902782000000002</v>
      </c>
      <c r="D286">
        <v>12.496366</v>
      </c>
      <c r="E286" t="s">
        <v>47</v>
      </c>
      <c r="F286" t="s">
        <v>169</v>
      </c>
      <c r="G286" t="s">
        <v>74</v>
      </c>
      <c r="H286" s="4">
        <v>45356</v>
      </c>
      <c r="I286" t="s">
        <v>66</v>
      </c>
      <c r="J286" t="s">
        <v>255</v>
      </c>
      <c r="K286">
        <v>6</v>
      </c>
      <c r="N286">
        <v>7996</v>
      </c>
      <c r="O286">
        <v>0.6</v>
      </c>
      <c r="P286" s="4">
        <v>45587</v>
      </c>
      <c r="Q286" s="4">
        <v>45407</v>
      </c>
    </row>
    <row r="287" spans="1:17" x14ac:dyDescent="0.35">
      <c r="A287" t="s">
        <v>363</v>
      </c>
      <c r="B287" t="s">
        <v>51</v>
      </c>
      <c r="C287">
        <v>51.260196999999998</v>
      </c>
      <c r="D287">
        <v>4.4027710000000004</v>
      </c>
      <c r="E287" t="s">
        <v>3098</v>
      </c>
      <c r="F287" t="s">
        <v>169</v>
      </c>
      <c r="G287" t="s">
        <v>48</v>
      </c>
      <c r="H287" s="4">
        <v>45330</v>
      </c>
      <c r="I287" t="s">
        <v>66</v>
      </c>
      <c r="J287" t="s">
        <v>255</v>
      </c>
      <c r="K287">
        <v>6</v>
      </c>
      <c r="N287">
        <v>4561</v>
      </c>
      <c r="O287">
        <v>0.1</v>
      </c>
      <c r="P287" s="4">
        <v>45586</v>
      </c>
      <c r="Q287" s="4">
        <v>45433</v>
      </c>
    </row>
    <row r="288" spans="1:17" x14ac:dyDescent="0.35">
      <c r="A288" t="s">
        <v>364</v>
      </c>
      <c r="B288" t="s">
        <v>56</v>
      </c>
      <c r="C288">
        <v>46.204391000000001</v>
      </c>
      <c r="D288">
        <v>6.1431579999999997</v>
      </c>
      <c r="E288" t="s">
        <v>47</v>
      </c>
      <c r="F288" t="s">
        <v>169</v>
      </c>
      <c r="G288" t="s">
        <v>87</v>
      </c>
      <c r="H288" s="4">
        <v>45367</v>
      </c>
      <c r="I288" t="s">
        <v>49</v>
      </c>
      <c r="J288" t="s">
        <v>255</v>
      </c>
      <c r="K288">
        <v>6</v>
      </c>
      <c r="N288">
        <v>6800</v>
      </c>
      <c r="O288">
        <v>0.3</v>
      </c>
      <c r="P288" s="4">
        <v>45628</v>
      </c>
      <c r="Q288" s="4">
        <v>45463</v>
      </c>
    </row>
    <row r="289" spans="1:17" x14ac:dyDescent="0.35">
      <c r="A289" t="s">
        <v>365</v>
      </c>
      <c r="B289" t="s">
        <v>61</v>
      </c>
      <c r="C289">
        <v>48.864716000000001</v>
      </c>
      <c r="D289">
        <v>2.3490139999999999</v>
      </c>
      <c r="E289" t="s">
        <v>103</v>
      </c>
      <c r="F289" t="s">
        <v>169</v>
      </c>
      <c r="G289" t="s">
        <v>39</v>
      </c>
      <c r="H289" s="4">
        <v>45316</v>
      </c>
      <c r="I289" t="s">
        <v>66</v>
      </c>
      <c r="J289" t="s">
        <v>255</v>
      </c>
      <c r="K289">
        <v>6</v>
      </c>
      <c r="N289">
        <v>6490</v>
      </c>
      <c r="O289">
        <v>0.3</v>
      </c>
      <c r="P289" s="4">
        <v>45592</v>
      </c>
      <c r="Q289" s="4">
        <v>45375</v>
      </c>
    </row>
    <row r="290" spans="1:17" x14ac:dyDescent="0.35">
      <c r="A290" t="s">
        <v>366</v>
      </c>
      <c r="B290" t="s">
        <v>51</v>
      </c>
      <c r="C290">
        <v>51.260196999999998</v>
      </c>
      <c r="D290">
        <v>4.4027710000000004</v>
      </c>
      <c r="E290" t="s">
        <v>47</v>
      </c>
      <c r="F290" t="s">
        <v>169</v>
      </c>
      <c r="G290" t="s">
        <v>74</v>
      </c>
      <c r="H290" s="4">
        <v>45367</v>
      </c>
      <c r="I290" t="s">
        <v>66</v>
      </c>
      <c r="J290" t="s">
        <v>255</v>
      </c>
      <c r="K290">
        <v>6</v>
      </c>
      <c r="N290">
        <v>6698</v>
      </c>
      <c r="O290">
        <v>0.6</v>
      </c>
      <c r="P290" s="4">
        <v>45495</v>
      </c>
      <c r="Q290" s="4">
        <v>45386</v>
      </c>
    </row>
    <row r="291" spans="1:17" x14ac:dyDescent="0.35">
      <c r="A291" t="s">
        <v>367</v>
      </c>
      <c r="B291" t="s">
        <v>35</v>
      </c>
      <c r="C291">
        <v>41.902782000000002</v>
      </c>
      <c r="D291">
        <v>12.496366</v>
      </c>
      <c r="E291" t="s">
        <v>3100</v>
      </c>
      <c r="F291" t="s">
        <v>169</v>
      </c>
      <c r="G291" t="s">
        <v>48</v>
      </c>
      <c r="H291" s="4">
        <v>45349</v>
      </c>
      <c r="I291" t="s">
        <v>26</v>
      </c>
      <c r="J291" t="s">
        <v>255</v>
      </c>
      <c r="K291">
        <v>6</v>
      </c>
      <c r="N291">
        <v>6609</v>
      </c>
      <c r="O291">
        <v>0.3</v>
      </c>
      <c r="P291" s="4">
        <v>45561</v>
      </c>
      <c r="Q291" s="4">
        <v>45359</v>
      </c>
    </row>
    <row r="292" spans="1:17" x14ac:dyDescent="0.35">
      <c r="A292" t="s">
        <v>368</v>
      </c>
      <c r="B292" t="s">
        <v>35</v>
      </c>
      <c r="C292">
        <v>41.902782000000002</v>
      </c>
      <c r="D292">
        <v>12.496366</v>
      </c>
      <c r="E292" t="s">
        <v>120</v>
      </c>
      <c r="F292" t="s">
        <v>169</v>
      </c>
      <c r="G292" t="s">
        <v>48</v>
      </c>
      <c r="H292" s="4">
        <v>45399</v>
      </c>
      <c r="I292" t="s">
        <v>66</v>
      </c>
      <c r="J292" t="s">
        <v>255</v>
      </c>
      <c r="K292">
        <v>6</v>
      </c>
      <c r="N292">
        <v>2507</v>
      </c>
      <c r="O292">
        <v>0.1</v>
      </c>
      <c r="P292" s="4">
        <v>45577</v>
      </c>
      <c r="Q292" s="4">
        <v>45446</v>
      </c>
    </row>
    <row r="293" spans="1:17" x14ac:dyDescent="0.35">
      <c r="A293" t="s">
        <v>369</v>
      </c>
      <c r="B293" t="s">
        <v>61</v>
      </c>
      <c r="C293">
        <v>48.864716000000001</v>
      </c>
      <c r="D293">
        <v>2.3490139999999999</v>
      </c>
      <c r="E293" t="s">
        <v>120</v>
      </c>
      <c r="F293" t="s">
        <v>169</v>
      </c>
      <c r="G293" t="s">
        <v>48</v>
      </c>
      <c r="H293" s="4">
        <v>45346</v>
      </c>
      <c r="I293" t="s">
        <v>49</v>
      </c>
      <c r="J293" t="s">
        <v>255</v>
      </c>
      <c r="K293">
        <v>6</v>
      </c>
      <c r="N293">
        <v>6240</v>
      </c>
      <c r="O293">
        <v>0.2</v>
      </c>
      <c r="P293" s="4">
        <v>45386</v>
      </c>
      <c r="Q293" s="4">
        <v>45393</v>
      </c>
    </row>
    <row r="294" spans="1:17" x14ac:dyDescent="0.35">
      <c r="A294" t="s">
        <v>370</v>
      </c>
      <c r="B294" t="s">
        <v>56</v>
      </c>
      <c r="C294">
        <v>46.204391000000001</v>
      </c>
      <c r="D294">
        <v>6.1431579999999997</v>
      </c>
      <c r="E294" t="s">
        <v>54</v>
      </c>
      <c r="F294" t="s">
        <v>169</v>
      </c>
      <c r="G294" t="s">
        <v>74</v>
      </c>
      <c r="H294" s="4">
        <v>45383</v>
      </c>
      <c r="I294" t="s">
        <v>26</v>
      </c>
      <c r="J294" t="s">
        <v>255</v>
      </c>
      <c r="K294">
        <v>6</v>
      </c>
      <c r="N294">
        <v>6336</v>
      </c>
      <c r="O294">
        <v>0.2</v>
      </c>
      <c r="P294" s="4">
        <v>45463</v>
      </c>
      <c r="Q294" s="4">
        <v>45451</v>
      </c>
    </row>
    <row r="295" spans="1:17" x14ac:dyDescent="0.35">
      <c r="A295" t="s">
        <v>371</v>
      </c>
      <c r="B295" t="s">
        <v>35</v>
      </c>
      <c r="C295">
        <v>41.902782000000002</v>
      </c>
      <c r="D295">
        <v>12.496366</v>
      </c>
      <c r="E295" t="s">
        <v>3098</v>
      </c>
      <c r="F295" t="s">
        <v>169</v>
      </c>
      <c r="G295" t="s">
        <v>85</v>
      </c>
      <c r="H295" s="4">
        <v>45328</v>
      </c>
      <c r="I295" t="s">
        <v>49</v>
      </c>
      <c r="J295" t="s">
        <v>255</v>
      </c>
      <c r="K295">
        <v>6</v>
      </c>
      <c r="N295">
        <v>7930</v>
      </c>
      <c r="O295">
        <v>0.2</v>
      </c>
      <c r="P295" s="4">
        <v>45510</v>
      </c>
      <c r="Q295" s="4">
        <v>45429</v>
      </c>
    </row>
    <row r="296" spans="1:17" x14ac:dyDescent="0.35">
      <c r="A296" t="s">
        <v>372</v>
      </c>
      <c r="B296" t="s">
        <v>56</v>
      </c>
      <c r="C296">
        <v>46.204391000000001</v>
      </c>
      <c r="D296">
        <v>6.1431579999999997</v>
      </c>
      <c r="E296" t="s">
        <v>3098</v>
      </c>
      <c r="F296" t="s">
        <v>169</v>
      </c>
      <c r="G296" t="s">
        <v>33</v>
      </c>
      <c r="H296" s="4">
        <v>45393</v>
      </c>
      <c r="I296" t="s">
        <v>26</v>
      </c>
      <c r="J296" t="s">
        <v>255</v>
      </c>
      <c r="K296">
        <v>6</v>
      </c>
      <c r="N296">
        <v>2707</v>
      </c>
      <c r="O296">
        <v>0.3</v>
      </c>
      <c r="P296" s="4">
        <v>45734</v>
      </c>
      <c r="Q296" s="4">
        <v>45399</v>
      </c>
    </row>
    <row r="297" spans="1:17" x14ac:dyDescent="0.35">
      <c r="A297" t="s">
        <v>373</v>
      </c>
      <c r="B297" t="s">
        <v>29</v>
      </c>
      <c r="C297">
        <v>40.416775000000001</v>
      </c>
      <c r="D297">
        <v>-3.7037900000000001</v>
      </c>
      <c r="E297" t="s">
        <v>120</v>
      </c>
      <c r="F297" t="s">
        <v>169</v>
      </c>
      <c r="G297" t="s">
        <v>39</v>
      </c>
      <c r="H297" s="4">
        <v>45302</v>
      </c>
      <c r="I297" t="s">
        <v>26</v>
      </c>
      <c r="J297" t="s">
        <v>255</v>
      </c>
      <c r="K297">
        <v>6</v>
      </c>
      <c r="N297">
        <v>1865</v>
      </c>
      <c r="O297">
        <v>0.4</v>
      </c>
      <c r="P297" s="4">
        <v>45386</v>
      </c>
      <c r="Q297" s="4">
        <v>45385</v>
      </c>
    </row>
    <row r="298" spans="1:17" x14ac:dyDescent="0.35">
      <c r="A298" t="s">
        <v>374</v>
      </c>
      <c r="B298" t="s">
        <v>78</v>
      </c>
      <c r="C298">
        <v>38.736946000000003</v>
      </c>
      <c r="D298">
        <v>-9.1426850000000002</v>
      </c>
      <c r="E298" t="s">
        <v>47</v>
      </c>
      <c r="F298" t="s">
        <v>169</v>
      </c>
      <c r="G298" t="s">
        <v>74</v>
      </c>
      <c r="H298" s="4">
        <v>45302</v>
      </c>
      <c r="I298" t="s">
        <v>66</v>
      </c>
      <c r="J298" t="s">
        <v>255</v>
      </c>
      <c r="K298">
        <v>6</v>
      </c>
      <c r="N298">
        <v>209</v>
      </c>
      <c r="O298">
        <v>0.5</v>
      </c>
      <c r="P298" s="4">
        <v>45458</v>
      </c>
      <c r="Q298" s="4">
        <v>45421</v>
      </c>
    </row>
    <row r="299" spans="1:17" x14ac:dyDescent="0.35">
      <c r="A299" t="s">
        <v>375</v>
      </c>
      <c r="B299" t="s">
        <v>78</v>
      </c>
      <c r="C299">
        <v>38.736946000000003</v>
      </c>
      <c r="D299">
        <v>-9.1426850000000002</v>
      </c>
      <c r="E299" t="s">
        <v>124</v>
      </c>
      <c r="F299" t="s">
        <v>169</v>
      </c>
      <c r="G299" t="s">
        <v>87</v>
      </c>
      <c r="H299" s="4">
        <v>45354</v>
      </c>
      <c r="I299" t="s">
        <v>26</v>
      </c>
      <c r="J299" t="s">
        <v>255</v>
      </c>
      <c r="K299">
        <v>6</v>
      </c>
      <c r="N299">
        <v>212</v>
      </c>
      <c r="O299">
        <v>0.2</v>
      </c>
      <c r="P299" s="4">
        <v>45587</v>
      </c>
      <c r="Q299" s="4">
        <v>45374</v>
      </c>
    </row>
    <row r="300" spans="1:17" x14ac:dyDescent="0.35">
      <c r="A300" t="s">
        <v>376</v>
      </c>
      <c r="B300" t="s">
        <v>78</v>
      </c>
      <c r="C300">
        <v>38.736946000000003</v>
      </c>
      <c r="D300">
        <v>-9.1426850000000002</v>
      </c>
      <c r="E300" t="s">
        <v>124</v>
      </c>
      <c r="F300" t="s">
        <v>169</v>
      </c>
      <c r="G300" t="s">
        <v>59</v>
      </c>
      <c r="H300" s="4">
        <v>45393</v>
      </c>
      <c r="I300" t="s">
        <v>26</v>
      </c>
      <c r="J300" t="s">
        <v>255</v>
      </c>
      <c r="K300">
        <v>6</v>
      </c>
      <c r="N300">
        <v>2260</v>
      </c>
      <c r="O300">
        <v>0.2</v>
      </c>
      <c r="P300" s="4">
        <v>45691</v>
      </c>
      <c r="Q300" s="4">
        <v>45506</v>
      </c>
    </row>
    <row r="301" spans="1:17" x14ac:dyDescent="0.35">
      <c r="A301" t="s">
        <v>377</v>
      </c>
      <c r="B301" t="s">
        <v>29</v>
      </c>
      <c r="C301">
        <v>40.416775000000001</v>
      </c>
      <c r="D301">
        <v>-3.7037900000000001</v>
      </c>
      <c r="E301" t="s">
        <v>100</v>
      </c>
      <c r="F301" t="s">
        <v>169</v>
      </c>
      <c r="G301" t="s">
        <v>59</v>
      </c>
      <c r="H301" s="4">
        <v>45326</v>
      </c>
      <c r="I301" t="s">
        <v>26</v>
      </c>
      <c r="J301" t="s">
        <v>255</v>
      </c>
      <c r="K301">
        <v>6</v>
      </c>
      <c r="N301">
        <v>4224</v>
      </c>
      <c r="O301">
        <v>0.4</v>
      </c>
      <c r="P301" s="4">
        <v>45680</v>
      </c>
      <c r="Q301" s="4">
        <v>45370</v>
      </c>
    </row>
    <row r="302" spans="1:17" x14ac:dyDescent="0.35">
      <c r="A302" t="s">
        <v>378</v>
      </c>
      <c r="B302" t="s">
        <v>61</v>
      </c>
      <c r="C302">
        <v>48.864716000000001</v>
      </c>
      <c r="D302">
        <v>2.3490139999999999</v>
      </c>
      <c r="E302" t="s">
        <v>54</v>
      </c>
      <c r="F302" t="s">
        <v>169</v>
      </c>
      <c r="G302" t="s">
        <v>85</v>
      </c>
      <c r="H302" s="4">
        <v>45382</v>
      </c>
      <c r="I302" t="s">
        <v>26</v>
      </c>
      <c r="J302" t="s">
        <v>255</v>
      </c>
      <c r="K302">
        <v>6</v>
      </c>
      <c r="N302">
        <v>2344</v>
      </c>
      <c r="O302">
        <v>1</v>
      </c>
      <c r="P302" s="4">
        <v>45538</v>
      </c>
      <c r="Q302" s="4">
        <v>45479</v>
      </c>
    </row>
    <row r="303" spans="1:17" x14ac:dyDescent="0.35">
      <c r="A303" t="s">
        <v>379</v>
      </c>
      <c r="B303" t="s">
        <v>41</v>
      </c>
      <c r="C303">
        <v>52.520007999999997</v>
      </c>
      <c r="D303">
        <v>13.404954</v>
      </c>
      <c r="E303" t="s">
        <v>64</v>
      </c>
      <c r="F303" t="s">
        <v>169</v>
      </c>
      <c r="G303" t="s">
        <v>25</v>
      </c>
      <c r="H303" s="4">
        <v>45326</v>
      </c>
      <c r="I303" t="s">
        <v>49</v>
      </c>
      <c r="J303" t="s">
        <v>255</v>
      </c>
      <c r="K303">
        <v>6</v>
      </c>
      <c r="N303">
        <v>5852</v>
      </c>
      <c r="O303">
        <v>0.6</v>
      </c>
      <c r="P303" s="4">
        <v>45519</v>
      </c>
      <c r="Q303" s="4">
        <v>45429</v>
      </c>
    </row>
    <row r="304" spans="1:17" x14ac:dyDescent="0.35">
      <c r="A304" t="s">
        <v>380</v>
      </c>
      <c r="B304" t="s">
        <v>35</v>
      </c>
      <c r="C304">
        <v>41.902782000000002</v>
      </c>
      <c r="D304">
        <v>12.496366</v>
      </c>
      <c r="E304" t="s">
        <v>64</v>
      </c>
      <c r="F304" t="s">
        <v>169</v>
      </c>
      <c r="G304" t="s">
        <v>48</v>
      </c>
      <c r="H304" s="4">
        <v>45378</v>
      </c>
      <c r="I304" t="s">
        <v>49</v>
      </c>
      <c r="J304" t="s">
        <v>255</v>
      </c>
      <c r="K304">
        <v>6</v>
      </c>
      <c r="N304">
        <v>4156</v>
      </c>
      <c r="O304">
        <v>0.3</v>
      </c>
      <c r="P304" s="4">
        <v>45675</v>
      </c>
      <c r="Q304" s="4">
        <v>45485</v>
      </c>
    </row>
    <row r="305" spans="1:17" x14ac:dyDescent="0.35">
      <c r="A305" t="s">
        <v>381</v>
      </c>
      <c r="B305" t="s">
        <v>51</v>
      </c>
      <c r="C305">
        <v>51.260196999999998</v>
      </c>
      <c r="D305">
        <v>4.4027710000000004</v>
      </c>
      <c r="E305" t="s">
        <v>47</v>
      </c>
      <c r="F305" t="s">
        <v>169</v>
      </c>
      <c r="G305" t="s">
        <v>74</v>
      </c>
      <c r="H305" s="4">
        <v>45432</v>
      </c>
      <c r="I305" t="s">
        <v>26</v>
      </c>
      <c r="J305" t="s">
        <v>255</v>
      </c>
      <c r="K305">
        <v>6</v>
      </c>
      <c r="N305">
        <v>422</v>
      </c>
      <c r="O305">
        <v>0.2</v>
      </c>
      <c r="P305" s="4">
        <v>45738</v>
      </c>
      <c r="Q305" s="4">
        <v>45526</v>
      </c>
    </row>
    <row r="306" spans="1:17" x14ac:dyDescent="0.35">
      <c r="A306" t="s">
        <v>382</v>
      </c>
      <c r="B306" t="s">
        <v>41</v>
      </c>
      <c r="C306">
        <v>52.520007999999997</v>
      </c>
      <c r="D306">
        <v>13.404954</v>
      </c>
      <c r="E306" t="s">
        <v>32</v>
      </c>
      <c r="F306" t="s">
        <v>169</v>
      </c>
      <c r="G306" t="s">
        <v>39</v>
      </c>
      <c r="H306" s="4">
        <v>45361</v>
      </c>
      <c r="I306" t="s">
        <v>26</v>
      </c>
      <c r="J306" t="s">
        <v>255</v>
      </c>
      <c r="K306">
        <v>6</v>
      </c>
      <c r="N306">
        <v>2239</v>
      </c>
      <c r="O306">
        <v>0.8</v>
      </c>
      <c r="P306" s="4">
        <v>45563</v>
      </c>
      <c r="Q306" s="4">
        <v>45386</v>
      </c>
    </row>
    <row r="307" spans="1:17" x14ac:dyDescent="0.35">
      <c r="A307" t="s">
        <v>383</v>
      </c>
      <c r="B307" t="s">
        <v>41</v>
      </c>
      <c r="C307">
        <v>52.520007999999997</v>
      </c>
      <c r="D307">
        <v>13.404954</v>
      </c>
      <c r="E307" t="s">
        <v>120</v>
      </c>
      <c r="F307" t="s">
        <v>169</v>
      </c>
      <c r="G307" t="s">
        <v>48</v>
      </c>
      <c r="H307" s="4">
        <v>45310</v>
      </c>
      <c r="I307" t="s">
        <v>49</v>
      </c>
      <c r="J307" t="s">
        <v>255</v>
      </c>
      <c r="K307">
        <v>6</v>
      </c>
      <c r="N307">
        <v>4156</v>
      </c>
      <c r="O307">
        <v>0.5</v>
      </c>
      <c r="P307" s="4">
        <v>45507</v>
      </c>
      <c r="Q307" s="4">
        <v>45374</v>
      </c>
    </row>
    <row r="308" spans="1:17" x14ac:dyDescent="0.35">
      <c r="A308" t="s">
        <v>384</v>
      </c>
      <c r="B308" t="s">
        <v>41</v>
      </c>
      <c r="C308">
        <v>52.520007999999997</v>
      </c>
      <c r="D308">
        <v>13.404954</v>
      </c>
      <c r="E308" t="s">
        <v>54</v>
      </c>
      <c r="F308" t="s">
        <v>169</v>
      </c>
      <c r="G308" t="s">
        <v>48</v>
      </c>
      <c r="H308" s="4">
        <v>45323</v>
      </c>
      <c r="I308" t="s">
        <v>66</v>
      </c>
      <c r="J308" t="s">
        <v>255</v>
      </c>
      <c r="K308">
        <v>6</v>
      </c>
      <c r="N308">
        <v>1753</v>
      </c>
      <c r="O308">
        <v>0.4</v>
      </c>
      <c r="P308" s="4">
        <v>45597</v>
      </c>
      <c r="Q308" s="4">
        <v>45335</v>
      </c>
    </row>
    <row r="309" spans="1:17" x14ac:dyDescent="0.35">
      <c r="A309" t="s">
        <v>385</v>
      </c>
      <c r="B309" t="s">
        <v>41</v>
      </c>
      <c r="C309">
        <v>52.520007999999997</v>
      </c>
      <c r="D309">
        <v>13.404954</v>
      </c>
      <c r="E309" t="s">
        <v>124</v>
      </c>
      <c r="F309" t="s">
        <v>169</v>
      </c>
      <c r="G309" t="s">
        <v>33</v>
      </c>
      <c r="H309" s="4">
        <v>45303</v>
      </c>
      <c r="I309" t="s">
        <v>66</v>
      </c>
      <c r="J309" t="s">
        <v>255</v>
      </c>
      <c r="K309">
        <v>6</v>
      </c>
      <c r="N309">
        <v>4132</v>
      </c>
      <c r="O309">
        <v>0.4</v>
      </c>
      <c r="P309" s="4">
        <v>45633</v>
      </c>
      <c r="Q309" s="4">
        <v>45318</v>
      </c>
    </row>
    <row r="310" spans="1:17" x14ac:dyDescent="0.35">
      <c r="A310" t="s">
        <v>386</v>
      </c>
      <c r="B310" t="s">
        <v>20</v>
      </c>
      <c r="C310">
        <v>52.370215999999999</v>
      </c>
      <c r="D310">
        <v>4.895168</v>
      </c>
      <c r="E310" t="s">
        <v>124</v>
      </c>
      <c r="F310" t="s">
        <v>169</v>
      </c>
      <c r="G310" t="s">
        <v>39</v>
      </c>
      <c r="H310" s="4">
        <v>45438</v>
      </c>
      <c r="I310" t="s">
        <v>66</v>
      </c>
      <c r="J310" t="s">
        <v>255</v>
      </c>
      <c r="K310">
        <v>6</v>
      </c>
      <c r="N310">
        <v>7142</v>
      </c>
      <c r="O310">
        <v>0.3</v>
      </c>
      <c r="P310" s="4">
        <v>45656</v>
      </c>
      <c r="Q310" s="4">
        <v>45457</v>
      </c>
    </row>
    <row r="311" spans="1:17" x14ac:dyDescent="0.35">
      <c r="A311" t="s">
        <v>387</v>
      </c>
      <c r="B311" t="s">
        <v>20</v>
      </c>
      <c r="C311">
        <v>52.370215999999999</v>
      </c>
      <c r="D311">
        <v>4.895168</v>
      </c>
      <c r="E311" t="s">
        <v>68</v>
      </c>
      <c r="F311" t="s">
        <v>169</v>
      </c>
      <c r="G311" t="s">
        <v>59</v>
      </c>
      <c r="H311" s="4">
        <v>45361</v>
      </c>
      <c r="I311" t="s">
        <v>66</v>
      </c>
      <c r="J311" t="s">
        <v>255</v>
      </c>
      <c r="K311">
        <v>6</v>
      </c>
      <c r="N311">
        <v>4343</v>
      </c>
      <c r="O311">
        <v>0.2</v>
      </c>
      <c r="P311" s="4">
        <v>45467</v>
      </c>
      <c r="Q311" s="4">
        <v>45476</v>
      </c>
    </row>
    <row r="312" spans="1:17" x14ac:dyDescent="0.35">
      <c r="A312" t="s">
        <v>388</v>
      </c>
      <c r="B312" t="s">
        <v>78</v>
      </c>
      <c r="C312">
        <v>38.736946000000003</v>
      </c>
      <c r="D312">
        <v>-9.1426850000000002</v>
      </c>
      <c r="E312" t="s">
        <v>124</v>
      </c>
      <c r="F312" t="s">
        <v>169</v>
      </c>
      <c r="G312" t="s">
        <v>48</v>
      </c>
      <c r="H312" s="4">
        <v>45364</v>
      </c>
      <c r="I312" t="s">
        <v>26</v>
      </c>
      <c r="J312" t="s">
        <v>255</v>
      </c>
      <c r="K312">
        <v>6</v>
      </c>
      <c r="N312">
        <v>7463</v>
      </c>
      <c r="O312">
        <v>0.2</v>
      </c>
      <c r="P312" s="4">
        <v>45592</v>
      </c>
      <c r="Q312" s="4">
        <v>45411</v>
      </c>
    </row>
    <row r="313" spans="1:17" x14ac:dyDescent="0.35">
      <c r="A313" t="s">
        <v>389</v>
      </c>
      <c r="B313" t="s">
        <v>78</v>
      </c>
      <c r="C313">
        <v>38.736946000000003</v>
      </c>
      <c r="D313">
        <v>-9.1426850000000002</v>
      </c>
      <c r="E313" t="s">
        <v>64</v>
      </c>
      <c r="F313" t="s">
        <v>169</v>
      </c>
      <c r="G313" t="s">
        <v>48</v>
      </c>
      <c r="H313" s="4">
        <v>45406</v>
      </c>
      <c r="I313" t="s">
        <v>49</v>
      </c>
      <c r="J313" t="s">
        <v>255</v>
      </c>
      <c r="K313">
        <v>6</v>
      </c>
      <c r="N313">
        <v>1872</v>
      </c>
      <c r="O313">
        <v>0.4</v>
      </c>
      <c r="P313" s="4">
        <v>45596</v>
      </c>
      <c r="Q313" s="4">
        <v>45424</v>
      </c>
    </row>
    <row r="314" spans="1:17" x14ac:dyDescent="0.35">
      <c r="A314" t="s">
        <v>390</v>
      </c>
      <c r="B314" t="s">
        <v>61</v>
      </c>
      <c r="C314">
        <v>48.864716000000001</v>
      </c>
      <c r="D314">
        <v>2.3490139999999999</v>
      </c>
      <c r="E314" t="s">
        <v>3098</v>
      </c>
      <c r="F314" t="s">
        <v>169</v>
      </c>
      <c r="G314" t="s">
        <v>39</v>
      </c>
      <c r="H314" s="4">
        <v>45370</v>
      </c>
      <c r="I314" t="s">
        <v>26</v>
      </c>
      <c r="J314" t="s">
        <v>255</v>
      </c>
      <c r="K314">
        <v>6</v>
      </c>
      <c r="N314">
        <v>4220</v>
      </c>
      <c r="O314">
        <v>0.4</v>
      </c>
      <c r="P314" s="4">
        <v>45678</v>
      </c>
      <c r="Q314" s="4">
        <v>45394</v>
      </c>
    </row>
    <row r="315" spans="1:17" x14ac:dyDescent="0.35">
      <c r="A315" t="s">
        <v>391</v>
      </c>
      <c r="B315" t="s">
        <v>78</v>
      </c>
      <c r="C315">
        <v>38.736946000000003</v>
      </c>
      <c r="D315">
        <v>-9.1426850000000002</v>
      </c>
      <c r="E315" t="s">
        <v>47</v>
      </c>
      <c r="F315" t="s">
        <v>169</v>
      </c>
      <c r="G315" t="s">
        <v>48</v>
      </c>
      <c r="H315" s="4">
        <v>45411</v>
      </c>
      <c r="I315" t="s">
        <v>66</v>
      </c>
      <c r="J315" t="s">
        <v>255</v>
      </c>
      <c r="K315">
        <v>6</v>
      </c>
      <c r="N315">
        <v>2668</v>
      </c>
      <c r="O315">
        <v>0.7</v>
      </c>
      <c r="P315" s="4">
        <v>45631</v>
      </c>
      <c r="Q315" s="4">
        <v>45480</v>
      </c>
    </row>
    <row r="316" spans="1:17" x14ac:dyDescent="0.35">
      <c r="A316" t="s">
        <v>392</v>
      </c>
      <c r="B316" t="s">
        <v>41</v>
      </c>
      <c r="C316">
        <v>52.520007999999997</v>
      </c>
      <c r="D316">
        <v>13.404954</v>
      </c>
      <c r="E316" t="s">
        <v>3099</v>
      </c>
      <c r="F316" t="s">
        <v>169</v>
      </c>
      <c r="G316" t="s">
        <v>48</v>
      </c>
      <c r="H316" s="4">
        <v>45334</v>
      </c>
      <c r="I316" t="s">
        <v>66</v>
      </c>
      <c r="J316" t="s">
        <v>255</v>
      </c>
      <c r="K316">
        <v>6</v>
      </c>
      <c r="N316">
        <v>7766</v>
      </c>
      <c r="O316">
        <v>0.6</v>
      </c>
      <c r="P316" s="4">
        <v>45517</v>
      </c>
      <c r="Q316" s="4">
        <v>45391</v>
      </c>
    </row>
    <row r="317" spans="1:17" x14ac:dyDescent="0.35">
      <c r="A317" t="s">
        <v>393</v>
      </c>
      <c r="B317" t="s">
        <v>41</v>
      </c>
      <c r="C317">
        <v>52.520007999999997</v>
      </c>
      <c r="D317">
        <v>13.404954</v>
      </c>
      <c r="E317" t="s">
        <v>64</v>
      </c>
      <c r="F317" t="s">
        <v>169</v>
      </c>
      <c r="G317" t="s">
        <v>85</v>
      </c>
      <c r="H317" s="4">
        <v>45396</v>
      </c>
      <c r="I317" t="s">
        <v>49</v>
      </c>
      <c r="J317" t="s">
        <v>255</v>
      </c>
      <c r="K317">
        <v>6</v>
      </c>
      <c r="N317">
        <v>379</v>
      </c>
      <c r="O317">
        <v>0.5</v>
      </c>
      <c r="P317" s="4">
        <v>45591</v>
      </c>
      <c r="Q317" s="4">
        <v>45441</v>
      </c>
    </row>
    <row r="318" spans="1:17" x14ac:dyDescent="0.35">
      <c r="A318" t="s">
        <v>394</v>
      </c>
      <c r="B318" t="s">
        <v>41</v>
      </c>
      <c r="C318">
        <v>52.520007999999997</v>
      </c>
      <c r="D318">
        <v>13.404954</v>
      </c>
      <c r="E318" t="s">
        <v>3099</v>
      </c>
      <c r="F318" t="s">
        <v>169</v>
      </c>
      <c r="G318" t="s">
        <v>39</v>
      </c>
      <c r="H318" s="4">
        <v>45305</v>
      </c>
      <c r="I318" t="s">
        <v>66</v>
      </c>
      <c r="J318" t="s">
        <v>255</v>
      </c>
      <c r="K318">
        <v>6</v>
      </c>
      <c r="N318">
        <v>4188</v>
      </c>
      <c r="O318">
        <v>0.5</v>
      </c>
      <c r="P318" s="4">
        <v>45563</v>
      </c>
      <c r="Q318" s="4">
        <v>45374</v>
      </c>
    </row>
    <row r="319" spans="1:17" x14ac:dyDescent="0.35">
      <c r="A319" t="s">
        <v>395</v>
      </c>
      <c r="B319" t="s">
        <v>35</v>
      </c>
      <c r="C319">
        <v>41.902782000000002</v>
      </c>
      <c r="D319">
        <v>12.496366</v>
      </c>
      <c r="E319" t="s">
        <v>3100</v>
      </c>
      <c r="F319" t="s">
        <v>169</v>
      </c>
      <c r="G319" t="s">
        <v>39</v>
      </c>
      <c r="H319" s="4">
        <v>45326</v>
      </c>
      <c r="I319" t="s">
        <v>26</v>
      </c>
      <c r="J319" t="s">
        <v>255</v>
      </c>
      <c r="K319">
        <v>6</v>
      </c>
      <c r="N319">
        <v>875</v>
      </c>
      <c r="O319">
        <v>0.3</v>
      </c>
      <c r="P319" s="4">
        <v>45655</v>
      </c>
      <c r="Q319" s="4">
        <v>45376</v>
      </c>
    </row>
    <row r="320" spans="1:17" x14ac:dyDescent="0.35">
      <c r="A320" t="s">
        <v>396</v>
      </c>
      <c r="B320" t="s">
        <v>61</v>
      </c>
      <c r="C320">
        <v>48.864716000000001</v>
      </c>
      <c r="D320">
        <v>2.3490139999999999</v>
      </c>
      <c r="E320" t="s">
        <v>68</v>
      </c>
      <c r="F320" t="s">
        <v>169</v>
      </c>
      <c r="G320" t="s">
        <v>74</v>
      </c>
      <c r="H320" s="4">
        <v>45429</v>
      </c>
      <c r="I320" t="s">
        <v>49</v>
      </c>
      <c r="J320" t="s">
        <v>255</v>
      </c>
      <c r="K320">
        <v>6</v>
      </c>
      <c r="N320">
        <v>3220</v>
      </c>
      <c r="O320">
        <v>0.2</v>
      </c>
      <c r="P320" s="4">
        <v>45691</v>
      </c>
      <c r="Q320" s="4">
        <v>45520</v>
      </c>
    </row>
    <row r="321" spans="1:17" x14ac:dyDescent="0.35">
      <c r="A321" t="s">
        <v>397</v>
      </c>
      <c r="B321" t="s">
        <v>20</v>
      </c>
      <c r="C321">
        <v>52.370215999999999</v>
      </c>
      <c r="D321">
        <v>4.895168</v>
      </c>
      <c r="E321" t="s">
        <v>38</v>
      </c>
      <c r="F321" t="s">
        <v>169</v>
      </c>
      <c r="G321" t="s">
        <v>25</v>
      </c>
      <c r="H321" s="4">
        <v>45355</v>
      </c>
      <c r="I321" t="s">
        <v>66</v>
      </c>
      <c r="J321" t="s">
        <v>255</v>
      </c>
      <c r="K321">
        <v>6</v>
      </c>
      <c r="N321">
        <v>6595</v>
      </c>
      <c r="O321">
        <v>0.4</v>
      </c>
      <c r="P321" s="4">
        <v>45620</v>
      </c>
      <c r="Q321" s="4">
        <v>45458</v>
      </c>
    </row>
    <row r="322" spans="1:17" x14ac:dyDescent="0.35">
      <c r="A322" t="s">
        <v>398</v>
      </c>
      <c r="B322" t="s">
        <v>35</v>
      </c>
      <c r="C322">
        <v>41.902782000000002</v>
      </c>
      <c r="D322">
        <v>12.496366</v>
      </c>
      <c r="E322" t="s">
        <v>3098</v>
      </c>
      <c r="F322" t="s">
        <v>169</v>
      </c>
      <c r="G322" t="s">
        <v>39</v>
      </c>
      <c r="H322" s="4">
        <v>45322</v>
      </c>
      <c r="I322" t="s">
        <v>26</v>
      </c>
      <c r="J322" t="s">
        <v>255</v>
      </c>
      <c r="K322">
        <v>6</v>
      </c>
      <c r="N322">
        <v>7977</v>
      </c>
      <c r="O322">
        <v>1</v>
      </c>
      <c r="P322" s="4">
        <v>45376</v>
      </c>
      <c r="Q322" s="4">
        <v>45426</v>
      </c>
    </row>
    <row r="323" spans="1:17" x14ac:dyDescent="0.35">
      <c r="A323" t="s">
        <v>399</v>
      </c>
      <c r="B323" t="s">
        <v>35</v>
      </c>
      <c r="C323">
        <v>41.902782000000002</v>
      </c>
      <c r="D323">
        <v>12.496366</v>
      </c>
      <c r="E323" t="s">
        <v>103</v>
      </c>
      <c r="F323" t="s">
        <v>169</v>
      </c>
      <c r="G323" t="s">
        <v>59</v>
      </c>
      <c r="H323" s="4">
        <v>45415</v>
      </c>
      <c r="I323" t="s">
        <v>66</v>
      </c>
      <c r="J323" t="s">
        <v>255</v>
      </c>
      <c r="K323">
        <v>6</v>
      </c>
      <c r="N323">
        <v>1374</v>
      </c>
      <c r="O323">
        <v>0.5</v>
      </c>
      <c r="P323" s="4">
        <v>45630</v>
      </c>
      <c r="Q323" s="4">
        <v>45456</v>
      </c>
    </row>
    <row r="324" spans="1:17" x14ac:dyDescent="0.35">
      <c r="A324" t="s">
        <v>400</v>
      </c>
      <c r="B324" t="s">
        <v>78</v>
      </c>
      <c r="C324">
        <v>38.736946000000003</v>
      </c>
      <c r="D324">
        <v>-9.1426850000000002</v>
      </c>
      <c r="E324" t="s">
        <v>120</v>
      </c>
      <c r="F324" t="s">
        <v>169</v>
      </c>
      <c r="G324" t="s">
        <v>59</v>
      </c>
      <c r="H324" s="4">
        <v>45347</v>
      </c>
      <c r="I324" t="s">
        <v>26</v>
      </c>
      <c r="J324" t="s">
        <v>255</v>
      </c>
      <c r="K324">
        <v>6</v>
      </c>
      <c r="N324">
        <v>1932</v>
      </c>
      <c r="O324">
        <v>0.5</v>
      </c>
      <c r="P324" s="4">
        <v>45452</v>
      </c>
      <c r="Q324" s="4">
        <v>45416</v>
      </c>
    </row>
    <row r="325" spans="1:17" x14ac:dyDescent="0.35">
      <c r="A325" t="s">
        <v>401</v>
      </c>
      <c r="B325" t="s">
        <v>41</v>
      </c>
      <c r="C325">
        <v>52.520007999999997</v>
      </c>
      <c r="D325">
        <v>13.404954</v>
      </c>
      <c r="E325" t="s">
        <v>3099</v>
      </c>
      <c r="F325" t="s">
        <v>169</v>
      </c>
      <c r="G325" t="s">
        <v>59</v>
      </c>
      <c r="H325" s="4">
        <v>45363</v>
      </c>
      <c r="I325" t="s">
        <v>49</v>
      </c>
      <c r="J325" t="s">
        <v>255</v>
      </c>
      <c r="K325">
        <v>6</v>
      </c>
      <c r="N325">
        <v>4067</v>
      </c>
      <c r="O325">
        <v>0.9</v>
      </c>
      <c r="P325" s="4">
        <v>45684</v>
      </c>
      <c r="Q325" s="4">
        <v>45440</v>
      </c>
    </row>
    <row r="326" spans="1:17" x14ac:dyDescent="0.35">
      <c r="A326" t="s">
        <v>402</v>
      </c>
      <c r="B326" t="s">
        <v>61</v>
      </c>
      <c r="C326">
        <v>48.864716000000001</v>
      </c>
      <c r="D326">
        <v>2.3490139999999999</v>
      </c>
      <c r="E326" t="s">
        <v>120</v>
      </c>
      <c r="F326" t="s">
        <v>169</v>
      </c>
      <c r="G326" t="s">
        <v>39</v>
      </c>
      <c r="H326" s="4">
        <v>45343</v>
      </c>
      <c r="I326" t="s">
        <v>66</v>
      </c>
      <c r="J326" t="s">
        <v>255</v>
      </c>
      <c r="K326">
        <v>6</v>
      </c>
      <c r="N326">
        <v>7596</v>
      </c>
      <c r="O326">
        <v>0.7</v>
      </c>
      <c r="P326" s="4">
        <v>45685</v>
      </c>
      <c r="Q326" s="4">
        <v>45458</v>
      </c>
    </row>
    <row r="327" spans="1:17" x14ac:dyDescent="0.35">
      <c r="A327" t="s">
        <v>403</v>
      </c>
      <c r="B327" t="s">
        <v>61</v>
      </c>
      <c r="C327">
        <v>48.864716000000001</v>
      </c>
      <c r="D327">
        <v>2.3490139999999999</v>
      </c>
      <c r="E327" t="s">
        <v>54</v>
      </c>
      <c r="F327" t="s">
        <v>169</v>
      </c>
      <c r="G327" t="s">
        <v>59</v>
      </c>
      <c r="H327" s="4">
        <v>45426</v>
      </c>
      <c r="I327" t="s">
        <v>66</v>
      </c>
      <c r="J327" t="s">
        <v>255</v>
      </c>
      <c r="K327">
        <v>6</v>
      </c>
      <c r="N327">
        <v>425</v>
      </c>
      <c r="O327">
        <v>0.6</v>
      </c>
      <c r="P327" s="4">
        <v>45590</v>
      </c>
      <c r="Q327" s="4">
        <v>45469</v>
      </c>
    </row>
    <row r="328" spans="1:17" x14ac:dyDescent="0.35">
      <c r="A328" t="s">
        <v>404</v>
      </c>
      <c r="B328" t="s">
        <v>61</v>
      </c>
      <c r="C328">
        <v>48.864716000000001</v>
      </c>
      <c r="D328">
        <v>2.3490139999999999</v>
      </c>
      <c r="E328" t="s">
        <v>38</v>
      </c>
      <c r="F328" t="s">
        <v>169</v>
      </c>
      <c r="G328" t="s">
        <v>39</v>
      </c>
      <c r="H328" s="4">
        <v>45334</v>
      </c>
      <c r="I328" t="s">
        <v>26</v>
      </c>
      <c r="J328" t="s">
        <v>255</v>
      </c>
      <c r="K328">
        <v>6</v>
      </c>
      <c r="N328">
        <v>6071</v>
      </c>
      <c r="O328">
        <v>0.1</v>
      </c>
      <c r="P328" s="4">
        <v>45623</v>
      </c>
      <c r="Q328" s="4">
        <v>45356</v>
      </c>
    </row>
    <row r="329" spans="1:17" x14ac:dyDescent="0.35">
      <c r="A329" t="s">
        <v>405</v>
      </c>
      <c r="B329" t="s">
        <v>20</v>
      </c>
      <c r="C329">
        <v>52.370215999999999</v>
      </c>
      <c r="D329">
        <v>4.895168</v>
      </c>
      <c r="E329" t="s">
        <v>3100</v>
      </c>
      <c r="F329" t="s">
        <v>169</v>
      </c>
      <c r="G329" t="s">
        <v>48</v>
      </c>
      <c r="H329" s="4">
        <v>45390</v>
      </c>
      <c r="I329" t="s">
        <v>66</v>
      </c>
      <c r="J329" t="s">
        <v>255</v>
      </c>
      <c r="K329">
        <v>6</v>
      </c>
      <c r="N329">
        <v>2584</v>
      </c>
      <c r="O329">
        <v>0.3</v>
      </c>
      <c r="P329" s="4">
        <v>45695</v>
      </c>
      <c r="Q329" s="4">
        <v>45394</v>
      </c>
    </row>
    <row r="330" spans="1:17" x14ac:dyDescent="0.35">
      <c r="A330" t="s">
        <v>406</v>
      </c>
      <c r="B330" t="s">
        <v>71</v>
      </c>
      <c r="C330">
        <v>48.210033000000003</v>
      </c>
      <c r="D330">
        <v>16.363448999999999</v>
      </c>
      <c r="E330" t="s">
        <v>100</v>
      </c>
      <c r="F330" t="s">
        <v>169</v>
      </c>
      <c r="G330" t="s">
        <v>74</v>
      </c>
      <c r="H330" s="4">
        <v>45392</v>
      </c>
      <c r="I330" t="s">
        <v>66</v>
      </c>
      <c r="J330" t="s">
        <v>255</v>
      </c>
      <c r="K330">
        <v>6</v>
      </c>
      <c r="N330">
        <v>1589</v>
      </c>
      <c r="O330">
        <v>0.1</v>
      </c>
      <c r="P330" s="4">
        <v>45488</v>
      </c>
      <c r="Q330" s="4">
        <v>45426</v>
      </c>
    </row>
    <row r="331" spans="1:17" x14ac:dyDescent="0.35">
      <c r="A331" t="s">
        <v>407</v>
      </c>
      <c r="B331" t="s">
        <v>78</v>
      </c>
      <c r="C331">
        <v>38.736946000000003</v>
      </c>
      <c r="D331">
        <v>-9.1426850000000002</v>
      </c>
      <c r="E331" t="s">
        <v>47</v>
      </c>
      <c r="F331" t="s">
        <v>169</v>
      </c>
      <c r="G331" t="s">
        <v>39</v>
      </c>
      <c r="H331" s="4">
        <v>45442</v>
      </c>
      <c r="I331" t="s">
        <v>26</v>
      </c>
      <c r="J331" t="s">
        <v>255</v>
      </c>
      <c r="K331">
        <v>6</v>
      </c>
      <c r="N331">
        <v>2197</v>
      </c>
      <c r="O331">
        <v>0.5</v>
      </c>
      <c r="P331" s="4">
        <v>45694</v>
      </c>
      <c r="Q331" s="4">
        <v>45556</v>
      </c>
    </row>
    <row r="332" spans="1:17" x14ac:dyDescent="0.35">
      <c r="A332" t="s">
        <v>408</v>
      </c>
      <c r="B332" t="s">
        <v>35</v>
      </c>
      <c r="C332">
        <v>41.902782000000002</v>
      </c>
      <c r="D332">
        <v>12.496366</v>
      </c>
      <c r="E332" t="s">
        <v>3098</v>
      </c>
      <c r="F332" t="s">
        <v>169</v>
      </c>
      <c r="G332" t="s">
        <v>48</v>
      </c>
      <c r="H332" s="4">
        <v>45370</v>
      </c>
      <c r="I332" t="s">
        <v>26</v>
      </c>
      <c r="J332" t="s">
        <v>255</v>
      </c>
      <c r="K332">
        <v>6</v>
      </c>
      <c r="N332">
        <v>3231</v>
      </c>
      <c r="O332">
        <v>0.7</v>
      </c>
      <c r="P332" s="4">
        <v>45564</v>
      </c>
      <c r="Q332" s="4">
        <v>45402</v>
      </c>
    </row>
    <row r="333" spans="1:17" x14ac:dyDescent="0.35">
      <c r="A333" t="s">
        <v>409</v>
      </c>
      <c r="B333" t="s">
        <v>78</v>
      </c>
      <c r="C333">
        <v>38.736946000000003</v>
      </c>
      <c r="D333">
        <v>-9.1426850000000002</v>
      </c>
      <c r="E333" t="s">
        <v>47</v>
      </c>
      <c r="F333" t="s">
        <v>169</v>
      </c>
      <c r="G333" t="s">
        <v>85</v>
      </c>
      <c r="H333" s="4">
        <v>45338</v>
      </c>
      <c r="I333" t="s">
        <v>66</v>
      </c>
      <c r="J333" t="s">
        <v>255</v>
      </c>
      <c r="K333">
        <v>6</v>
      </c>
      <c r="N333">
        <v>5655</v>
      </c>
      <c r="O333">
        <v>0.5</v>
      </c>
      <c r="P333" s="4">
        <v>45689</v>
      </c>
      <c r="Q333" s="4">
        <v>45345</v>
      </c>
    </row>
    <row r="334" spans="1:17" x14ac:dyDescent="0.35">
      <c r="A334" t="s">
        <v>410</v>
      </c>
      <c r="B334" t="s">
        <v>35</v>
      </c>
      <c r="C334">
        <v>41.902782000000002</v>
      </c>
      <c r="D334">
        <v>12.496366</v>
      </c>
      <c r="E334" t="s">
        <v>47</v>
      </c>
      <c r="F334" t="s">
        <v>169</v>
      </c>
      <c r="G334" t="s">
        <v>48</v>
      </c>
      <c r="H334" s="4">
        <v>45414</v>
      </c>
      <c r="I334" t="s">
        <v>26</v>
      </c>
      <c r="J334" t="s">
        <v>255</v>
      </c>
      <c r="K334">
        <v>6</v>
      </c>
      <c r="N334">
        <v>5044</v>
      </c>
      <c r="O334">
        <v>0.2</v>
      </c>
      <c r="P334" s="4">
        <v>45704</v>
      </c>
      <c r="Q334" s="4">
        <v>45447</v>
      </c>
    </row>
    <row r="335" spans="1:17" x14ac:dyDescent="0.35">
      <c r="A335" t="s">
        <v>411</v>
      </c>
      <c r="B335" t="s">
        <v>35</v>
      </c>
      <c r="C335">
        <v>41.902782000000002</v>
      </c>
      <c r="D335">
        <v>12.496366</v>
      </c>
      <c r="E335" t="s">
        <v>38</v>
      </c>
      <c r="F335" t="s">
        <v>169</v>
      </c>
      <c r="G335" t="s">
        <v>39</v>
      </c>
      <c r="H335" s="4">
        <v>45355</v>
      </c>
      <c r="I335" t="s">
        <v>26</v>
      </c>
      <c r="J335" t="s">
        <v>255</v>
      </c>
      <c r="K335">
        <v>6</v>
      </c>
      <c r="N335">
        <v>2271</v>
      </c>
      <c r="O335">
        <v>0.2</v>
      </c>
      <c r="P335" s="4">
        <v>45688</v>
      </c>
      <c r="Q335" s="4">
        <v>45410</v>
      </c>
    </row>
    <row r="336" spans="1:17" x14ac:dyDescent="0.35">
      <c r="A336" t="s">
        <v>412</v>
      </c>
      <c r="B336" t="s">
        <v>35</v>
      </c>
      <c r="C336">
        <v>41.902782000000002</v>
      </c>
      <c r="D336">
        <v>12.496366</v>
      </c>
      <c r="E336" t="s">
        <v>54</v>
      </c>
      <c r="F336" t="s">
        <v>169</v>
      </c>
      <c r="G336" t="s">
        <v>59</v>
      </c>
      <c r="H336" s="4">
        <v>45375</v>
      </c>
      <c r="I336" t="s">
        <v>49</v>
      </c>
      <c r="J336" t="s">
        <v>255</v>
      </c>
      <c r="K336">
        <v>6</v>
      </c>
      <c r="N336">
        <v>3884</v>
      </c>
      <c r="O336">
        <v>0.3</v>
      </c>
      <c r="P336" s="4">
        <v>45501</v>
      </c>
      <c r="Q336" s="4">
        <v>45484</v>
      </c>
    </row>
    <row r="337" spans="1:17" x14ac:dyDescent="0.35">
      <c r="A337" t="s">
        <v>413</v>
      </c>
      <c r="B337" t="s">
        <v>78</v>
      </c>
      <c r="C337">
        <v>38.736946000000003</v>
      </c>
      <c r="D337">
        <v>-9.1426850000000002</v>
      </c>
      <c r="E337" t="s">
        <v>47</v>
      </c>
      <c r="F337" t="s">
        <v>169</v>
      </c>
      <c r="G337" t="s">
        <v>85</v>
      </c>
      <c r="H337" s="4">
        <v>45392</v>
      </c>
      <c r="I337" t="s">
        <v>66</v>
      </c>
      <c r="J337" t="s">
        <v>255</v>
      </c>
      <c r="K337">
        <v>6</v>
      </c>
      <c r="N337">
        <v>3216</v>
      </c>
      <c r="O337">
        <v>0.3</v>
      </c>
      <c r="P337" s="4">
        <v>45567</v>
      </c>
      <c r="Q337" s="4">
        <v>45409</v>
      </c>
    </row>
    <row r="338" spans="1:17" x14ac:dyDescent="0.35">
      <c r="A338" t="s">
        <v>414</v>
      </c>
      <c r="B338" t="s">
        <v>35</v>
      </c>
      <c r="C338">
        <v>41.902782000000002</v>
      </c>
      <c r="D338">
        <v>12.496366</v>
      </c>
      <c r="E338" t="s">
        <v>3099</v>
      </c>
      <c r="F338" t="s">
        <v>169</v>
      </c>
      <c r="G338" t="s">
        <v>48</v>
      </c>
      <c r="H338" s="4">
        <v>45353</v>
      </c>
      <c r="I338" t="s">
        <v>26</v>
      </c>
      <c r="J338" t="s">
        <v>255</v>
      </c>
      <c r="K338">
        <v>6</v>
      </c>
      <c r="N338">
        <v>4219</v>
      </c>
      <c r="O338">
        <v>0.5</v>
      </c>
      <c r="P338" s="4">
        <v>45651</v>
      </c>
      <c r="Q338" s="4">
        <v>45435</v>
      </c>
    </row>
    <row r="339" spans="1:17" x14ac:dyDescent="0.35">
      <c r="A339" t="s">
        <v>415</v>
      </c>
      <c r="B339" t="s">
        <v>51</v>
      </c>
      <c r="C339">
        <v>51.260196999999998</v>
      </c>
      <c r="D339">
        <v>4.4027710000000004</v>
      </c>
      <c r="E339" t="s">
        <v>3099</v>
      </c>
      <c r="F339" t="s">
        <v>169</v>
      </c>
      <c r="G339" t="s">
        <v>33</v>
      </c>
      <c r="H339" s="4">
        <v>45299</v>
      </c>
      <c r="I339" t="s">
        <v>66</v>
      </c>
      <c r="J339" t="s">
        <v>255</v>
      </c>
      <c r="K339">
        <v>6</v>
      </c>
      <c r="N339">
        <v>5815</v>
      </c>
      <c r="O339">
        <v>0.4</v>
      </c>
      <c r="P339" s="4">
        <v>45455</v>
      </c>
      <c r="Q339" s="4">
        <v>45360</v>
      </c>
    </row>
    <row r="340" spans="1:17" x14ac:dyDescent="0.35">
      <c r="A340" t="s">
        <v>416</v>
      </c>
      <c r="B340" t="s">
        <v>35</v>
      </c>
      <c r="C340">
        <v>41.902782000000002</v>
      </c>
      <c r="D340">
        <v>12.496366</v>
      </c>
      <c r="E340" t="s">
        <v>3099</v>
      </c>
      <c r="F340" t="s">
        <v>169</v>
      </c>
      <c r="G340" t="s">
        <v>74</v>
      </c>
      <c r="H340" s="4">
        <v>45308</v>
      </c>
      <c r="I340" t="s">
        <v>66</v>
      </c>
      <c r="J340" t="s">
        <v>255</v>
      </c>
      <c r="K340">
        <v>6</v>
      </c>
      <c r="N340">
        <v>4191</v>
      </c>
      <c r="O340">
        <v>0.2</v>
      </c>
      <c r="P340" s="4">
        <v>45382</v>
      </c>
      <c r="Q340" s="4">
        <v>45346</v>
      </c>
    </row>
    <row r="341" spans="1:17" x14ac:dyDescent="0.35">
      <c r="A341" t="s">
        <v>417</v>
      </c>
      <c r="B341" t="s">
        <v>56</v>
      </c>
      <c r="C341">
        <v>46.204391000000001</v>
      </c>
      <c r="D341">
        <v>6.1431579999999997</v>
      </c>
      <c r="E341" t="s">
        <v>54</v>
      </c>
      <c r="F341" t="s">
        <v>169</v>
      </c>
      <c r="G341" t="s">
        <v>85</v>
      </c>
      <c r="H341" s="4">
        <v>45421</v>
      </c>
      <c r="I341" t="s">
        <v>26</v>
      </c>
      <c r="J341" t="s">
        <v>255</v>
      </c>
      <c r="K341">
        <v>6</v>
      </c>
      <c r="N341">
        <v>3415</v>
      </c>
      <c r="O341">
        <v>0.2</v>
      </c>
      <c r="P341" s="4">
        <v>45722</v>
      </c>
      <c r="Q341" s="4">
        <v>45438</v>
      </c>
    </row>
    <row r="342" spans="1:17" x14ac:dyDescent="0.35">
      <c r="A342" t="s">
        <v>418</v>
      </c>
      <c r="B342" t="s">
        <v>29</v>
      </c>
      <c r="C342">
        <v>40.416775000000001</v>
      </c>
      <c r="D342">
        <v>-3.7037900000000001</v>
      </c>
      <c r="E342" t="s">
        <v>103</v>
      </c>
      <c r="F342" t="s">
        <v>169</v>
      </c>
      <c r="G342" t="s">
        <v>59</v>
      </c>
      <c r="H342" s="4">
        <v>45329</v>
      </c>
      <c r="I342" t="s">
        <v>66</v>
      </c>
      <c r="J342" t="s">
        <v>255</v>
      </c>
      <c r="K342">
        <v>6</v>
      </c>
      <c r="N342">
        <v>2133</v>
      </c>
      <c r="O342">
        <v>1</v>
      </c>
      <c r="P342" s="4">
        <v>45400</v>
      </c>
      <c r="Q342" s="4">
        <v>45333</v>
      </c>
    </row>
    <row r="343" spans="1:17" x14ac:dyDescent="0.35">
      <c r="A343" t="s">
        <v>419</v>
      </c>
      <c r="B343" t="s">
        <v>78</v>
      </c>
      <c r="C343">
        <v>38.736946000000003</v>
      </c>
      <c r="D343">
        <v>-9.1426850000000002</v>
      </c>
      <c r="E343" t="s">
        <v>47</v>
      </c>
      <c r="F343" t="s">
        <v>241</v>
      </c>
      <c r="G343" t="s">
        <v>59</v>
      </c>
      <c r="H343" s="4">
        <v>45331</v>
      </c>
      <c r="I343" t="s">
        <v>26</v>
      </c>
      <c r="J343" t="s">
        <v>255</v>
      </c>
      <c r="K343">
        <v>6</v>
      </c>
      <c r="N343">
        <v>14918</v>
      </c>
      <c r="O343">
        <v>0.2</v>
      </c>
      <c r="P343" s="4">
        <v>45449</v>
      </c>
      <c r="Q343" s="4">
        <v>45402</v>
      </c>
    </row>
    <row r="344" spans="1:17" x14ac:dyDescent="0.35">
      <c r="A344" t="s">
        <v>420</v>
      </c>
      <c r="B344" t="s">
        <v>41</v>
      </c>
      <c r="C344">
        <v>52.520007999999997</v>
      </c>
      <c r="D344">
        <v>13.404954</v>
      </c>
      <c r="E344" t="s">
        <v>3100</v>
      </c>
      <c r="F344" t="s">
        <v>241</v>
      </c>
      <c r="G344" t="s">
        <v>48</v>
      </c>
      <c r="H344" s="4">
        <v>45349</v>
      </c>
      <c r="I344" t="s">
        <v>26</v>
      </c>
      <c r="J344" t="s">
        <v>255</v>
      </c>
      <c r="K344">
        <v>6</v>
      </c>
      <c r="N344">
        <v>7279</v>
      </c>
      <c r="O344">
        <v>0.6</v>
      </c>
      <c r="P344" s="4">
        <v>45610</v>
      </c>
      <c r="Q344" s="4">
        <v>45350</v>
      </c>
    </row>
    <row r="345" spans="1:17" x14ac:dyDescent="0.35">
      <c r="A345" t="s">
        <v>421</v>
      </c>
      <c r="B345" t="s">
        <v>78</v>
      </c>
      <c r="C345">
        <v>38.736946000000003</v>
      </c>
      <c r="D345">
        <v>-9.1426850000000002</v>
      </c>
      <c r="E345" t="s">
        <v>3099</v>
      </c>
      <c r="F345" t="s">
        <v>248</v>
      </c>
      <c r="G345" t="s">
        <v>48</v>
      </c>
      <c r="H345" s="4">
        <v>45398</v>
      </c>
      <c r="I345" t="s">
        <v>66</v>
      </c>
      <c r="J345" t="s">
        <v>255</v>
      </c>
      <c r="K345">
        <v>6</v>
      </c>
      <c r="N345">
        <v>5064</v>
      </c>
      <c r="O345">
        <v>0.2</v>
      </c>
      <c r="P345" s="4">
        <v>45497</v>
      </c>
      <c r="Q345" s="4">
        <v>45493</v>
      </c>
    </row>
    <row r="346" spans="1:17" x14ac:dyDescent="0.35">
      <c r="A346" t="s">
        <v>422</v>
      </c>
      <c r="B346" t="s">
        <v>56</v>
      </c>
      <c r="C346">
        <v>46.204391000000001</v>
      </c>
      <c r="D346">
        <v>6.1431579999999997</v>
      </c>
      <c r="E346" t="s">
        <v>3098</v>
      </c>
      <c r="F346" t="s">
        <v>248</v>
      </c>
      <c r="G346" t="s">
        <v>74</v>
      </c>
      <c r="H346" s="4">
        <v>45418</v>
      </c>
      <c r="I346" t="s">
        <v>66</v>
      </c>
      <c r="J346" t="s">
        <v>255</v>
      </c>
      <c r="K346">
        <v>6</v>
      </c>
      <c r="N346">
        <v>5325</v>
      </c>
      <c r="O346">
        <v>0.5</v>
      </c>
      <c r="P346" s="4">
        <v>45577</v>
      </c>
      <c r="Q346" s="4">
        <v>45488</v>
      </c>
    </row>
    <row r="347" spans="1:17" x14ac:dyDescent="0.35">
      <c r="A347" t="s">
        <v>423</v>
      </c>
      <c r="B347" t="s">
        <v>56</v>
      </c>
      <c r="C347">
        <v>46.204391000000001</v>
      </c>
      <c r="D347">
        <v>6.1431579999999997</v>
      </c>
      <c r="E347" t="s">
        <v>47</v>
      </c>
      <c r="F347" t="s">
        <v>248</v>
      </c>
      <c r="G347" t="s">
        <v>33</v>
      </c>
      <c r="H347" s="4">
        <v>45358</v>
      </c>
      <c r="I347" t="s">
        <v>49</v>
      </c>
      <c r="J347" t="s">
        <v>255</v>
      </c>
      <c r="K347">
        <v>6</v>
      </c>
      <c r="N347">
        <v>17797</v>
      </c>
      <c r="O347">
        <v>0.6</v>
      </c>
      <c r="P347" s="4">
        <v>45672</v>
      </c>
      <c r="Q347" s="4">
        <v>45471</v>
      </c>
    </row>
    <row r="348" spans="1:17" x14ac:dyDescent="0.35">
      <c r="A348" t="s">
        <v>424</v>
      </c>
      <c r="B348" t="s">
        <v>51</v>
      </c>
      <c r="C348">
        <v>51.260196999999998</v>
      </c>
      <c r="D348">
        <v>4.4027710000000004</v>
      </c>
      <c r="E348" t="s">
        <v>3098</v>
      </c>
      <c r="F348" t="s">
        <v>248</v>
      </c>
      <c r="G348" t="s">
        <v>39</v>
      </c>
      <c r="H348" s="4">
        <v>45361</v>
      </c>
      <c r="I348" t="s">
        <v>49</v>
      </c>
      <c r="J348" t="s">
        <v>255</v>
      </c>
      <c r="K348">
        <v>6</v>
      </c>
      <c r="N348">
        <v>19852</v>
      </c>
      <c r="O348">
        <v>0.1</v>
      </c>
      <c r="P348" s="4">
        <v>45530</v>
      </c>
      <c r="Q348" s="4">
        <v>45415</v>
      </c>
    </row>
    <row r="349" spans="1:17" x14ac:dyDescent="0.35">
      <c r="A349" t="s">
        <v>425</v>
      </c>
      <c r="B349" t="s">
        <v>71</v>
      </c>
      <c r="C349">
        <v>48.210033000000003</v>
      </c>
      <c r="D349">
        <v>16.363448999999999</v>
      </c>
      <c r="E349" t="s">
        <v>3099</v>
      </c>
      <c r="F349" t="s">
        <v>248</v>
      </c>
      <c r="G349" t="s">
        <v>25</v>
      </c>
      <c r="H349" s="4">
        <v>45370</v>
      </c>
      <c r="I349" t="s">
        <v>49</v>
      </c>
      <c r="J349" t="s">
        <v>255</v>
      </c>
      <c r="K349">
        <v>6</v>
      </c>
      <c r="N349">
        <v>6762</v>
      </c>
      <c r="O349">
        <v>1</v>
      </c>
      <c r="P349" s="4">
        <v>45485</v>
      </c>
      <c r="Q349" s="4">
        <v>45425</v>
      </c>
    </row>
    <row r="350" spans="1:17" x14ac:dyDescent="0.35">
      <c r="A350" t="s">
        <v>426</v>
      </c>
      <c r="B350" t="s">
        <v>56</v>
      </c>
      <c r="C350">
        <v>46.204391000000001</v>
      </c>
      <c r="D350">
        <v>6.1431579999999997</v>
      </c>
      <c r="E350" t="s">
        <v>47</v>
      </c>
      <c r="F350" t="s">
        <v>24</v>
      </c>
      <c r="G350" t="s">
        <v>87</v>
      </c>
      <c r="H350" s="4">
        <v>45322</v>
      </c>
      <c r="I350" t="s">
        <v>66</v>
      </c>
      <c r="J350" t="s">
        <v>427</v>
      </c>
      <c r="K350">
        <v>3</v>
      </c>
      <c r="N350">
        <v>1214</v>
      </c>
      <c r="O350">
        <v>0.6</v>
      </c>
      <c r="P350" s="4">
        <v>45668</v>
      </c>
      <c r="Q350" s="4"/>
    </row>
    <row r="351" spans="1:17" x14ac:dyDescent="0.35">
      <c r="A351" t="s">
        <v>428</v>
      </c>
      <c r="B351" t="s">
        <v>35</v>
      </c>
      <c r="C351">
        <v>41.902782000000002</v>
      </c>
      <c r="D351">
        <v>12.496366</v>
      </c>
      <c r="E351" t="s">
        <v>120</v>
      </c>
      <c r="F351" t="s">
        <v>24</v>
      </c>
      <c r="G351" t="s">
        <v>85</v>
      </c>
      <c r="H351" s="4">
        <v>45417</v>
      </c>
      <c r="I351" t="s">
        <v>66</v>
      </c>
      <c r="J351" t="s">
        <v>427</v>
      </c>
      <c r="K351">
        <v>3</v>
      </c>
      <c r="N351">
        <v>1916</v>
      </c>
      <c r="O351">
        <v>0.2</v>
      </c>
      <c r="P351" s="4">
        <v>45729</v>
      </c>
      <c r="Q351" s="4"/>
    </row>
    <row r="352" spans="1:17" x14ac:dyDescent="0.35">
      <c r="A352" t="s">
        <v>429</v>
      </c>
      <c r="B352" t="s">
        <v>78</v>
      </c>
      <c r="C352">
        <v>38.736946000000003</v>
      </c>
      <c r="D352">
        <v>-9.1426850000000002</v>
      </c>
      <c r="E352" t="s">
        <v>3098</v>
      </c>
      <c r="F352" t="s">
        <v>24</v>
      </c>
      <c r="G352" t="s">
        <v>48</v>
      </c>
      <c r="H352" s="4">
        <v>45442</v>
      </c>
      <c r="I352" t="s">
        <v>66</v>
      </c>
      <c r="J352" t="s">
        <v>427</v>
      </c>
      <c r="K352">
        <v>3</v>
      </c>
      <c r="N352">
        <v>1918</v>
      </c>
      <c r="O352">
        <v>0.2</v>
      </c>
      <c r="P352" s="4">
        <v>45752</v>
      </c>
      <c r="Q352" s="4"/>
    </row>
    <row r="353" spans="1:17" x14ac:dyDescent="0.35">
      <c r="A353" t="s">
        <v>430</v>
      </c>
      <c r="B353" t="s">
        <v>51</v>
      </c>
      <c r="C353">
        <v>51.260196999999998</v>
      </c>
      <c r="D353">
        <v>4.4027710000000004</v>
      </c>
      <c r="E353" t="s">
        <v>84</v>
      </c>
      <c r="F353" t="s">
        <v>24</v>
      </c>
      <c r="G353" t="s">
        <v>33</v>
      </c>
      <c r="H353" s="4">
        <v>45407</v>
      </c>
      <c r="I353" t="s">
        <v>66</v>
      </c>
      <c r="J353" t="s">
        <v>427</v>
      </c>
      <c r="K353">
        <v>3</v>
      </c>
      <c r="N353">
        <v>685</v>
      </c>
      <c r="O353">
        <v>0.6</v>
      </c>
      <c r="P353" s="4">
        <v>45743</v>
      </c>
      <c r="Q353" s="4"/>
    </row>
    <row r="354" spans="1:17" x14ac:dyDescent="0.35">
      <c r="A354" t="s">
        <v>431</v>
      </c>
      <c r="B354" t="s">
        <v>56</v>
      </c>
      <c r="C354">
        <v>46.204391000000001</v>
      </c>
      <c r="D354">
        <v>6.1431579999999997</v>
      </c>
      <c r="E354" t="s">
        <v>3098</v>
      </c>
      <c r="F354" t="s">
        <v>24</v>
      </c>
      <c r="G354" t="s">
        <v>25</v>
      </c>
      <c r="H354" s="4">
        <v>45364</v>
      </c>
      <c r="I354" t="s">
        <v>66</v>
      </c>
      <c r="J354" t="s">
        <v>427</v>
      </c>
      <c r="K354">
        <v>3</v>
      </c>
      <c r="N354">
        <v>315</v>
      </c>
      <c r="O354">
        <v>0.4</v>
      </c>
      <c r="P354" s="4">
        <v>45636</v>
      </c>
      <c r="Q354" s="4"/>
    </row>
    <row r="355" spans="1:17" x14ac:dyDescent="0.35">
      <c r="A355" t="s">
        <v>432</v>
      </c>
      <c r="B355" t="s">
        <v>35</v>
      </c>
      <c r="C355">
        <v>41.902782000000002</v>
      </c>
      <c r="D355">
        <v>12.496366</v>
      </c>
      <c r="E355" t="s">
        <v>3098</v>
      </c>
      <c r="F355" t="s">
        <v>24</v>
      </c>
      <c r="G355" t="s">
        <v>87</v>
      </c>
      <c r="H355" s="4">
        <v>45294</v>
      </c>
      <c r="I355" t="s">
        <v>49</v>
      </c>
      <c r="J355" t="s">
        <v>427</v>
      </c>
      <c r="K355">
        <v>3</v>
      </c>
      <c r="N355">
        <v>810</v>
      </c>
      <c r="O355">
        <v>0.5</v>
      </c>
      <c r="P355" s="4">
        <v>45370</v>
      </c>
      <c r="Q355" s="4"/>
    </row>
    <row r="356" spans="1:17" x14ac:dyDescent="0.35">
      <c r="A356" t="s">
        <v>433</v>
      </c>
      <c r="B356" t="s">
        <v>35</v>
      </c>
      <c r="C356">
        <v>41.902782000000002</v>
      </c>
      <c r="D356">
        <v>12.496366</v>
      </c>
      <c r="E356" t="s">
        <v>54</v>
      </c>
      <c r="F356" t="s">
        <v>24</v>
      </c>
      <c r="G356" t="s">
        <v>48</v>
      </c>
      <c r="H356" s="4">
        <v>45344</v>
      </c>
      <c r="I356" t="s">
        <v>26</v>
      </c>
      <c r="J356" t="s">
        <v>427</v>
      </c>
      <c r="K356">
        <v>3</v>
      </c>
      <c r="N356">
        <v>717</v>
      </c>
      <c r="O356">
        <v>0.7</v>
      </c>
      <c r="P356" s="4">
        <v>45402</v>
      </c>
      <c r="Q356" s="4"/>
    </row>
    <row r="357" spans="1:17" x14ac:dyDescent="0.35">
      <c r="A357" t="s">
        <v>434</v>
      </c>
      <c r="B357" t="s">
        <v>20</v>
      </c>
      <c r="C357">
        <v>52.370215999999999</v>
      </c>
      <c r="D357">
        <v>4.895168</v>
      </c>
      <c r="E357" t="s">
        <v>32</v>
      </c>
      <c r="F357" t="s">
        <v>24</v>
      </c>
      <c r="G357" t="s">
        <v>85</v>
      </c>
      <c r="H357" s="4">
        <v>45403</v>
      </c>
      <c r="I357" t="s">
        <v>66</v>
      </c>
      <c r="J357" t="s">
        <v>427</v>
      </c>
      <c r="K357">
        <v>3</v>
      </c>
      <c r="N357">
        <v>1789</v>
      </c>
      <c r="O357">
        <v>0.2</v>
      </c>
      <c r="P357" s="4">
        <v>45467</v>
      </c>
      <c r="Q357" s="4"/>
    </row>
    <row r="358" spans="1:17" x14ac:dyDescent="0.35">
      <c r="A358" t="s">
        <v>435</v>
      </c>
      <c r="B358" t="s">
        <v>61</v>
      </c>
      <c r="C358">
        <v>48.864716000000001</v>
      </c>
      <c r="D358">
        <v>2.3490139999999999</v>
      </c>
      <c r="E358" t="s">
        <v>100</v>
      </c>
      <c r="F358" t="s">
        <v>24</v>
      </c>
      <c r="G358" t="s">
        <v>39</v>
      </c>
      <c r="H358" s="4">
        <v>45351</v>
      </c>
      <c r="I358" t="s">
        <v>26</v>
      </c>
      <c r="J358" t="s">
        <v>427</v>
      </c>
      <c r="K358">
        <v>3</v>
      </c>
      <c r="N358">
        <v>1311</v>
      </c>
      <c r="O358">
        <v>0.3</v>
      </c>
      <c r="P358" s="4">
        <v>45578</v>
      </c>
      <c r="Q358" s="4"/>
    </row>
    <row r="359" spans="1:17" x14ac:dyDescent="0.35">
      <c r="A359" t="s">
        <v>436</v>
      </c>
      <c r="B359" t="s">
        <v>78</v>
      </c>
      <c r="C359">
        <v>38.736946000000003</v>
      </c>
      <c r="D359">
        <v>-9.1426850000000002</v>
      </c>
      <c r="E359" t="s">
        <v>84</v>
      </c>
      <c r="F359" t="s">
        <v>24</v>
      </c>
      <c r="G359" t="s">
        <v>48</v>
      </c>
      <c r="H359" s="4">
        <v>45429</v>
      </c>
      <c r="I359" t="s">
        <v>66</v>
      </c>
      <c r="J359" t="s">
        <v>427</v>
      </c>
      <c r="K359">
        <v>3</v>
      </c>
      <c r="N359">
        <v>1025</v>
      </c>
      <c r="O359">
        <v>0.2</v>
      </c>
      <c r="P359" s="4">
        <v>45463</v>
      </c>
      <c r="Q359" s="4"/>
    </row>
    <row r="360" spans="1:17" x14ac:dyDescent="0.35">
      <c r="A360" t="s">
        <v>437</v>
      </c>
      <c r="B360" t="s">
        <v>41</v>
      </c>
      <c r="C360">
        <v>52.520007999999997</v>
      </c>
      <c r="D360">
        <v>13.404954</v>
      </c>
      <c r="E360" t="s">
        <v>54</v>
      </c>
      <c r="F360" t="s">
        <v>24</v>
      </c>
      <c r="G360" t="s">
        <v>59</v>
      </c>
      <c r="H360" s="4">
        <v>45370</v>
      </c>
      <c r="I360" t="s">
        <v>26</v>
      </c>
      <c r="J360" t="s">
        <v>427</v>
      </c>
      <c r="K360">
        <v>3</v>
      </c>
      <c r="N360">
        <v>1330</v>
      </c>
      <c r="O360">
        <v>0.3</v>
      </c>
      <c r="P360" s="4">
        <v>45549</v>
      </c>
      <c r="Q360" s="4"/>
    </row>
    <row r="361" spans="1:17" x14ac:dyDescent="0.35">
      <c r="A361" t="s">
        <v>438</v>
      </c>
      <c r="B361" t="s">
        <v>35</v>
      </c>
      <c r="C361">
        <v>41.902782000000002</v>
      </c>
      <c r="D361">
        <v>12.496366</v>
      </c>
      <c r="E361" t="s">
        <v>84</v>
      </c>
      <c r="F361" t="s">
        <v>24</v>
      </c>
      <c r="G361" t="s">
        <v>39</v>
      </c>
      <c r="H361" s="4">
        <v>45442</v>
      </c>
      <c r="I361" t="s">
        <v>66</v>
      </c>
      <c r="J361" t="s">
        <v>427</v>
      </c>
      <c r="K361">
        <v>3</v>
      </c>
      <c r="N361">
        <v>924</v>
      </c>
      <c r="O361">
        <v>0.2</v>
      </c>
      <c r="P361" s="4">
        <v>45751</v>
      </c>
      <c r="Q361" s="4"/>
    </row>
    <row r="362" spans="1:17" x14ac:dyDescent="0.35">
      <c r="A362" t="s">
        <v>439</v>
      </c>
      <c r="B362" t="s">
        <v>41</v>
      </c>
      <c r="C362">
        <v>52.520007999999997</v>
      </c>
      <c r="D362">
        <v>13.404954</v>
      </c>
      <c r="E362" t="s">
        <v>47</v>
      </c>
      <c r="F362" t="s">
        <v>24</v>
      </c>
      <c r="G362" t="s">
        <v>59</v>
      </c>
      <c r="H362" s="4">
        <v>45403</v>
      </c>
      <c r="I362" t="s">
        <v>66</v>
      </c>
      <c r="J362" t="s">
        <v>427</v>
      </c>
      <c r="K362">
        <v>3</v>
      </c>
      <c r="N362">
        <v>352</v>
      </c>
      <c r="O362">
        <v>0.2</v>
      </c>
      <c r="P362" s="4">
        <v>45656</v>
      </c>
      <c r="Q362" s="4"/>
    </row>
    <row r="363" spans="1:17" x14ac:dyDescent="0.35">
      <c r="A363" t="s">
        <v>440</v>
      </c>
      <c r="B363" t="s">
        <v>56</v>
      </c>
      <c r="C363">
        <v>46.204391000000001</v>
      </c>
      <c r="D363">
        <v>6.1431579999999997</v>
      </c>
      <c r="E363" t="s">
        <v>32</v>
      </c>
      <c r="F363" t="s">
        <v>24</v>
      </c>
      <c r="G363" t="s">
        <v>39</v>
      </c>
      <c r="H363" s="4">
        <v>45356</v>
      </c>
      <c r="I363" t="s">
        <v>66</v>
      </c>
      <c r="J363" t="s">
        <v>427</v>
      </c>
      <c r="K363">
        <v>3</v>
      </c>
      <c r="N363">
        <v>779</v>
      </c>
      <c r="O363">
        <v>0.3</v>
      </c>
      <c r="P363" s="4">
        <v>45674</v>
      </c>
      <c r="Q363" s="4"/>
    </row>
    <row r="364" spans="1:17" x14ac:dyDescent="0.35">
      <c r="A364" t="s">
        <v>441</v>
      </c>
      <c r="B364" t="s">
        <v>78</v>
      </c>
      <c r="C364">
        <v>38.736946000000003</v>
      </c>
      <c r="D364">
        <v>-9.1426850000000002</v>
      </c>
      <c r="E364" t="s">
        <v>3098</v>
      </c>
      <c r="F364" t="s">
        <v>24</v>
      </c>
      <c r="G364" t="s">
        <v>85</v>
      </c>
      <c r="H364" s="4">
        <v>45400</v>
      </c>
      <c r="I364" t="s">
        <v>26</v>
      </c>
      <c r="J364" t="s">
        <v>427</v>
      </c>
      <c r="K364">
        <v>3</v>
      </c>
      <c r="N364">
        <v>1369</v>
      </c>
      <c r="O364">
        <v>0.1</v>
      </c>
      <c r="P364" s="4">
        <v>45439</v>
      </c>
      <c r="Q364" s="4"/>
    </row>
    <row r="365" spans="1:17" x14ac:dyDescent="0.35">
      <c r="A365" t="s">
        <v>442</v>
      </c>
      <c r="B365" t="s">
        <v>61</v>
      </c>
      <c r="C365">
        <v>48.864716000000001</v>
      </c>
      <c r="D365">
        <v>2.3490139999999999</v>
      </c>
      <c r="E365" t="s">
        <v>100</v>
      </c>
      <c r="F365" t="s">
        <v>24</v>
      </c>
      <c r="G365" t="s">
        <v>48</v>
      </c>
      <c r="H365" s="4">
        <v>45409</v>
      </c>
      <c r="I365" t="s">
        <v>26</v>
      </c>
      <c r="J365" t="s">
        <v>427</v>
      </c>
      <c r="K365">
        <v>3</v>
      </c>
      <c r="N365">
        <v>585</v>
      </c>
      <c r="O365">
        <v>0.5</v>
      </c>
      <c r="P365" s="4">
        <v>45452</v>
      </c>
      <c r="Q365" s="4"/>
    </row>
    <row r="366" spans="1:17" x14ac:dyDescent="0.35">
      <c r="A366" t="s">
        <v>443</v>
      </c>
      <c r="B366" t="s">
        <v>56</v>
      </c>
      <c r="C366">
        <v>46.204391000000001</v>
      </c>
      <c r="D366">
        <v>6.1431579999999997</v>
      </c>
      <c r="E366" t="s">
        <v>3098</v>
      </c>
      <c r="F366" t="s">
        <v>24</v>
      </c>
      <c r="G366" t="s">
        <v>25</v>
      </c>
      <c r="H366" s="4">
        <v>45421</v>
      </c>
      <c r="I366" t="s">
        <v>66</v>
      </c>
      <c r="J366" t="s">
        <v>427</v>
      </c>
      <c r="K366">
        <v>3</v>
      </c>
      <c r="N366">
        <v>372</v>
      </c>
      <c r="O366">
        <v>1</v>
      </c>
      <c r="P366" s="4">
        <v>45765</v>
      </c>
      <c r="Q366" s="4"/>
    </row>
    <row r="367" spans="1:17" x14ac:dyDescent="0.35">
      <c r="A367" t="s">
        <v>444</v>
      </c>
      <c r="B367" t="s">
        <v>61</v>
      </c>
      <c r="C367">
        <v>48.864716000000001</v>
      </c>
      <c r="D367">
        <v>2.3490139999999999</v>
      </c>
      <c r="E367" t="s">
        <v>120</v>
      </c>
      <c r="F367" t="s">
        <v>24</v>
      </c>
      <c r="G367" t="s">
        <v>48</v>
      </c>
      <c r="H367" s="4">
        <v>45409</v>
      </c>
      <c r="I367" t="s">
        <v>66</v>
      </c>
      <c r="J367" t="s">
        <v>427</v>
      </c>
      <c r="K367">
        <v>3</v>
      </c>
      <c r="N367">
        <v>1915</v>
      </c>
      <c r="O367">
        <v>0.3</v>
      </c>
      <c r="P367" s="4">
        <v>45586</v>
      </c>
      <c r="Q367" s="4"/>
    </row>
    <row r="368" spans="1:17" x14ac:dyDescent="0.35">
      <c r="A368" t="s">
        <v>445</v>
      </c>
      <c r="B368" t="s">
        <v>41</v>
      </c>
      <c r="C368">
        <v>52.520007999999997</v>
      </c>
      <c r="D368">
        <v>13.404954</v>
      </c>
      <c r="E368" t="s">
        <v>3099</v>
      </c>
      <c r="F368" t="s">
        <v>24</v>
      </c>
      <c r="G368" t="s">
        <v>25</v>
      </c>
      <c r="H368" s="4">
        <v>45346</v>
      </c>
      <c r="I368" t="s">
        <v>66</v>
      </c>
      <c r="J368" t="s">
        <v>427</v>
      </c>
      <c r="K368">
        <v>3</v>
      </c>
      <c r="N368">
        <v>1932</v>
      </c>
      <c r="O368">
        <v>0.9</v>
      </c>
      <c r="P368" s="4">
        <v>45561</v>
      </c>
      <c r="Q368" s="4"/>
    </row>
    <row r="369" spans="1:17" x14ac:dyDescent="0.35">
      <c r="A369" t="s">
        <v>446</v>
      </c>
      <c r="B369" t="s">
        <v>61</v>
      </c>
      <c r="C369">
        <v>48.864716000000001</v>
      </c>
      <c r="D369">
        <v>2.3490139999999999</v>
      </c>
      <c r="E369" t="s">
        <v>3099</v>
      </c>
      <c r="F369" t="s">
        <v>24</v>
      </c>
      <c r="G369" t="s">
        <v>48</v>
      </c>
      <c r="H369" s="4">
        <v>45397</v>
      </c>
      <c r="I369" t="s">
        <v>66</v>
      </c>
      <c r="J369" t="s">
        <v>427</v>
      </c>
      <c r="K369">
        <v>3</v>
      </c>
      <c r="N369">
        <v>1366</v>
      </c>
      <c r="O369">
        <v>0.4</v>
      </c>
      <c r="P369" s="4">
        <v>45516</v>
      </c>
      <c r="Q369" s="4"/>
    </row>
    <row r="370" spans="1:17" x14ac:dyDescent="0.35">
      <c r="A370" t="s">
        <v>447</v>
      </c>
      <c r="B370" t="s">
        <v>35</v>
      </c>
      <c r="C370">
        <v>41.902782000000002</v>
      </c>
      <c r="D370">
        <v>12.496366</v>
      </c>
      <c r="E370" t="s">
        <v>47</v>
      </c>
      <c r="F370" t="s">
        <v>24</v>
      </c>
      <c r="G370" t="s">
        <v>87</v>
      </c>
      <c r="H370" s="4">
        <v>45431</v>
      </c>
      <c r="I370" t="s">
        <v>26</v>
      </c>
      <c r="J370" t="s">
        <v>427</v>
      </c>
      <c r="K370">
        <v>3</v>
      </c>
      <c r="N370">
        <v>1379</v>
      </c>
      <c r="O370">
        <v>0.6</v>
      </c>
      <c r="P370" s="4">
        <v>45662</v>
      </c>
      <c r="Q370" s="4"/>
    </row>
    <row r="371" spans="1:17" x14ac:dyDescent="0.35">
      <c r="A371" t="s">
        <v>448</v>
      </c>
      <c r="B371" t="s">
        <v>41</v>
      </c>
      <c r="C371">
        <v>52.520007999999997</v>
      </c>
      <c r="D371">
        <v>13.404954</v>
      </c>
      <c r="E371" t="s">
        <v>3098</v>
      </c>
      <c r="F371" t="s">
        <v>24</v>
      </c>
      <c r="G371" t="s">
        <v>48</v>
      </c>
      <c r="H371" s="4">
        <v>45294</v>
      </c>
      <c r="I371" t="s">
        <v>26</v>
      </c>
      <c r="J371" t="s">
        <v>427</v>
      </c>
      <c r="K371">
        <v>3</v>
      </c>
      <c r="N371">
        <v>689</v>
      </c>
      <c r="O371">
        <v>0.9</v>
      </c>
      <c r="P371" s="4">
        <v>45610</v>
      </c>
      <c r="Q371" s="4"/>
    </row>
    <row r="372" spans="1:17" x14ac:dyDescent="0.35">
      <c r="A372" t="s">
        <v>449</v>
      </c>
      <c r="B372" t="s">
        <v>71</v>
      </c>
      <c r="C372">
        <v>48.210033000000003</v>
      </c>
      <c r="D372">
        <v>16.363448999999999</v>
      </c>
      <c r="E372" t="s">
        <v>54</v>
      </c>
      <c r="F372" t="s">
        <v>24</v>
      </c>
      <c r="G372" t="s">
        <v>87</v>
      </c>
      <c r="H372" s="4">
        <v>45375</v>
      </c>
      <c r="I372" t="s">
        <v>26</v>
      </c>
      <c r="J372" t="s">
        <v>427</v>
      </c>
      <c r="K372">
        <v>3</v>
      </c>
      <c r="N372">
        <v>791</v>
      </c>
      <c r="O372">
        <v>0.5</v>
      </c>
      <c r="P372" s="4">
        <v>45559</v>
      </c>
      <c r="Q372" s="4"/>
    </row>
    <row r="373" spans="1:17" x14ac:dyDescent="0.35">
      <c r="A373" t="s">
        <v>450</v>
      </c>
      <c r="B373" t="s">
        <v>71</v>
      </c>
      <c r="C373">
        <v>48.210033000000003</v>
      </c>
      <c r="D373">
        <v>16.363448999999999</v>
      </c>
      <c r="E373" t="s">
        <v>68</v>
      </c>
      <c r="F373" t="s">
        <v>24</v>
      </c>
      <c r="G373" t="s">
        <v>59</v>
      </c>
      <c r="H373" s="4">
        <v>45316</v>
      </c>
      <c r="I373" t="s">
        <v>66</v>
      </c>
      <c r="J373" t="s">
        <v>427</v>
      </c>
      <c r="K373">
        <v>3</v>
      </c>
      <c r="N373">
        <v>680</v>
      </c>
      <c r="O373">
        <v>0.2</v>
      </c>
      <c r="P373" s="4">
        <v>45559</v>
      </c>
      <c r="Q373" s="4"/>
    </row>
    <row r="374" spans="1:17" x14ac:dyDescent="0.35">
      <c r="A374" t="s">
        <v>451</v>
      </c>
      <c r="B374" t="s">
        <v>35</v>
      </c>
      <c r="C374">
        <v>41.902782000000002</v>
      </c>
      <c r="D374">
        <v>12.496366</v>
      </c>
      <c r="E374" t="s">
        <v>3098</v>
      </c>
      <c r="F374" t="s">
        <v>24</v>
      </c>
      <c r="G374" t="s">
        <v>87</v>
      </c>
      <c r="H374" s="4">
        <v>45319</v>
      </c>
      <c r="I374" t="s">
        <v>66</v>
      </c>
      <c r="J374" t="s">
        <v>427</v>
      </c>
      <c r="K374">
        <v>3</v>
      </c>
      <c r="N374">
        <v>655</v>
      </c>
      <c r="O374">
        <v>0.9</v>
      </c>
      <c r="P374" s="4">
        <v>45637</v>
      </c>
      <c r="Q374" s="4"/>
    </row>
    <row r="375" spans="1:17" x14ac:dyDescent="0.35">
      <c r="A375" t="s">
        <v>452</v>
      </c>
      <c r="B375" t="s">
        <v>71</v>
      </c>
      <c r="C375">
        <v>48.210033000000003</v>
      </c>
      <c r="D375">
        <v>16.363448999999999</v>
      </c>
      <c r="E375" t="s">
        <v>3099</v>
      </c>
      <c r="F375" t="s">
        <v>24</v>
      </c>
      <c r="G375" t="s">
        <v>74</v>
      </c>
      <c r="H375" s="4">
        <v>45304</v>
      </c>
      <c r="I375" t="s">
        <v>66</v>
      </c>
      <c r="J375" t="s">
        <v>427</v>
      </c>
      <c r="K375">
        <v>3</v>
      </c>
      <c r="N375">
        <v>1273</v>
      </c>
      <c r="O375">
        <v>0.2</v>
      </c>
      <c r="P375" s="4">
        <v>45359</v>
      </c>
      <c r="Q375" s="4"/>
    </row>
    <row r="376" spans="1:17" x14ac:dyDescent="0.35">
      <c r="A376" t="s">
        <v>453</v>
      </c>
      <c r="B376" t="s">
        <v>78</v>
      </c>
      <c r="C376">
        <v>38.736946000000003</v>
      </c>
      <c r="D376">
        <v>-9.1426850000000002</v>
      </c>
      <c r="E376" t="s">
        <v>47</v>
      </c>
      <c r="F376" t="s">
        <v>24</v>
      </c>
      <c r="G376" t="s">
        <v>59</v>
      </c>
      <c r="H376" s="4">
        <v>45431</v>
      </c>
      <c r="I376" t="s">
        <v>66</v>
      </c>
      <c r="J376" t="s">
        <v>427</v>
      </c>
      <c r="K376">
        <v>3</v>
      </c>
      <c r="N376">
        <v>556</v>
      </c>
      <c r="O376">
        <v>0.2</v>
      </c>
      <c r="P376" s="4">
        <v>45737</v>
      </c>
      <c r="Q376" s="4"/>
    </row>
    <row r="377" spans="1:17" x14ac:dyDescent="0.35">
      <c r="A377" t="s">
        <v>454</v>
      </c>
      <c r="B377" t="s">
        <v>35</v>
      </c>
      <c r="C377">
        <v>41.902782000000002</v>
      </c>
      <c r="D377">
        <v>12.496366</v>
      </c>
      <c r="E377" t="s">
        <v>38</v>
      </c>
      <c r="F377" t="s">
        <v>24</v>
      </c>
      <c r="G377" t="s">
        <v>48</v>
      </c>
      <c r="H377" s="4">
        <v>45340</v>
      </c>
      <c r="I377" t="s">
        <v>66</v>
      </c>
      <c r="J377" t="s">
        <v>427</v>
      </c>
      <c r="K377">
        <v>3</v>
      </c>
      <c r="N377">
        <v>281</v>
      </c>
      <c r="O377">
        <v>0.2</v>
      </c>
      <c r="P377" s="4">
        <v>45551</v>
      </c>
      <c r="Q377" s="4"/>
    </row>
    <row r="378" spans="1:17" x14ac:dyDescent="0.35">
      <c r="A378" t="s">
        <v>455</v>
      </c>
      <c r="B378" t="s">
        <v>56</v>
      </c>
      <c r="C378">
        <v>46.204391000000001</v>
      </c>
      <c r="D378">
        <v>6.1431579999999997</v>
      </c>
      <c r="E378" t="s">
        <v>124</v>
      </c>
      <c r="F378" t="s">
        <v>24</v>
      </c>
      <c r="G378" t="s">
        <v>25</v>
      </c>
      <c r="H378" s="4">
        <v>45422</v>
      </c>
      <c r="I378" t="s">
        <v>26</v>
      </c>
      <c r="J378" t="s">
        <v>427</v>
      </c>
      <c r="K378">
        <v>3</v>
      </c>
      <c r="N378">
        <v>598</v>
      </c>
      <c r="O378">
        <v>0.4</v>
      </c>
      <c r="P378" s="4">
        <v>45637</v>
      </c>
      <c r="Q378" s="4"/>
    </row>
    <row r="379" spans="1:17" x14ac:dyDescent="0.35">
      <c r="A379" t="s">
        <v>456</v>
      </c>
      <c r="B379" t="s">
        <v>56</v>
      </c>
      <c r="C379">
        <v>46.204391000000001</v>
      </c>
      <c r="D379">
        <v>6.1431579999999997</v>
      </c>
      <c r="E379" t="s">
        <v>3098</v>
      </c>
      <c r="F379" t="s">
        <v>24</v>
      </c>
      <c r="G379" t="s">
        <v>33</v>
      </c>
      <c r="H379" s="4">
        <v>45386</v>
      </c>
      <c r="I379" t="s">
        <v>66</v>
      </c>
      <c r="J379" t="s">
        <v>427</v>
      </c>
      <c r="K379">
        <v>3</v>
      </c>
      <c r="N379">
        <v>1896</v>
      </c>
      <c r="O379">
        <v>1</v>
      </c>
      <c r="P379" s="4">
        <v>45654</v>
      </c>
      <c r="Q379" s="4"/>
    </row>
    <row r="380" spans="1:17" x14ac:dyDescent="0.35">
      <c r="A380" t="s">
        <v>457</v>
      </c>
      <c r="B380" t="s">
        <v>29</v>
      </c>
      <c r="C380">
        <v>40.416775000000001</v>
      </c>
      <c r="D380">
        <v>-3.7037900000000001</v>
      </c>
      <c r="E380" t="s">
        <v>3100</v>
      </c>
      <c r="F380" t="s">
        <v>24</v>
      </c>
      <c r="G380" t="s">
        <v>33</v>
      </c>
      <c r="H380" s="4">
        <v>45351</v>
      </c>
      <c r="I380" t="s">
        <v>26</v>
      </c>
      <c r="J380" t="s">
        <v>427</v>
      </c>
      <c r="K380">
        <v>3</v>
      </c>
      <c r="N380">
        <v>1206</v>
      </c>
      <c r="O380">
        <v>0.7</v>
      </c>
      <c r="P380" s="4">
        <v>45681</v>
      </c>
      <c r="Q380" s="4"/>
    </row>
    <row r="381" spans="1:17" x14ac:dyDescent="0.35">
      <c r="A381" t="s">
        <v>458</v>
      </c>
      <c r="B381" t="s">
        <v>29</v>
      </c>
      <c r="C381">
        <v>40.416775000000001</v>
      </c>
      <c r="D381">
        <v>-3.7037900000000001</v>
      </c>
      <c r="E381" t="s">
        <v>3099</v>
      </c>
      <c r="F381" t="s">
        <v>24</v>
      </c>
      <c r="G381" t="s">
        <v>48</v>
      </c>
      <c r="H381" s="4">
        <v>45367</v>
      </c>
      <c r="I381" t="s">
        <v>66</v>
      </c>
      <c r="J381" t="s">
        <v>427</v>
      </c>
      <c r="K381">
        <v>3</v>
      </c>
      <c r="N381">
        <v>1915</v>
      </c>
      <c r="O381">
        <v>0.1</v>
      </c>
      <c r="P381" s="4">
        <v>45697</v>
      </c>
      <c r="Q381" s="4"/>
    </row>
    <row r="382" spans="1:17" x14ac:dyDescent="0.35">
      <c r="A382" t="s">
        <v>459</v>
      </c>
      <c r="B382" t="s">
        <v>56</v>
      </c>
      <c r="C382">
        <v>46.204391000000001</v>
      </c>
      <c r="D382">
        <v>6.1431579999999997</v>
      </c>
      <c r="E382" t="s">
        <v>124</v>
      </c>
      <c r="F382" t="s">
        <v>24</v>
      </c>
      <c r="G382" t="s">
        <v>48</v>
      </c>
      <c r="H382" s="4">
        <v>45333</v>
      </c>
      <c r="I382" t="s">
        <v>66</v>
      </c>
      <c r="J382" t="s">
        <v>427</v>
      </c>
      <c r="K382">
        <v>3</v>
      </c>
      <c r="N382">
        <v>766</v>
      </c>
      <c r="O382">
        <v>0.3</v>
      </c>
      <c r="P382" s="4">
        <v>45441</v>
      </c>
      <c r="Q382" s="4"/>
    </row>
    <row r="383" spans="1:17" x14ac:dyDescent="0.35">
      <c r="A383" t="s">
        <v>460</v>
      </c>
      <c r="B383" t="s">
        <v>29</v>
      </c>
      <c r="C383">
        <v>40.416775000000001</v>
      </c>
      <c r="D383">
        <v>-3.7037900000000001</v>
      </c>
      <c r="E383" t="s">
        <v>3098</v>
      </c>
      <c r="F383" t="s">
        <v>24</v>
      </c>
      <c r="G383" t="s">
        <v>39</v>
      </c>
      <c r="H383" s="4">
        <v>45400</v>
      </c>
      <c r="I383" t="s">
        <v>26</v>
      </c>
      <c r="J383" t="s">
        <v>427</v>
      </c>
      <c r="K383">
        <v>3</v>
      </c>
      <c r="N383">
        <v>1609</v>
      </c>
      <c r="O383">
        <v>0.8</v>
      </c>
      <c r="P383" s="4">
        <v>45506</v>
      </c>
      <c r="Q383" s="4"/>
    </row>
    <row r="384" spans="1:17" x14ac:dyDescent="0.35">
      <c r="A384" t="s">
        <v>461</v>
      </c>
      <c r="B384" t="s">
        <v>71</v>
      </c>
      <c r="C384">
        <v>48.210033000000003</v>
      </c>
      <c r="D384">
        <v>16.363448999999999</v>
      </c>
      <c r="E384" t="s">
        <v>32</v>
      </c>
      <c r="F384" t="s">
        <v>24</v>
      </c>
      <c r="G384" t="s">
        <v>59</v>
      </c>
      <c r="H384" s="4">
        <v>45374</v>
      </c>
      <c r="I384" t="s">
        <v>26</v>
      </c>
      <c r="J384" t="s">
        <v>427</v>
      </c>
      <c r="K384">
        <v>3</v>
      </c>
      <c r="N384">
        <v>560</v>
      </c>
      <c r="O384">
        <v>0.6</v>
      </c>
      <c r="P384" s="4">
        <v>45413</v>
      </c>
      <c r="Q384" s="4"/>
    </row>
    <row r="385" spans="1:17" x14ac:dyDescent="0.35">
      <c r="A385" t="s">
        <v>462</v>
      </c>
      <c r="B385" t="s">
        <v>61</v>
      </c>
      <c r="C385">
        <v>48.864716000000001</v>
      </c>
      <c r="D385">
        <v>2.3490139999999999</v>
      </c>
      <c r="E385" t="s">
        <v>32</v>
      </c>
      <c r="F385" t="s">
        <v>24</v>
      </c>
      <c r="G385" t="s">
        <v>39</v>
      </c>
      <c r="H385" s="4">
        <v>45293</v>
      </c>
      <c r="I385" t="s">
        <v>66</v>
      </c>
      <c r="J385" t="s">
        <v>427</v>
      </c>
      <c r="K385">
        <v>3</v>
      </c>
      <c r="N385">
        <v>432</v>
      </c>
      <c r="O385">
        <v>0.2</v>
      </c>
      <c r="P385" s="4">
        <v>45561</v>
      </c>
      <c r="Q385" s="4"/>
    </row>
    <row r="386" spans="1:17" x14ac:dyDescent="0.35">
      <c r="A386" t="s">
        <v>463</v>
      </c>
      <c r="B386" t="s">
        <v>56</v>
      </c>
      <c r="C386">
        <v>46.204391000000001</v>
      </c>
      <c r="D386">
        <v>6.1431579999999997</v>
      </c>
      <c r="E386" t="s">
        <v>3098</v>
      </c>
      <c r="F386" t="s">
        <v>24</v>
      </c>
      <c r="G386" t="s">
        <v>33</v>
      </c>
      <c r="H386" s="4">
        <v>45432</v>
      </c>
      <c r="I386" t="s">
        <v>26</v>
      </c>
      <c r="J386" t="s">
        <v>427</v>
      </c>
      <c r="K386">
        <v>3</v>
      </c>
      <c r="N386">
        <v>625</v>
      </c>
      <c r="O386">
        <v>0.9</v>
      </c>
      <c r="P386" s="4">
        <v>45467</v>
      </c>
      <c r="Q386" s="4"/>
    </row>
    <row r="387" spans="1:17" x14ac:dyDescent="0.35">
      <c r="A387" t="s">
        <v>464</v>
      </c>
      <c r="B387" t="s">
        <v>51</v>
      </c>
      <c r="C387">
        <v>51.260196999999998</v>
      </c>
      <c r="D387">
        <v>4.4027710000000004</v>
      </c>
      <c r="E387" t="s">
        <v>103</v>
      </c>
      <c r="F387" t="s">
        <v>24</v>
      </c>
      <c r="G387" t="s">
        <v>39</v>
      </c>
      <c r="H387" s="4">
        <v>45386</v>
      </c>
      <c r="I387" t="s">
        <v>66</v>
      </c>
      <c r="J387" t="s">
        <v>427</v>
      </c>
      <c r="K387">
        <v>3</v>
      </c>
      <c r="N387">
        <v>980</v>
      </c>
      <c r="O387">
        <v>0.3</v>
      </c>
      <c r="P387" s="4">
        <v>45468</v>
      </c>
      <c r="Q387" s="4"/>
    </row>
    <row r="388" spans="1:17" x14ac:dyDescent="0.35">
      <c r="A388" t="s">
        <v>465</v>
      </c>
      <c r="B388" t="s">
        <v>35</v>
      </c>
      <c r="C388">
        <v>41.902782000000002</v>
      </c>
      <c r="D388">
        <v>12.496366</v>
      </c>
      <c r="E388" t="s">
        <v>47</v>
      </c>
      <c r="F388" t="s">
        <v>24</v>
      </c>
      <c r="G388" t="s">
        <v>85</v>
      </c>
      <c r="H388" s="4">
        <v>45384</v>
      </c>
      <c r="I388" t="s">
        <v>26</v>
      </c>
      <c r="J388" t="s">
        <v>427</v>
      </c>
      <c r="K388">
        <v>3</v>
      </c>
      <c r="N388">
        <v>1471</v>
      </c>
      <c r="O388">
        <v>0.4</v>
      </c>
      <c r="P388" s="4">
        <v>45711</v>
      </c>
      <c r="Q388" s="4"/>
    </row>
    <row r="389" spans="1:17" x14ac:dyDescent="0.35">
      <c r="A389" t="s">
        <v>466</v>
      </c>
      <c r="B389" t="s">
        <v>29</v>
      </c>
      <c r="C389">
        <v>40.416775000000001</v>
      </c>
      <c r="D389">
        <v>-3.7037900000000001</v>
      </c>
      <c r="E389" t="s">
        <v>103</v>
      </c>
      <c r="F389" t="s">
        <v>24</v>
      </c>
      <c r="G389" t="s">
        <v>39</v>
      </c>
      <c r="H389" s="4">
        <v>45402</v>
      </c>
      <c r="I389" t="s">
        <v>26</v>
      </c>
      <c r="J389" t="s">
        <v>427</v>
      </c>
      <c r="K389">
        <v>3</v>
      </c>
      <c r="N389">
        <v>900</v>
      </c>
      <c r="O389">
        <v>0.4</v>
      </c>
      <c r="P389" s="4">
        <v>45474</v>
      </c>
      <c r="Q389" s="4"/>
    </row>
    <row r="390" spans="1:17" x14ac:dyDescent="0.35">
      <c r="A390" t="s">
        <v>467</v>
      </c>
      <c r="B390" t="s">
        <v>41</v>
      </c>
      <c r="C390">
        <v>52.520007999999997</v>
      </c>
      <c r="D390">
        <v>13.404954</v>
      </c>
      <c r="E390" t="s">
        <v>3100</v>
      </c>
      <c r="F390" t="s">
        <v>24</v>
      </c>
      <c r="G390" t="s">
        <v>85</v>
      </c>
      <c r="H390" s="4">
        <v>45319</v>
      </c>
      <c r="I390" t="s">
        <v>26</v>
      </c>
      <c r="J390" t="s">
        <v>427</v>
      </c>
      <c r="K390">
        <v>3</v>
      </c>
      <c r="N390">
        <v>1289</v>
      </c>
      <c r="O390">
        <v>0.6</v>
      </c>
      <c r="P390" s="4">
        <v>45498</v>
      </c>
      <c r="Q390" s="4"/>
    </row>
    <row r="391" spans="1:17" x14ac:dyDescent="0.35">
      <c r="A391" t="s">
        <v>468</v>
      </c>
      <c r="B391" t="s">
        <v>61</v>
      </c>
      <c r="C391">
        <v>48.864716000000001</v>
      </c>
      <c r="D391">
        <v>2.3490139999999999</v>
      </c>
      <c r="E391" t="s">
        <v>100</v>
      </c>
      <c r="F391" t="s">
        <v>24</v>
      </c>
      <c r="G391" t="s">
        <v>25</v>
      </c>
      <c r="H391" s="4">
        <v>45443</v>
      </c>
      <c r="I391" t="s">
        <v>49</v>
      </c>
      <c r="J391" t="s">
        <v>427</v>
      </c>
      <c r="K391">
        <v>3</v>
      </c>
      <c r="N391">
        <v>250</v>
      </c>
      <c r="O391">
        <v>0.2</v>
      </c>
      <c r="P391" s="4">
        <v>45659</v>
      </c>
      <c r="Q391" s="4"/>
    </row>
    <row r="392" spans="1:17" x14ac:dyDescent="0.35">
      <c r="A392" t="s">
        <v>469</v>
      </c>
      <c r="B392" t="s">
        <v>61</v>
      </c>
      <c r="C392">
        <v>48.864716000000001</v>
      </c>
      <c r="D392">
        <v>2.3490139999999999</v>
      </c>
      <c r="E392" t="s">
        <v>54</v>
      </c>
      <c r="F392" t="s">
        <v>24</v>
      </c>
      <c r="G392" t="s">
        <v>87</v>
      </c>
      <c r="H392" s="4">
        <v>45327</v>
      </c>
      <c r="I392" t="s">
        <v>66</v>
      </c>
      <c r="J392" t="s">
        <v>427</v>
      </c>
      <c r="K392">
        <v>3</v>
      </c>
      <c r="N392">
        <v>657</v>
      </c>
      <c r="O392">
        <v>0.4</v>
      </c>
      <c r="P392" s="4">
        <v>45405</v>
      </c>
      <c r="Q392" s="4"/>
    </row>
    <row r="393" spans="1:17" x14ac:dyDescent="0.35">
      <c r="A393" t="s">
        <v>470</v>
      </c>
      <c r="B393" t="s">
        <v>41</v>
      </c>
      <c r="C393">
        <v>52.520007999999997</v>
      </c>
      <c r="D393">
        <v>13.404954</v>
      </c>
      <c r="E393" t="s">
        <v>3100</v>
      </c>
      <c r="F393" t="s">
        <v>24</v>
      </c>
      <c r="G393" t="s">
        <v>85</v>
      </c>
      <c r="H393" s="4">
        <v>45309</v>
      </c>
      <c r="I393" t="s">
        <v>66</v>
      </c>
      <c r="J393" t="s">
        <v>427</v>
      </c>
      <c r="K393">
        <v>3</v>
      </c>
      <c r="N393">
        <v>1258</v>
      </c>
      <c r="O393">
        <v>0.6</v>
      </c>
      <c r="P393" s="4">
        <v>45444</v>
      </c>
      <c r="Q393" s="4"/>
    </row>
    <row r="394" spans="1:17" x14ac:dyDescent="0.35">
      <c r="A394" t="s">
        <v>471</v>
      </c>
      <c r="B394" t="s">
        <v>78</v>
      </c>
      <c r="C394">
        <v>38.736946000000003</v>
      </c>
      <c r="D394">
        <v>-9.1426850000000002</v>
      </c>
      <c r="E394" t="s">
        <v>38</v>
      </c>
      <c r="F394" t="s">
        <v>24</v>
      </c>
      <c r="G394" t="s">
        <v>59</v>
      </c>
      <c r="H394" s="4">
        <v>45415</v>
      </c>
      <c r="I394" t="s">
        <v>66</v>
      </c>
      <c r="J394" t="s">
        <v>427</v>
      </c>
      <c r="K394">
        <v>3</v>
      </c>
      <c r="N394">
        <v>360</v>
      </c>
      <c r="O394">
        <v>0.3</v>
      </c>
      <c r="P394" s="4">
        <v>45465</v>
      </c>
      <c r="Q394" s="4"/>
    </row>
    <row r="395" spans="1:17" x14ac:dyDescent="0.35">
      <c r="A395" t="s">
        <v>472</v>
      </c>
      <c r="B395" t="s">
        <v>61</v>
      </c>
      <c r="C395">
        <v>48.864716000000001</v>
      </c>
      <c r="D395">
        <v>2.3490139999999999</v>
      </c>
      <c r="E395" t="s">
        <v>124</v>
      </c>
      <c r="F395" t="s">
        <v>24</v>
      </c>
      <c r="G395" t="s">
        <v>39</v>
      </c>
      <c r="H395" s="4">
        <v>45400</v>
      </c>
      <c r="I395" t="s">
        <v>26</v>
      </c>
      <c r="J395" t="s">
        <v>427</v>
      </c>
      <c r="K395">
        <v>3</v>
      </c>
      <c r="N395">
        <v>1626</v>
      </c>
      <c r="O395">
        <v>0.5</v>
      </c>
      <c r="P395" s="4">
        <v>45518</v>
      </c>
      <c r="Q395" s="4"/>
    </row>
    <row r="396" spans="1:17" x14ac:dyDescent="0.35">
      <c r="A396" t="s">
        <v>473</v>
      </c>
      <c r="B396" t="s">
        <v>35</v>
      </c>
      <c r="C396">
        <v>41.902782000000002</v>
      </c>
      <c r="D396">
        <v>12.496366</v>
      </c>
      <c r="E396" t="s">
        <v>84</v>
      </c>
      <c r="F396" t="s">
        <v>24</v>
      </c>
      <c r="G396" t="s">
        <v>59</v>
      </c>
      <c r="H396" s="4">
        <v>45337</v>
      </c>
      <c r="I396" t="s">
        <v>26</v>
      </c>
      <c r="J396" t="s">
        <v>427</v>
      </c>
      <c r="K396">
        <v>3</v>
      </c>
      <c r="N396">
        <v>472</v>
      </c>
      <c r="O396">
        <v>0.5</v>
      </c>
      <c r="P396" s="4">
        <v>45571</v>
      </c>
      <c r="Q396" s="4"/>
    </row>
    <row r="397" spans="1:17" x14ac:dyDescent="0.35">
      <c r="A397" t="s">
        <v>474</v>
      </c>
      <c r="B397" t="s">
        <v>71</v>
      </c>
      <c r="C397">
        <v>48.210033000000003</v>
      </c>
      <c r="D397">
        <v>16.363448999999999</v>
      </c>
      <c r="E397" t="s">
        <v>47</v>
      </c>
      <c r="F397" t="s">
        <v>24</v>
      </c>
      <c r="G397" t="s">
        <v>33</v>
      </c>
      <c r="H397" s="4">
        <v>45420</v>
      </c>
      <c r="I397" t="s">
        <v>66</v>
      </c>
      <c r="J397" t="s">
        <v>427</v>
      </c>
      <c r="K397">
        <v>3</v>
      </c>
      <c r="N397">
        <v>727</v>
      </c>
      <c r="O397">
        <v>0.4</v>
      </c>
      <c r="P397" s="4">
        <v>45585</v>
      </c>
      <c r="Q397" s="4"/>
    </row>
    <row r="398" spans="1:17" x14ac:dyDescent="0.35">
      <c r="A398" t="s">
        <v>475</v>
      </c>
      <c r="B398" t="s">
        <v>56</v>
      </c>
      <c r="C398">
        <v>46.204391000000001</v>
      </c>
      <c r="D398">
        <v>6.1431579999999997</v>
      </c>
      <c r="E398" t="s">
        <v>3099</v>
      </c>
      <c r="F398" t="s">
        <v>24</v>
      </c>
      <c r="G398" t="s">
        <v>59</v>
      </c>
      <c r="H398" s="4">
        <v>45320</v>
      </c>
      <c r="I398" t="s">
        <v>49</v>
      </c>
      <c r="J398" t="s">
        <v>427</v>
      </c>
      <c r="K398">
        <v>3</v>
      </c>
      <c r="N398">
        <v>1801</v>
      </c>
      <c r="O398">
        <v>0.9</v>
      </c>
      <c r="P398" s="4">
        <v>45476</v>
      </c>
      <c r="Q398" s="4"/>
    </row>
    <row r="399" spans="1:17" x14ac:dyDescent="0.35">
      <c r="A399" t="s">
        <v>476</v>
      </c>
      <c r="B399" t="s">
        <v>56</v>
      </c>
      <c r="C399">
        <v>46.204391000000001</v>
      </c>
      <c r="D399">
        <v>6.1431579999999997</v>
      </c>
      <c r="E399" t="s">
        <v>120</v>
      </c>
      <c r="F399" t="s">
        <v>127</v>
      </c>
      <c r="G399" t="s">
        <v>48</v>
      </c>
      <c r="H399" s="4">
        <v>45370</v>
      </c>
      <c r="I399" t="s">
        <v>26</v>
      </c>
      <c r="J399" t="s">
        <v>427</v>
      </c>
      <c r="K399">
        <v>3</v>
      </c>
      <c r="N399">
        <v>926</v>
      </c>
      <c r="O399">
        <v>0.3</v>
      </c>
      <c r="P399" s="4">
        <v>45713</v>
      </c>
      <c r="Q399" s="4"/>
    </row>
    <row r="400" spans="1:17" x14ac:dyDescent="0.35">
      <c r="A400" t="s">
        <v>477</v>
      </c>
      <c r="B400" t="s">
        <v>35</v>
      </c>
      <c r="C400">
        <v>41.902782000000002</v>
      </c>
      <c r="D400">
        <v>12.496366</v>
      </c>
      <c r="E400" t="s">
        <v>103</v>
      </c>
      <c r="F400" t="s">
        <v>127</v>
      </c>
      <c r="G400" t="s">
        <v>48</v>
      </c>
      <c r="H400" s="4">
        <v>45355</v>
      </c>
      <c r="I400" t="s">
        <v>66</v>
      </c>
      <c r="J400" t="s">
        <v>427</v>
      </c>
      <c r="K400">
        <v>3</v>
      </c>
      <c r="N400">
        <v>438</v>
      </c>
      <c r="O400">
        <v>0.3</v>
      </c>
      <c r="P400" s="4">
        <v>45505</v>
      </c>
      <c r="Q400" s="4"/>
    </row>
    <row r="401" spans="1:17" x14ac:dyDescent="0.35">
      <c r="A401" t="s">
        <v>478</v>
      </c>
      <c r="B401" t="s">
        <v>35</v>
      </c>
      <c r="C401">
        <v>41.902782000000002</v>
      </c>
      <c r="D401">
        <v>12.496366</v>
      </c>
      <c r="E401" t="s">
        <v>84</v>
      </c>
      <c r="F401" t="s">
        <v>127</v>
      </c>
      <c r="G401" t="s">
        <v>59</v>
      </c>
      <c r="H401" s="4">
        <v>45296</v>
      </c>
      <c r="I401" t="s">
        <v>66</v>
      </c>
      <c r="J401" t="s">
        <v>427</v>
      </c>
      <c r="K401">
        <v>3</v>
      </c>
      <c r="N401">
        <v>577</v>
      </c>
      <c r="O401">
        <v>0.3</v>
      </c>
      <c r="P401" s="4">
        <v>45472</v>
      </c>
      <c r="Q401" s="4"/>
    </row>
    <row r="402" spans="1:17" x14ac:dyDescent="0.35">
      <c r="A402" t="s">
        <v>479</v>
      </c>
      <c r="B402" t="s">
        <v>41</v>
      </c>
      <c r="C402">
        <v>52.520007999999997</v>
      </c>
      <c r="D402">
        <v>13.404954</v>
      </c>
      <c r="E402" t="s">
        <v>3100</v>
      </c>
      <c r="F402" t="s">
        <v>127</v>
      </c>
      <c r="G402" t="s">
        <v>39</v>
      </c>
      <c r="H402" s="4">
        <v>45369</v>
      </c>
      <c r="I402" t="s">
        <v>66</v>
      </c>
      <c r="J402" t="s">
        <v>427</v>
      </c>
      <c r="K402">
        <v>3</v>
      </c>
      <c r="N402">
        <v>530</v>
      </c>
      <c r="O402">
        <v>0.4</v>
      </c>
      <c r="P402" s="4">
        <v>45684</v>
      </c>
      <c r="Q402" s="4"/>
    </row>
    <row r="403" spans="1:17" x14ac:dyDescent="0.35">
      <c r="A403" t="s">
        <v>480</v>
      </c>
      <c r="B403" t="s">
        <v>71</v>
      </c>
      <c r="C403">
        <v>48.210033000000003</v>
      </c>
      <c r="D403">
        <v>16.363448999999999</v>
      </c>
      <c r="E403" t="s">
        <v>103</v>
      </c>
      <c r="F403" t="s">
        <v>127</v>
      </c>
      <c r="G403" t="s">
        <v>39</v>
      </c>
      <c r="H403" s="4">
        <v>45293</v>
      </c>
      <c r="I403" t="s">
        <v>26</v>
      </c>
      <c r="J403" t="s">
        <v>427</v>
      </c>
      <c r="K403">
        <v>3</v>
      </c>
      <c r="N403">
        <v>696</v>
      </c>
      <c r="O403">
        <v>0.6</v>
      </c>
      <c r="P403" s="4">
        <v>45644</v>
      </c>
      <c r="Q403" s="4"/>
    </row>
    <row r="404" spans="1:17" x14ac:dyDescent="0.35">
      <c r="A404" t="s">
        <v>481</v>
      </c>
      <c r="B404" t="s">
        <v>51</v>
      </c>
      <c r="C404">
        <v>51.260196999999998</v>
      </c>
      <c r="D404">
        <v>4.4027710000000004</v>
      </c>
      <c r="E404" t="s">
        <v>3098</v>
      </c>
      <c r="F404" t="s">
        <v>127</v>
      </c>
      <c r="G404" t="s">
        <v>48</v>
      </c>
      <c r="H404" s="4">
        <v>45411</v>
      </c>
      <c r="I404" t="s">
        <v>26</v>
      </c>
      <c r="J404" t="s">
        <v>427</v>
      </c>
      <c r="K404">
        <v>3</v>
      </c>
      <c r="N404">
        <v>214</v>
      </c>
      <c r="O404">
        <v>0.2</v>
      </c>
      <c r="P404" s="4">
        <v>45433</v>
      </c>
      <c r="Q404" s="4"/>
    </row>
    <row r="405" spans="1:17" x14ac:dyDescent="0.35">
      <c r="A405" t="s">
        <v>482</v>
      </c>
      <c r="B405" t="s">
        <v>35</v>
      </c>
      <c r="C405">
        <v>41.902782000000002</v>
      </c>
      <c r="D405">
        <v>12.496366</v>
      </c>
      <c r="E405" t="s">
        <v>68</v>
      </c>
      <c r="F405" t="s">
        <v>127</v>
      </c>
      <c r="G405" t="s">
        <v>85</v>
      </c>
      <c r="H405" s="4">
        <v>45398</v>
      </c>
      <c r="I405" t="s">
        <v>26</v>
      </c>
      <c r="J405" t="s">
        <v>427</v>
      </c>
      <c r="K405">
        <v>3</v>
      </c>
      <c r="N405">
        <v>744</v>
      </c>
      <c r="O405">
        <v>0.3</v>
      </c>
      <c r="P405" s="4">
        <v>45648</v>
      </c>
      <c r="Q405" s="4"/>
    </row>
    <row r="406" spans="1:17" x14ac:dyDescent="0.35">
      <c r="A406" t="s">
        <v>483</v>
      </c>
      <c r="B406" t="s">
        <v>51</v>
      </c>
      <c r="C406">
        <v>51.260196999999998</v>
      </c>
      <c r="D406">
        <v>4.4027710000000004</v>
      </c>
      <c r="E406" t="s">
        <v>32</v>
      </c>
      <c r="F406" t="s">
        <v>127</v>
      </c>
      <c r="G406" t="s">
        <v>59</v>
      </c>
      <c r="H406" s="4">
        <v>45336</v>
      </c>
      <c r="I406" t="s">
        <v>66</v>
      </c>
      <c r="J406" t="s">
        <v>427</v>
      </c>
      <c r="K406">
        <v>3</v>
      </c>
      <c r="N406">
        <v>368</v>
      </c>
      <c r="O406">
        <v>0.5</v>
      </c>
      <c r="P406" s="4">
        <v>45496</v>
      </c>
      <c r="Q406" s="4"/>
    </row>
    <row r="407" spans="1:17" x14ac:dyDescent="0.35">
      <c r="A407" t="s">
        <v>484</v>
      </c>
      <c r="B407" t="s">
        <v>20</v>
      </c>
      <c r="C407">
        <v>52.370215999999999</v>
      </c>
      <c r="D407">
        <v>4.895168</v>
      </c>
      <c r="E407" t="s">
        <v>3098</v>
      </c>
      <c r="F407" t="s">
        <v>127</v>
      </c>
      <c r="G407" t="s">
        <v>74</v>
      </c>
      <c r="H407" s="4">
        <v>45397</v>
      </c>
      <c r="I407" t="s">
        <v>66</v>
      </c>
      <c r="J407" t="s">
        <v>427</v>
      </c>
      <c r="K407">
        <v>3</v>
      </c>
      <c r="N407">
        <v>963</v>
      </c>
      <c r="O407">
        <v>0.3</v>
      </c>
      <c r="P407" s="4">
        <v>45616</v>
      </c>
      <c r="Q407" s="4"/>
    </row>
    <row r="408" spans="1:17" x14ac:dyDescent="0.35">
      <c r="A408" t="s">
        <v>485</v>
      </c>
      <c r="B408" t="s">
        <v>41</v>
      </c>
      <c r="C408">
        <v>52.520007999999997</v>
      </c>
      <c r="D408">
        <v>13.404954</v>
      </c>
      <c r="E408" t="s">
        <v>47</v>
      </c>
      <c r="F408" t="s">
        <v>127</v>
      </c>
      <c r="G408" t="s">
        <v>48</v>
      </c>
      <c r="H408" s="4">
        <v>45420</v>
      </c>
      <c r="I408" t="s">
        <v>66</v>
      </c>
      <c r="J408" t="s">
        <v>427</v>
      </c>
      <c r="K408">
        <v>3</v>
      </c>
      <c r="N408">
        <v>960</v>
      </c>
      <c r="O408">
        <v>0.5</v>
      </c>
      <c r="P408" s="4">
        <v>45700</v>
      </c>
      <c r="Q408" s="4"/>
    </row>
    <row r="409" spans="1:17" x14ac:dyDescent="0.35">
      <c r="A409" t="s">
        <v>486</v>
      </c>
      <c r="B409" t="s">
        <v>61</v>
      </c>
      <c r="C409">
        <v>48.864716000000001</v>
      </c>
      <c r="D409">
        <v>2.3490139999999999</v>
      </c>
      <c r="E409" t="s">
        <v>124</v>
      </c>
      <c r="F409" t="s">
        <v>127</v>
      </c>
      <c r="G409" t="s">
        <v>39</v>
      </c>
      <c r="H409" s="4">
        <v>45402</v>
      </c>
      <c r="I409" t="s">
        <v>26</v>
      </c>
      <c r="J409" t="s">
        <v>427</v>
      </c>
      <c r="K409">
        <v>3</v>
      </c>
      <c r="N409">
        <v>1053</v>
      </c>
      <c r="O409">
        <v>0.1</v>
      </c>
      <c r="P409" s="4">
        <v>45533</v>
      </c>
      <c r="Q409" s="4"/>
    </row>
    <row r="410" spans="1:17" x14ac:dyDescent="0.35">
      <c r="A410" t="s">
        <v>487</v>
      </c>
      <c r="B410" t="s">
        <v>56</v>
      </c>
      <c r="C410">
        <v>46.204391000000001</v>
      </c>
      <c r="D410">
        <v>6.1431579999999997</v>
      </c>
      <c r="E410" t="s">
        <v>120</v>
      </c>
      <c r="F410" t="s">
        <v>127</v>
      </c>
      <c r="G410" t="s">
        <v>85</v>
      </c>
      <c r="H410" s="4">
        <v>45425</v>
      </c>
      <c r="I410" t="s">
        <v>26</v>
      </c>
      <c r="J410" t="s">
        <v>427</v>
      </c>
      <c r="K410">
        <v>3</v>
      </c>
      <c r="N410">
        <v>1035</v>
      </c>
      <c r="O410">
        <v>0.5</v>
      </c>
      <c r="P410" s="4">
        <v>45662</v>
      </c>
      <c r="Q410" s="4"/>
    </row>
    <row r="411" spans="1:17" x14ac:dyDescent="0.35">
      <c r="A411" t="s">
        <v>488</v>
      </c>
      <c r="B411" t="s">
        <v>61</v>
      </c>
      <c r="C411">
        <v>48.864716000000001</v>
      </c>
      <c r="D411">
        <v>2.3490139999999999</v>
      </c>
      <c r="E411" t="s">
        <v>84</v>
      </c>
      <c r="F411" t="s">
        <v>127</v>
      </c>
      <c r="G411" t="s">
        <v>87</v>
      </c>
      <c r="H411" s="4">
        <v>45385</v>
      </c>
      <c r="I411" t="s">
        <v>26</v>
      </c>
      <c r="J411" t="s">
        <v>427</v>
      </c>
      <c r="K411">
        <v>3</v>
      </c>
      <c r="N411">
        <v>951</v>
      </c>
      <c r="O411">
        <v>0.5</v>
      </c>
      <c r="P411" s="4">
        <v>45718</v>
      </c>
      <c r="Q411" s="4"/>
    </row>
    <row r="412" spans="1:17" x14ac:dyDescent="0.35">
      <c r="A412" t="s">
        <v>489</v>
      </c>
      <c r="B412" t="s">
        <v>56</v>
      </c>
      <c r="C412">
        <v>46.204391000000001</v>
      </c>
      <c r="D412">
        <v>6.1431579999999997</v>
      </c>
      <c r="E412" t="s">
        <v>3099</v>
      </c>
      <c r="F412" t="s">
        <v>127</v>
      </c>
      <c r="G412" t="s">
        <v>48</v>
      </c>
      <c r="H412" s="4">
        <v>45417</v>
      </c>
      <c r="I412" t="s">
        <v>26</v>
      </c>
      <c r="J412" t="s">
        <v>427</v>
      </c>
      <c r="K412">
        <v>3</v>
      </c>
      <c r="N412">
        <v>788</v>
      </c>
      <c r="O412">
        <v>0.2</v>
      </c>
      <c r="P412" s="4">
        <v>45718</v>
      </c>
      <c r="Q412" s="4"/>
    </row>
    <row r="413" spans="1:17" x14ac:dyDescent="0.35">
      <c r="A413" t="s">
        <v>490</v>
      </c>
      <c r="B413" t="s">
        <v>61</v>
      </c>
      <c r="C413">
        <v>48.864716000000001</v>
      </c>
      <c r="D413">
        <v>2.3490139999999999</v>
      </c>
      <c r="E413" t="s">
        <v>3098</v>
      </c>
      <c r="F413" t="s">
        <v>127</v>
      </c>
      <c r="G413" t="s">
        <v>48</v>
      </c>
      <c r="H413" s="4">
        <v>45314</v>
      </c>
      <c r="I413" t="s">
        <v>49</v>
      </c>
      <c r="J413" t="s">
        <v>427</v>
      </c>
      <c r="K413">
        <v>3</v>
      </c>
      <c r="N413">
        <v>674</v>
      </c>
      <c r="O413">
        <v>0.5</v>
      </c>
      <c r="P413" s="4">
        <v>45448</v>
      </c>
      <c r="Q413" s="4"/>
    </row>
    <row r="414" spans="1:17" x14ac:dyDescent="0.35">
      <c r="A414" t="s">
        <v>491</v>
      </c>
      <c r="B414" t="s">
        <v>61</v>
      </c>
      <c r="C414">
        <v>48.864716000000001</v>
      </c>
      <c r="D414">
        <v>2.3490139999999999</v>
      </c>
      <c r="E414" t="s">
        <v>100</v>
      </c>
      <c r="F414" t="s">
        <v>127</v>
      </c>
      <c r="G414" t="s">
        <v>25</v>
      </c>
      <c r="H414" s="4">
        <v>45319</v>
      </c>
      <c r="I414" t="s">
        <v>66</v>
      </c>
      <c r="J414" t="s">
        <v>427</v>
      </c>
      <c r="K414">
        <v>3</v>
      </c>
      <c r="N414">
        <v>1140</v>
      </c>
      <c r="O414">
        <v>0.2</v>
      </c>
      <c r="P414" s="4">
        <v>45358</v>
      </c>
      <c r="Q414" s="4"/>
    </row>
    <row r="415" spans="1:17" x14ac:dyDescent="0.35">
      <c r="A415" t="s">
        <v>492</v>
      </c>
      <c r="B415" t="s">
        <v>56</v>
      </c>
      <c r="C415">
        <v>46.204391000000001</v>
      </c>
      <c r="D415">
        <v>6.1431579999999997</v>
      </c>
      <c r="E415" t="s">
        <v>103</v>
      </c>
      <c r="F415" t="s">
        <v>127</v>
      </c>
      <c r="G415" t="s">
        <v>74</v>
      </c>
      <c r="H415" s="4">
        <v>45404</v>
      </c>
      <c r="I415" t="s">
        <v>66</v>
      </c>
      <c r="J415" t="s">
        <v>427</v>
      </c>
      <c r="K415">
        <v>3</v>
      </c>
      <c r="N415">
        <v>1087</v>
      </c>
      <c r="O415">
        <v>0.9</v>
      </c>
      <c r="P415" s="4">
        <v>45598</v>
      </c>
      <c r="Q415" s="4"/>
    </row>
    <row r="416" spans="1:17" x14ac:dyDescent="0.35">
      <c r="A416" t="s">
        <v>493</v>
      </c>
      <c r="B416" t="s">
        <v>35</v>
      </c>
      <c r="C416">
        <v>41.902782000000002</v>
      </c>
      <c r="D416">
        <v>12.496366</v>
      </c>
      <c r="E416" t="s">
        <v>38</v>
      </c>
      <c r="F416" t="s">
        <v>127</v>
      </c>
      <c r="G416" t="s">
        <v>39</v>
      </c>
      <c r="H416" s="4">
        <v>45415</v>
      </c>
      <c r="I416" t="s">
        <v>66</v>
      </c>
      <c r="J416" t="s">
        <v>427</v>
      </c>
      <c r="K416">
        <v>3</v>
      </c>
      <c r="N416">
        <v>1110</v>
      </c>
      <c r="O416">
        <v>0.3</v>
      </c>
      <c r="P416" s="4">
        <v>45656</v>
      </c>
      <c r="Q416" s="4"/>
    </row>
    <row r="417" spans="1:17" x14ac:dyDescent="0.35">
      <c r="A417" t="s">
        <v>494</v>
      </c>
      <c r="B417" t="s">
        <v>61</v>
      </c>
      <c r="C417">
        <v>48.864716000000001</v>
      </c>
      <c r="D417">
        <v>2.3490139999999999</v>
      </c>
      <c r="E417" t="s">
        <v>47</v>
      </c>
      <c r="F417" t="s">
        <v>127</v>
      </c>
      <c r="G417" t="s">
        <v>74</v>
      </c>
      <c r="H417" s="4">
        <v>45329</v>
      </c>
      <c r="I417" t="s">
        <v>26</v>
      </c>
      <c r="J417" t="s">
        <v>427</v>
      </c>
      <c r="K417">
        <v>3</v>
      </c>
      <c r="N417">
        <v>885</v>
      </c>
      <c r="O417">
        <v>0.7</v>
      </c>
      <c r="P417" s="4">
        <v>45406</v>
      </c>
      <c r="Q417" s="4"/>
    </row>
    <row r="418" spans="1:17" x14ac:dyDescent="0.35">
      <c r="A418" t="s">
        <v>495</v>
      </c>
      <c r="B418" t="s">
        <v>61</v>
      </c>
      <c r="C418">
        <v>48.864716000000001</v>
      </c>
      <c r="D418">
        <v>2.3490139999999999</v>
      </c>
      <c r="E418" t="s">
        <v>47</v>
      </c>
      <c r="F418" t="s">
        <v>127</v>
      </c>
      <c r="G418" t="s">
        <v>39</v>
      </c>
      <c r="H418" s="4">
        <v>45314</v>
      </c>
      <c r="I418" t="s">
        <v>26</v>
      </c>
      <c r="J418" t="s">
        <v>427</v>
      </c>
      <c r="K418">
        <v>3</v>
      </c>
      <c r="N418">
        <v>1174</v>
      </c>
      <c r="O418">
        <v>0.6</v>
      </c>
      <c r="P418" s="4">
        <v>45660</v>
      </c>
      <c r="Q418" s="4"/>
    </row>
    <row r="419" spans="1:17" x14ac:dyDescent="0.35">
      <c r="A419" t="s">
        <v>496</v>
      </c>
      <c r="B419" t="s">
        <v>61</v>
      </c>
      <c r="C419">
        <v>48.864716000000001</v>
      </c>
      <c r="D419">
        <v>2.3490139999999999</v>
      </c>
      <c r="E419" t="s">
        <v>54</v>
      </c>
      <c r="F419" t="s">
        <v>127</v>
      </c>
      <c r="G419" t="s">
        <v>87</v>
      </c>
      <c r="H419" s="4">
        <v>45330</v>
      </c>
      <c r="I419" t="s">
        <v>26</v>
      </c>
      <c r="J419" t="s">
        <v>427</v>
      </c>
      <c r="K419">
        <v>3</v>
      </c>
      <c r="N419">
        <v>350</v>
      </c>
      <c r="O419">
        <v>0.5</v>
      </c>
      <c r="P419" s="4">
        <v>45437</v>
      </c>
      <c r="Q419" s="4"/>
    </row>
    <row r="420" spans="1:17" x14ac:dyDescent="0.35">
      <c r="A420" t="s">
        <v>497</v>
      </c>
      <c r="B420" t="s">
        <v>35</v>
      </c>
      <c r="C420">
        <v>41.902782000000002</v>
      </c>
      <c r="D420">
        <v>12.496366</v>
      </c>
      <c r="E420" t="s">
        <v>100</v>
      </c>
      <c r="F420" t="s">
        <v>127</v>
      </c>
      <c r="G420" t="s">
        <v>59</v>
      </c>
      <c r="H420" s="4">
        <v>45385</v>
      </c>
      <c r="I420" t="s">
        <v>66</v>
      </c>
      <c r="J420" t="s">
        <v>427</v>
      </c>
      <c r="K420">
        <v>3</v>
      </c>
      <c r="N420">
        <v>552</v>
      </c>
      <c r="O420">
        <v>0.3</v>
      </c>
      <c r="P420" s="4">
        <v>45667</v>
      </c>
      <c r="Q420" s="4"/>
    </row>
    <row r="421" spans="1:17" x14ac:dyDescent="0.35">
      <c r="A421" t="s">
        <v>498</v>
      </c>
      <c r="B421" t="s">
        <v>78</v>
      </c>
      <c r="C421">
        <v>38.736946000000003</v>
      </c>
      <c r="D421">
        <v>-9.1426850000000002</v>
      </c>
      <c r="E421" t="s">
        <v>3100</v>
      </c>
      <c r="F421" t="s">
        <v>127</v>
      </c>
      <c r="G421" t="s">
        <v>87</v>
      </c>
      <c r="H421" s="4">
        <v>45431</v>
      </c>
      <c r="I421" t="s">
        <v>49</v>
      </c>
      <c r="J421" t="s">
        <v>427</v>
      </c>
      <c r="K421">
        <v>3</v>
      </c>
      <c r="N421">
        <v>595</v>
      </c>
      <c r="O421">
        <v>0.4</v>
      </c>
      <c r="P421" s="4">
        <v>45649</v>
      </c>
      <c r="Q421" s="4"/>
    </row>
    <row r="422" spans="1:17" x14ac:dyDescent="0.35">
      <c r="A422" t="s">
        <v>499</v>
      </c>
      <c r="B422" t="s">
        <v>35</v>
      </c>
      <c r="C422">
        <v>41.902782000000002</v>
      </c>
      <c r="D422">
        <v>12.496366</v>
      </c>
      <c r="E422" t="s">
        <v>47</v>
      </c>
      <c r="F422" t="s">
        <v>127</v>
      </c>
      <c r="G422" t="s">
        <v>39</v>
      </c>
      <c r="H422" s="4">
        <v>45426</v>
      </c>
      <c r="I422" t="s">
        <v>26</v>
      </c>
      <c r="J422" t="s">
        <v>427</v>
      </c>
      <c r="K422">
        <v>3</v>
      </c>
      <c r="N422">
        <v>341</v>
      </c>
      <c r="O422">
        <v>0.9</v>
      </c>
      <c r="P422" s="4">
        <v>45740</v>
      </c>
      <c r="Q422" s="4"/>
    </row>
    <row r="423" spans="1:17" x14ac:dyDescent="0.35">
      <c r="A423" t="s">
        <v>500</v>
      </c>
      <c r="B423" t="s">
        <v>56</v>
      </c>
      <c r="C423">
        <v>46.204391000000001</v>
      </c>
      <c r="D423">
        <v>6.1431579999999997</v>
      </c>
      <c r="E423" t="s">
        <v>38</v>
      </c>
      <c r="F423" t="s">
        <v>127</v>
      </c>
      <c r="G423" t="s">
        <v>85</v>
      </c>
      <c r="H423" s="4">
        <v>45357</v>
      </c>
      <c r="I423" t="s">
        <v>26</v>
      </c>
      <c r="J423" t="s">
        <v>427</v>
      </c>
      <c r="K423">
        <v>3</v>
      </c>
      <c r="N423">
        <v>586</v>
      </c>
      <c r="O423">
        <v>1</v>
      </c>
      <c r="P423" s="4">
        <v>45719</v>
      </c>
      <c r="Q423" s="4"/>
    </row>
    <row r="424" spans="1:17" x14ac:dyDescent="0.35">
      <c r="A424" t="s">
        <v>501</v>
      </c>
      <c r="B424" t="s">
        <v>35</v>
      </c>
      <c r="C424">
        <v>41.902782000000002</v>
      </c>
      <c r="D424">
        <v>12.496366</v>
      </c>
      <c r="E424" t="s">
        <v>120</v>
      </c>
      <c r="F424" t="s">
        <v>127</v>
      </c>
      <c r="G424" t="s">
        <v>85</v>
      </c>
      <c r="H424" s="4">
        <v>45309</v>
      </c>
      <c r="I424" t="s">
        <v>66</v>
      </c>
      <c r="J424" t="s">
        <v>427</v>
      </c>
      <c r="K424">
        <v>3</v>
      </c>
      <c r="N424">
        <v>798</v>
      </c>
      <c r="O424">
        <v>0.2</v>
      </c>
      <c r="P424" s="4">
        <v>45652</v>
      </c>
      <c r="Q424" s="4"/>
    </row>
    <row r="425" spans="1:17" x14ac:dyDescent="0.35">
      <c r="A425" t="s">
        <v>502</v>
      </c>
      <c r="B425" t="s">
        <v>56</v>
      </c>
      <c r="C425">
        <v>46.204391000000001</v>
      </c>
      <c r="D425">
        <v>6.1431579999999997</v>
      </c>
      <c r="E425" t="s">
        <v>100</v>
      </c>
      <c r="F425" t="s">
        <v>127</v>
      </c>
      <c r="G425" t="s">
        <v>85</v>
      </c>
      <c r="H425" s="4">
        <v>45397</v>
      </c>
      <c r="I425" t="s">
        <v>26</v>
      </c>
      <c r="J425" t="s">
        <v>427</v>
      </c>
      <c r="K425">
        <v>3</v>
      </c>
      <c r="N425">
        <v>1038</v>
      </c>
      <c r="O425">
        <v>0.5</v>
      </c>
      <c r="P425" s="4">
        <v>45719</v>
      </c>
      <c r="Q425" s="4"/>
    </row>
    <row r="426" spans="1:17" x14ac:dyDescent="0.35">
      <c r="A426" t="s">
        <v>503</v>
      </c>
      <c r="B426" t="s">
        <v>61</v>
      </c>
      <c r="C426">
        <v>48.864716000000001</v>
      </c>
      <c r="D426">
        <v>2.3490139999999999</v>
      </c>
      <c r="E426" t="s">
        <v>84</v>
      </c>
      <c r="F426" t="s">
        <v>127</v>
      </c>
      <c r="G426" t="s">
        <v>48</v>
      </c>
      <c r="H426" s="4">
        <v>45336</v>
      </c>
      <c r="I426" t="s">
        <v>49</v>
      </c>
      <c r="J426" t="s">
        <v>427</v>
      </c>
      <c r="K426">
        <v>3</v>
      </c>
      <c r="N426">
        <v>461</v>
      </c>
      <c r="O426">
        <v>0.4</v>
      </c>
      <c r="P426" s="4">
        <v>45520</v>
      </c>
      <c r="Q426" s="4"/>
    </row>
    <row r="427" spans="1:17" x14ac:dyDescent="0.35">
      <c r="A427" t="s">
        <v>504</v>
      </c>
      <c r="B427" t="s">
        <v>71</v>
      </c>
      <c r="C427">
        <v>48.210033000000003</v>
      </c>
      <c r="D427">
        <v>16.363448999999999</v>
      </c>
      <c r="E427" t="s">
        <v>84</v>
      </c>
      <c r="F427" t="s">
        <v>127</v>
      </c>
      <c r="G427" t="s">
        <v>59</v>
      </c>
      <c r="H427" s="4">
        <v>45410</v>
      </c>
      <c r="I427" t="s">
        <v>26</v>
      </c>
      <c r="J427" t="s">
        <v>427</v>
      </c>
      <c r="K427">
        <v>3</v>
      </c>
      <c r="N427">
        <v>726</v>
      </c>
      <c r="O427">
        <v>0.4</v>
      </c>
      <c r="P427" s="4">
        <v>45461</v>
      </c>
      <c r="Q427" s="4"/>
    </row>
    <row r="428" spans="1:17" x14ac:dyDescent="0.35">
      <c r="A428" t="s">
        <v>505</v>
      </c>
      <c r="B428" t="s">
        <v>35</v>
      </c>
      <c r="C428">
        <v>41.902782000000002</v>
      </c>
      <c r="D428">
        <v>12.496366</v>
      </c>
      <c r="E428" t="s">
        <v>54</v>
      </c>
      <c r="F428" t="s">
        <v>127</v>
      </c>
      <c r="G428" t="s">
        <v>39</v>
      </c>
      <c r="H428" s="4">
        <v>45368</v>
      </c>
      <c r="I428" t="s">
        <v>26</v>
      </c>
      <c r="J428" t="s">
        <v>427</v>
      </c>
      <c r="K428">
        <v>3</v>
      </c>
      <c r="N428">
        <v>830</v>
      </c>
      <c r="O428">
        <v>0.6</v>
      </c>
      <c r="P428" s="4">
        <v>45537</v>
      </c>
      <c r="Q428" s="4"/>
    </row>
    <row r="429" spans="1:17" x14ac:dyDescent="0.35">
      <c r="A429" t="s">
        <v>506</v>
      </c>
      <c r="B429" t="s">
        <v>41</v>
      </c>
      <c r="C429">
        <v>52.520007999999997</v>
      </c>
      <c r="D429">
        <v>13.404954</v>
      </c>
      <c r="E429" t="s">
        <v>103</v>
      </c>
      <c r="F429" t="s">
        <v>127</v>
      </c>
      <c r="G429" t="s">
        <v>39</v>
      </c>
      <c r="H429" s="4">
        <v>45304</v>
      </c>
      <c r="I429" t="s">
        <v>26</v>
      </c>
      <c r="J429" t="s">
        <v>427</v>
      </c>
      <c r="K429">
        <v>3</v>
      </c>
      <c r="N429">
        <v>278</v>
      </c>
      <c r="O429">
        <v>0.5</v>
      </c>
      <c r="P429" s="4">
        <v>45635</v>
      </c>
      <c r="Q429" s="4"/>
    </row>
    <row r="430" spans="1:17" x14ac:dyDescent="0.35">
      <c r="A430" t="s">
        <v>507</v>
      </c>
      <c r="B430" t="s">
        <v>41</v>
      </c>
      <c r="C430">
        <v>52.520007999999997</v>
      </c>
      <c r="D430">
        <v>13.404954</v>
      </c>
      <c r="E430" t="s">
        <v>124</v>
      </c>
      <c r="F430" t="s">
        <v>127</v>
      </c>
      <c r="G430" t="s">
        <v>48</v>
      </c>
      <c r="H430" s="4">
        <v>45403</v>
      </c>
      <c r="I430" t="s">
        <v>66</v>
      </c>
      <c r="J430" t="s">
        <v>427</v>
      </c>
      <c r="K430">
        <v>3</v>
      </c>
      <c r="N430">
        <v>958</v>
      </c>
      <c r="O430">
        <v>0.7</v>
      </c>
      <c r="P430" s="4">
        <v>45685</v>
      </c>
      <c r="Q430" s="4"/>
    </row>
    <row r="431" spans="1:17" x14ac:dyDescent="0.35">
      <c r="A431" t="s">
        <v>508</v>
      </c>
      <c r="B431" t="s">
        <v>78</v>
      </c>
      <c r="C431">
        <v>38.736946000000003</v>
      </c>
      <c r="D431">
        <v>-9.1426850000000002</v>
      </c>
      <c r="E431" t="s">
        <v>103</v>
      </c>
      <c r="F431" t="s">
        <v>127</v>
      </c>
      <c r="G431" t="s">
        <v>59</v>
      </c>
      <c r="H431" s="4">
        <v>45376</v>
      </c>
      <c r="I431" t="s">
        <v>26</v>
      </c>
      <c r="J431" t="s">
        <v>427</v>
      </c>
      <c r="K431">
        <v>3</v>
      </c>
      <c r="N431">
        <v>926</v>
      </c>
      <c r="O431">
        <v>0.2</v>
      </c>
      <c r="P431" s="4">
        <v>45666</v>
      </c>
      <c r="Q431" s="4"/>
    </row>
    <row r="432" spans="1:17" x14ac:dyDescent="0.35">
      <c r="A432" t="s">
        <v>509</v>
      </c>
      <c r="B432" t="s">
        <v>78</v>
      </c>
      <c r="C432">
        <v>38.736946000000003</v>
      </c>
      <c r="D432">
        <v>-9.1426850000000002</v>
      </c>
      <c r="E432" t="s">
        <v>38</v>
      </c>
      <c r="F432" t="s">
        <v>127</v>
      </c>
      <c r="G432" t="s">
        <v>87</v>
      </c>
      <c r="H432" s="4">
        <v>45298</v>
      </c>
      <c r="I432" t="s">
        <v>26</v>
      </c>
      <c r="J432" t="s">
        <v>427</v>
      </c>
      <c r="K432">
        <v>3</v>
      </c>
      <c r="N432">
        <v>620</v>
      </c>
      <c r="O432">
        <v>0.7</v>
      </c>
      <c r="P432" s="4">
        <v>45508</v>
      </c>
      <c r="Q432" s="4"/>
    </row>
    <row r="433" spans="1:17" x14ac:dyDescent="0.35">
      <c r="A433" t="s">
        <v>510</v>
      </c>
      <c r="B433" t="s">
        <v>71</v>
      </c>
      <c r="C433">
        <v>48.210033000000003</v>
      </c>
      <c r="D433">
        <v>16.363448999999999</v>
      </c>
      <c r="E433" t="s">
        <v>3100</v>
      </c>
      <c r="F433" t="s">
        <v>127</v>
      </c>
      <c r="G433" t="s">
        <v>48</v>
      </c>
      <c r="H433" s="4">
        <v>45392</v>
      </c>
      <c r="I433" t="s">
        <v>26</v>
      </c>
      <c r="J433" t="s">
        <v>427</v>
      </c>
      <c r="K433">
        <v>3</v>
      </c>
      <c r="N433">
        <v>636</v>
      </c>
      <c r="O433">
        <v>0.6</v>
      </c>
      <c r="P433" s="4">
        <v>45750</v>
      </c>
      <c r="Q433" s="4"/>
    </row>
    <row r="434" spans="1:17" x14ac:dyDescent="0.35">
      <c r="A434" t="s">
        <v>511</v>
      </c>
      <c r="B434" t="s">
        <v>71</v>
      </c>
      <c r="C434">
        <v>48.210033000000003</v>
      </c>
      <c r="D434">
        <v>16.363448999999999</v>
      </c>
      <c r="E434" t="s">
        <v>3100</v>
      </c>
      <c r="F434" t="s">
        <v>127</v>
      </c>
      <c r="G434" t="s">
        <v>39</v>
      </c>
      <c r="H434" s="4">
        <v>45313</v>
      </c>
      <c r="I434" t="s">
        <v>66</v>
      </c>
      <c r="J434" t="s">
        <v>427</v>
      </c>
      <c r="K434">
        <v>3</v>
      </c>
      <c r="N434">
        <v>982</v>
      </c>
      <c r="O434">
        <v>0.5</v>
      </c>
      <c r="P434" s="4">
        <v>45577</v>
      </c>
      <c r="Q434" s="4"/>
    </row>
    <row r="435" spans="1:17" x14ac:dyDescent="0.35">
      <c r="A435" t="s">
        <v>512</v>
      </c>
      <c r="B435" t="s">
        <v>71</v>
      </c>
      <c r="C435">
        <v>48.210033000000003</v>
      </c>
      <c r="D435">
        <v>16.363448999999999</v>
      </c>
      <c r="E435" t="s">
        <v>3098</v>
      </c>
      <c r="F435" t="s">
        <v>127</v>
      </c>
      <c r="G435" t="s">
        <v>48</v>
      </c>
      <c r="H435" s="4">
        <v>45315</v>
      </c>
      <c r="I435" t="s">
        <v>66</v>
      </c>
      <c r="J435" t="s">
        <v>427</v>
      </c>
      <c r="K435">
        <v>3</v>
      </c>
      <c r="N435">
        <v>982</v>
      </c>
      <c r="O435">
        <v>0.6</v>
      </c>
      <c r="P435" s="4">
        <v>45518</v>
      </c>
      <c r="Q435" s="4"/>
    </row>
    <row r="436" spans="1:17" x14ac:dyDescent="0.35">
      <c r="A436" t="s">
        <v>513</v>
      </c>
      <c r="B436" t="s">
        <v>41</v>
      </c>
      <c r="C436">
        <v>52.520007999999997</v>
      </c>
      <c r="D436">
        <v>13.404954</v>
      </c>
      <c r="E436" t="s">
        <v>124</v>
      </c>
      <c r="F436" t="s">
        <v>127</v>
      </c>
      <c r="G436" t="s">
        <v>25</v>
      </c>
      <c r="H436" s="4">
        <v>45359</v>
      </c>
      <c r="I436" t="s">
        <v>66</v>
      </c>
      <c r="J436" t="s">
        <v>427</v>
      </c>
      <c r="K436">
        <v>3</v>
      </c>
      <c r="N436">
        <v>367</v>
      </c>
      <c r="O436">
        <v>1</v>
      </c>
      <c r="P436" s="4">
        <v>45654</v>
      </c>
      <c r="Q436" s="4"/>
    </row>
    <row r="437" spans="1:17" x14ac:dyDescent="0.35">
      <c r="A437" t="s">
        <v>514</v>
      </c>
      <c r="B437" t="s">
        <v>35</v>
      </c>
      <c r="C437">
        <v>41.902782000000002</v>
      </c>
      <c r="D437">
        <v>12.496366</v>
      </c>
      <c r="E437" t="s">
        <v>3098</v>
      </c>
      <c r="F437" t="s">
        <v>127</v>
      </c>
      <c r="G437" t="s">
        <v>48</v>
      </c>
      <c r="H437" s="4">
        <v>45297</v>
      </c>
      <c r="I437" t="s">
        <v>26</v>
      </c>
      <c r="J437" t="s">
        <v>427</v>
      </c>
      <c r="K437">
        <v>3</v>
      </c>
      <c r="N437">
        <v>1098</v>
      </c>
      <c r="O437">
        <v>0.4</v>
      </c>
      <c r="P437" s="4">
        <v>45406</v>
      </c>
      <c r="Q437" s="4"/>
    </row>
    <row r="438" spans="1:17" x14ac:dyDescent="0.35">
      <c r="A438" t="s">
        <v>515</v>
      </c>
      <c r="B438" t="s">
        <v>41</v>
      </c>
      <c r="C438">
        <v>52.520007999999997</v>
      </c>
      <c r="D438">
        <v>13.404954</v>
      </c>
      <c r="E438" t="s">
        <v>47</v>
      </c>
      <c r="F438" t="s">
        <v>127</v>
      </c>
      <c r="G438" t="s">
        <v>87</v>
      </c>
      <c r="H438" s="4">
        <v>45404</v>
      </c>
      <c r="I438" t="s">
        <v>49</v>
      </c>
      <c r="J438" t="s">
        <v>427</v>
      </c>
      <c r="K438">
        <v>3</v>
      </c>
      <c r="N438">
        <v>664</v>
      </c>
      <c r="O438">
        <v>0.2</v>
      </c>
      <c r="P438" s="4">
        <v>45655</v>
      </c>
      <c r="Q438" s="4"/>
    </row>
    <row r="439" spans="1:17" x14ac:dyDescent="0.35">
      <c r="A439" t="s">
        <v>516</v>
      </c>
      <c r="B439" t="s">
        <v>78</v>
      </c>
      <c r="C439">
        <v>38.736946000000003</v>
      </c>
      <c r="D439">
        <v>-9.1426850000000002</v>
      </c>
      <c r="E439" t="s">
        <v>32</v>
      </c>
      <c r="F439" t="s">
        <v>127</v>
      </c>
      <c r="G439" t="s">
        <v>87</v>
      </c>
      <c r="H439" s="4">
        <v>45434</v>
      </c>
      <c r="I439" t="s">
        <v>66</v>
      </c>
      <c r="J439" t="s">
        <v>427</v>
      </c>
      <c r="K439">
        <v>3</v>
      </c>
      <c r="N439">
        <v>990</v>
      </c>
      <c r="O439">
        <v>0.7</v>
      </c>
      <c r="P439" s="4">
        <v>45660</v>
      </c>
      <c r="Q439" s="4"/>
    </row>
    <row r="440" spans="1:17" x14ac:dyDescent="0.35">
      <c r="A440" t="s">
        <v>517</v>
      </c>
      <c r="B440" t="s">
        <v>61</v>
      </c>
      <c r="C440">
        <v>48.864716000000001</v>
      </c>
      <c r="D440">
        <v>2.3490139999999999</v>
      </c>
      <c r="E440" t="s">
        <v>47</v>
      </c>
      <c r="F440" t="s">
        <v>127</v>
      </c>
      <c r="G440" t="s">
        <v>39</v>
      </c>
      <c r="H440" s="4">
        <v>45312</v>
      </c>
      <c r="I440" t="s">
        <v>49</v>
      </c>
      <c r="J440" t="s">
        <v>427</v>
      </c>
      <c r="K440">
        <v>3</v>
      </c>
      <c r="N440">
        <v>1162</v>
      </c>
      <c r="O440">
        <v>0.4</v>
      </c>
      <c r="P440" s="4">
        <v>45400</v>
      </c>
      <c r="Q440" s="4"/>
    </row>
    <row r="441" spans="1:17" x14ac:dyDescent="0.35">
      <c r="A441" t="s">
        <v>518</v>
      </c>
      <c r="B441" t="s">
        <v>56</v>
      </c>
      <c r="C441">
        <v>46.204391000000001</v>
      </c>
      <c r="D441">
        <v>6.1431579999999997</v>
      </c>
      <c r="E441" t="s">
        <v>3100</v>
      </c>
      <c r="F441" t="s">
        <v>169</v>
      </c>
      <c r="G441" t="s">
        <v>48</v>
      </c>
      <c r="H441" s="4">
        <v>45343</v>
      </c>
      <c r="I441" t="s">
        <v>26</v>
      </c>
      <c r="J441" t="s">
        <v>427</v>
      </c>
      <c r="K441">
        <v>3</v>
      </c>
      <c r="N441">
        <v>3506</v>
      </c>
      <c r="O441">
        <v>0.4</v>
      </c>
      <c r="P441" s="4">
        <v>45704</v>
      </c>
      <c r="Q441" s="4"/>
    </row>
    <row r="442" spans="1:17" x14ac:dyDescent="0.35">
      <c r="A442" t="s">
        <v>519</v>
      </c>
      <c r="B442" t="s">
        <v>35</v>
      </c>
      <c r="C442">
        <v>41.902782000000002</v>
      </c>
      <c r="D442">
        <v>12.496366</v>
      </c>
      <c r="E442" t="s">
        <v>3100</v>
      </c>
      <c r="F442" t="s">
        <v>169</v>
      </c>
      <c r="G442" t="s">
        <v>25</v>
      </c>
      <c r="H442" s="4">
        <v>45420</v>
      </c>
      <c r="I442" t="s">
        <v>26</v>
      </c>
      <c r="J442" t="s">
        <v>427</v>
      </c>
      <c r="K442">
        <v>3</v>
      </c>
      <c r="N442">
        <v>289</v>
      </c>
      <c r="O442">
        <v>0.4</v>
      </c>
      <c r="P442" s="4">
        <v>45517</v>
      </c>
      <c r="Q442" s="4"/>
    </row>
    <row r="443" spans="1:17" x14ac:dyDescent="0.35">
      <c r="A443" t="s">
        <v>520</v>
      </c>
      <c r="B443" t="s">
        <v>56</v>
      </c>
      <c r="C443">
        <v>46.204391000000001</v>
      </c>
      <c r="D443">
        <v>6.1431579999999997</v>
      </c>
      <c r="E443" t="s">
        <v>68</v>
      </c>
      <c r="F443" t="s">
        <v>169</v>
      </c>
      <c r="G443" t="s">
        <v>48</v>
      </c>
      <c r="H443" s="4">
        <v>45426</v>
      </c>
      <c r="I443" t="s">
        <v>66</v>
      </c>
      <c r="J443" t="s">
        <v>427</v>
      </c>
      <c r="K443">
        <v>3</v>
      </c>
      <c r="N443">
        <v>6754</v>
      </c>
      <c r="O443">
        <v>0.3</v>
      </c>
      <c r="P443" s="4">
        <v>45448</v>
      </c>
      <c r="Q443" s="4"/>
    </row>
    <row r="444" spans="1:17" x14ac:dyDescent="0.35">
      <c r="A444" t="s">
        <v>521</v>
      </c>
      <c r="B444" t="s">
        <v>35</v>
      </c>
      <c r="C444">
        <v>41.902782000000002</v>
      </c>
      <c r="D444">
        <v>12.496366</v>
      </c>
      <c r="E444" t="s">
        <v>38</v>
      </c>
      <c r="F444" t="s">
        <v>169</v>
      </c>
      <c r="G444" t="s">
        <v>85</v>
      </c>
      <c r="H444" s="4">
        <v>45363</v>
      </c>
      <c r="I444" t="s">
        <v>66</v>
      </c>
      <c r="J444" t="s">
        <v>427</v>
      </c>
      <c r="K444">
        <v>3</v>
      </c>
      <c r="N444">
        <v>6897</v>
      </c>
      <c r="O444">
        <v>0.4</v>
      </c>
      <c r="P444" s="4">
        <v>45670</v>
      </c>
      <c r="Q444" s="4"/>
    </row>
    <row r="445" spans="1:17" x14ac:dyDescent="0.35">
      <c r="A445" t="s">
        <v>522</v>
      </c>
      <c r="B445" t="s">
        <v>78</v>
      </c>
      <c r="C445">
        <v>38.736946000000003</v>
      </c>
      <c r="D445">
        <v>-9.1426850000000002</v>
      </c>
      <c r="E445" t="s">
        <v>68</v>
      </c>
      <c r="F445" t="s">
        <v>169</v>
      </c>
      <c r="G445" t="s">
        <v>87</v>
      </c>
      <c r="H445" s="4">
        <v>45415</v>
      </c>
      <c r="I445" t="s">
        <v>26</v>
      </c>
      <c r="J445" t="s">
        <v>427</v>
      </c>
      <c r="K445">
        <v>3</v>
      </c>
      <c r="N445">
        <v>1437</v>
      </c>
      <c r="O445">
        <v>0.5</v>
      </c>
      <c r="P445" s="4">
        <v>45736</v>
      </c>
      <c r="Q445" s="4"/>
    </row>
    <row r="446" spans="1:17" x14ac:dyDescent="0.35">
      <c r="A446" t="s">
        <v>523</v>
      </c>
      <c r="B446" t="s">
        <v>29</v>
      </c>
      <c r="C446">
        <v>40.416775000000001</v>
      </c>
      <c r="D446">
        <v>-3.7037900000000001</v>
      </c>
      <c r="E446" t="s">
        <v>84</v>
      </c>
      <c r="F446" t="s">
        <v>169</v>
      </c>
      <c r="G446" t="s">
        <v>87</v>
      </c>
      <c r="H446" s="4">
        <v>45406</v>
      </c>
      <c r="I446" t="s">
        <v>66</v>
      </c>
      <c r="J446" t="s">
        <v>427</v>
      </c>
      <c r="K446">
        <v>3</v>
      </c>
      <c r="N446">
        <v>3994</v>
      </c>
      <c r="O446">
        <v>0.3</v>
      </c>
      <c r="P446" s="4">
        <v>45701</v>
      </c>
      <c r="Q446" s="4"/>
    </row>
    <row r="447" spans="1:17" x14ac:dyDescent="0.35">
      <c r="A447" t="s">
        <v>524</v>
      </c>
      <c r="B447" t="s">
        <v>35</v>
      </c>
      <c r="C447">
        <v>41.902782000000002</v>
      </c>
      <c r="D447">
        <v>12.496366</v>
      </c>
      <c r="E447" t="s">
        <v>64</v>
      </c>
      <c r="F447" t="s">
        <v>169</v>
      </c>
      <c r="G447" t="s">
        <v>33</v>
      </c>
      <c r="H447" s="4">
        <v>45315</v>
      </c>
      <c r="I447" t="s">
        <v>49</v>
      </c>
      <c r="J447" t="s">
        <v>427</v>
      </c>
      <c r="K447">
        <v>3</v>
      </c>
      <c r="N447">
        <v>5221</v>
      </c>
      <c r="O447">
        <v>0.4</v>
      </c>
      <c r="P447" s="4">
        <v>45571</v>
      </c>
      <c r="Q447" s="4"/>
    </row>
    <row r="448" spans="1:17" x14ac:dyDescent="0.35">
      <c r="A448" t="s">
        <v>525</v>
      </c>
      <c r="B448" t="s">
        <v>29</v>
      </c>
      <c r="C448">
        <v>40.416775000000001</v>
      </c>
      <c r="D448">
        <v>-3.7037900000000001</v>
      </c>
      <c r="E448" t="s">
        <v>3100</v>
      </c>
      <c r="F448" t="s">
        <v>169</v>
      </c>
      <c r="G448" t="s">
        <v>87</v>
      </c>
      <c r="H448" s="4">
        <v>45428</v>
      </c>
      <c r="I448" t="s">
        <v>66</v>
      </c>
      <c r="J448" t="s">
        <v>427</v>
      </c>
      <c r="K448">
        <v>3</v>
      </c>
      <c r="N448">
        <v>3292</v>
      </c>
      <c r="O448">
        <v>0.6</v>
      </c>
      <c r="P448" s="4">
        <v>45748</v>
      </c>
      <c r="Q448" s="4"/>
    </row>
    <row r="449" spans="1:17" x14ac:dyDescent="0.35">
      <c r="A449" t="s">
        <v>526</v>
      </c>
      <c r="B449" t="s">
        <v>71</v>
      </c>
      <c r="C449">
        <v>48.210033000000003</v>
      </c>
      <c r="D449">
        <v>16.363448999999999</v>
      </c>
      <c r="E449" t="s">
        <v>3098</v>
      </c>
      <c r="F449" t="s">
        <v>169</v>
      </c>
      <c r="G449" t="s">
        <v>25</v>
      </c>
      <c r="H449" s="4">
        <v>45370</v>
      </c>
      <c r="I449" t="s">
        <v>26</v>
      </c>
      <c r="J449" t="s">
        <v>427</v>
      </c>
      <c r="K449">
        <v>3</v>
      </c>
      <c r="N449">
        <v>5877</v>
      </c>
      <c r="O449">
        <v>0.5</v>
      </c>
      <c r="P449" s="4">
        <v>45631</v>
      </c>
      <c r="Q449" s="4"/>
    </row>
    <row r="450" spans="1:17" x14ac:dyDescent="0.35">
      <c r="A450" t="s">
        <v>527</v>
      </c>
      <c r="B450" t="s">
        <v>78</v>
      </c>
      <c r="C450">
        <v>38.736946000000003</v>
      </c>
      <c r="D450">
        <v>-9.1426850000000002</v>
      </c>
      <c r="E450" t="s">
        <v>54</v>
      </c>
      <c r="F450" t="s">
        <v>169</v>
      </c>
      <c r="G450" t="s">
        <v>59</v>
      </c>
      <c r="H450" s="4">
        <v>45400</v>
      </c>
      <c r="I450" t="s">
        <v>66</v>
      </c>
      <c r="J450" t="s">
        <v>427</v>
      </c>
      <c r="K450">
        <v>3</v>
      </c>
      <c r="N450">
        <v>7026</v>
      </c>
      <c r="O450">
        <v>0.4</v>
      </c>
      <c r="P450" s="4">
        <v>45603</v>
      </c>
      <c r="Q450" s="4"/>
    </row>
    <row r="451" spans="1:17" x14ac:dyDescent="0.35">
      <c r="A451" t="s">
        <v>528</v>
      </c>
      <c r="B451" t="s">
        <v>51</v>
      </c>
      <c r="C451">
        <v>51.260196999999998</v>
      </c>
      <c r="D451">
        <v>4.4027710000000004</v>
      </c>
      <c r="E451" t="s">
        <v>3098</v>
      </c>
      <c r="F451" t="s">
        <v>169</v>
      </c>
      <c r="G451" t="s">
        <v>33</v>
      </c>
      <c r="H451" s="4">
        <v>45328</v>
      </c>
      <c r="I451" t="s">
        <v>66</v>
      </c>
      <c r="J451" t="s">
        <v>427</v>
      </c>
      <c r="K451">
        <v>3</v>
      </c>
      <c r="N451">
        <v>692</v>
      </c>
      <c r="O451">
        <v>0.2</v>
      </c>
      <c r="P451" s="4">
        <v>45406</v>
      </c>
      <c r="Q451" s="4"/>
    </row>
    <row r="452" spans="1:17" x14ac:dyDescent="0.35">
      <c r="A452" t="s">
        <v>529</v>
      </c>
      <c r="B452" t="s">
        <v>51</v>
      </c>
      <c r="C452">
        <v>51.260196999999998</v>
      </c>
      <c r="D452">
        <v>4.4027710000000004</v>
      </c>
      <c r="E452" t="s">
        <v>3099</v>
      </c>
      <c r="F452" t="s">
        <v>169</v>
      </c>
      <c r="G452" t="s">
        <v>39</v>
      </c>
      <c r="H452" s="4">
        <v>45428</v>
      </c>
      <c r="I452" t="s">
        <v>26</v>
      </c>
      <c r="J452" t="s">
        <v>427</v>
      </c>
      <c r="K452">
        <v>3</v>
      </c>
      <c r="N452">
        <v>5158</v>
      </c>
      <c r="O452">
        <v>0.4</v>
      </c>
      <c r="P452" s="4">
        <v>45513</v>
      </c>
      <c r="Q452" s="4"/>
    </row>
    <row r="453" spans="1:17" x14ac:dyDescent="0.35">
      <c r="A453" t="s">
        <v>530</v>
      </c>
      <c r="B453" t="s">
        <v>51</v>
      </c>
      <c r="C453">
        <v>51.260196999999998</v>
      </c>
      <c r="D453">
        <v>4.4027710000000004</v>
      </c>
      <c r="E453" t="s">
        <v>32</v>
      </c>
      <c r="F453" t="s">
        <v>169</v>
      </c>
      <c r="G453" t="s">
        <v>87</v>
      </c>
      <c r="H453" s="4">
        <v>45420</v>
      </c>
      <c r="I453" t="s">
        <v>26</v>
      </c>
      <c r="J453" t="s">
        <v>427</v>
      </c>
      <c r="K453">
        <v>3</v>
      </c>
      <c r="N453">
        <v>1485</v>
      </c>
      <c r="O453">
        <v>0.6</v>
      </c>
      <c r="P453" s="4">
        <v>45599</v>
      </c>
      <c r="Q453" s="4"/>
    </row>
    <row r="454" spans="1:17" x14ac:dyDescent="0.35">
      <c r="A454" t="s">
        <v>531</v>
      </c>
      <c r="B454" t="s">
        <v>56</v>
      </c>
      <c r="C454">
        <v>46.204391000000001</v>
      </c>
      <c r="D454">
        <v>6.1431579999999997</v>
      </c>
      <c r="E454" t="s">
        <v>3099</v>
      </c>
      <c r="F454" t="s">
        <v>169</v>
      </c>
      <c r="G454" t="s">
        <v>39</v>
      </c>
      <c r="H454" s="4">
        <v>45359</v>
      </c>
      <c r="I454" t="s">
        <v>26</v>
      </c>
      <c r="J454" t="s">
        <v>427</v>
      </c>
      <c r="K454">
        <v>3</v>
      </c>
      <c r="N454">
        <v>3139</v>
      </c>
      <c r="O454">
        <v>0.9</v>
      </c>
      <c r="P454" s="4">
        <v>45609</v>
      </c>
      <c r="Q454" s="4"/>
    </row>
    <row r="455" spans="1:17" x14ac:dyDescent="0.35">
      <c r="A455" t="s">
        <v>532</v>
      </c>
      <c r="B455" t="s">
        <v>78</v>
      </c>
      <c r="C455">
        <v>38.736946000000003</v>
      </c>
      <c r="D455">
        <v>-9.1426850000000002</v>
      </c>
      <c r="E455" t="s">
        <v>47</v>
      </c>
      <c r="F455" t="s">
        <v>169</v>
      </c>
      <c r="G455" t="s">
        <v>59</v>
      </c>
      <c r="H455" s="4">
        <v>45400</v>
      </c>
      <c r="I455" t="s">
        <v>49</v>
      </c>
      <c r="J455" t="s">
        <v>427</v>
      </c>
      <c r="K455">
        <v>3</v>
      </c>
      <c r="N455">
        <v>7646</v>
      </c>
      <c r="O455">
        <v>0.1</v>
      </c>
      <c r="P455" s="4">
        <v>45618</v>
      </c>
      <c r="Q455" s="4"/>
    </row>
    <row r="456" spans="1:17" x14ac:dyDescent="0.35">
      <c r="A456" t="s">
        <v>533</v>
      </c>
      <c r="B456" t="s">
        <v>51</v>
      </c>
      <c r="C456">
        <v>51.260196999999998</v>
      </c>
      <c r="D456">
        <v>4.4027710000000004</v>
      </c>
      <c r="E456" t="s">
        <v>47</v>
      </c>
      <c r="F456" t="s">
        <v>169</v>
      </c>
      <c r="G456" t="s">
        <v>85</v>
      </c>
      <c r="H456" s="4">
        <v>45327</v>
      </c>
      <c r="I456" t="s">
        <v>66</v>
      </c>
      <c r="J456" t="s">
        <v>427</v>
      </c>
      <c r="K456">
        <v>3</v>
      </c>
      <c r="N456">
        <v>7893</v>
      </c>
      <c r="O456">
        <v>0.3</v>
      </c>
      <c r="P456" s="4">
        <v>45412</v>
      </c>
      <c r="Q456" s="4"/>
    </row>
    <row r="457" spans="1:17" x14ac:dyDescent="0.35">
      <c r="A457" t="s">
        <v>534</v>
      </c>
      <c r="B457" t="s">
        <v>35</v>
      </c>
      <c r="C457">
        <v>41.902782000000002</v>
      </c>
      <c r="D457">
        <v>12.496366</v>
      </c>
      <c r="E457" t="s">
        <v>54</v>
      </c>
      <c r="F457" t="s">
        <v>169</v>
      </c>
      <c r="G457" t="s">
        <v>59</v>
      </c>
      <c r="H457" s="4">
        <v>45310</v>
      </c>
      <c r="I457" t="s">
        <v>66</v>
      </c>
      <c r="J457" t="s">
        <v>427</v>
      </c>
      <c r="K457">
        <v>3</v>
      </c>
      <c r="N457">
        <v>2490</v>
      </c>
      <c r="O457">
        <v>0.3</v>
      </c>
      <c r="P457" s="4">
        <v>45354</v>
      </c>
      <c r="Q457" s="4"/>
    </row>
    <row r="458" spans="1:17" x14ac:dyDescent="0.35">
      <c r="A458" t="s">
        <v>535</v>
      </c>
      <c r="B458" t="s">
        <v>78</v>
      </c>
      <c r="C458">
        <v>38.736946000000003</v>
      </c>
      <c r="D458">
        <v>-9.1426850000000002</v>
      </c>
      <c r="E458" t="s">
        <v>38</v>
      </c>
      <c r="F458" t="s">
        <v>169</v>
      </c>
      <c r="G458" t="s">
        <v>39</v>
      </c>
      <c r="H458" s="4">
        <v>45436</v>
      </c>
      <c r="I458" t="s">
        <v>26</v>
      </c>
      <c r="J458" t="s">
        <v>427</v>
      </c>
      <c r="K458">
        <v>3</v>
      </c>
      <c r="N458">
        <v>6309</v>
      </c>
      <c r="O458">
        <v>0.4</v>
      </c>
      <c r="P458" s="4">
        <v>45540</v>
      </c>
      <c r="Q458" s="4"/>
    </row>
    <row r="459" spans="1:17" x14ac:dyDescent="0.35">
      <c r="A459" t="s">
        <v>536</v>
      </c>
      <c r="B459" t="s">
        <v>35</v>
      </c>
      <c r="C459">
        <v>41.902782000000002</v>
      </c>
      <c r="D459">
        <v>12.496366</v>
      </c>
      <c r="E459" t="s">
        <v>103</v>
      </c>
      <c r="F459" t="s">
        <v>169</v>
      </c>
      <c r="G459" t="s">
        <v>39</v>
      </c>
      <c r="H459" s="4">
        <v>45440</v>
      </c>
      <c r="I459" t="s">
        <v>66</v>
      </c>
      <c r="J459" t="s">
        <v>427</v>
      </c>
      <c r="K459">
        <v>3</v>
      </c>
      <c r="N459">
        <v>7162</v>
      </c>
      <c r="O459">
        <v>0.4</v>
      </c>
      <c r="P459" s="4">
        <v>45494</v>
      </c>
      <c r="Q459" s="4"/>
    </row>
    <row r="460" spans="1:17" x14ac:dyDescent="0.35">
      <c r="A460" t="s">
        <v>537</v>
      </c>
      <c r="B460" t="s">
        <v>56</v>
      </c>
      <c r="C460">
        <v>46.204391000000001</v>
      </c>
      <c r="D460">
        <v>6.1431579999999997</v>
      </c>
      <c r="E460" t="s">
        <v>64</v>
      </c>
      <c r="F460" t="s">
        <v>169</v>
      </c>
      <c r="G460" t="s">
        <v>33</v>
      </c>
      <c r="H460" s="4">
        <v>45426</v>
      </c>
      <c r="I460" t="s">
        <v>66</v>
      </c>
      <c r="J460" t="s">
        <v>427</v>
      </c>
      <c r="K460">
        <v>3</v>
      </c>
      <c r="N460">
        <v>6188</v>
      </c>
      <c r="O460">
        <v>0.8</v>
      </c>
      <c r="P460" s="4">
        <v>45662</v>
      </c>
      <c r="Q460" s="4"/>
    </row>
    <row r="461" spans="1:17" x14ac:dyDescent="0.35">
      <c r="A461" t="s">
        <v>538</v>
      </c>
      <c r="B461" t="s">
        <v>35</v>
      </c>
      <c r="C461">
        <v>41.902782000000002</v>
      </c>
      <c r="D461">
        <v>12.496366</v>
      </c>
      <c r="E461" t="s">
        <v>124</v>
      </c>
      <c r="F461" t="s">
        <v>169</v>
      </c>
      <c r="G461" t="s">
        <v>87</v>
      </c>
      <c r="H461" s="4">
        <v>45359</v>
      </c>
      <c r="I461" t="s">
        <v>66</v>
      </c>
      <c r="J461" t="s">
        <v>427</v>
      </c>
      <c r="K461">
        <v>3</v>
      </c>
      <c r="N461">
        <v>3823</v>
      </c>
      <c r="O461">
        <v>0.7</v>
      </c>
      <c r="P461" s="4">
        <v>45387</v>
      </c>
      <c r="Q461" s="4"/>
    </row>
    <row r="462" spans="1:17" x14ac:dyDescent="0.35">
      <c r="A462" t="s">
        <v>539</v>
      </c>
      <c r="B462" t="s">
        <v>35</v>
      </c>
      <c r="C462">
        <v>41.902782000000002</v>
      </c>
      <c r="D462">
        <v>12.496366</v>
      </c>
      <c r="E462" t="s">
        <v>54</v>
      </c>
      <c r="F462" t="s">
        <v>169</v>
      </c>
      <c r="G462" t="s">
        <v>59</v>
      </c>
      <c r="H462" s="4">
        <v>45378</v>
      </c>
      <c r="I462" t="s">
        <v>49</v>
      </c>
      <c r="J462" t="s">
        <v>427</v>
      </c>
      <c r="K462">
        <v>3</v>
      </c>
      <c r="N462">
        <v>6203</v>
      </c>
      <c r="O462">
        <v>0.9</v>
      </c>
      <c r="P462" s="4">
        <v>45551</v>
      </c>
      <c r="Q462" s="4"/>
    </row>
    <row r="463" spans="1:17" x14ac:dyDescent="0.35">
      <c r="A463" t="s">
        <v>540</v>
      </c>
      <c r="B463" t="s">
        <v>29</v>
      </c>
      <c r="C463">
        <v>40.416775000000001</v>
      </c>
      <c r="D463">
        <v>-3.7037900000000001</v>
      </c>
      <c r="E463" t="s">
        <v>54</v>
      </c>
      <c r="F463" t="s">
        <v>169</v>
      </c>
      <c r="G463" t="s">
        <v>33</v>
      </c>
      <c r="H463" s="4">
        <v>45361</v>
      </c>
      <c r="I463" t="s">
        <v>49</v>
      </c>
      <c r="J463" t="s">
        <v>427</v>
      </c>
      <c r="K463">
        <v>3</v>
      </c>
      <c r="N463">
        <v>7516</v>
      </c>
      <c r="O463">
        <v>0.4</v>
      </c>
      <c r="P463" s="4">
        <v>45501</v>
      </c>
      <c r="Q463" s="4"/>
    </row>
    <row r="464" spans="1:17" x14ac:dyDescent="0.35">
      <c r="A464" t="s">
        <v>541</v>
      </c>
      <c r="B464" t="s">
        <v>78</v>
      </c>
      <c r="C464">
        <v>38.736946000000003</v>
      </c>
      <c r="D464">
        <v>-9.1426850000000002</v>
      </c>
      <c r="E464" t="s">
        <v>68</v>
      </c>
      <c r="F464" t="s">
        <v>169</v>
      </c>
      <c r="G464" t="s">
        <v>85</v>
      </c>
      <c r="H464" s="4">
        <v>45301</v>
      </c>
      <c r="I464" t="s">
        <v>49</v>
      </c>
      <c r="J464" t="s">
        <v>427</v>
      </c>
      <c r="K464">
        <v>3</v>
      </c>
      <c r="N464">
        <v>7850</v>
      </c>
      <c r="O464">
        <v>0.5</v>
      </c>
      <c r="P464" s="4">
        <v>45430</v>
      </c>
      <c r="Q464" s="4"/>
    </row>
    <row r="465" spans="1:17" x14ac:dyDescent="0.35">
      <c r="A465" t="s">
        <v>542</v>
      </c>
      <c r="B465" t="s">
        <v>61</v>
      </c>
      <c r="C465">
        <v>48.864716000000001</v>
      </c>
      <c r="D465">
        <v>2.3490139999999999</v>
      </c>
      <c r="E465" t="s">
        <v>54</v>
      </c>
      <c r="F465" t="s">
        <v>169</v>
      </c>
      <c r="G465" t="s">
        <v>74</v>
      </c>
      <c r="H465" s="4">
        <v>45406</v>
      </c>
      <c r="I465" t="s">
        <v>66</v>
      </c>
      <c r="J465" t="s">
        <v>427</v>
      </c>
      <c r="K465">
        <v>3</v>
      </c>
      <c r="N465">
        <v>7065</v>
      </c>
      <c r="O465">
        <v>0.8</v>
      </c>
      <c r="P465" s="4">
        <v>45763</v>
      </c>
      <c r="Q465" s="4"/>
    </row>
    <row r="466" spans="1:17" x14ac:dyDescent="0.35">
      <c r="A466" t="s">
        <v>543</v>
      </c>
      <c r="B466" t="s">
        <v>78</v>
      </c>
      <c r="C466">
        <v>38.736946000000003</v>
      </c>
      <c r="D466">
        <v>-9.1426850000000002</v>
      </c>
      <c r="E466" t="s">
        <v>84</v>
      </c>
      <c r="F466" t="s">
        <v>169</v>
      </c>
      <c r="G466" t="s">
        <v>85</v>
      </c>
      <c r="H466" s="4">
        <v>45431</v>
      </c>
      <c r="I466" t="s">
        <v>66</v>
      </c>
      <c r="J466" t="s">
        <v>427</v>
      </c>
      <c r="K466">
        <v>3</v>
      </c>
      <c r="N466">
        <v>2090</v>
      </c>
      <c r="O466">
        <v>0.4</v>
      </c>
      <c r="P466" s="4">
        <v>45791</v>
      </c>
      <c r="Q466" s="4"/>
    </row>
    <row r="467" spans="1:17" x14ac:dyDescent="0.35">
      <c r="A467" t="s">
        <v>544</v>
      </c>
      <c r="B467" t="s">
        <v>35</v>
      </c>
      <c r="C467">
        <v>41.902782000000002</v>
      </c>
      <c r="D467">
        <v>12.496366</v>
      </c>
      <c r="E467" t="s">
        <v>103</v>
      </c>
      <c r="F467" t="s">
        <v>169</v>
      </c>
      <c r="G467" t="s">
        <v>39</v>
      </c>
      <c r="H467" s="4">
        <v>45394</v>
      </c>
      <c r="I467" t="s">
        <v>26</v>
      </c>
      <c r="J467" t="s">
        <v>427</v>
      </c>
      <c r="K467">
        <v>3</v>
      </c>
      <c r="N467">
        <v>7110</v>
      </c>
      <c r="O467">
        <v>0.5</v>
      </c>
      <c r="P467" s="4">
        <v>45710</v>
      </c>
      <c r="Q467" s="4"/>
    </row>
    <row r="468" spans="1:17" x14ac:dyDescent="0.35">
      <c r="A468" t="s">
        <v>545</v>
      </c>
      <c r="B468" t="s">
        <v>56</v>
      </c>
      <c r="C468">
        <v>46.204391000000001</v>
      </c>
      <c r="D468">
        <v>6.1431579999999997</v>
      </c>
      <c r="E468" t="s">
        <v>64</v>
      </c>
      <c r="F468" t="s">
        <v>169</v>
      </c>
      <c r="G468" t="s">
        <v>87</v>
      </c>
      <c r="H468" s="4">
        <v>45370</v>
      </c>
      <c r="I468" t="s">
        <v>66</v>
      </c>
      <c r="J468" t="s">
        <v>427</v>
      </c>
      <c r="K468">
        <v>3</v>
      </c>
      <c r="N468">
        <v>7626</v>
      </c>
      <c r="O468">
        <v>0.3</v>
      </c>
      <c r="P468" s="4">
        <v>45714</v>
      </c>
      <c r="Q468" s="4"/>
    </row>
    <row r="469" spans="1:17" x14ac:dyDescent="0.35">
      <c r="A469" t="s">
        <v>546</v>
      </c>
      <c r="B469" t="s">
        <v>20</v>
      </c>
      <c r="C469">
        <v>52.370215999999999</v>
      </c>
      <c r="D469">
        <v>4.895168</v>
      </c>
      <c r="E469" t="s">
        <v>3100</v>
      </c>
      <c r="F469" t="s">
        <v>169</v>
      </c>
      <c r="G469" t="s">
        <v>39</v>
      </c>
      <c r="H469" s="4">
        <v>45385</v>
      </c>
      <c r="I469" t="s">
        <v>49</v>
      </c>
      <c r="J469" t="s">
        <v>427</v>
      </c>
      <c r="K469">
        <v>3</v>
      </c>
      <c r="N469">
        <v>6993</v>
      </c>
      <c r="O469">
        <v>0.2</v>
      </c>
      <c r="P469" s="4">
        <v>45603</v>
      </c>
      <c r="Q469" s="4"/>
    </row>
    <row r="470" spans="1:17" x14ac:dyDescent="0.35">
      <c r="A470" t="s">
        <v>547</v>
      </c>
      <c r="B470" t="s">
        <v>78</v>
      </c>
      <c r="C470">
        <v>38.736946000000003</v>
      </c>
      <c r="D470">
        <v>-9.1426850000000002</v>
      </c>
      <c r="E470" t="s">
        <v>32</v>
      </c>
      <c r="F470" t="s">
        <v>169</v>
      </c>
      <c r="G470" t="s">
        <v>48</v>
      </c>
      <c r="H470" s="4">
        <v>45397</v>
      </c>
      <c r="I470" t="s">
        <v>66</v>
      </c>
      <c r="J470" t="s">
        <v>427</v>
      </c>
      <c r="K470">
        <v>3</v>
      </c>
      <c r="N470">
        <v>423</v>
      </c>
      <c r="O470">
        <v>0.6</v>
      </c>
      <c r="P470" s="4">
        <v>45756</v>
      </c>
      <c r="Q470" s="4"/>
    </row>
    <row r="471" spans="1:17" x14ac:dyDescent="0.35">
      <c r="A471" t="s">
        <v>548</v>
      </c>
      <c r="B471" t="s">
        <v>41</v>
      </c>
      <c r="C471">
        <v>52.520007999999997</v>
      </c>
      <c r="D471">
        <v>13.404954</v>
      </c>
      <c r="E471" t="s">
        <v>3098</v>
      </c>
      <c r="F471" t="s">
        <v>169</v>
      </c>
      <c r="G471" t="s">
        <v>39</v>
      </c>
      <c r="H471" s="4">
        <v>45318</v>
      </c>
      <c r="I471" t="s">
        <v>49</v>
      </c>
      <c r="J471" t="s">
        <v>427</v>
      </c>
      <c r="K471">
        <v>3</v>
      </c>
      <c r="N471">
        <v>4590</v>
      </c>
      <c r="O471">
        <v>0.4</v>
      </c>
      <c r="P471" s="4">
        <v>45493</v>
      </c>
      <c r="Q471" s="4"/>
    </row>
    <row r="472" spans="1:17" x14ac:dyDescent="0.35">
      <c r="A472" t="s">
        <v>549</v>
      </c>
      <c r="B472" t="s">
        <v>51</v>
      </c>
      <c r="C472">
        <v>51.260196999999998</v>
      </c>
      <c r="D472">
        <v>4.4027710000000004</v>
      </c>
      <c r="E472" t="s">
        <v>124</v>
      </c>
      <c r="F472" t="s">
        <v>169</v>
      </c>
      <c r="G472" t="s">
        <v>25</v>
      </c>
      <c r="H472" s="4">
        <v>45345</v>
      </c>
      <c r="I472" t="s">
        <v>66</v>
      </c>
      <c r="J472" t="s">
        <v>427</v>
      </c>
      <c r="K472">
        <v>3</v>
      </c>
      <c r="N472">
        <v>3253</v>
      </c>
      <c r="O472">
        <v>0.2</v>
      </c>
      <c r="P472" s="4">
        <v>45528</v>
      </c>
      <c r="Q472" s="4"/>
    </row>
    <row r="473" spans="1:17" x14ac:dyDescent="0.35">
      <c r="A473" t="s">
        <v>550</v>
      </c>
      <c r="B473" t="s">
        <v>61</v>
      </c>
      <c r="C473">
        <v>48.864716000000001</v>
      </c>
      <c r="D473">
        <v>2.3490139999999999</v>
      </c>
      <c r="E473" t="s">
        <v>3098</v>
      </c>
      <c r="F473" t="s">
        <v>169</v>
      </c>
      <c r="G473" t="s">
        <v>39</v>
      </c>
      <c r="H473" s="4">
        <v>45367</v>
      </c>
      <c r="I473" t="s">
        <v>26</v>
      </c>
      <c r="J473" t="s">
        <v>427</v>
      </c>
      <c r="K473">
        <v>3</v>
      </c>
      <c r="N473">
        <v>7482</v>
      </c>
      <c r="O473">
        <v>0.4</v>
      </c>
      <c r="P473" s="4">
        <v>45468</v>
      </c>
      <c r="Q473" s="4"/>
    </row>
    <row r="474" spans="1:17" x14ac:dyDescent="0.35">
      <c r="A474" t="s">
        <v>551</v>
      </c>
      <c r="B474" t="s">
        <v>61</v>
      </c>
      <c r="C474">
        <v>48.864716000000001</v>
      </c>
      <c r="D474">
        <v>2.3490139999999999</v>
      </c>
      <c r="E474" t="s">
        <v>54</v>
      </c>
      <c r="F474" t="s">
        <v>169</v>
      </c>
      <c r="G474" t="s">
        <v>25</v>
      </c>
      <c r="H474" s="4">
        <v>45308</v>
      </c>
      <c r="I474" t="s">
        <v>26</v>
      </c>
      <c r="J474" t="s">
        <v>427</v>
      </c>
      <c r="K474">
        <v>3</v>
      </c>
      <c r="N474">
        <v>4776</v>
      </c>
      <c r="O474">
        <v>0.3</v>
      </c>
      <c r="P474" s="4">
        <v>45434</v>
      </c>
      <c r="Q474" s="4"/>
    </row>
    <row r="475" spans="1:17" x14ac:dyDescent="0.35">
      <c r="A475" t="s">
        <v>552</v>
      </c>
      <c r="B475" t="s">
        <v>71</v>
      </c>
      <c r="C475">
        <v>48.210033000000003</v>
      </c>
      <c r="D475">
        <v>16.363448999999999</v>
      </c>
      <c r="E475" t="s">
        <v>3098</v>
      </c>
      <c r="F475" t="s">
        <v>169</v>
      </c>
      <c r="G475" t="s">
        <v>25</v>
      </c>
      <c r="H475" s="4">
        <v>45350</v>
      </c>
      <c r="I475" t="s">
        <v>49</v>
      </c>
      <c r="J475" t="s">
        <v>427</v>
      </c>
      <c r="K475">
        <v>3</v>
      </c>
      <c r="N475">
        <v>4750</v>
      </c>
      <c r="O475">
        <v>0.4</v>
      </c>
      <c r="P475" s="4">
        <v>45458</v>
      </c>
      <c r="Q475" s="4"/>
    </row>
    <row r="476" spans="1:17" x14ac:dyDescent="0.35">
      <c r="A476" t="s">
        <v>553</v>
      </c>
      <c r="B476" t="s">
        <v>61</v>
      </c>
      <c r="C476">
        <v>48.864716000000001</v>
      </c>
      <c r="D476">
        <v>2.3490139999999999</v>
      </c>
      <c r="E476" t="s">
        <v>54</v>
      </c>
      <c r="F476" t="s">
        <v>169</v>
      </c>
      <c r="G476" t="s">
        <v>48</v>
      </c>
      <c r="H476" s="4">
        <v>45347</v>
      </c>
      <c r="I476" t="s">
        <v>26</v>
      </c>
      <c r="J476" t="s">
        <v>427</v>
      </c>
      <c r="K476">
        <v>3</v>
      </c>
      <c r="N476">
        <v>6320</v>
      </c>
      <c r="O476">
        <v>0.5</v>
      </c>
      <c r="P476" s="4">
        <v>45602</v>
      </c>
      <c r="Q476" s="4"/>
    </row>
    <row r="477" spans="1:17" x14ac:dyDescent="0.35">
      <c r="A477" t="s">
        <v>554</v>
      </c>
      <c r="B477" t="s">
        <v>51</v>
      </c>
      <c r="C477">
        <v>51.260196999999998</v>
      </c>
      <c r="D477">
        <v>4.4027710000000004</v>
      </c>
      <c r="E477" t="s">
        <v>47</v>
      </c>
      <c r="F477" t="s">
        <v>169</v>
      </c>
      <c r="G477" t="s">
        <v>48</v>
      </c>
      <c r="H477" s="4">
        <v>45420</v>
      </c>
      <c r="I477" t="s">
        <v>66</v>
      </c>
      <c r="J477" t="s">
        <v>427</v>
      </c>
      <c r="K477">
        <v>3</v>
      </c>
      <c r="N477">
        <v>3005</v>
      </c>
      <c r="O477">
        <v>0.2</v>
      </c>
      <c r="P477" s="4">
        <v>45721</v>
      </c>
      <c r="Q477" s="4"/>
    </row>
    <row r="478" spans="1:17" x14ac:dyDescent="0.35">
      <c r="A478" t="s">
        <v>555</v>
      </c>
      <c r="B478" t="s">
        <v>78</v>
      </c>
      <c r="C478">
        <v>38.736946000000003</v>
      </c>
      <c r="D478">
        <v>-9.1426850000000002</v>
      </c>
      <c r="E478" t="s">
        <v>32</v>
      </c>
      <c r="F478" t="s">
        <v>169</v>
      </c>
      <c r="G478" t="s">
        <v>39</v>
      </c>
      <c r="H478" s="4">
        <v>45361</v>
      </c>
      <c r="I478" t="s">
        <v>26</v>
      </c>
      <c r="J478" t="s">
        <v>427</v>
      </c>
      <c r="K478">
        <v>3</v>
      </c>
      <c r="N478">
        <v>6130</v>
      </c>
      <c r="O478">
        <v>0.3</v>
      </c>
      <c r="P478" s="4">
        <v>45567</v>
      </c>
      <c r="Q478" s="4"/>
    </row>
    <row r="479" spans="1:17" x14ac:dyDescent="0.35">
      <c r="A479" t="s">
        <v>556</v>
      </c>
      <c r="B479" t="s">
        <v>78</v>
      </c>
      <c r="C479">
        <v>38.736946000000003</v>
      </c>
      <c r="D479">
        <v>-9.1426850000000002</v>
      </c>
      <c r="E479" t="s">
        <v>38</v>
      </c>
      <c r="F479" t="s">
        <v>169</v>
      </c>
      <c r="G479" t="s">
        <v>59</v>
      </c>
      <c r="H479" s="4">
        <v>45369</v>
      </c>
      <c r="I479" t="s">
        <v>26</v>
      </c>
      <c r="J479" t="s">
        <v>427</v>
      </c>
      <c r="K479">
        <v>3</v>
      </c>
      <c r="N479">
        <v>6360</v>
      </c>
      <c r="O479">
        <v>0.6</v>
      </c>
      <c r="P479" s="4">
        <v>45583</v>
      </c>
      <c r="Q479" s="4"/>
    </row>
    <row r="480" spans="1:17" x14ac:dyDescent="0.35">
      <c r="A480" t="s">
        <v>557</v>
      </c>
      <c r="B480" t="s">
        <v>35</v>
      </c>
      <c r="C480">
        <v>41.902782000000002</v>
      </c>
      <c r="D480">
        <v>12.496366</v>
      </c>
      <c r="E480" t="s">
        <v>120</v>
      </c>
      <c r="F480" t="s">
        <v>169</v>
      </c>
      <c r="G480" t="s">
        <v>39</v>
      </c>
      <c r="H480" s="4">
        <v>45335</v>
      </c>
      <c r="I480" t="s">
        <v>26</v>
      </c>
      <c r="J480" t="s">
        <v>427</v>
      </c>
      <c r="K480">
        <v>3</v>
      </c>
      <c r="N480">
        <v>3613</v>
      </c>
      <c r="O480">
        <v>0.3</v>
      </c>
      <c r="P480" s="4">
        <v>45681</v>
      </c>
      <c r="Q480" s="4"/>
    </row>
    <row r="481" spans="1:17" x14ac:dyDescent="0.35">
      <c r="A481" t="s">
        <v>558</v>
      </c>
      <c r="B481" t="s">
        <v>71</v>
      </c>
      <c r="C481">
        <v>48.210033000000003</v>
      </c>
      <c r="D481">
        <v>16.363448999999999</v>
      </c>
      <c r="E481" t="s">
        <v>54</v>
      </c>
      <c r="F481" t="s">
        <v>169</v>
      </c>
      <c r="G481" t="s">
        <v>59</v>
      </c>
      <c r="H481" s="4">
        <v>45327</v>
      </c>
      <c r="I481" t="s">
        <v>26</v>
      </c>
      <c r="J481" t="s">
        <v>427</v>
      </c>
      <c r="K481">
        <v>3</v>
      </c>
      <c r="N481">
        <v>3494</v>
      </c>
      <c r="O481">
        <v>0.1</v>
      </c>
      <c r="P481" s="4">
        <v>45515</v>
      </c>
      <c r="Q481" s="4"/>
    </row>
    <row r="482" spans="1:17" x14ac:dyDescent="0.35">
      <c r="A482" t="s">
        <v>559</v>
      </c>
      <c r="B482" t="s">
        <v>35</v>
      </c>
      <c r="C482">
        <v>41.902782000000002</v>
      </c>
      <c r="D482">
        <v>12.496366</v>
      </c>
      <c r="E482" t="s">
        <v>84</v>
      </c>
      <c r="F482" t="s">
        <v>169</v>
      </c>
      <c r="G482" t="s">
        <v>39</v>
      </c>
      <c r="H482" s="4">
        <v>45302</v>
      </c>
      <c r="I482" t="s">
        <v>66</v>
      </c>
      <c r="J482" t="s">
        <v>427</v>
      </c>
      <c r="K482">
        <v>3</v>
      </c>
      <c r="N482">
        <v>7581</v>
      </c>
      <c r="O482">
        <v>0.5</v>
      </c>
      <c r="P482" s="4">
        <v>45630</v>
      </c>
      <c r="Q482" s="4"/>
    </row>
    <row r="483" spans="1:17" x14ac:dyDescent="0.35">
      <c r="A483" t="s">
        <v>560</v>
      </c>
      <c r="B483" t="s">
        <v>61</v>
      </c>
      <c r="C483">
        <v>48.864716000000001</v>
      </c>
      <c r="D483">
        <v>2.3490139999999999</v>
      </c>
      <c r="E483" t="s">
        <v>3100</v>
      </c>
      <c r="F483" t="s">
        <v>169</v>
      </c>
      <c r="G483" t="s">
        <v>25</v>
      </c>
      <c r="H483" s="4">
        <v>45405</v>
      </c>
      <c r="I483" t="s">
        <v>26</v>
      </c>
      <c r="J483" t="s">
        <v>427</v>
      </c>
      <c r="K483">
        <v>3</v>
      </c>
      <c r="N483">
        <v>5827</v>
      </c>
      <c r="O483">
        <v>0.3</v>
      </c>
      <c r="P483" s="4">
        <v>45737</v>
      </c>
      <c r="Q483" s="4"/>
    </row>
    <row r="484" spans="1:17" x14ac:dyDescent="0.35">
      <c r="A484" t="s">
        <v>561</v>
      </c>
      <c r="B484" t="s">
        <v>78</v>
      </c>
      <c r="C484">
        <v>38.736946000000003</v>
      </c>
      <c r="D484">
        <v>-9.1426850000000002</v>
      </c>
      <c r="E484" t="s">
        <v>120</v>
      </c>
      <c r="F484" t="s">
        <v>169</v>
      </c>
      <c r="G484" t="s">
        <v>48</v>
      </c>
      <c r="H484" s="4">
        <v>45406</v>
      </c>
      <c r="I484" t="s">
        <v>66</v>
      </c>
      <c r="J484" t="s">
        <v>427</v>
      </c>
      <c r="K484">
        <v>3</v>
      </c>
      <c r="N484">
        <v>7754</v>
      </c>
      <c r="O484">
        <v>0.5</v>
      </c>
      <c r="P484" s="4">
        <v>45682</v>
      </c>
      <c r="Q484" s="4"/>
    </row>
    <row r="485" spans="1:17" x14ac:dyDescent="0.35">
      <c r="A485" t="s">
        <v>562</v>
      </c>
      <c r="B485" t="s">
        <v>20</v>
      </c>
      <c r="C485">
        <v>52.370215999999999</v>
      </c>
      <c r="D485">
        <v>4.895168</v>
      </c>
      <c r="E485" t="s">
        <v>3098</v>
      </c>
      <c r="F485" t="s">
        <v>169</v>
      </c>
      <c r="G485" t="s">
        <v>59</v>
      </c>
      <c r="H485" s="4">
        <v>45401</v>
      </c>
      <c r="I485" t="s">
        <v>66</v>
      </c>
      <c r="J485" t="s">
        <v>427</v>
      </c>
      <c r="K485">
        <v>3</v>
      </c>
      <c r="N485">
        <v>542</v>
      </c>
      <c r="O485">
        <v>0.1</v>
      </c>
      <c r="P485" s="4">
        <v>45448</v>
      </c>
      <c r="Q485" s="4"/>
    </row>
    <row r="486" spans="1:17" x14ac:dyDescent="0.35">
      <c r="A486" t="s">
        <v>563</v>
      </c>
      <c r="B486" t="s">
        <v>61</v>
      </c>
      <c r="C486">
        <v>48.864716000000001</v>
      </c>
      <c r="D486">
        <v>2.3490139999999999</v>
      </c>
      <c r="E486" t="s">
        <v>3098</v>
      </c>
      <c r="F486" t="s">
        <v>169</v>
      </c>
      <c r="G486" t="s">
        <v>39</v>
      </c>
      <c r="H486" s="4">
        <v>45424</v>
      </c>
      <c r="I486" t="s">
        <v>26</v>
      </c>
      <c r="J486" t="s">
        <v>427</v>
      </c>
      <c r="K486">
        <v>3</v>
      </c>
      <c r="N486">
        <v>5161</v>
      </c>
      <c r="O486">
        <v>0.4</v>
      </c>
      <c r="P486" s="4">
        <v>45551</v>
      </c>
      <c r="Q486" s="4"/>
    </row>
    <row r="487" spans="1:17" x14ac:dyDescent="0.35">
      <c r="A487" t="s">
        <v>564</v>
      </c>
      <c r="B487" t="s">
        <v>35</v>
      </c>
      <c r="C487">
        <v>41.902782000000002</v>
      </c>
      <c r="D487">
        <v>12.496366</v>
      </c>
      <c r="E487" t="s">
        <v>3100</v>
      </c>
      <c r="F487" t="s">
        <v>169</v>
      </c>
      <c r="G487" t="s">
        <v>25</v>
      </c>
      <c r="H487" s="4">
        <v>45408</v>
      </c>
      <c r="I487" t="s">
        <v>66</v>
      </c>
      <c r="J487" t="s">
        <v>427</v>
      </c>
      <c r="K487">
        <v>3</v>
      </c>
      <c r="N487">
        <v>860</v>
      </c>
      <c r="O487">
        <v>0.3</v>
      </c>
      <c r="P487" s="4">
        <v>45750</v>
      </c>
      <c r="Q487" s="4"/>
    </row>
    <row r="488" spans="1:17" x14ac:dyDescent="0.35">
      <c r="A488" t="s">
        <v>565</v>
      </c>
      <c r="B488" t="s">
        <v>56</v>
      </c>
      <c r="C488">
        <v>46.204391000000001</v>
      </c>
      <c r="D488">
        <v>6.1431579999999997</v>
      </c>
      <c r="E488" t="s">
        <v>32</v>
      </c>
      <c r="F488" t="s">
        <v>169</v>
      </c>
      <c r="G488" t="s">
        <v>85</v>
      </c>
      <c r="H488" s="4">
        <v>45384</v>
      </c>
      <c r="I488" t="s">
        <v>66</v>
      </c>
      <c r="J488" t="s">
        <v>427</v>
      </c>
      <c r="K488">
        <v>3</v>
      </c>
      <c r="N488">
        <v>2664</v>
      </c>
      <c r="O488">
        <v>0.3</v>
      </c>
      <c r="P488" s="4">
        <v>45505</v>
      </c>
      <c r="Q488" s="4"/>
    </row>
    <row r="489" spans="1:17" x14ac:dyDescent="0.35">
      <c r="A489" t="s">
        <v>566</v>
      </c>
      <c r="B489" t="s">
        <v>61</v>
      </c>
      <c r="C489">
        <v>48.864716000000001</v>
      </c>
      <c r="D489">
        <v>2.3490139999999999</v>
      </c>
      <c r="E489" t="s">
        <v>54</v>
      </c>
      <c r="F489" t="s">
        <v>169</v>
      </c>
      <c r="G489" t="s">
        <v>48</v>
      </c>
      <c r="H489" s="4">
        <v>45412</v>
      </c>
      <c r="I489" t="s">
        <v>66</v>
      </c>
      <c r="J489" t="s">
        <v>427</v>
      </c>
      <c r="K489">
        <v>3</v>
      </c>
      <c r="N489">
        <v>7808</v>
      </c>
      <c r="O489">
        <v>0.2</v>
      </c>
      <c r="P489" s="4">
        <v>45600</v>
      </c>
      <c r="Q489" s="4"/>
    </row>
    <row r="490" spans="1:17" x14ac:dyDescent="0.35">
      <c r="A490" t="s">
        <v>567</v>
      </c>
      <c r="B490" t="s">
        <v>61</v>
      </c>
      <c r="C490">
        <v>48.864716000000001</v>
      </c>
      <c r="D490">
        <v>2.3490139999999999</v>
      </c>
      <c r="E490" t="s">
        <v>124</v>
      </c>
      <c r="F490" t="s">
        <v>169</v>
      </c>
      <c r="G490" t="s">
        <v>33</v>
      </c>
      <c r="H490" s="4">
        <v>45434</v>
      </c>
      <c r="I490" t="s">
        <v>66</v>
      </c>
      <c r="J490" t="s">
        <v>427</v>
      </c>
      <c r="K490">
        <v>3</v>
      </c>
      <c r="N490">
        <v>5821</v>
      </c>
      <c r="O490">
        <v>0.3</v>
      </c>
      <c r="P490" s="4">
        <v>45456</v>
      </c>
      <c r="Q490" s="4"/>
    </row>
    <row r="491" spans="1:17" x14ac:dyDescent="0.35">
      <c r="A491" t="s">
        <v>568</v>
      </c>
      <c r="B491" t="s">
        <v>61</v>
      </c>
      <c r="C491">
        <v>48.864716000000001</v>
      </c>
      <c r="D491">
        <v>2.3490139999999999</v>
      </c>
      <c r="E491" t="s">
        <v>54</v>
      </c>
      <c r="F491" t="s">
        <v>169</v>
      </c>
      <c r="G491" t="s">
        <v>74</v>
      </c>
      <c r="H491" s="4">
        <v>45398</v>
      </c>
      <c r="I491" t="s">
        <v>26</v>
      </c>
      <c r="J491" t="s">
        <v>427</v>
      </c>
      <c r="K491">
        <v>3</v>
      </c>
      <c r="N491">
        <v>6404</v>
      </c>
      <c r="O491">
        <v>0.4</v>
      </c>
      <c r="P491" s="4">
        <v>45495</v>
      </c>
      <c r="Q491" s="4"/>
    </row>
    <row r="492" spans="1:17" x14ac:dyDescent="0.35">
      <c r="A492" t="s">
        <v>569</v>
      </c>
      <c r="B492" t="s">
        <v>51</v>
      </c>
      <c r="C492">
        <v>51.260196999999998</v>
      </c>
      <c r="D492">
        <v>4.4027710000000004</v>
      </c>
      <c r="E492" t="s">
        <v>68</v>
      </c>
      <c r="F492" t="s">
        <v>169</v>
      </c>
      <c r="G492" t="s">
        <v>48</v>
      </c>
      <c r="H492" s="4">
        <v>45443</v>
      </c>
      <c r="I492" t="s">
        <v>66</v>
      </c>
      <c r="J492" t="s">
        <v>427</v>
      </c>
      <c r="K492">
        <v>3</v>
      </c>
      <c r="N492">
        <v>1872</v>
      </c>
      <c r="O492">
        <v>0.2</v>
      </c>
      <c r="P492" s="4">
        <v>45722</v>
      </c>
      <c r="Q492" s="4"/>
    </row>
    <row r="493" spans="1:17" x14ac:dyDescent="0.35">
      <c r="A493" t="s">
        <v>570</v>
      </c>
      <c r="B493" t="s">
        <v>71</v>
      </c>
      <c r="C493">
        <v>48.210033000000003</v>
      </c>
      <c r="D493">
        <v>16.363448999999999</v>
      </c>
      <c r="E493" t="s">
        <v>38</v>
      </c>
      <c r="F493" t="s">
        <v>169</v>
      </c>
      <c r="G493" t="s">
        <v>39</v>
      </c>
      <c r="H493" s="4">
        <v>45366</v>
      </c>
      <c r="I493" t="s">
        <v>26</v>
      </c>
      <c r="J493" t="s">
        <v>427</v>
      </c>
      <c r="K493">
        <v>3</v>
      </c>
      <c r="N493">
        <v>7798</v>
      </c>
      <c r="O493">
        <v>0.4</v>
      </c>
      <c r="P493" s="4">
        <v>45716</v>
      </c>
      <c r="Q493" s="4"/>
    </row>
    <row r="494" spans="1:17" x14ac:dyDescent="0.35">
      <c r="A494" t="s">
        <v>571</v>
      </c>
      <c r="B494" t="s">
        <v>41</v>
      </c>
      <c r="C494">
        <v>52.520007999999997</v>
      </c>
      <c r="D494">
        <v>13.404954</v>
      </c>
      <c r="E494" t="s">
        <v>120</v>
      </c>
      <c r="F494" t="s">
        <v>169</v>
      </c>
      <c r="G494" t="s">
        <v>39</v>
      </c>
      <c r="H494" s="4">
        <v>45353</v>
      </c>
      <c r="I494" t="s">
        <v>26</v>
      </c>
      <c r="J494" t="s">
        <v>427</v>
      </c>
      <c r="K494">
        <v>3</v>
      </c>
      <c r="N494">
        <v>2725</v>
      </c>
      <c r="O494">
        <v>0.5</v>
      </c>
      <c r="P494" s="4">
        <v>45474</v>
      </c>
      <c r="Q494" s="4"/>
    </row>
    <row r="495" spans="1:17" x14ac:dyDescent="0.35">
      <c r="A495" t="s">
        <v>572</v>
      </c>
      <c r="B495" t="s">
        <v>61</v>
      </c>
      <c r="C495">
        <v>48.864716000000001</v>
      </c>
      <c r="D495">
        <v>2.3490139999999999</v>
      </c>
      <c r="E495" t="s">
        <v>100</v>
      </c>
      <c r="F495" t="s">
        <v>169</v>
      </c>
      <c r="G495" t="s">
        <v>33</v>
      </c>
      <c r="H495" s="4">
        <v>45361</v>
      </c>
      <c r="I495" t="s">
        <v>26</v>
      </c>
      <c r="J495" t="s">
        <v>427</v>
      </c>
      <c r="K495">
        <v>3</v>
      </c>
      <c r="N495">
        <v>653</v>
      </c>
      <c r="O495">
        <v>0.4</v>
      </c>
      <c r="P495" s="4">
        <v>45493</v>
      </c>
      <c r="Q495" s="4"/>
    </row>
    <row r="496" spans="1:17" x14ac:dyDescent="0.35">
      <c r="A496" t="s">
        <v>573</v>
      </c>
      <c r="B496" t="s">
        <v>20</v>
      </c>
      <c r="C496">
        <v>52.370215999999999</v>
      </c>
      <c r="D496">
        <v>4.895168</v>
      </c>
      <c r="E496" t="s">
        <v>84</v>
      </c>
      <c r="F496" t="s">
        <v>169</v>
      </c>
      <c r="G496" t="s">
        <v>74</v>
      </c>
      <c r="H496" s="4">
        <v>45443</v>
      </c>
      <c r="I496" t="s">
        <v>66</v>
      </c>
      <c r="J496" t="s">
        <v>427</v>
      </c>
      <c r="K496">
        <v>3</v>
      </c>
      <c r="N496">
        <v>3845</v>
      </c>
      <c r="O496">
        <v>0.5</v>
      </c>
      <c r="P496" s="4">
        <v>45648</v>
      </c>
      <c r="Q496" s="4"/>
    </row>
    <row r="497" spans="1:17" x14ac:dyDescent="0.35">
      <c r="A497" t="s">
        <v>574</v>
      </c>
      <c r="B497" t="s">
        <v>78</v>
      </c>
      <c r="C497">
        <v>38.736946000000003</v>
      </c>
      <c r="D497">
        <v>-9.1426850000000002</v>
      </c>
      <c r="E497" t="s">
        <v>47</v>
      </c>
      <c r="F497" t="s">
        <v>169</v>
      </c>
      <c r="G497" t="s">
        <v>33</v>
      </c>
      <c r="H497" s="4">
        <v>45378</v>
      </c>
      <c r="I497" t="s">
        <v>66</v>
      </c>
      <c r="J497" t="s">
        <v>427</v>
      </c>
      <c r="K497">
        <v>3</v>
      </c>
      <c r="N497">
        <v>2862</v>
      </c>
      <c r="O497">
        <v>0.7</v>
      </c>
      <c r="P497" s="4">
        <v>45446</v>
      </c>
      <c r="Q497" s="4"/>
    </row>
    <row r="498" spans="1:17" x14ac:dyDescent="0.35">
      <c r="A498" t="s">
        <v>575</v>
      </c>
      <c r="B498" t="s">
        <v>71</v>
      </c>
      <c r="C498">
        <v>48.210033000000003</v>
      </c>
      <c r="D498">
        <v>16.363448999999999</v>
      </c>
      <c r="E498" t="s">
        <v>47</v>
      </c>
      <c r="F498" t="s">
        <v>169</v>
      </c>
      <c r="G498" t="s">
        <v>33</v>
      </c>
      <c r="H498" s="4">
        <v>45294</v>
      </c>
      <c r="I498" t="s">
        <v>26</v>
      </c>
      <c r="J498" t="s">
        <v>427</v>
      </c>
      <c r="K498">
        <v>3</v>
      </c>
      <c r="N498">
        <v>6413</v>
      </c>
      <c r="O498">
        <v>0.3</v>
      </c>
      <c r="P498" s="4">
        <v>45551</v>
      </c>
      <c r="Q498" s="4"/>
    </row>
    <row r="499" spans="1:17" x14ac:dyDescent="0.35">
      <c r="A499" t="s">
        <v>576</v>
      </c>
      <c r="B499" t="s">
        <v>61</v>
      </c>
      <c r="C499">
        <v>48.864716000000001</v>
      </c>
      <c r="D499">
        <v>2.3490139999999999</v>
      </c>
      <c r="E499" t="s">
        <v>3099</v>
      </c>
      <c r="F499" t="s">
        <v>169</v>
      </c>
      <c r="G499" t="s">
        <v>33</v>
      </c>
      <c r="H499" s="4">
        <v>45326</v>
      </c>
      <c r="I499" t="s">
        <v>66</v>
      </c>
      <c r="J499" t="s">
        <v>427</v>
      </c>
      <c r="K499">
        <v>3</v>
      </c>
      <c r="N499">
        <v>5296</v>
      </c>
      <c r="O499">
        <v>0.3</v>
      </c>
      <c r="P499" s="4">
        <v>45369</v>
      </c>
      <c r="Q499" s="4"/>
    </row>
    <row r="500" spans="1:17" x14ac:dyDescent="0.35">
      <c r="A500" t="s">
        <v>577</v>
      </c>
      <c r="B500" t="s">
        <v>56</v>
      </c>
      <c r="C500">
        <v>46.204391000000001</v>
      </c>
      <c r="D500">
        <v>6.1431579999999997</v>
      </c>
      <c r="E500" t="s">
        <v>103</v>
      </c>
      <c r="F500" t="s">
        <v>169</v>
      </c>
      <c r="G500" t="s">
        <v>59</v>
      </c>
      <c r="H500" s="4">
        <v>45301</v>
      </c>
      <c r="I500" t="s">
        <v>66</v>
      </c>
      <c r="J500" t="s">
        <v>427</v>
      </c>
      <c r="K500">
        <v>3</v>
      </c>
      <c r="N500">
        <v>2269</v>
      </c>
      <c r="O500">
        <v>0.3</v>
      </c>
      <c r="P500" s="4">
        <v>45642</v>
      </c>
      <c r="Q500" s="4"/>
    </row>
    <row r="501" spans="1:17" x14ac:dyDescent="0.35">
      <c r="A501" t="s">
        <v>578</v>
      </c>
      <c r="B501" t="s">
        <v>29</v>
      </c>
      <c r="C501">
        <v>40.416775000000001</v>
      </c>
      <c r="D501">
        <v>-3.7037900000000001</v>
      </c>
      <c r="E501" t="s">
        <v>54</v>
      </c>
      <c r="F501" t="s">
        <v>169</v>
      </c>
      <c r="G501" t="s">
        <v>59</v>
      </c>
      <c r="H501" s="4">
        <v>45333</v>
      </c>
      <c r="I501" t="s">
        <v>26</v>
      </c>
      <c r="J501" t="s">
        <v>427</v>
      </c>
      <c r="K501">
        <v>3</v>
      </c>
      <c r="N501">
        <v>5129</v>
      </c>
      <c r="O501">
        <v>0.3</v>
      </c>
      <c r="P501" s="4">
        <v>45386</v>
      </c>
      <c r="Q501" s="4"/>
    </row>
    <row r="502" spans="1:17" x14ac:dyDescent="0.35">
      <c r="A502" t="s">
        <v>579</v>
      </c>
      <c r="B502" t="s">
        <v>56</v>
      </c>
      <c r="C502">
        <v>46.204391000000001</v>
      </c>
      <c r="D502">
        <v>6.1431579999999997</v>
      </c>
      <c r="E502" t="s">
        <v>68</v>
      </c>
      <c r="F502" t="s">
        <v>169</v>
      </c>
      <c r="G502" t="s">
        <v>25</v>
      </c>
      <c r="H502" s="4">
        <v>45305</v>
      </c>
      <c r="I502" t="s">
        <v>26</v>
      </c>
      <c r="J502" t="s">
        <v>427</v>
      </c>
      <c r="K502">
        <v>3</v>
      </c>
      <c r="N502">
        <v>3756</v>
      </c>
      <c r="O502">
        <v>0.2</v>
      </c>
      <c r="P502" s="4">
        <v>45456</v>
      </c>
      <c r="Q502" s="4"/>
    </row>
    <row r="503" spans="1:17" x14ac:dyDescent="0.35">
      <c r="A503" t="s">
        <v>580</v>
      </c>
      <c r="B503" t="s">
        <v>51</v>
      </c>
      <c r="C503">
        <v>51.260196999999998</v>
      </c>
      <c r="D503">
        <v>4.4027710000000004</v>
      </c>
      <c r="E503" t="s">
        <v>100</v>
      </c>
      <c r="F503" t="s">
        <v>169</v>
      </c>
      <c r="G503" t="s">
        <v>48</v>
      </c>
      <c r="H503" s="4">
        <v>45385</v>
      </c>
      <c r="I503" t="s">
        <v>26</v>
      </c>
      <c r="J503" t="s">
        <v>427</v>
      </c>
      <c r="K503">
        <v>3</v>
      </c>
      <c r="N503">
        <v>7165</v>
      </c>
      <c r="O503">
        <v>0.4</v>
      </c>
      <c r="P503" s="4">
        <v>45628</v>
      </c>
      <c r="Q503" s="4"/>
    </row>
    <row r="504" spans="1:17" x14ac:dyDescent="0.35">
      <c r="A504" t="s">
        <v>581</v>
      </c>
      <c r="B504" t="s">
        <v>56</v>
      </c>
      <c r="C504">
        <v>46.204391000000001</v>
      </c>
      <c r="D504">
        <v>6.1431579999999997</v>
      </c>
      <c r="E504" t="s">
        <v>47</v>
      </c>
      <c r="F504" t="s">
        <v>169</v>
      </c>
      <c r="G504" t="s">
        <v>33</v>
      </c>
      <c r="H504" s="4">
        <v>45311</v>
      </c>
      <c r="I504" t="s">
        <v>49</v>
      </c>
      <c r="J504" t="s">
        <v>427</v>
      </c>
      <c r="K504">
        <v>3</v>
      </c>
      <c r="N504">
        <v>1241</v>
      </c>
      <c r="O504">
        <v>0.4</v>
      </c>
      <c r="P504" s="4">
        <v>45544</v>
      </c>
      <c r="Q504" s="4"/>
    </row>
    <row r="505" spans="1:17" x14ac:dyDescent="0.35">
      <c r="A505" t="s">
        <v>582</v>
      </c>
      <c r="B505" t="s">
        <v>56</v>
      </c>
      <c r="C505">
        <v>46.204391000000001</v>
      </c>
      <c r="D505">
        <v>6.1431579999999997</v>
      </c>
      <c r="E505" t="s">
        <v>47</v>
      </c>
      <c r="F505" t="s">
        <v>169</v>
      </c>
      <c r="G505" t="s">
        <v>25</v>
      </c>
      <c r="H505" s="4">
        <v>45368</v>
      </c>
      <c r="I505" t="s">
        <v>26</v>
      </c>
      <c r="J505" t="s">
        <v>427</v>
      </c>
      <c r="K505">
        <v>3</v>
      </c>
      <c r="N505">
        <v>4487</v>
      </c>
      <c r="O505">
        <v>0.4</v>
      </c>
      <c r="P505" s="4">
        <v>45690</v>
      </c>
      <c r="Q505" s="4"/>
    </row>
    <row r="506" spans="1:17" x14ac:dyDescent="0.35">
      <c r="A506" t="s">
        <v>583</v>
      </c>
      <c r="B506" t="s">
        <v>20</v>
      </c>
      <c r="C506">
        <v>52.370215999999999</v>
      </c>
      <c r="D506">
        <v>4.895168</v>
      </c>
      <c r="E506" t="s">
        <v>64</v>
      </c>
      <c r="F506" t="s">
        <v>169</v>
      </c>
      <c r="G506" t="s">
        <v>74</v>
      </c>
      <c r="H506" s="4">
        <v>45343</v>
      </c>
      <c r="I506" t="s">
        <v>26</v>
      </c>
      <c r="J506" t="s">
        <v>427</v>
      </c>
      <c r="K506">
        <v>3</v>
      </c>
      <c r="N506">
        <v>1725</v>
      </c>
      <c r="O506">
        <v>0.6</v>
      </c>
      <c r="P506" s="4">
        <v>45454</v>
      </c>
      <c r="Q506" s="4"/>
    </row>
    <row r="507" spans="1:17" x14ac:dyDescent="0.35">
      <c r="A507" t="s">
        <v>584</v>
      </c>
      <c r="B507" t="s">
        <v>61</v>
      </c>
      <c r="C507">
        <v>48.864716000000001</v>
      </c>
      <c r="D507">
        <v>2.3490139999999999</v>
      </c>
      <c r="E507" t="s">
        <v>100</v>
      </c>
      <c r="F507" t="s">
        <v>169</v>
      </c>
      <c r="G507" t="s">
        <v>48</v>
      </c>
      <c r="H507" s="4">
        <v>45414</v>
      </c>
      <c r="I507" t="s">
        <v>66</v>
      </c>
      <c r="J507" t="s">
        <v>427</v>
      </c>
      <c r="K507">
        <v>3</v>
      </c>
      <c r="N507">
        <v>2081</v>
      </c>
      <c r="O507">
        <v>0.7</v>
      </c>
      <c r="P507" s="4">
        <v>45436</v>
      </c>
      <c r="Q507" s="4"/>
    </row>
    <row r="508" spans="1:17" x14ac:dyDescent="0.35">
      <c r="A508" t="s">
        <v>585</v>
      </c>
      <c r="B508" t="s">
        <v>29</v>
      </c>
      <c r="C508">
        <v>40.416775000000001</v>
      </c>
      <c r="D508">
        <v>-3.7037900000000001</v>
      </c>
      <c r="E508" t="s">
        <v>54</v>
      </c>
      <c r="F508" t="s">
        <v>169</v>
      </c>
      <c r="G508" t="s">
        <v>33</v>
      </c>
      <c r="H508" s="4">
        <v>45299</v>
      </c>
      <c r="I508" t="s">
        <v>66</v>
      </c>
      <c r="J508" t="s">
        <v>427</v>
      </c>
      <c r="K508">
        <v>3</v>
      </c>
      <c r="N508">
        <v>4044</v>
      </c>
      <c r="O508">
        <v>0.6</v>
      </c>
      <c r="P508" s="4">
        <v>45516</v>
      </c>
      <c r="Q508" s="4"/>
    </row>
    <row r="509" spans="1:17" x14ac:dyDescent="0.35">
      <c r="A509" t="s">
        <v>586</v>
      </c>
      <c r="B509" t="s">
        <v>56</v>
      </c>
      <c r="C509">
        <v>46.204391000000001</v>
      </c>
      <c r="D509">
        <v>6.1431579999999997</v>
      </c>
      <c r="E509" t="s">
        <v>47</v>
      </c>
      <c r="F509" t="s">
        <v>169</v>
      </c>
      <c r="G509" t="s">
        <v>59</v>
      </c>
      <c r="H509" s="4">
        <v>45342</v>
      </c>
      <c r="I509" t="s">
        <v>66</v>
      </c>
      <c r="J509" t="s">
        <v>427</v>
      </c>
      <c r="K509">
        <v>3</v>
      </c>
      <c r="N509">
        <v>741</v>
      </c>
      <c r="O509">
        <v>0.6</v>
      </c>
      <c r="P509" s="4">
        <v>45431</v>
      </c>
      <c r="Q509" s="4"/>
    </row>
    <row r="510" spans="1:17" x14ac:dyDescent="0.35">
      <c r="A510" t="s">
        <v>587</v>
      </c>
      <c r="B510" t="s">
        <v>56</v>
      </c>
      <c r="C510">
        <v>46.204391000000001</v>
      </c>
      <c r="D510">
        <v>6.1431579999999997</v>
      </c>
      <c r="E510" t="s">
        <v>47</v>
      </c>
      <c r="F510" t="s">
        <v>169</v>
      </c>
      <c r="G510" t="s">
        <v>33</v>
      </c>
      <c r="H510" s="4">
        <v>45408</v>
      </c>
      <c r="I510" t="s">
        <v>66</v>
      </c>
      <c r="J510" t="s">
        <v>427</v>
      </c>
      <c r="K510">
        <v>3</v>
      </c>
      <c r="N510">
        <v>5826</v>
      </c>
      <c r="O510">
        <v>0.4</v>
      </c>
      <c r="P510" s="4">
        <v>45644</v>
      </c>
      <c r="Q510" s="4"/>
    </row>
    <row r="511" spans="1:17" x14ac:dyDescent="0.35">
      <c r="A511" t="s">
        <v>588</v>
      </c>
      <c r="B511" t="s">
        <v>56</v>
      </c>
      <c r="C511">
        <v>46.204391000000001</v>
      </c>
      <c r="D511">
        <v>6.1431579999999997</v>
      </c>
      <c r="E511" t="s">
        <v>3098</v>
      </c>
      <c r="F511" t="s">
        <v>169</v>
      </c>
      <c r="G511" t="s">
        <v>59</v>
      </c>
      <c r="H511" s="4">
        <v>45318</v>
      </c>
      <c r="I511" t="s">
        <v>26</v>
      </c>
      <c r="J511" t="s">
        <v>427</v>
      </c>
      <c r="K511">
        <v>3</v>
      </c>
      <c r="N511">
        <v>6543</v>
      </c>
      <c r="O511">
        <v>0.2</v>
      </c>
      <c r="P511" s="4">
        <v>45395</v>
      </c>
      <c r="Q511" s="4"/>
    </row>
    <row r="512" spans="1:17" x14ac:dyDescent="0.35">
      <c r="A512" t="s">
        <v>589</v>
      </c>
      <c r="B512" t="s">
        <v>29</v>
      </c>
      <c r="C512">
        <v>40.416775000000001</v>
      </c>
      <c r="D512">
        <v>-3.7037900000000001</v>
      </c>
      <c r="E512" t="s">
        <v>54</v>
      </c>
      <c r="F512" t="s">
        <v>169</v>
      </c>
      <c r="G512" t="s">
        <v>25</v>
      </c>
      <c r="H512" s="4">
        <v>45406</v>
      </c>
      <c r="I512" t="s">
        <v>66</v>
      </c>
      <c r="J512" t="s">
        <v>427</v>
      </c>
      <c r="K512">
        <v>3</v>
      </c>
      <c r="N512">
        <v>1554</v>
      </c>
      <c r="O512">
        <v>0.5</v>
      </c>
      <c r="P512" s="4">
        <v>45712</v>
      </c>
      <c r="Q512" s="4"/>
    </row>
    <row r="513" spans="1:17" x14ac:dyDescent="0.35">
      <c r="A513" t="s">
        <v>590</v>
      </c>
      <c r="B513" t="s">
        <v>56</v>
      </c>
      <c r="C513">
        <v>46.204391000000001</v>
      </c>
      <c r="D513">
        <v>6.1431579999999997</v>
      </c>
      <c r="E513" t="s">
        <v>47</v>
      </c>
      <c r="F513" t="s">
        <v>169</v>
      </c>
      <c r="G513" t="s">
        <v>48</v>
      </c>
      <c r="H513" s="4">
        <v>45422</v>
      </c>
      <c r="I513" t="s">
        <v>66</v>
      </c>
      <c r="J513" t="s">
        <v>427</v>
      </c>
      <c r="K513">
        <v>3</v>
      </c>
      <c r="N513">
        <v>3931</v>
      </c>
      <c r="O513">
        <v>0.1</v>
      </c>
      <c r="P513" s="4">
        <v>45573</v>
      </c>
      <c r="Q513" s="4"/>
    </row>
    <row r="514" spans="1:17" x14ac:dyDescent="0.35">
      <c r="A514" t="s">
        <v>591</v>
      </c>
      <c r="B514" t="s">
        <v>51</v>
      </c>
      <c r="C514">
        <v>51.260196999999998</v>
      </c>
      <c r="D514">
        <v>4.4027710000000004</v>
      </c>
      <c r="E514" t="s">
        <v>47</v>
      </c>
      <c r="F514" t="s">
        <v>169</v>
      </c>
      <c r="G514" t="s">
        <v>39</v>
      </c>
      <c r="H514" s="4">
        <v>45398</v>
      </c>
      <c r="I514" t="s">
        <v>49</v>
      </c>
      <c r="J514" t="s">
        <v>427</v>
      </c>
      <c r="K514">
        <v>3</v>
      </c>
      <c r="N514">
        <v>5437</v>
      </c>
      <c r="O514">
        <v>0.9</v>
      </c>
      <c r="P514" s="4">
        <v>45571</v>
      </c>
      <c r="Q514" s="4"/>
    </row>
    <row r="515" spans="1:17" x14ac:dyDescent="0.35">
      <c r="A515" t="s">
        <v>592</v>
      </c>
      <c r="B515" t="s">
        <v>29</v>
      </c>
      <c r="C515">
        <v>40.416775000000001</v>
      </c>
      <c r="D515">
        <v>-3.7037900000000001</v>
      </c>
      <c r="E515" t="s">
        <v>3098</v>
      </c>
      <c r="F515" t="s">
        <v>169</v>
      </c>
      <c r="G515" t="s">
        <v>59</v>
      </c>
      <c r="H515" s="4">
        <v>45392</v>
      </c>
      <c r="I515" t="s">
        <v>66</v>
      </c>
      <c r="J515" t="s">
        <v>427</v>
      </c>
      <c r="K515">
        <v>3</v>
      </c>
      <c r="N515">
        <v>3858</v>
      </c>
      <c r="O515">
        <v>0.9</v>
      </c>
      <c r="P515" s="4">
        <v>45724</v>
      </c>
      <c r="Q515" s="4"/>
    </row>
    <row r="516" spans="1:17" x14ac:dyDescent="0.35">
      <c r="A516" t="s">
        <v>593</v>
      </c>
      <c r="B516" t="s">
        <v>51</v>
      </c>
      <c r="C516">
        <v>51.260196999999998</v>
      </c>
      <c r="D516">
        <v>4.4027710000000004</v>
      </c>
      <c r="E516" t="s">
        <v>120</v>
      </c>
      <c r="F516" t="s">
        <v>169</v>
      </c>
      <c r="G516" t="s">
        <v>87</v>
      </c>
      <c r="H516" s="4">
        <v>45410</v>
      </c>
      <c r="I516" t="s">
        <v>26</v>
      </c>
      <c r="J516" t="s">
        <v>427</v>
      </c>
      <c r="K516">
        <v>3</v>
      </c>
      <c r="N516">
        <v>5767</v>
      </c>
      <c r="O516">
        <v>0.2</v>
      </c>
      <c r="P516" s="4">
        <v>45453</v>
      </c>
      <c r="Q516" s="4"/>
    </row>
    <row r="517" spans="1:17" x14ac:dyDescent="0.35">
      <c r="A517" t="s">
        <v>594</v>
      </c>
      <c r="B517" t="s">
        <v>29</v>
      </c>
      <c r="C517">
        <v>40.416775000000001</v>
      </c>
      <c r="D517">
        <v>-3.7037900000000001</v>
      </c>
      <c r="E517" t="s">
        <v>47</v>
      </c>
      <c r="F517" t="s">
        <v>169</v>
      </c>
      <c r="G517" t="s">
        <v>33</v>
      </c>
      <c r="H517" s="4">
        <v>45366</v>
      </c>
      <c r="I517" t="s">
        <v>66</v>
      </c>
      <c r="J517" t="s">
        <v>427</v>
      </c>
      <c r="K517">
        <v>3</v>
      </c>
      <c r="N517">
        <v>1713</v>
      </c>
      <c r="O517">
        <v>0.5</v>
      </c>
      <c r="P517" s="4">
        <v>45594</v>
      </c>
      <c r="Q517" s="4"/>
    </row>
    <row r="518" spans="1:17" x14ac:dyDescent="0.35">
      <c r="A518" t="s">
        <v>595</v>
      </c>
      <c r="B518" t="s">
        <v>56</v>
      </c>
      <c r="C518">
        <v>46.204391000000001</v>
      </c>
      <c r="D518">
        <v>6.1431579999999997</v>
      </c>
      <c r="E518" t="s">
        <v>3099</v>
      </c>
      <c r="F518" t="s">
        <v>169</v>
      </c>
      <c r="G518" t="s">
        <v>74</v>
      </c>
      <c r="H518" s="4">
        <v>45399</v>
      </c>
      <c r="I518" t="s">
        <v>26</v>
      </c>
      <c r="J518" t="s">
        <v>427</v>
      </c>
      <c r="K518">
        <v>3</v>
      </c>
      <c r="N518">
        <v>2750</v>
      </c>
      <c r="O518">
        <v>0.3</v>
      </c>
      <c r="P518" s="4">
        <v>45635</v>
      </c>
      <c r="Q518" s="4"/>
    </row>
    <row r="519" spans="1:17" x14ac:dyDescent="0.35">
      <c r="A519" t="s">
        <v>596</v>
      </c>
      <c r="B519" t="s">
        <v>41</v>
      </c>
      <c r="C519">
        <v>52.520007999999997</v>
      </c>
      <c r="D519">
        <v>13.404954</v>
      </c>
      <c r="E519" t="s">
        <v>3098</v>
      </c>
      <c r="F519" t="s">
        <v>241</v>
      </c>
      <c r="G519" t="s">
        <v>48</v>
      </c>
      <c r="H519" s="4">
        <v>45364</v>
      </c>
      <c r="I519" t="s">
        <v>26</v>
      </c>
      <c r="J519" t="s">
        <v>427</v>
      </c>
      <c r="K519">
        <v>3</v>
      </c>
      <c r="N519">
        <v>5353</v>
      </c>
      <c r="O519">
        <v>0.3</v>
      </c>
      <c r="P519" s="4">
        <v>45492</v>
      </c>
      <c r="Q519" s="4"/>
    </row>
    <row r="520" spans="1:17" x14ac:dyDescent="0.35">
      <c r="A520" t="s">
        <v>597</v>
      </c>
      <c r="B520" t="s">
        <v>35</v>
      </c>
      <c r="C520">
        <v>41.902782000000002</v>
      </c>
      <c r="D520">
        <v>12.496366</v>
      </c>
      <c r="E520" t="s">
        <v>3098</v>
      </c>
      <c r="F520" t="s">
        <v>241</v>
      </c>
      <c r="G520" t="s">
        <v>48</v>
      </c>
      <c r="H520" s="4">
        <v>45379</v>
      </c>
      <c r="I520" t="s">
        <v>49</v>
      </c>
      <c r="J520" t="s">
        <v>427</v>
      </c>
      <c r="K520">
        <v>3</v>
      </c>
      <c r="N520">
        <v>19224</v>
      </c>
      <c r="O520">
        <v>0.3</v>
      </c>
      <c r="P520" s="4">
        <v>45433</v>
      </c>
      <c r="Q520" s="4"/>
    </row>
    <row r="521" spans="1:17" x14ac:dyDescent="0.35">
      <c r="A521" t="s">
        <v>598</v>
      </c>
      <c r="B521" t="s">
        <v>41</v>
      </c>
      <c r="C521">
        <v>52.520007999999997</v>
      </c>
      <c r="D521">
        <v>13.404954</v>
      </c>
      <c r="E521" t="s">
        <v>54</v>
      </c>
      <c r="F521" t="s">
        <v>241</v>
      </c>
      <c r="G521" t="s">
        <v>39</v>
      </c>
      <c r="H521" s="4">
        <v>45377</v>
      </c>
      <c r="I521" t="s">
        <v>66</v>
      </c>
      <c r="J521" t="s">
        <v>427</v>
      </c>
      <c r="K521">
        <v>3</v>
      </c>
      <c r="N521">
        <v>5474</v>
      </c>
      <c r="O521">
        <v>0.5</v>
      </c>
      <c r="P521" s="4">
        <v>45434</v>
      </c>
      <c r="Q521" s="4"/>
    </row>
    <row r="522" spans="1:17" x14ac:dyDescent="0.35">
      <c r="A522" t="s">
        <v>599</v>
      </c>
      <c r="B522" t="s">
        <v>71</v>
      </c>
      <c r="C522">
        <v>48.210033000000003</v>
      </c>
      <c r="D522">
        <v>16.363448999999999</v>
      </c>
      <c r="E522" t="s">
        <v>84</v>
      </c>
      <c r="F522" t="s">
        <v>248</v>
      </c>
      <c r="G522" t="s">
        <v>25</v>
      </c>
      <c r="H522" s="4">
        <v>45332</v>
      </c>
      <c r="I522" t="s">
        <v>26</v>
      </c>
      <c r="J522" t="s">
        <v>427</v>
      </c>
      <c r="K522">
        <v>3</v>
      </c>
      <c r="N522">
        <v>13724</v>
      </c>
      <c r="O522">
        <v>0.2</v>
      </c>
      <c r="P522" s="4">
        <v>45545</v>
      </c>
      <c r="Q522" s="4"/>
    </row>
    <row r="523" spans="1:17" x14ac:dyDescent="0.35">
      <c r="A523" t="s">
        <v>600</v>
      </c>
      <c r="B523" t="s">
        <v>35</v>
      </c>
      <c r="C523">
        <v>41.902782000000002</v>
      </c>
      <c r="D523">
        <v>12.496366</v>
      </c>
      <c r="E523" t="s">
        <v>120</v>
      </c>
      <c r="F523" t="s">
        <v>248</v>
      </c>
      <c r="G523" t="s">
        <v>39</v>
      </c>
      <c r="H523" s="4">
        <v>45434</v>
      </c>
      <c r="I523" t="s">
        <v>49</v>
      </c>
      <c r="J523" t="s">
        <v>427</v>
      </c>
      <c r="K523">
        <v>3</v>
      </c>
      <c r="N523">
        <v>11121</v>
      </c>
      <c r="O523">
        <v>0.2</v>
      </c>
      <c r="P523" s="4">
        <v>45650</v>
      </c>
      <c r="Q523" s="4"/>
    </row>
    <row r="524" spans="1:17" x14ac:dyDescent="0.35">
      <c r="A524" t="s">
        <v>601</v>
      </c>
      <c r="B524" t="s">
        <v>41</v>
      </c>
      <c r="C524">
        <v>52.520007999999997</v>
      </c>
      <c r="D524">
        <v>13.404954</v>
      </c>
      <c r="E524" t="s">
        <v>47</v>
      </c>
      <c r="F524" t="s">
        <v>248</v>
      </c>
      <c r="G524" t="s">
        <v>25</v>
      </c>
      <c r="H524" s="4">
        <v>45320</v>
      </c>
      <c r="I524" t="s">
        <v>49</v>
      </c>
      <c r="J524" t="s">
        <v>427</v>
      </c>
      <c r="K524">
        <v>3</v>
      </c>
      <c r="N524">
        <v>14687</v>
      </c>
      <c r="O524">
        <v>0.7</v>
      </c>
      <c r="P524" s="4">
        <v>45657</v>
      </c>
      <c r="Q524" s="4"/>
    </row>
    <row r="525" spans="1:17" x14ac:dyDescent="0.35">
      <c r="A525" t="s">
        <v>602</v>
      </c>
      <c r="B525" t="s">
        <v>35</v>
      </c>
      <c r="C525">
        <v>41.902782000000002</v>
      </c>
      <c r="D525">
        <v>12.496366</v>
      </c>
      <c r="E525" t="s">
        <v>38</v>
      </c>
      <c r="F525" t="s">
        <v>248</v>
      </c>
      <c r="G525" t="s">
        <v>25</v>
      </c>
      <c r="H525" s="4">
        <v>45396</v>
      </c>
      <c r="I525" t="s">
        <v>26</v>
      </c>
      <c r="J525" t="s">
        <v>427</v>
      </c>
      <c r="K525">
        <v>3</v>
      </c>
      <c r="N525">
        <v>4281</v>
      </c>
      <c r="O525">
        <v>0.6</v>
      </c>
      <c r="P525" s="4">
        <v>45547</v>
      </c>
      <c r="Q525" s="4"/>
    </row>
    <row r="526" spans="1:17" x14ac:dyDescent="0.35">
      <c r="A526" t="s">
        <v>603</v>
      </c>
      <c r="B526" t="s">
        <v>35</v>
      </c>
      <c r="C526">
        <v>41.902782000000002</v>
      </c>
      <c r="D526">
        <v>12.496366</v>
      </c>
      <c r="E526" t="s">
        <v>3098</v>
      </c>
      <c r="F526" t="s">
        <v>248</v>
      </c>
      <c r="G526" t="s">
        <v>74</v>
      </c>
      <c r="H526" s="4">
        <v>45414</v>
      </c>
      <c r="I526" t="s">
        <v>49</v>
      </c>
      <c r="J526" t="s">
        <v>427</v>
      </c>
      <c r="K526">
        <v>3</v>
      </c>
      <c r="N526">
        <v>3063</v>
      </c>
      <c r="O526">
        <v>1</v>
      </c>
      <c r="P526" s="4">
        <v>45701</v>
      </c>
      <c r="Q526" s="4"/>
    </row>
    <row r="527" spans="1:17" x14ac:dyDescent="0.35">
      <c r="A527" t="s">
        <v>604</v>
      </c>
      <c r="B527" t="s">
        <v>35</v>
      </c>
      <c r="C527">
        <v>41.902782000000002</v>
      </c>
      <c r="D527">
        <v>12.496366</v>
      </c>
      <c r="E527" t="s">
        <v>47</v>
      </c>
      <c r="F527" t="s">
        <v>24</v>
      </c>
      <c r="G527" t="s">
        <v>33</v>
      </c>
      <c r="H527" s="4">
        <v>45293</v>
      </c>
      <c r="I527" t="s">
        <v>26</v>
      </c>
      <c r="J527" t="s">
        <v>605</v>
      </c>
      <c r="K527">
        <v>1</v>
      </c>
      <c r="N527">
        <v>478</v>
      </c>
      <c r="O527">
        <v>0.5</v>
      </c>
      <c r="P527" s="4">
        <v>45596</v>
      </c>
      <c r="Q527" s="4"/>
    </row>
    <row r="528" spans="1:17" x14ac:dyDescent="0.35">
      <c r="A528" t="s">
        <v>606</v>
      </c>
      <c r="B528" t="s">
        <v>51</v>
      </c>
      <c r="C528">
        <v>51.260196999999998</v>
      </c>
      <c r="D528">
        <v>4.4027710000000004</v>
      </c>
      <c r="E528" t="s">
        <v>54</v>
      </c>
      <c r="F528" t="s">
        <v>24</v>
      </c>
      <c r="G528" t="s">
        <v>48</v>
      </c>
      <c r="H528" s="4">
        <v>45422</v>
      </c>
      <c r="I528" t="s">
        <v>49</v>
      </c>
      <c r="J528" t="s">
        <v>605</v>
      </c>
      <c r="K528">
        <v>1</v>
      </c>
      <c r="N528">
        <v>1380</v>
      </c>
      <c r="O528">
        <v>0.8</v>
      </c>
      <c r="P528" s="4">
        <v>45602</v>
      </c>
      <c r="Q528" s="4"/>
    </row>
    <row r="529" spans="1:17" x14ac:dyDescent="0.35">
      <c r="A529" t="s">
        <v>607</v>
      </c>
      <c r="B529" t="s">
        <v>41</v>
      </c>
      <c r="C529">
        <v>52.520007999999997</v>
      </c>
      <c r="D529">
        <v>13.404954</v>
      </c>
      <c r="E529" t="s">
        <v>47</v>
      </c>
      <c r="F529" t="s">
        <v>24</v>
      </c>
      <c r="G529" t="s">
        <v>48</v>
      </c>
      <c r="H529" s="4">
        <v>45317</v>
      </c>
      <c r="I529" t="s">
        <v>66</v>
      </c>
      <c r="J529" t="s">
        <v>605</v>
      </c>
      <c r="K529">
        <v>1</v>
      </c>
      <c r="N529">
        <v>396</v>
      </c>
      <c r="O529">
        <v>0.6</v>
      </c>
      <c r="P529" s="4">
        <v>45599</v>
      </c>
      <c r="Q529" s="4"/>
    </row>
    <row r="530" spans="1:17" x14ac:dyDescent="0.35">
      <c r="A530" t="s">
        <v>608</v>
      </c>
      <c r="B530" t="s">
        <v>61</v>
      </c>
      <c r="C530">
        <v>48.864716000000001</v>
      </c>
      <c r="D530">
        <v>2.3490139999999999</v>
      </c>
      <c r="E530" t="s">
        <v>103</v>
      </c>
      <c r="F530" t="s">
        <v>24</v>
      </c>
      <c r="G530" t="s">
        <v>33</v>
      </c>
      <c r="H530" s="4">
        <v>45297</v>
      </c>
      <c r="I530" t="s">
        <v>26</v>
      </c>
      <c r="J530" t="s">
        <v>605</v>
      </c>
      <c r="K530">
        <v>1</v>
      </c>
      <c r="N530">
        <v>1087</v>
      </c>
      <c r="O530">
        <v>0.3</v>
      </c>
      <c r="P530" s="4">
        <v>45429</v>
      </c>
      <c r="Q530" s="4"/>
    </row>
    <row r="531" spans="1:17" x14ac:dyDescent="0.35">
      <c r="A531" t="s">
        <v>609</v>
      </c>
      <c r="B531" t="s">
        <v>71</v>
      </c>
      <c r="C531">
        <v>48.210033000000003</v>
      </c>
      <c r="D531">
        <v>16.363448999999999</v>
      </c>
      <c r="E531" t="s">
        <v>47</v>
      </c>
      <c r="F531" t="s">
        <v>24</v>
      </c>
      <c r="G531" t="s">
        <v>48</v>
      </c>
      <c r="H531" s="4">
        <v>45374</v>
      </c>
      <c r="I531" t="s">
        <v>26</v>
      </c>
      <c r="J531" t="s">
        <v>605</v>
      </c>
      <c r="K531">
        <v>1</v>
      </c>
      <c r="N531">
        <v>590</v>
      </c>
      <c r="O531">
        <v>0.3</v>
      </c>
      <c r="P531" s="4">
        <v>45738</v>
      </c>
      <c r="Q531" s="4"/>
    </row>
    <row r="532" spans="1:17" x14ac:dyDescent="0.35">
      <c r="A532" t="s">
        <v>610</v>
      </c>
      <c r="B532" t="s">
        <v>78</v>
      </c>
      <c r="C532">
        <v>38.736946000000003</v>
      </c>
      <c r="D532">
        <v>-9.1426850000000002</v>
      </c>
      <c r="E532" t="s">
        <v>3098</v>
      </c>
      <c r="F532" t="s">
        <v>24</v>
      </c>
      <c r="G532" t="s">
        <v>25</v>
      </c>
      <c r="H532" s="4">
        <v>45427</v>
      </c>
      <c r="I532" t="s">
        <v>49</v>
      </c>
      <c r="J532" t="s">
        <v>605</v>
      </c>
      <c r="K532">
        <v>1</v>
      </c>
      <c r="N532">
        <v>1668</v>
      </c>
      <c r="O532">
        <v>0.9</v>
      </c>
      <c r="P532" s="4">
        <v>45490</v>
      </c>
      <c r="Q532" s="4"/>
    </row>
    <row r="533" spans="1:17" x14ac:dyDescent="0.35">
      <c r="A533" t="s">
        <v>611</v>
      </c>
      <c r="B533" t="s">
        <v>29</v>
      </c>
      <c r="C533">
        <v>40.416775000000001</v>
      </c>
      <c r="D533">
        <v>-3.7037900000000001</v>
      </c>
      <c r="E533" t="s">
        <v>68</v>
      </c>
      <c r="F533" t="s">
        <v>24</v>
      </c>
      <c r="G533" t="s">
        <v>25</v>
      </c>
      <c r="H533" s="4">
        <v>45347</v>
      </c>
      <c r="I533" t="s">
        <v>26</v>
      </c>
      <c r="J533" t="s">
        <v>605</v>
      </c>
      <c r="K533">
        <v>1</v>
      </c>
      <c r="N533">
        <v>680</v>
      </c>
      <c r="O533">
        <v>0.3</v>
      </c>
      <c r="P533" s="4">
        <v>45671</v>
      </c>
      <c r="Q533" s="4"/>
    </row>
    <row r="534" spans="1:17" x14ac:dyDescent="0.35">
      <c r="A534" t="s">
        <v>612</v>
      </c>
      <c r="B534" t="s">
        <v>56</v>
      </c>
      <c r="C534">
        <v>46.204391000000001</v>
      </c>
      <c r="D534">
        <v>6.1431579999999997</v>
      </c>
      <c r="E534" t="s">
        <v>3100</v>
      </c>
      <c r="F534" t="s">
        <v>24</v>
      </c>
      <c r="G534" t="s">
        <v>59</v>
      </c>
      <c r="H534" s="4">
        <v>45437</v>
      </c>
      <c r="I534" t="s">
        <v>26</v>
      </c>
      <c r="J534" t="s">
        <v>605</v>
      </c>
      <c r="K534">
        <v>1</v>
      </c>
      <c r="N534">
        <v>474</v>
      </c>
      <c r="O534">
        <v>0.4</v>
      </c>
      <c r="P534" s="4">
        <v>45741</v>
      </c>
      <c r="Q534" s="4"/>
    </row>
    <row r="535" spans="1:17" x14ac:dyDescent="0.35">
      <c r="A535" t="s">
        <v>613</v>
      </c>
      <c r="B535" t="s">
        <v>35</v>
      </c>
      <c r="C535">
        <v>41.902782000000002</v>
      </c>
      <c r="D535">
        <v>12.496366</v>
      </c>
      <c r="E535" t="s">
        <v>3100</v>
      </c>
      <c r="F535" t="s">
        <v>24</v>
      </c>
      <c r="G535" t="s">
        <v>59</v>
      </c>
      <c r="H535" s="4">
        <v>45355</v>
      </c>
      <c r="I535" t="s">
        <v>66</v>
      </c>
      <c r="J535" t="s">
        <v>605</v>
      </c>
      <c r="K535">
        <v>1</v>
      </c>
      <c r="N535">
        <v>1850</v>
      </c>
      <c r="O535">
        <v>0.2</v>
      </c>
      <c r="P535" s="4">
        <v>45570</v>
      </c>
      <c r="Q535" s="4"/>
    </row>
    <row r="536" spans="1:17" x14ac:dyDescent="0.35">
      <c r="A536" t="s">
        <v>614</v>
      </c>
      <c r="B536" t="s">
        <v>78</v>
      </c>
      <c r="C536">
        <v>38.736946000000003</v>
      </c>
      <c r="D536">
        <v>-9.1426850000000002</v>
      </c>
      <c r="E536" t="s">
        <v>54</v>
      </c>
      <c r="F536" t="s">
        <v>24</v>
      </c>
      <c r="G536" t="s">
        <v>74</v>
      </c>
      <c r="H536" s="4">
        <v>45325</v>
      </c>
      <c r="I536" t="s">
        <v>49</v>
      </c>
      <c r="J536" t="s">
        <v>605</v>
      </c>
      <c r="K536">
        <v>1</v>
      </c>
      <c r="N536">
        <v>1007</v>
      </c>
      <c r="O536">
        <v>0.9</v>
      </c>
      <c r="P536" s="4">
        <v>45623</v>
      </c>
      <c r="Q536" s="4"/>
    </row>
    <row r="537" spans="1:17" x14ac:dyDescent="0.35">
      <c r="A537" t="s">
        <v>615</v>
      </c>
      <c r="B537" t="s">
        <v>35</v>
      </c>
      <c r="C537">
        <v>41.902782000000002</v>
      </c>
      <c r="D537">
        <v>12.496366</v>
      </c>
      <c r="E537" t="s">
        <v>3100</v>
      </c>
      <c r="F537" t="s">
        <v>24</v>
      </c>
      <c r="G537" t="s">
        <v>74</v>
      </c>
      <c r="H537" s="4">
        <v>45393</v>
      </c>
      <c r="I537" t="s">
        <v>66</v>
      </c>
      <c r="J537" t="s">
        <v>605</v>
      </c>
      <c r="K537">
        <v>1</v>
      </c>
      <c r="N537">
        <v>1345</v>
      </c>
      <c r="O537">
        <v>0.9</v>
      </c>
      <c r="P537" s="4">
        <v>45434</v>
      </c>
      <c r="Q537" s="4"/>
    </row>
    <row r="538" spans="1:17" x14ac:dyDescent="0.35">
      <c r="A538" t="s">
        <v>616</v>
      </c>
      <c r="B538" t="s">
        <v>41</v>
      </c>
      <c r="C538">
        <v>52.520007999999997</v>
      </c>
      <c r="D538">
        <v>13.404954</v>
      </c>
      <c r="E538" t="s">
        <v>120</v>
      </c>
      <c r="F538" t="s">
        <v>24</v>
      </c>
      <c r="G538" t="s">
        <v>59</v>
      </c>
      <c r="H538" s="4">
        <v>45439</v>
      </c>
      <c r="I538" t="s">
        <v>66</v>
      </c>
      <c r="J538" t="s">
        <v>605</v>
      </c>
      <c r="K538">
        <v>1</v>
      </c>
      <c r="N538">
        <v>1038</v>
      </c>
      <c r="O538">
        <v>0.5</v>
      </c>
      <c r="P538" s="4">
        <v>45640</v>
      </c>
      <c r="Q538" s="4"/>
    </row>
    <row r="539" spans="1:17" x14ac:dyDescent="0.35">
      <c r="A539" t="s">
        <v>617</v>
      </c>
      <c r="B539" t="s">
        <v>78</v>
      </c>
      <c r="C539">
        <v>38.736946000000003</v>
      </c>
      <c r="D539">
        <v>-9.1426850000000002</v>
      </c>
      <c r="E539" t="s">
        <v>38</v>
      </c>
      <c r="F539" t="s">
        <v>24</v>
      </c>
      <c r="G539" t="s">
        <v>87</v>
      </c>
      <c r="H539" s="4">
        <v>45385</v>
      </c>
      <c r="I539" t="s">
        <v>26</v>
      </c>
      <c r="J539" t="s">
        <v>605</v>
      </c>
      <c r="K539">
        <v>1</v>
      </c>
      <c r="N539">
        <v>458</v>
      </c>
      <c r="O539">
        <v>0.2</v>
      </c>
      <c r="P539" s="4">
        <v>45549</v>
      </c>
      <c r="Q539" s="4"/>
    </row>
    <row r="540" spans="1:17" x14ac:dyDescent="0.35">
      <c r="A540" t="s">
        <v>618</v>
      </c>
      <c r="B540" t="s">
        <v>35</v>
      </c>
      <c r="C540">
        <v>41.902782000000002</v>
      </c>
      <c r="D540">
        <v>12.496366</v>
      </c>
      <c r="E540" t="s">
        <v>47</v>
      </c>
      <c r="F540" t="s">
        <v>24</v>
      </c>
      <c r="G540" t="s">
        <v>48</v>
      </c>
      <c r="H540" s="4">
        <v>45424</v>
      </c>
      <c r="I540" t="s">
        <v>66</v>
      </c>
      <c r="J540" t="s">
        <v>605</v>
      </c>
      <c r="K540">
        <v>1</v>
      </c>
      <c r="N540">
        <v>442</v>
      </c>
      <c r="O540">
        <v>0.3</v>
      </c>
      <c r="P540" s="4">
        <v>45650</v>
      </c>
      <c r="Q540" s="4"/>
    </row>
    <row r="541" spans="1:17" x14ac:dyDescent="0.35">
      <c r="A541" t="s">
        <v>619</v>
      </c>
      <c r="B541" t="s">
        <v>56</v>
      </c>
      <c r="C541">
        <v>46.204391000000001</v>
      </c>
      <c r="D541">
        <v>6.1431579999999997</v>
      </c>
      <c r="E541" t="s">
        <v>47</v>
      </c>
      <c r="F541" t="s">
        <v>24</v>
      </c>
      <c r="G541" t="s">
        <v>48</v>
      </c>
      <c r="H541" s="4">
        <v>45409</v>
      </c>
      <c r="I541" t="s">
        <v>26</v>
      </c>
      <c r="J541" t="s">
        <v>605</v>
      </c>
      <c r="K541">
        <v>1</v>
      </c>
      <c r="N541">
        <v>1997</v>
      </c>
      <c r="O541">
        <v>0.5</v>
      </c>
      <c r="P541" s="4">
        <v>45758</v>
      </c>
      <c r="Q541" s="4"/>
    </row>
    <row r="542" spans="1:17" x14ac:dyDescent="0.35">
      <c r="A542" t="s">
        <v>620</v>
      </c>
      <c r="B542" t="s">
        <v>71</v>
      </c>
      <c r="C542">
        <v>48.210033000000003</v>
      </c>
      <c r="D542">
        <v>16.363448999999999</v>
      </c>
      <c r="E542" t="s">
        <v>38</v>
      </c>
      <c r="F542" t="s">
        <v>24</v>
      </c>
      <c r="G542" t="s">
        <v>87</v>
      </c>
      <c r="H542" s="4">
        <v>45379</v>
      </c>
      <c r="I542" t="s">
        <v>49</v>
      </c>
      <c r="J542" t="s">
        <v>605</v>
      </c>
      <c r="K542">
        <v>1</v>
      </c>
      <c r="N542">
        <v>1717</v>
      </c>
      <c r="O542">
        <v>0.2</v>
      </c>
      <c r="P542" s="4">
        <v>45435</v>
      </c>
      <c r="Q542" s="4"/>
    </row>
    <row r="543" spans="1:17" x14ac:dyDescent="0.35">
      <c r="A543" t="s">
        <v>621</v>
      </c>
      <c r="B543" t="s">
        <v>41</v>
      </c>
      <c r="C543">
        <v>52.520007999999997</v>
      </c>
      <c r="D543">
        <v>13.404954</v>
      </c>
      <c r="E543" t="s">
        <v>32</v>
      </c>
      <c r="F543" t="s">
        <v>24</v>
      </c>
      <c r="G543" t="s">
        <v>87</v>
      </c>
      <c r="H543" s="4">
        <v>45294</v>
      </c>
      <c r="I543" t="s">
        <v>26</v>
      </c>
      <c r="J543" t="s">
        <v>605</v>
      </c>
      <c r="K543">
        <v>1</v>
      </c>
      <c r="N543">
        <v>1640</v>
      </c>
      <c r="O543">
        <v>0.3</v>
      </c>
      <c r="P543" s="4">
        <v>45626</v>
      </c>
      <c r="Q543" s="4"/>
    </row>
    <row r="544" spans="1:17" x14ac:dyDescent="0.35">
      <c r="A544" t="s">
        <v>622</v>
      </c>
      <c r="B544" t="s">
        <v>35</v>
      </c>
      <c r="C544">
        <v>41.902782000000002</v>
      </c>
      <c r="D544">
        <v>12.496366</v>
      </c>
      <c r="E544" t="s">
        <v>120</v>
      </c>
      <c r="F544" t="s">
        <v>24</v>
      </c>
      <c r="G544" t="s">
        <v>33</v>
      </c>
      <c r="H544" s="4">
        <v>45413</v>
      </c>
      <c r="I544" t="s">
        <v>66</v>
      </c>
      <c r="J544" t="s">
        <v>605</v>
      </c>
      <c r="K544">
        <v>1</v>
      </c>
      <c r="N544">
        <v>855</v>
      </c>
      <c r="O544">
        <v>0.7</v>
      </c>
      <c r="P544" s="4">
        <v>45711</v>
      </c>
      <c r="Q544" s="4"/>
    </row>
    <row r="545" spans="1:17" x14ac:dyDescent="0.35">
      <c r="A545" t="s">
        <v>623</v>
      </c>
      <c r="B545" t="s">
        <v>61</v>
      </c>
      <c r="C545">
        <v>48.864716000000001</v>
      </c>
      <c r="D545">
        <v>2.3490139999999999</v>
      </c>
      <c r="E545" t="s">
        <v>84</v>
      </c>
      <c r="F545" t="s">
        <v>24</v>
      </c>
      <c r="G545" t="s">
        <v>59</v>
      </c>
      <c r="H545" s="4">
        <v>45363</v>
      </c>
      <c r="I545" t="s">
        <v>66</v>
      </c>
      <c r="J545" t="s">
        <v>605</v>
      </c>
      <c r="K545">
        <v>1</v>
      </c>
      <c r="N545">
        <v>1056</v>
      </c>
      <c r="O545">
        <v>1</v>
      </c>
      <c r="P545" s="4">
        <v>45726</v>
      </c>
      <c r="Q545" s="4"/>
    </row>
    <row r="546" spans="1:17" x14ac:dyDescent="0.35">
      <c r="A546" t="s">
        <v>624</v>
      </c>
      <c r="B546" t="s">
        <v>20</v>
      </c>
      <c r="C546">
        <v>52.370215999999999</v>
      </c>
      <c r="D546">
        <v>4.895168</v>
      </c>
      <c r="E546" t="s">
        <v>120</v>
      </c>
      <c r="F546" t="s">
        <v>24</v>
      </c>
      <c r="G546" t="s">
        <v>25</v>
      </c>
      <c r="H546" s="4">
        <v>45349</v>
      </c>
      <c r="I546" t="s">
        <v>49</v>
      </c>
      <c r="J546" t="s">
        <v>605</v>
      </c>
      <c r="K546">
        <v>1</v>
      </c>
      <c r="N546">
        <v>966</v>
      </c>
      <c r="O546">
        <v>0.1</v>
      </c>
      <c r="P546" s="4">
        <v>45456</v>
      </c>
      <c r="Q546" s="4"/>
    </row>
    <row r="547" spans="1:17" x14ac:dyDescent="0.35">
      <c r="A547" t="s">
        <v>625</v>
      </c>
      <c r="B547" t="s">
        <v>56</v>
      </c>
      <c r="C547">
        <v>46.204391000000001</v>
      </c>
      <c r="D547">
        <v>6.1431579999999997</v>
      </c>
      <c r="E547" t="s">
        <v>3100</v>
      </c>
      <c r="F547" t="s">
        <v>24</v>
      </c>
      <c r="G547" t="s">
        <v>59</v>
      </c>
      <c r="H547" s="4">
        <v>45349</v>
      </c>
      <c r="I547" t="s">
        <v>49</v>
      </c>
      <c r="J547" t="s">
        <v>605</v>
      </c>
      <c r="K547">
        <v>1</v>
      </c>
      <c r="N547">
        <v>344</v>
      </c>
      <c r="O547">
        <v>0.4</v>
      </c>
      <c r="P547" s="4">
        <v>45576</v>
      </c>
      <c r="Q547" s="4"/>
    </row>
    <row r="548" spans="1:17" x14ac:dyDescent="0.35">
      <c r="A548" t="s">
        <v>626</v>
      </c>
      <c r="B548" t="s">
        <v>51</v>
      </c>
      <c r="C548">
        <v>51.260196999999998</v>
      </c>
      <c r="D548">
        <v>4.4027710000000004</v>
      </c>
      <c r="E548" t="s">
        <v>84</v>
      </c>
      <c r="F548" t="s">
        <v>24</v>
      </c>
      <c r="G548" t="s">
        <v>39</v>
      </c>
      <c r="H548" s="4">
        <v>45441</v>
      </c>
      <c r="I548" t="s">
        <v>66</v>
      </c>
      <c r="J548" t="s">
        <v>605</v>
      </c>
      <c r="K548">
        <v>1</v>
      </c>
      <c r="N548">
        <v>407</v>
      </c>
      <c r="O548">
        <v>0.7</v>
      </c>
      <c r="P548" s="4">
        <v>45760</v>
      </c>
      <c r="Q548" s="4"/>
    </row>
    <row r="549" spans="1:17" x14ac:dyDescent="0.35">
      <c r="A549" t="s">
        <v>627</v>
      </c>
      <c r="B549" t="s">
        <v>78</v>
      </c>
      <c r="C549">
        <v>38.736946000000003</v>
      </c>
      <c r="D549">
        <v>-9.1426850000000002</v>
      </c>
      <c r="E549" t="s">
        <v>32</v>
      </c>
      <c r="F549" t="s">
        <v>24</v>
      </c>
      <c r="G549" t="s">
        <v>74</v>
      </c>
      <c r="H549" s="4">
        <v>45312</v>
      </c>
      <c r="I549" t="s">
        <v>66</v>
      </c>
      <c r="J549" t="s">
        <v>605</v>
      </c>
      <c r="K549">
        <v>1</v>
      </c>
      <c r="N549">
        <v>1965</v>
      </c>
      <c r="O549">
        <v>0.4</v>
      </c>
      <c r="P549" s="4">
        <v>45674</v>
      </c>
      <c r="Q549" s="4"/>
    </row>
    <row r="550" spans="1:17" x14ac:dyDescent="0.35">
      <c r="A550" t="s">
        <v>628</v>
      </c>
      <c r="B550" t="s">
        <v>71</v>
      </c>
      <c r="C550">
        <v>48.210033000000003</v>
      </c>
      <c r="D550">
        <v>16.363448999999999</v>
      </c>
      <c r="E550" t="s">
        <v>32</v>
      </c>
      <c r="F550" t="s">
        <v>24</v>
      </c>
      <c r="G550" t="s">
        <v>48</v>
      </c>
      <c r="H550" s="4">
        <v>45298</v>
      </c>
      <c r="I550" t="s">
        <v>49</v>
      </c>
      <c r="J550" t="s">
        <v>605</v>
      </c>
      <c r="K550">
        <v>1</v>
      </c>
      <c r="N550">
        <v>1494</v>
      </c>
      <c r="O550">
        <v>0.2</v>
      </c>
      <c r="P550" s="4">
        <v>45457</v>
      </c>
      <c r="Q550" s="4"/>
    </row>
    <row r="551" spans="1:17" x14ac:dyDescent="0.35">
      <c r="A551" t="s">
        <v>629</v>
      </c>
      <c r="B551" t="s">
        <v>41</v>
      </c>
      <c r="C551">
        <v>52.520007999999997</v>
      </c>
      <c r="D551">
        <v>13.404954</v>
      </c>
      <c r="E551" t="s">
        <v>32</v>
      </c>
      <c r="F551" t="s">
        <v>24</v>
      </c>
      <c r="G551" t="s">
        <v>87</v>
      </c>
      <c r="H551" s="4">
        <v>45364</v>
      </c>
      <c r="I551" t="s">
        <v>49</v>
      </c>
      <c r="J551" t="s">
        <v>605</v>
      </c>
      <c r="K551">
        <v>1</v>
      </c>
      <c r="N551">
        <v>1837</v>
      </c>
      <c r="O551">
        <v>0.1</v>
      </c>
      <c r="P551" s="4">
        <v>45388</v>
      </c>
      <c r="Q551" s="4"/>
    </row>
    <row r="552" spans="1:17" x14ac:dyDescent="0.35">
      <c r="A552" t="s">
        <v>630</v>
      </c>
      <c r="B552" t="s">
        <v>41</v>
      </c>
      <c r="C552">
        <v>52.520007999999997</v>
      </c>
      <c r="D552">
        <v>13.404954</v>
      </c>
      <c r="E552" t="s">
        <v>100</v>
      </c>
      <c r="F552" t="s">
        <v>24</v>
      </c>
      <c r="G552" t="s">
        <v>25</v>
      </c>
      <c r="H552" s="4">
        <v>45382</v>
      </c>
      <c r="I552" t="s">
        <v>66</v>
      </c>
      <c r="J552" t="s">
        <v>605</v>
      </c>
      <c r="K552">
        <v>1</v>
      </c>
      <c r="N552">
        <v>1175</v>
      </c>
      <c r="O552">
        <v>0.2</v>
      </c>
      <c r="P552" s="4">
        <v>45667</v>
      </c>
      <c r="Q552" s="4"/>
    </row>
    <row r="553" spans="1:17" x14ac:dyDescent="0.35">
      <c r="A553" t="s">
        <v>631</v>
      </c>
      <c r="B553" t="s">
        <v>61</v>
      </c>
      <c r="C553">
        <v>48.864716000000001</v>
      </c>
      <c r="D553">
        <v>2.3490139999999999</v>
      </c>
      <c r="E553" t="s">
        <v>103</v>
      </c>
      <c r="F553" t="s">
        <v>24</v>
      </c>
      <c r="G553" t="s">
        <v>87</v>
      </c>
      <c r="H553" s="4">
        <v>45360</v>
      </c>
      <c r="I553" t="s">
        <v>66</v>
      </c>
      <c r="J553" t="s">
        <v>605</v>
      </c>
      <c r="K553">
        <v>1</v>
      </c>
      <c r="N553">
        <v>617</v>
      </c>
      <c r="O553">
        <v>0.4</v>
      </c>
      <c r="P553" s="4">
        <v>45453</v>
      </c>
      <c r="Q553" s="4"/>
    </row>
    <row r="554" spans="1:17" x14ac:dyDescent="0.35">
      <c r="A554" t="s">
        <v>632</v>
      </c>
      <c r="B554" t="s">
        <v>35</v>
      </c>
      <c r="C554">
        <v>41.902782000000002</v>
      </c>
      <c r="D554">
        <v>12.496366</v>
      </c>
      <c r="E554" t="s">
        <v>47</v>
      </c>
      <c r="F554" t="s">
        <v>24</v>
      </c>
      <c r="G554" t="s">
        <v>87</v>
      </c>
      <c r="H554" s="4">
        <v>45319</v>
      </c>
      <c r="I554" t="s">
        <v>66</v>
      </c>
      <c r="J554" t="s">
        <v>605</v>
      </c>
      <c r="K554">
        <v>1</v>
      </c>
      <c r="N554">
        <v>1538</v>
      </c>
      <c r="O554">
        <v>0.5</v>
      </c>
      <c r="P554" s="4">
        <v>45579</v>
      </c>
      <c r="Q554" s="4"/>
    </row>
    <row r="555" spans="1:17" x14ac:dyDescent="0.35">
      <c r="A555" t="s">
        <v>633</v>
      </c>
      <c r="B555" t="s">
        <v>20</v>
      </c>
      <c r="C555">
        <v>52.370215999999999</v>
      </c>
      <c r="D555">
        <v>4.895168</v>
      </c>
      <c r="E555" t="s">
        <v>3098</v>
      </c>
      <c r="F555" t="s">
        <v>24</v>
      </c>
      <c r="G555" t="s">
        <v>74</v>
      </c>
      <c r="H555" s="4">
        <v>45297</v>
      </c>
      <c r="I555" t="s">
        <v>26</v>
      </c>
      <c r="J555" t="s">
        <v>605</v>
      </c>
      <c r="K555">
        <v>1</v>
      </c>
      <c r="N555">
        <v>434</v>
      </c>
      <c r="O555">
        <v>0.5</v>
      </c>
      <c r="P555" s="4">
        <v>45586</v>
      </c>
      <c r="Q555" s="4"/>
    </row>
    <row r="556" spans="1:17" x14ac:dyDescent="0.35">
      <c r="A556" t="s">
        <v>634</v>
      </c>
      <c r="B556" t="s">
        <v>20</v>
      </c>
      <c r="C556">
        <v>52.370215999999999</v>
      </c>
      <c r="D556">
        <v>4.895168</v>
      </c>
      <c r="E556" t="s">
        <v>3100</v>
      </c>
      <c r="F556" t="s">
        <v>24</v>
      </c>
      <c r="G556" t="s">
        <v>48</v>
      </c>
      <c r="H556" s="4">
        <v>45349</v>
      </c>
      <c r="I556" t="s">
        <v>49</v>
      </c>
      <c r="J556" t="s">
        <v>605</v>
      </c>
      <c r="K556">
        <v>1</v>
      </c>
      <c r="N556">
        <v>870</v>
      </c>
      <c r="O556">
        <v>0.6</v>
      </c>
      <c r="P556" s="4">
        <v>45677</v>
      </c>
      <c r="Q556" s="4"/>
    </row>
    <row r="557" spans="1:17" x14ac:dyDescent="0.35">
      <c r="A557" t="s">
        <v>635</v>
      </c>
      <c r="B557" t="s">
        <v>35</v>
      </c>
      <c r="C557">
        <v>41.902782000000002</v>
      </c>
      <c r="D557">
        <v>12.496366</v>
      </c>
      <c r="E557" t="s">
        <v>38</v>
      </c>
      <c r="F557" t="s">
        <v>24</v>
      </c>
      <c r="G557" t="s">
        <v>74</v>
      </c>
      <c r="H557" s="4">
        <v>45442</v>
      </c>
      <c r="I557" t="s">
        <v>26</v>
      </c>
      <c r="J557" t="s">
        <v>605</v>
      </c>
      <c r="K557">
        <v>1</v>
      </c>
      <c r="N557">
        <v>1225</v>
      </c>
      <c r="O557">
        <v>0.3</v>
      </c>
      <c r="P557" s="4">
        <v>45561</v>
      </c>
      <c r="Q557" s="4"/>
    </row>
    <row r="558" spans="1:17" x14ac:dyDescent="0.35">
      <c r="A558" t="s">
        <v>636</v>
      </c>
      <c r="B558" t="s">
        <v>56</v>
      </c>
      <c r="C558">
        <v>46.204391000000001</v>
      </c>
      <c r="D558">
        <v>6.1431579999999997</v>
      </c>
      <c r="E558" t="s">
        <v>3099</v>
      </c>
      <c r="F558" t="s">
        <v>24</v>
      </c>
      <c r="G558" t="s">
        <v>48</v>
      </c>
      <c r="H558" s="4">
        <v>45295</v>
      </c>
      <c r="I558" t="s">
        <v>26</v>
      </c>
      <c r="J558" t="s">
        <v>605</v>
      </c>
      <c r="K558">
        <v>1</v>
      </c>
      <c r="N558">
        <v>1804</v>
      </c>
      <c r="O558">
        <v>0.5</v>
      </c>
      <c r="P558" s="4">
        <v>45355</v>
      </c>
      <c r="Q558" s="4"/>
    </row>
    <row r="559" spans="1:17" x14ac:dyDescent="0.35">
      <c r="A559" t="s">
        <v>637</v>
      </c>
      <c r="B559" t="s">
        <v>78</v>
      </c>
      <c r="C559">
        <v>38.736946000000003</v>
      </c>
      <c r="D559">
        <v>-9.1426850000000002</v>
      </c>
      <c r="E559" t="s">
        <v>100</v>
      </c>
      <c r="F559" t="s">
        <v>24</v>
      </c>
      <c r="G559" t="s">
        <v>59</v>
      </c>
      <c r="H559" s="4">
        <v>45308</v>
      </c>
      <c r="I559" t="s">
        <v>49</v>
      </c>
      <c r="J559" t="s">
        <v>605</v>
      </c>
      <c r="K559">
        <v>1</v>
      </c>
      <c r="N559">
        <v>1063</v>
      </c>
      <c r="O559">
        <v>0.6</v>
      </c>
      <c r="P559" s="4">
        <v>45347</v>
      </c>
      <c r="Q559" s="4"/>
    </row>
    <row r="560" spans="1:17" x14ac:dyDescent="0.35">
      <c r="A560" t="s">
        <v>638</v>
      </c>
      <c r="B560" t="s">
        <v>71</v>
      </c>
      <c r="C560">
        <v>48.210033000000003</v>
      </c>
      <c r="D560">
        <v>16.363448999999999</v>
      </c>
      <c r="E560" t="s">
        <v>3099</v>
      </c>
      <c r="F560" t="s">
        <v>24</v>
      </c>
      <c r="G560" t="s">
        <v>87</v>
      </c>
      <c r="H560" s="4">
        <v>45354</v>
      </c>
      <c r="I560" t="s">
        <v>26</v>
      </c>
      <c r="J560" t="s">
        <v>605</v>
      </c>
      <c r="K560">
        <v>1</v>
      </c>
      <c r="N560">
        <v>341</v>
      </c>
      <c r="O560">
        <v>0.1</v>
      </c>
      <c r="P560" s="4">
        <v>45706</v>
      </c>
      <c r="Q560" s="4"/>
    </row>
    <row r="561" spans="1:17" x14ac:dyDescent="0.35">
      <c r="A561" t="s">
        <v>639</v>
      </c>
      <c r="B561" t="s">
        <v>56</v>
      </c>
      <c r="C561">
        <v>46.204391000000001</v>
      </c>
      <c r="D561">
        <v>6.1431579999999997</v>
      </c>
      <c r="E561" t="s">
        <v>68</v>
      </c>
      <c r="F561" t="s">
        <v>24</v>
      </c>
      <c r="G561" t="s">
        <v>25</v>
      </c>
      <c r="H561" s="4">
        <v>45365</v>
      </c>
      <c r="I561" t="s">
        <v>66</v>
      </c>
      <c r="J561" t="s">
        <v>605</v>
      </c>
      <c r="K561">
        <v>1</v>
      </c>
      <c r="N561">
        <v>1454</v>
      </c>
      <c r="O561">
        <v>0.2</v>
      </c>
      <c r="P561" s="4">
        <v>45425</v>
      </c>
      <c r="Q561" s="4"/>
    </row>
    <row r="562" spans="1:17" x14ac:dyDescent="0.35">
      <c r="A562" t="s">
        <v>640</v>
      </c>
      <c r="B562" t="s">
        <v>61</v>
      </c>
      <c r="C562">
        <v>48.864716000000001</v>
      </c>
      <c r="D562">
        <v>2.3490139999999999</v>
      </c>
      <c r="E562" t="s">
        <v>3098</v>
      </c>
      <c r="F562" t="s">
        <v>24</v>
      </c>
      <c r="G562" t="s">
        <v>48</v>
      </c>
      <c r="H562" s="4">
        <v>45388</v>
      </c>
      <c r="I562" t="s">
        <v>26</v>
      </c>
      <c r="J562" t="s">
        <v>605</v>
      </c>
      <c r="K562">
        <v>1</v>
      </c>
      <c r="N562">
        <v>263</v>
      </c>
      <c r="O562">
        <v>0.8</v>
      </c>
      <c r="P562" s="4">
        <v>45561</v>
      </c>
      <c r="Q562" s="4"/>
    </row>
    <row r="563" spans="1:17" x14ac:dyDescent="0.35">
      <c r="A563" t="s">
        <v>641</v>
      </c>
      <c r="B563" t="s">
        <v>61</v>
      </c>
      <c r="C563">
        <v>48.864716000000001</v>
      </c>
      <c r="D563">
        <v>2.3490139999999999</v>
      </c>
      <c r="E563" t="s">
        <v>54</v>
      </c>
      <c r="F563" t="s">
        <v>24</v>
      </c>
      <c r="G563" t="s">
        <v>59</v>
      </c>
      <c r="H563" s="4">
        <v>45437</v>
      </c>
      <c r="I563" t="s">
        <v>49</v>
      </c>
      <c r="J563" t="s">
        <v>605</v>
      </c>
      <c r="K563">
        <v>1</v>
      </c>
      <c r="N563">
        <v>976</v>
      </c>
      <c r="O563">
        <v>1</v>
      </c>
      <c r="P563" s="4">
        <v>45603</v>
      </c>
      <c r="Q563" s="4"/>
    </row>
    <row r="564" spans="1:17" x14ac:dyDescent="0.35">
      <c r="A564" t="s">
        <v>642</v>
      </c>
      <c r="B564" t="s">
        <v>51</v>
      </c>
      <c r="C564">
        <v>51.260196999999998</v>
      </c>
      <c r="D564">
        <v>4.4027710000000004</v>
      </c>
      <c r="E564" t="s">
        <v>3099</v>
      </c>
      <c r="F564" t="s">
        <v>24</v>
      </c>
      <c r="G564" t="s">
        <v>85</v>
      </c>
      <c r="H564" s="4">
        <v>45299</v>
      </c>
      <c r="I564" t="s">
        <v>26</v>
      </c>
      <c r="J564" t="s">
        <v>605</v>
      </c>
      <c r="K564">
        <v>1</v>
      </c>
      <c r="N564">
        <v>1977</v>
      </c>
      <c r="O564">
        <v>0.6</v>
      </c>
      <c r="P564" s="4">
        <v>45518</v>
      </c>
      <c r="Q564" s="4"/>
    </row>
    <row r="565" spans="1:17" x14ac:dyDescent="0.35">
      <c r="A565" t="s">
        <v>643</v>
      </c>
      <c r="B565" t="s">
        <v>61</v>
      </c>
      <c r="C565">
        <v>48.864716000000001</v>
      </c>
      <c r="D565">
        <v>2.3490139999999999</v>
      </c>
      <c r="E565" t="s">
        <v>3100</v>
      </c>
      <c r="F565" t="s">
        <v>24</v>
      </c>
      <c r="G565" t="s">
        <v>85</v>
      </c>
      <c r="H565" s="4">
        <v>45336</v>
      </c>
      <c r="I565" t="s">
        <v>66</v>
      </c>
      <c r="J565" t="s">
        <v>605</v>
      </c>
      <c r="K565">
        <v>1</v>
      </c>
      <c r="N565">
        <v>1940</v>
      </c>
      <c r="O565">
        <v>0.5</v>
      </c>
      <c r="P565" s="4">
        <v>45571</v>
      </c>
      <c r="Q565" s="4"/>
    </row>
    <row r="566" spans="1:17" x14ac:dyDescent="0.35">
      <c r="A566" t="s">
        <v>644</v>
      </c>
      <c r="B566" t="s">
        <v>61</v>
      </c>
      <c r="C566">
        <v>48.864716000000001</v>
      </c>
      <c r="D566">
        <v>2.3490139999999999</v>
      </c>
      <c r="E566" t="s">
        <v>103</v>
      </c>
      <c r="F566" t="s">
        <v>24</v>
      </c>
      <c r="G566" t="s">
        <v>85</v>
      </c>
      <c r="H566" s="4">
        <v>45405</v>
      </c>
      <c r="I566" t="s">
        <v>49</v>
      </c>
      <c r="J566" t="s">
        <v>605</v>
      </c>
      <c r="K566">
        <v>1</v>
      </c>
      <c r="N566">
        <v>945</v>
      </c>
      <c r="O566">
        <v>0.6</v>
      </c>
      <c r="P566" s="4">
        <v>45483</v>
      </c>
      <c r="Q566" s="4"/>
    </row>
    <row r="567" spans="1:17" x14ac:dyDescent="0.35">
      <c r="A567" t="s">
        <v>645</v>
      </c>
      <c r="B567" t="s">
        <v>35</v>
      </c>
      <c r="C567">
        <v>41.902782000000002</v>
      </c>
      <c r="D567">
        <v>12.496366</v>
      </c>
      <c r="E567" t="s">
        <v>84</v>
      </c>
      <c r="F567" t="s">
        <v>24</v>
      </c>
      <c r="G567" t="s">
        <v>59</v>
      </c>
      <c r="H567" s="4">
        <v>45302</v>
      </c>
      <c r="I567" t="s">
        <v>26</v>
      </c>
      <c r="J567" t="s">
        <v>605</v>
      </c>
      <c r="K567">
        <v>1</v>
      </c>
      <c r="N567">
        <v>741</v>
      </c>
      <c r="O567">
        <v>0.1</v>
      </c>
      <c r="P567" s="4">
        <v>45580</v>
      </c>
      <c r="Q567" s="4"/>
    </row>
    <row r="568" spans="1:17" x14ac:dyDescent="0.35">
      <c r="A568" t="s">
        <v>646</v>
      </c>
      <c r="B568" t="s">
        <v>61</v>
      </c>
      <c r="C568">
        <v>48.864716000000001</v>
      </c>
      <c r="D568">
        <v>2.3490139999999999</v>
      </c>
      <c r="E568" t="s">
        <v>3098</v>
      </c>
      <c r="F568" t="s">
        <v>24</v>
      </c>
      <c r="G568" t="s">
        <v>59</v>
      </c>
      <c r="H568" s="4">
        <v>45372</v>
      </c>
      <c r="I568" t="s">
        <v>66</v>
      </c>
      <c r="J568" t="s">
        <v>605</v>
      </c>
      <c r="K568">
        <v>1</v>
      </c>
      <c r="N568">
        <v>1130</v>
      </c>
      <c r="O568">
        <v>0.3</v>
      </c>
      <c r="P568" s="4">
        <v>45714</v>
      </c>
      <c r="Q568" s="4"/>
    </row>
    <row r="569" spans="1:17" x14ac:dyDescent="0.35">
      <c r="A569" t="s">
        <v>647</v>
      </c>
      <c r="B569" t="s">
        <v>56</v>
      </c>
      <c r="C569">
        <v>46.204391000000001</v>
      </c>
      <c r="D569">
        <v>6.1431579999999997</v>
      </c>
      <c r="E569" t="s">
        <v>3099</v>
      </c>
      <c r="F569" t="s">
        <v>24</v>
      </c>
      <c r="G569" t="s">
        <v>85</v>
      </c>
      <c r="H569" s="4">
        <v>45336</v>
      </c>
      <c r="I569" t="s">
        <v>66</v>
      </c>
      <c r="J569" t="s">
        <v>605</v>
      </c>
      <c r="K569">
        <v>1</v>
      </c>
      <c r="N569">
        <v>1047</v>
      </c>
      <c r="O569">
        <v>0.2</v>
      </c>
      <c r="P569" s="4">
        <v>45685</v>
      </c>
      <c r="Q569" s="4"/>
    </row>
    <row r="570" spans="1:17" x14ac:dyDescent="0.35">
      <c r="A570" t="s">
        <v>648</v>
      </c>
      <c r="B570" t="s">
        <v>71</v>
      </c>
      <c r="C570">
        <v>48.210033000000003</v>
      </c>
      <c r="D570">
        <v>16.363448999999999</v>
      </c>
      <c r="E570" t="s">
        <v>47</v>
      </c>
      <c r="F570" t="s">
        <v>24</v>
      </c>
      <c r="G570" t="s">
        <v>25</v>
      </c>
      <c r="H570" s="4">
        <v>45326</v>
      </c>
      <c r="I570" t="s">
        <v>26</v>
      </c>
      <c r="J570" t="s">
        <v>605</v>
      </c>
      <c r="K570">
        <v>1</v>
      </c>
      <c r="N570">
        <v>1473</v>
      </c>
      <c r="O570">
        <v>0.5</v>
      </c>
      <c r="P570" s="4">
        <v>45346</v>
      </c>
      <c r="Q570" s="4"/>
    </row>
    <row r="571" spans="1:17" x14ac:dyDescent="0.35">
      <c r="A571" t="s">
        <v>649</v>
      </c>
      <c r="B571" t="s">
        <v>41</v>
      </c>
      <c r="C571">
        <v>52.520007999999997</v>
      </c>
      <c r="D571">
        <v>13.404954</v>
      </c>
      <c r="E571" t="s">
        <v>120</v>
      </c>
      <c r="F571" t="s">
        <v>24</v>
      </c>
      <c r="G571" t="s">
        <v>59</v>
      </c>
      <c r="H571" s="4">
        <v>45352</v>
      </c>
      <c r="I571" t="s">
        <v>66</v>
      </c>
      <c r="J571" t="s">
        <v>605</v>
      </c>
      <c r="K571">
        <v>1</v>
      </c>
      <c r="N571">
        <v>1084</v>
      </c>
      <c r="O571">
        <v>0.6</v>
      </c>
      <c r="P571" s="4">
        <v>45713</v>
      </c>
      <c r="Q571" s="4"/>
    </row>
    <row r="572" spans="1:17" x14ac:dyDescent="0.35">
      <c r="A572" t="s">
        <v>650</v>
      </c>
      <c r="B572" t="s">
        <v>78</v>
      </c>
      <c r="C572">
        <v>38.736946000000003</v>
      </c>
      <c r="D572">
        <v>-9.1426850000000002</v>
      </c>
      <c r="E572" t="s">
        <v>103</v>
      </c>
      <c r="F572" t="s">
        <v>24</v>
      </c>
      <c r="G572" t="s">
        <v>25</v>
      </c>
      <c r="H572" s="4">
        <v>45392</v>
      </c>
      <c r="I572" t="s">
        <v>66</v>
      </c>
      <c r="J572" t="s">
        <v>605</v>
      </c>
      <c r="K572">
        <v>1</v>
      </c>
      <c r="N572">
        <v>379</v>
      </c>
      <c r="O572">
        <v>0.2</v>
      </c>
      <c r="P572" s="4">
        <v>45441</v>
      </c>
      <c r="Q572" s="4"/>
    </row>
    <row r="573" spans="1:17" x14ac:dyDescent="0.35">
      <c r="A573" t="s">
        <v>651</v>
      </c>
      <c r="B573" t="s">
        <v>78</v>
      </c>
      <c r="C573">
        <v>38.736946000000003</v>
      </c>
      <c r="D573">
        <v>-9.1426850000000002</v>
      </c>
      <c r="E573" t="s">
        <v>3099</v>
      </c>
      <c r="F573" t="s">
        <v>24</v>
      </c>
      <c r="G573" t="s">
        <v>74</v>
      </c>
      <c r="H573" s="4">
        <v>45410</v>
      </c>
      <c r="I573" t="s">
        <v>66</v>
      </c>
      <c r="J573" t="s">
        <v>605</v>
      </c>
      <c r="K573">
        <v>1</v>
      </c>
      <c r="N573">
        <v>351</v>
      </c>
      <c r="O573">
        <v>0.2</v>
      </c>
      <c r="P573" s="4">
        <v>45620</v>
      </c>
      <c r="Q573" s="4"/>
    </row>
    <row r="574" spans="1:17" x14ac:dyDescent="0.35">
      <c r="A574" t="s">
        <v>652</v>
      </c>
      <c r="B574" t="s">
        <v>61</v>
      </c>
      <c r="C574">
        <v>48.864716000000001</v>
      </c>
      <c r="D574">
        <v>2.3490139999999999</v>
      </c>
      <c r="E574" t="s">
        <v>3100</v>
      </c>
      <c r="F574" t="s">
        <v>24</v>
      </c>
      <c r="G574" t="s">
        <v>33</v>
      </c>
      <c r="H574" s="4">
        <v>45424</v>
      </c>
      <c r="I574" t="s">
        <v>26</v>
      </c>
      <c r="J574" t="s">
        <v>605</v>
      </c>
      <c r="K574">
        <v>1</v>
      </c>
      <c r="N574">
        <v>1978</v>
      </c>
      <c r="O574">
        <v>0.5</v>
      </c>
      <c r="P574" s="4">
        <v>45572</v>
      </c>
      <c r="Q574" s="4"/>
    </row>
    <row r="575" spans="1:17" x14ac:dyDescent="0.35">
      <c r="A575" t="s">
        <v>653</v>
      </c>
      <c r="B575" t="s">
        <v>29</v>
      </c>
      <c r="C575">
        <v>40.416775000000001</v>
      </c>
      <c r="D575">
        <v>-3.7037900000000001</v>
      </c>
      <c r="E575" t="s">
        <v>3098</v>
      </c>
      <c r="F575" t="s">
        <v>24</v>
      </c>
      <c r="G575" t="s">
        <v>25</v>
      </c>
      <c r="H575" s="4">
        <v>45396</v>
      </c>
      <c r="I575" t="s">
        <v>66</v>
      </c>
      <c r="J575" t="s">
        <v>605</v>
      </c>
      <c r="K575">
        <v>1</v>
      </c>
      <c r="N575">
        <v>754</v>
      </c>
      <c r="O575">
        <v>0.4</v>
      </c>
      <c r="P575" s="4">
        <v>45750</v>
      </c>
      <c r="Q575" s="4"/>
    </row>
    <row r="576" spans="1:17" x14ac:dyDescent="0.35">
      <c r="A576" t="s">
        <v>654</v>
      </c>
      <c r="B576" t="s">
        <v>61</v>
      </c>
      <c r="C576">
        <v>48.864716000000001</v>
      </c>
      <c r="D576">
        <v>2.3490139999999999</v>
      </c>
      <c r="E576" t="s">
        <v>54</v>
      </c>
      <c r="F576" t="s">
        <v>24</v>
      </c>
      <c r="G576" t="s">
        <v>39</v>
      </c>
      <c r="H576" s="4">
        <v>45414</v>
      </c>
      <c r="I576" t="s">
        <v>66</v>
      </c>
      <c r="J576" t="s">
        <v>605</v>
      </c>
      <c r="K576">
        <v>1</v>
      </c>
      <c r="N576">
        <v>1487</v>
      </c>
      <c r="O576">
        <v>0.4</v>
      </c>
      <c r="P576" s="4">
        <v>45457</v>
      </c>
      <c r="Q576" s="4"/>
    </row>
    <row r="577" spans="1:17" x14ac:dyDescent="0.35">
      <c r="A577" t="s">
        <v>655</v>
      </c>
      <c r="B577" t="s">
        <v>56</v>
      </c>
      <c r="C577">
        <v>46.204391000000001</v>
      </c>
      <c r="D577">
        <v>6.1431579999999997</v>
      </c>
      <c r="E577" t="s">
        <v>3099</v>
      </c>
      <c r="F577" t="s">
        <v>24</v>
      </c>
      <c r="G577" t="s">
        <v>85</v>
      </c>
      <c r="H577" s="4">
        <v>45420</v>
      </c>
      <c r="I577" t="s">
        <v>66</v>
      </c>
      <c r="J577" t="s">
        <v>605</v>
      </c>
      <c r="K577">
        <v>1</v>
      </c>
      <c r="N577">
        <v>1932</v>
      </c>
      <c r="O577">
        <v>0.6</v>
      </c>
      <c r="P577" s="4">
        <v>45503</v>
      </c>
      <c r="Q577" s="4"/>
    </row>
    <row r="578" spans="1:17" x14ac:dyDescent="0.35">
      <c r="A578" t="s">
        <v>656</v>
      </c>
      <c r="B578" t="s">
        <v>71</v>
      </c>
      <c r="C578">
        <v>48.210033000000003</v>
      </c>
      <c r="D578">
        <v>16.363448999999999</v>
      </c>
      <c r="E578" t="s">
        <v>32</v>
      </c>
      <c r="F578" t="s">
        <v>24</v>
      </c>
      <c r="G578" t="s">
        <v>39</v>
      </c>
      <c r="H578" s="4">
        <v>45415</v>
      </c>
      <c r="I578" t="s">
        <v>66</v>
      </c>
      <c r="J578" t="s">
        <v>605</v>
      </c>
      <c r="K578">
        <v>1</v>
      </c>
      <c r="N578">
        <v>1315</v>
      </c>
      <c r="O578">
        <v>0.6</v>
      </c>
      <c r="P578" s="4">
        <v>45661</v>
      </c>
      <c r="Q578" s="4"/>
    </row>
    <row r="579" spans="1:17" x14ac:dyDescent="0.35">
      <c r="A579" t="s">
        <v>657</v>
      </c>
      <c r="B579" t="s">
        <v>61</v>
      </c>
      <c r="C579">
        <v>48.864716000000001</v>
      </c>
      <c r="D579">
        <v>2.3490139999999999</v>
      </c>
      <c r="E579" t="s">
        <v>103</v>
      </c>
      <c r="F579" t="s">
        <v>24</v>
      </c>
      <c r="G579" t="s">
        <v>48</v>
      </c>
      <c r="H579" s="4">
        <v>45437</v>
      </c>
      <c r="I579" t="s">
        <v>26</v>
      </c>
      <c r="J579" t="s">
        <v>605</v>
      </c>
      <c r="K579">
        <v>1</v>
      </c>
      <c r="N579">
        <v>1339</v>
      </c>
      <c r="O579">
        <v>0.4</v>
      </c>
      <c r="P579" s="4">
        <v>45744</v>
      </c>
      <c r="Q579" s="4"/>
    </row>
    <row r="580" spans="1:17" x14ac:dyDescent="0.35">
      <c r="A580" t="s">
        <v>658</v>
      </c>
      <c r="B580" t="s">
        <v>61</v>
      </c>
      <c r="C580">
        <v>48.864716000000001</v>
      </c>
      <c r="D580">
        <v>2.3490139999999999</v>
      </c>
      <c r="E580" t="s">
        <v>38</v>
      </c>
      <c r="F580" t="s">
        <v>24</v>
      </c>
      <c r="G580" t="s">
        <v>48</v>
      </c>
      <c r="H580" s="4">
        <v>45387</v>
      </c>
      <c r="I580" t="s">
        <v>26</v>
      </c>
      <c r="J580" t="s">
        <v>605</v>
      </c>
      <c r="K580">
        <v>1</v>
      </c>
      <c r="N580">
        <v>244</v>
      </c>
      <c r="O580">
        <v>0.5</v>
      </c>
      <c r="P580" s="4">
        <v>45473</v>
      </c>
      <c r="Q580" s="4"/>
    </row>
    <row r="581" spans="1:17" x14ac:dyDescent="0.35">
      <c r="A581" t="s">
        <v>659</v>
      </c>
      <c r="B581" t="s">
        <v>20</v>
      </c>
      <c r="C581">
        <v>52.370215999999999</v>
      </c>
      <c r="D581">
        <v>4.895168</v>
      </c>
      <c r="E581" t="s">
        <v>3098</v>
      </c>
      <c r="F581" t="s">
        <v>24</v>
      </c>
      <c r="G581" t="s">
        <v>39</v>
      </c>
      <c r="H581" s="4">
        <v>45354</v>
      </c>
      <c r="I581" t="s">
        <v>26</v>
      </c>
      <c r="J581" t="s">
        <v>605</v>
      </c>
      <c r="K581">
        <v>1</v>
      </c>
      <c r="N581">
        <v>229</v>
      </c>
      <c r="O581">
        <v>0.4</v>
      </c>
      <c r="P581" s="4">
        <v>45420</v>
      </c>
      <c r="Q581" s="4"/>
    </row>
    <row r="582" spans="1:17" x14ac:dyDescent="0.35">
      <c r="A582" t="s">
        <v>660</v>
      </c>
      <c r="B582" t="s">
        <v>78</v>
      </c>
      <c r="C582">
        <v>38.736946000000003</v>
      </c>
      <c r="D582">
        <v>-9.1426850000000002</v>
      </c>
      <c r="E582" t="s">
        <v>47</v>
      </c>
      <c r="F582" t="s">
        <v>24</v>
      </c>
      <c r="G582" t="s">
        <v>48</v>
      </c>
      <c r="H582" s="4">
        <v>45296</v>
      </c>
      <c r="I582" t="s">
        <v>26</v>
      </c>
      <c r="J582" t="s">
        <v>605</v>
      </c>
      <c r="K582">
        <v>1</v>
      </c>
      <c r="N582">
        <v>740</v>
      </c>
      <c r="O582">
        <v>0.6</v>
      </c>
      <c r="P582" s="4">
        <v>45447</v>
      </c>
      <c r="Q582" s="4"/>
    </row>
    <row r="583" spans="1:17" x14ac:dyDescent="0.35">
      <c r="A583" t="s">
        <v>661</v>
      </c>
      <c r="B583" t="s">
        <v>61</v>
      </c>
      <c r="C583">
        <v>48.864716000000001</v>
      </c>
      <c r="D583">
        <v>2.3490139999999999</v>
      </c>
      <c r="E583" t="s">
        <v>54</v>
      </c>
      <c r="F583" t="s">
        <v>24</v>
      </c>
      <c r="G583" t="s">
        <v>59</v>
      </c>
      <c r="H583" s="4">
        <v>45417</v>
      </c>
      <c r="I583" t="s">
        <v>26</v>
      </c>
      <c r="J583" t="s">
        <v>605</v>
      </c>
      <c r="K583">
        <v>1</v>
      </c>
      <c r="N583">
        <v>433</v>
      </c>
      <c r="O583">
        <v>0.3</v>
      </c>
      <c r="P583" s="4">
        <v>45697</v>
      </c>
      <c r="Q583" s="4"/>
    </row>
    <row r="584" spans="1:17" x14ac:dyDescent="0.35">
      <c r="A584" t="s">
        <v>662</v>
      </c>
      <c r="B584" t="s">
        <v>56</v>
      </c>
      <c r="C584">
        <v>46.204391000000001</v>
      </c>
      <c r="D584">
        <v>6.1431579999999997</v>
      </c>
      <c r="E584" t="s">
        <v>47</v>
      </c>
      <c r="F584" t="s">
        <v>24</v>
      </c>
      <c r="G584" t="s">
        <v>48</v>
      </c>
      <c r="H584" s="4">
        <v>45344</v>
      </c>
      <c r="I584" t="s">
        <v>49</v>
      </c>
      <c r="J584" t="s">
        <v>605</v>
      </c>
      <c r="K584">
        <v>1</v>
      </c>
      <c r="N584">
        <v>1073</v>
      </c>
      <c r="O584">
        <v>0.3</v>
      </c>
      <c r="P584" s="4">
        <v>45651</v>
      </c>
      <c r="Q584" s="4"/>
    </row>
    <row r="585" spans="1:17" x14ac:dyDescent="0.35">
      <c r="A585" t="s">
        <v>663</v>
      </c>
      <c r="B585" t="s">
        <v>61</v>
      </c>
      <c r="C585">
        <v>48.864716000000001</v>
      </c>
      <c r="D585">
        <v>2.3490139999999999</v>
      </c>
      <c r="E585" t="s">
        <v>64</v>
      </c>
      <c r="F585" t="s">
        <v>24</v>
      </c>
      <c r="G585" t="s">
        <v>33</v>
      </c>
      <c r="H585" s="4">
        <v>45327</v>
      </c>
      <c r="I585" t="s">
        <v>26</v>
      </c>
      <c r="J585" t="s">
        <v>605</v>
      </c>
      <c r="K585">
        <v>1</v>
      </c>
      <c r="N585">
        <v>242</v>
      </c>
      <c r="O585">
        <v>0.3</v>
      </c>
      <c r="P585" s="4">
        <v>45464</v>
      </c>
      <c r="Q585" s="4"/>
    </row>
    <row r="586" spans="1:17" x14ac:dyDescent="0.35">
      <c r="A586" t="s">
        <v>664</v>
      </c>
      <c r="B586" t="s">
        <v>71</v>
      </c>
      <c r="C586">
        <v>48.210033000000003</v>
      </c>
      <c r="D586">
        <v>16.363448999999999</v>
      </c>
      <c r="E586" t="s">
        <v>54</v>
      </c>
      <c r="F586" t="s">
        <v>24</v>
      </c>
      <c r="G586" t="s">
        <v>48</v>
      </c>
      <c r="H586" s="4">
        <v>45407</v>
      </c>
      <c r="I586" t="s">
        <v>49</v>
      </c>
      <c r="J586" t="s">
        <v>605</v>
      </c>
      <c r="K586">
        <v>1</v>
      </c>
      <c r="N586">
        <v>1884</v>
      </c>
      <c r="O586">
        <v>0.2</v>
      </c>
      <c r="P586" s="4">
        <v>45583</v>
      </c>
      <c r="Q586" s="4"/>
    </row>
    <row r="587" spans="1:17" x14ac:dyDescent="0.35">
      <c r="A587" t="s">
        <v>665</v>
      </c>
      <c r="B587" t="s">
        <v>41</v>
      </c>
      <c r="C587">
        <v>52.520007999999997</v>
      </c>
      <c r="D587">
        <v>13.404954</v>
      </c>
      <c r="E587" t="s">
        <v>3099</v>
      </c>
      <c r="F587" t="s">
        <v>24</v>
      </c>
      <c r="G587" t="s">
        <v>48</v>
      </c>
      <c r="H587" s="4">
        <v>45375</v>
      </c>
      <c r="I587" t="s">
        <v>26</v>
      </c>
      <c r="J587" t="s">
        <v>605</v>
      </c>
      <c r="K587">
        <v>1</v>
      </c>
      <c r="N587">
        <v>223</v>
      </c>
      <c r="O587">
        <v>0.9</v>
      </c>
      <c r="P587" s="4">
        <v>45410</v>
      </c>
      <c r="Q587" s="4"/>
    </row>
    <row r="588" spans="1:17" x14ac:dyDescent="0.35">
      <c r="A588" t="s">
        <v>666</v>
      </c>
      <c r="B588" t="s">
        <v>56</v>
      </c>
      <c r="C588">
        <v>46.204391000000001</v>
      </c>
      <c r="D588">
        <v>6.1431579999999997</v>
      </c>
      <c r="E588" t="s">
        <v>38</v>
      </c>
      <c r="F588" t="s">
        <v>24</v>
      </c>
      <c r="G588" t="s">
        <v>48</v>
      </c>
      <c r="H588" s="4">
        <v>45410</v>
      </c>
      <c r="I588" t="s">
        <v>26</v>
      </c>
      <c r="J588" t="s">
        <v>605</v>
      </c>
      <c r="K588">
        <v>1</v>
      </c>
      <c r="N588">
        <v>1772</v>
      </c>
      <c r="O588">
        <v>0.1</v>
      </c>
      <c r="P588" s="4">
        <v>45727</v>
      </c>
      <c r="Q588" s="4"/>
    </row>
    <row r="589" spans="1:17" x14ac:dyDescent="0.35">
      <c r="A589" t="s">
        <v>667</v>
      </c>
      <c r="B589" t="s">
        <v>35</v>
      </c>
      <c r="C589">
        <v>41.902782000000002</v>
      </c>
      <c r="D589">
        <v>12.496366</v>
      </c>
      <c r="E589" t="s">
        <v>54</v>
      </c>
      <c r="F589" t="s">
        <v>24</v>
      </c>
      <c r="G589" t="s">
        <v>39</v>
      </c>
      <c r="H589" s="4">
        <v>45371</v>
      </c>
      <c r="I589" t="s">
        <v>26</v>
      </c>
      <c r="J589" t="s">
        <v>605</v>
      </c>
      <c r="K589">
        <v>1</v>
      </c>
      <c r="N589">
        <v>820</v>
      </c>
      <c r="O589">
        <v>0.3</v>
      </c>
      <c r="P589" s="4">
        <v>45649</v>
      </c>
      <c r="Q589" s="4"/>
    </row>
    <row r="590" spans="1:17" x14ac:dyDescent="0.35">
      <c r="A590" t="s">
        <v>668</v>
      </c>
      <c r="B590" t="s">
        <v>20</v>
      </c>
      <c r="C590">
        <v>52.370215999999999</v>
      </c>
      <c r="D590">
        <v>4.895168</v>
      </c>
      <c r="E590" t="s">
        <v>84</v>
      </c>
      <c r="F590" t="s">
        <v>24</v>
      </c>
      <c r="G590" t="s">
        <v>48</v>
      </c>
      <c r="H590" s="4">
        <v>45306</v>
      </c>
      <c r="I590" t="s">
        <v>26</v>
      </c>
      <c r="J590" t="s">
        <v>605</v>
      </c>
      <c r="K590">
        <v>1</v>
      </c>
      <c r="N590">
        <v>1241</v>
      </c>
      <c r="O590">
        <v>0.6</v>
      </c>
      <c r="P590" s="4">
        <v>45650</v>
      </c>
      <c r="Q590" s="4"/>
    </row>
    <row r="591" spans="1:17" x14ac:dyDescent="0.35">
      <c r="A591" t="s">
        <v>669</v>
      </c>
      <c r="B591" t="s">
        <v>51</v>
      </c>
      <c r="C591">
        <v>51.260196999999998</v>
      </c>
      <c r="D591">
        <v>4.4027710000000004</v>
      </c>
      <c r="E591" t="s">
        <v>3098</v>
      </c>
      <c r="F591" t="s">
        <v>24</v>
      </c>
      <c r="G591" t="s">
        <v>74</v>
      </c>
      <c r="H591" s="4">
        <v>45411</v>
      </c>
      <c r="I591" t="s">
        <v>49</v>
      </c>
      <c r="J591" t="s">
        <v>605</v>
      </c>
      <c r="K591">
        <v>1</v>
      </c>
      <c r="N591">
        <v>519</v>
      </c>
      <c r="O591">
        <v>0.2</v>
      </c>
      <c r="P591" s="4">
        <v>45601</v>
      </c>
      <c r="Q591" s="4"/>
    </row>
    <row r="592" spans="1:17" x14ac:dyDescent="0.35">
      <c r="A592" t="s">
        <v>670</v>
      </c>
      <c r="B592" t="s">
        <v>20</v>
      </c>
      <c r="C592">
        <v>52.370215999999999</v>
      </c>
      <c r="D592">
        <v>4.895168</v>
      </c>
      <c r="E592" t="s">
        <v>3098</v>
      </c>
      <c r="F592" t="s">
        <v>24</v>
      </c>
      <c r="G592" t="s">
        <v>74</v>
      </c>
      <c r="H592" s="4">
        <v>45433</v>
      </c>
      <c r="I592" t="s">
        <v>66</v>
      </c>
      <c r="J592" t="s">
        <v>605</v>
      </c>
      <c r="K592">
        <v>1</v>
      </c>
      <c r="N592">
        <v>706</v>
      </c>
      <c r="O592">
        <v>0.4</v>
      </c>
      <c r="P592" s="4">
        <v>45793</v>
      </c>
      <c r="Q592" s="4"/>
    </row>
    <row r="593" spans="1:17" x14ac:dyDescent="0.35">
      <c r="A593" t="s">
        <v>671</v>
      </c>
      <c r="B593" t="s">
        <v>78</v>
      </c>
      <c r="C593">
        <v>38.736946000000003</v>
      </c>
      <c r="D593">
        <v>-9.1426850000000002</v>
      </c>
      <c r="E593" t="s">
        <v>103</v>
      </c>
      <c r="F593" t="s">
        <v>24</v>
      </c>
      <c r="G593" t="s">
        <v>25</v>
      </c>
      <c r="H593" s="4">
        <v>45410</v>
      </c>
      <c r="I593" t="s">
        <v>66</v>
      </c>
      <c r="J593" t="s">
        <v>605</v>
      </c>
      <c r="K593">
        <v>1</v>
      </c>
      <c r="N593">
        <v>1461</v>
      </c>
      <c r="O593">
        <v>0.4</v>
      </c>
      <c r="P593" s="4">
        <v>45637</v>
      </c>
      <c r="Q593" s="4"/>
    </row>
    <row r="594" spans="1:17" x14ac:dyDescent="0.35">
      <c r="A594" t="s">
        <v>672</v>
      </c>
      <c r="B594" t="s">
        <v>56</v>
      </c>
      <c r="C594">
        <v>46.204391000000001</v>
      </c>
      <c r="D594">
        <v>6.1431579999999997</v>
      </c>
      <c r="E594" t="s">
        <v>32</v>
      </c>
      <c r="F594" t="s">
        <v>24</v>
      </c>
      <c r="G594" t="s">
        <v>85</v>
      </c>
      <c r="H594" s="4">
        <v>45399</v>
      </c>
      <c r="I594" t="s">
        <v>66</v>
      </c>
      <c r="J594" t="s">
        <v>605</v>
      </c>
      <c r="K594">
        <v>1</v>
      </c>
      <c r="N594">
        <v>1913</v>
      </c>
      <c r="O594">
        <v>1</v>
      </c>
      <c r="P594" s="4">
        <v>45483</v>
      </c>
      <c r="Q594" s="4"/>
    </row>
    <row r="595" spans="1:17" x14ac:dyDescent="0.35">
      <c r="A595" t="s">
        <v>673</v>
      </c>
      <c r="B595" t="s">
        <v>35</v>
      </c>
      <c r="C595">
        <v>41.902782000000002</v>
      </c>
      <c r="D595">
        <v>12.496366</v>
      </c>
      <c r="E595" t="s">
        <v>103</v>
      </c>
      <c r="F595" t="s">
        <v>24</v>
      </c>
      <c r="G595" t="s">
        <v>48</v>
      </c>
      <c r="H595" s="4">
        <v>45425</v>
      </c>
      <c r="I595" t="s">
        <v>26</v>
      </c>
      <c r="J595" t="s">
        <v>605</v>
      </c>
      <c r="K595">
        <v>1</v>
      </c>
      <c r="N595">
        <v>1539</v>
      </c>
      <c r="O595">
        <v>0.2</v>
      </c>
      <c r="P595" s="4">
        <v>45473</v>
      </c>
      <c r="Q595" s="4"/>
    </row>
    <row r="596" spans="1:17" x14ac:dyDescent="0.35">
      <c r="A596" t="s">
        <v>674</v>
      </c>
      <c r="B596" t="s">
        <v>78</v>
      </c>
      <c r="C596">
        <v>38.736946000000003</v>
      </c>
      <c r="D596">
        <v>-9.1426850000000002</v>
      </c>
      <c r="E596" t="s">
        <v>32</v>
      </c>
      <c r="F596" t="s">
        <v>24</v>
      </c>
      <c r="G596" t="s">
        <v>48</v>
      </c>
      <c r="H596" s="4">
        <v>45392</v>
      </c>
      <c r="I596" t="s">
        <v>26</v>
      </c>
      <c r="J596" t="s">
        <v>605</v>
      </c>
      <c r="K596">
        <v>1</v>
      </c>
      <c r="N596">
        <v>1212</v>
      </c>
      <c r="O596">
        <v>0.3</v>
      </c>
      <c r="P596" s="4">
        <v>45457</v>
      </c>
      <c r="Q596" s="4"/>
    </row>
    <row r="597" spans="1:17" x14ac:dyDescent="0.35">
      <c r="A597" t="s">
        <v>675</v>
      </c>
      <c r="B597" t="s">
        <v>78</v>
      </c>
      <c r="C597">
        <v>38.736946000000003</v>
      </c>
      <c r="D597">
        <v>-9.1426850000000002</v>
      </c>
      <c r="E597" t="s">
        <v>3100</v>
      </c>
      <c r="F597" t="s">
        <v>24</v>
      </c>
      <c r="G597" t="s">
        <v>39</v>
      </c>
      <c r="H597" s="4">
        <v>45364</v>
      </c>
      <c r="I597" t="s">
        <v>66</v>
      </c>
      <c r="J597" t="s">
        <v>605</v>
      </c>
      <c r="K597">
        <v>1</v>
      </c>
      <c r="N597">
        <v>1832</v>
      </c>
      <c r="O597">
        <v>0.2</v>
      </c>
      <c r="P597" s="4">
        <v>45491</v>
      </c>
      <c r="Q597" s="4"/>
    </row>
    <row r="598" spans="1:17" x14ac:dyDescent="0.35">
      <c r="A598" t="s">
        <v>676</v>
      </c>
      <c r="B598" t="s">
        <v>41</v>
      </c>
      <c r="C598">
        <v>52.520007999999997</v>
      </c>
      <c r="D598">
        <v>13.404954</v>
      </c>
      <c r="E598" t="s">
        <v>47</v>
      </c>
      <c r="F598" t="s">
        <v>24</v>
      </c>
      <c r="G598" t="s">
        <v>59</v>
      </c>
      <c r="H598" s="4">
        <v>45369</v>
      </c>
      <c r="I598" t="s">
        <v>49</v>
      </c>
      <c r="J598" t="s">
        <v>605</v>
      </c>
      <c r="K598">
        <v>1</v>
      </c>
      <c r="N598">
        <v>1553</v>
      </c>
      <c r="O598">
        <v>0.2</v>
      </c>
      <c r="P598" s="4">
        <v>45508</v>
      </c>
      <c r="Q598" s="4"/>
    </row>
    <row r="599" spans="1:17" x14ac:dyDescent="0.35">
      <c r="A599" t="s">
        <v>677</v>
      </c>
      <c r="B599" t="s">
        <v>61</v>
      </c>
      <c r="C599">
        <v>48.864716000000001</v>
      </c>
      <c r="D599">
        <v>2.3490139999999999</v>
      </c>
      <c r="E599" t="s">
        <v>124</v>
      </c>
      <c r="F599" t="s">
        <v>24</v>
      </c>
      <c r="G599" t="s">
        <v>25</v>
      </c>
      <c r="H599" s="4">
        <v>45402</v>
      </c>
      <c r="I599" t="s">
        <v>66</v>
      </c>
      <c r="J599" t="s">
        <v>605</v>
      </c>
      <c r="K599">
        <v>1</v>
      </c>
      <c r="N599">
        <v>322</v>
      </c>
      <c r="O599">
        <v>0.4</v>
      </c>
      <c r="P599" s="4">
        <v>45661</v>
      </c>
      <c r="Q599" s="4"/>
    </row>
    <row r="600" spans="1:17" x14ac:dyDescent="0.35">
      <c r="A600" t="s">
        <v>678</v>
      </c>
      <c r="B600" t="s">
        <v>61</v>
      </c>
      <c r="C600">
        <v>48.864716000000001</v>
      </c>
      <c r="D600">
        <v>2.3490139999999999</v>
      </c>
      <c r="E600" t="s">
        <v>47</v>
      </c>
      <c r="F600" t="s">
        <v>24</v>
      </c>
      <c r="G600" t="s">
        <v>25</v>
      </c>
      <c r="H600" s="4">
        <v>45301</v>
      </c>
      <c r="I600" t="s">
        <v>49</v>
      </c>
      <c r="J600" t="s">
        <v>605</v>
      </c>
      <c r="K600">
        <v>1</v>
      </c>
      <c r="N600">
        <v>1185</v>
      </c>
      <c r="O600">
        <v>0.9</v>
      </c>
      <c r="P600" s="4">
        <v>45495</v>
      </c>
      <c r="Q600" s="4"/>
    </row>
    <row r="601" spans="1:17" x14ac:dyDescent="0.35">
      <c r="A601" t="s">
        <v>679</v>
      </c>
      <c r="B601" t="s">
        <v>20</v>
      </c>
      <c r="C601">
        <v>52.370215999999999</v>
      </c>
      <c r="D601">
        <v>4.895168</v>
      </c>
      <c r="E601" t="s">
        <v>3098</v>
      </c>
      <c r="F601" t="s">
        <v>24</v>
      </c>
      <c r="G601" t="s">
        <v>59</v>
      </c>
      <c r="H601" s="4">
        <v>45432</v>
      </c>
      <c r="I601" t="s">
        <v>66</v>
      </c>
      <c r="J601" t="s">
        <v>605</v>
      </c>
      <c r="K601">
        <v>1</v>
      </c>
      <c r="N601">
        <v>1747</v>
      </c>
      <c r="O601">
        <v>0.2</v>
      </c>
      <c r="P601" s="4">
        <v>45489</v>
      </c>
      <c r="Q601" s="4"/>
    </row>
    <row r="602" spans="1:17" x14ac:dyDescent="0.35">
      <c r="A602" t="s">
        <v>680</v>
      </c>
      <c r="B602" t="s">
        <v>41</v>
      </c>
      <c r="C602">
        <v>52.520007999999997</v>
      </c>
      <c r="D602">
        <v>13.404954</v>
      </c>
      <c r="E602" t="s">
        <v>3099</v>
      </c>
      <c r="F602" t="s">
        <v>24</v>
      </c>
      <c r="G602" t="s">
        <v>39</v>
      </c>
      <c r="H602" s="4">
        <v>45373</v>
      </c>
      <c r="I602" t="s">
        <v>26</v>
      </c>
      <c r="J602" t="s">
        <v>605</v>
      </c>
      <c r="K602">
        <v>1</v>
      </c>
      <c r="N602">
        <v>1286</v>
      </c>
      <c r="O602">
        <v>0.2</v>
      </c>
      <c r="P602" s="4">
        <v>45700</v>
      </c>
      <c r="Q602" s="4"/>
    </row>
    <row r="603" spans="1:17" x14ac:dyDescent="0.35">
      <c r="A603" t="s">
        <v>681</v>
      </c>
      <c r="B603" t="s">
        <v>51</v>
      </c>
      <c r="C603">
        <v>51.260196999999998</v>
      </c>
      <c r="D603">
        <v>4.4027710000000004</v>
      </c>
      <c r="E603" t="s">
        <v>120</v>
      </c>
      <c r="F603" t="s">
        <v>24</v>
      </c>
      <c r="G603" t="s">
        <v>48</v>
      </c>
      <c r="H603" s="4">
        <v>45295</v>
      </c>
      <c r="I603" t="s">
        <v>66</v>
      </c>
      <c r="J603" t="s">
        <v>605</v>
      </c>
      <c r="K603">
        <v>1</v>
      </c>
      <c r="N603">
        <v>1735</v>
      </c>
      <c r="O603">
        <v>0.9</v>
      </c>
      <c r="P603" s="4">
        <v>45331</v>
      </c>
      <c r="Q603" s="4"/>
    </row>
    <row r="604" spans="1:17" x14ac:dyDescent="0.35">
      <c r="A604" t="s">
        <v>682</v>
      </c>
      <c r="B604" t="s">
        <v>78</v>
      </c>
      <c r="C604">
        <v>38.736946000000003</v>
      </c>
      <c r="D604">
        <v>-9.1426850000000002</v>
      </c>
      <c r="E604" t="s">
        <v>47</v>
      </c>
      <c r="F604" t="s">
        <v>24</v>
      </c>
      <c r="G604" t="s">
        <v>87</v>
      </c>
      <c r="H604" s="4">
        <v>45416</v>
      </c>
      <c r="I604" t="s">
        <v>26</v>
      </c>
      <c r="J604" t="s">
        <v>605</v>
      </c>
      <c r="K604">
        <v>1</v>
      </c>
      <c r="N604">
        <v>1184</v>
      </c>
      <c r="O604">
        <v>0.5</v>
      </c>
      <c r="P604" s="4">
        <v>45687</v>
      </c>
      <c r="Q604" s="4"/>
    </row>
    <row r="605" spans="1:17" x14ac:dyDescent="0.35">
      <c r="A605" t="s">
        <v>683</v>
      </c>
      <c r="B605" t="s">
        <v>56</v>
      </c>
      <c r="C605">
        <v>46.204391000000001</v>
      </c>
      <c r="D605">
        <v>6.1431579999999997</v>
      </c>
      <c r="E605" t="s">
        <v>38</v>
      </c>
      <c r="F605" t="s">
        <v>24</v>
      </c>
      <c r="G605" t="s">
        <v>48</v>
      </c>
      <c r="H605" s="4">
        <v>45340</v>
      </c>
      <c r="I605" t="s">
        <v>26</v>
      </c>
      <c r="J605" t="s">
        <v>605</v>
      </c>
      <c r="K605">
        <v>1</v>
      </c>
      <c r="N605">
        <v>352</v>
      </c>
      <c r="O605">
        <v>0.4</v>
      </c>
      <c r="P605" s="4">
        <v>45589</v>
      </c>
      <c r="Q605" s="4"/>
    </row>
    <row r="606" spans="1:17" x14ac:dyDescent="0.35">
      <c r="A606" t="s">
        <v>684</v>
      </c>
      <c r="B606" t="s">
        <v>35</v>
      </c>
      <c r="C606">
        <v>41.902782000000002</v>
      </c>
      <c r="D606">
        <v>12.496366</v>
      </c>
      <c r="E606" t="s">
        <v>103</v>
      </c>
      <c r="F606" t="s">
        <v>24</v>
      </c>
      <c r="G606" t="s">
        <v>25</v>
      </c>
      <c r="H606" s="4">
        <v>45302</v>
      </c>
      <c r="I606" t="s">
        <v>49</v>
      </c>
      <c r="J606" t="s">
        <v>605</v>
      </c>
      <c r="K606">
        <v>1</v>
      </c>
      <c r="N606">
        <v>1581</v>
      </c>
      <c r="O606">
        <v>0.5</v>
      </c>
      <c r="P606" s="4">
        <v>45357</v>
      </c>
      <c r="Q606" s="4"/>
    </row>
    <row r="607" spans="1:17" x14ac:dyDescent="0.35">
      <c r="A607" t="s">
        <v>685</v>
      </c>
      <c r="B607" t="s">
        <v>35</v>
      </c>
      <c r="C607">
        <v>41.902782000000002</v>
      </c>
      <c r="D607">
        <v>12.496366</v>
      </c>
      <c r="E607" t="s">
        <v>3099</v>
      </c>
      <c r="F607" t="s">
        <v>24</v>
      </c>
      <c r="G607" t="s">
        <v>87</v>
      </c>
      <c r="H607" s="4">
        <v>45436</v>
      </c>
      <c r="I607" t="s">
        <v>26</v>
      </c>
      <c r="J607" t="s">
        <v>605</v>
      </c>
      <c r="K607">
        <v>1</v>
      </c>
      <c r="N607">
        <v>1367</v>
      </c>
      <c r="O607">
        <v>0.4</v>
      </c>
      <c r="P607" s="4">
        <v>45745</v>
      </c>
      <c r="Q607" s="4"/>
    </row>
    <row r="608" spans="1:17" x14ac:dyDescent="0.35">
      <c r="A608" t="s">
        <v>686</v>
      </c>
      <c r="B608" t="s">
        <v>29</v>
      </c>
      <c r="C608">
        <v>40.416775000000001</v>
      </c>
      <c r="D608">
        <v>-3.7037900000000001</v>
      </c>
      <c r="E608" t="s">
        <v>3098</v>
      </c>
      <c r="F608" t="s">
        <v>24</v>
      </c>
      <c r="G608" t="s">
        <v>85</v>
      </c>
      <c r="H608" s="4">
        <v>45356</v>
      </c>
      <c r="I608" t="s">
        <v>66</v>
      </c>
      <c r="J608" t="s">
        <v>605</v>
      </c>
      <c r="K608">
        <v>1</v>
      </c>
      <c r="N608">
        <v>490</v>
      </c>
      <c r="O608">
        <v>0.1</v>
      </c>
      <c r="P608" s="4">
        <v>45481</v>
      </c>
      <c r="Q608" s="4"/>
    </row>
    <row r="609" spans="1:17" x14ac:dyDescent="0.35">
      <c r="A609" t="s">
        <v>687</v>
      </c>
      <c r="B609" t="s">
        <v>61</v>
      </c>
      <c r="C609">
        <v>48.864716000000001</v>
      </c>
      <c r="D609">
        <v>2.3490139999999999</v>
      </c>
      <c r="E609" t="s">
        <v>54</v>
      </c>
      <c r="F609" t="s">
        <v>24</v>
      </c>
      <c r="G609" t="s">
        <v>48</v>
      </c>
      <c r="H609" s="4">
        <v>45314</v>
      </c>
      <c r="I609" t="s">
        <v>26</v>
      </c>
      <c r="J609" t="s">
        <v>605</v>
      </c>
      <c r="K609">
        <v>1</v>
      </c>
      <c r="N609">
        <v>1627</v>
      </c>
      <c r="O609">
        <v>0.4</v>
      </c>
      <c r="P609" s="4">
        <v>45362</v>
      </c>
      <c r="Q609" s="4"/>
    </row>
    <row r="610" spans="1:17" x14ac:dyDescent="0.35">
      <c r="A610" t="s">
        <v>688</v>
      </c>
      <c r="B610" t="s">
        <v>78</v>
      </c>
      <c r="C610">
        <v>38.736946000000003</v>
      </c>
      <c r="D610">
        <v>-9.1426850000000002</v>
      </c>
      <c r="E610" t="s">
        <v>54</v>
      </c>
      <c r="F610" t="s">
        <v>24</v>
      </c>
      <c r="G610" t="s">
        <v>48</v>
      </c>
      <c r="H610" s="4">
        <v>45322</v>
      </c>
      <c r="I610" t="s">
        <v>49</v>
      </c>
      <c r="J610" t="s">
        <v>605</v>
      </c>
      <c r="K610">
        <v>1</v>
      </c>
      <c r="N610">
        <v>716</v>
      </c>
      <c r="O610">
        <v>0.5</v>
      </c>
      <c r="P610" s="4">
        <v>45520</v>
      </c>
      <c r="Q610" s="4"/>
    </row>
    <row r="611" spans="1:17" x14ac:dyDescent="0.35">
      <c r="A611" t="s">
        <v>689</v>
      </c>
      <c r="B611" t="s">
        <v>56</v>
      </c>
      <c r="C611">
        <v>46.204391000000001</v>
      </c>
      <c r="D611">
        <v>6.1431579999999997</v>
      </c>
      <c r="E611" t="s">
        <v>3098</v>
      </c>
      <c r="F611" t="s">
        <v>24</v>
      </c>
      <c r="G611" t="s">
        <v>25</v>
      </c>
      <c r="H611" s="4">
        <v>45336</v>
      </c>
      <c r="I611" t="s">
        <v>66</v>
      </c>
      <c r="J611" t="s">
        <v>605</v>
      </c>
      <c r="K611">
        <v>1</v>
      </c>
      <c r="N611">
        <v>1139</v>
      </c>
      <c r="O611">
        <v>0.3</v>
      </c>
      <c r="P611" s="4">
        <v>45440</v>
      </c>
      <c r="Q611" s="4"/>
    </row>
    <row r="612" spans="1:17" x14ac:dyDescent="0.35">
      <c r="A612" t="s">
        <v>690</v>
      </c>
      <c r="B612" t="s">
        <v>56</v>
      </c>
      <c r="C612">
        <v>46.204391000000001</v>
      </c>
      <c r="D612">
        <v>6.1431579999999997</v>
      </c>
      <c r="E612" t="s">
        <v>3098</v>
      </c>
      <c r="F612" t="s">
        <v>24</v>
      </c>
      <c r="G612" t="s">
        <v>59</v>
      </c>
      <c r="H612" s="4">
        <v>45398</v>
      </c>
      <c r="I612" t="s">
        <v>49</v>
      </c>
      <c r="J612" t="s">
        <v>605</v>
      </c>
      <c r="K612">
        <v>1</v>
      </c>
      <c r="N612">
        <v>427</v>
      </c>
      <c r="O612">
        <v>0.4</v>
      </c>
      <c r="P612" s="4">
        <v>45550</v>
      </c>
      <c r="Q612" s="4"/>
    </row>
    <row r="613" spans="1:17" x14ac:dyDescent="0.35">
      <c r="A613" t="s">
        <v>691</v>
      </c>
      <c r="B613" t="s">
        <v>71</v>
      </c>
      <c r="C613">
        <v>48.210033000000003</v>
      </c>
      <c r="D613">
        <v>16.363448999999999</v>
      </c>
      <c r="E613" t="s">
        <v>47</v>
      </c>
      <c r="F613" t="s">
        <v>24</v>
      </c>
      <c r="G613" t="s">
        <v>39</v>
      </c>
      <c r="H613" s="4">
        <v>45400</v>
      </c>
      <c r="I613" t="s">
        <v>66</v>
      </c>
      <c r="J613" t="s">
        <v>605</v>
      </c>
      <c r="K613">
        <v>1</v>
      </c>
      <c r="N613">
        <v>857</v>
      </c>
      <c r="O613">
        <v>0.5</v>
      </c>
      <c r="P613" s="4">
        <v>45629</v>
      </c>
      <c r="Q613" s="4"/>
    </row>
    <row r="614" spans="1:17" x14ac:dyDescent="0.35">
      <c r="A614" t="s">
        <v>692</v>
      </c>
      <c r="B614" t="s">
        <v>78</v>
      </c>
      <c r="C614">
        <v>38.736946000000003</v>
      </c>
      <c r="D614">
        <v>-9.1426850000000002</v>
      </c>
      <c r="E614" t="s">
        <v>103</v>
      </c>
      <c r="F614" t="s">
        <v>24</v>
      </c>
      <c r="G614" t="s">
        <v>48</v>
      </c>
      <c r="H614" s="4">
        <v>45368</v>
      </c>
      <c r="I614" t="s">
        <v>26</v>
      </c>
      <c r="J614" t="s">
        <v>605</v>
      </c>
      <c r="K614">
        <v>1</v>
      </c>
      <c r="N614">
        <v>1442</v>
      </c>
      <c r="O614">
        <v>0.1</v>
      </c>
      <c r="P614" s="4">
        <v>45698</v>
      </c>
      <c r="Q614" s="4"/>
    </row>
    <row r="615" spans="1:17" x14ac:dyDescent="0.35">
      <c r="A615" t="s">
        <v>693</v>
      </c>
      <c r="B615" t="s">
        <v>61</v>
      </c>
      <c r="C615">
        <v>48.864716000000001</v>
      </c>
      <c r="D615">
        <v>2.3490139999999999</v>
      </c>
      <c r="E615" t="s">
        <v>3098</v>
      </c>
      <c r="F615" t="s">
        <v>24</v>
      </c>
      <c r="G615" t="s">
        <v>87</v>
      </c>
      <c r="H615" s="4">
        <v>45358</v>
      </c>
      <c r="I615" t="s">
        <v>66</v>
      </c>
      <c r="J615" t="s">
        <v>605</v>
      </c>
      <c r="K615">
        <v>1</v>
      </c>
      <c r="N615">
        <v>839</v>
      </c>
      <c r="O615">
        <v>0.6</v>
      </c>
      <c r="P615" s="4">
        <v>45583</v>
      </c>
      <c r="Q615" s="4"/>
    </row>
    <row r="616" spans="1:17" x14ac:dyDescent="0.35">
      <c r="A616" t="s">
        <v>694</v>
      </c>
      <c r="B616" t="s">
        <v>41</v>
      </c>
      <c r="C616">
        <v>52.520007999999997</v>
      </c>
      <c r="D616">
        <v>13.404954</v>
      </c>
      <c r="E616" t="s">
        <v>64</v>
      </c>
      <c r="F616" t="s">
        <v>24</v>
      </c>
      <c r="G616" t="s">
        <v>59</v>
      </c>
      <c r="H616" s="4">
        <v>45314</v>
      </c>
      <c r="I616" t="s">
        <v>49</v>
      </c>
      <c r="J616" t="s">
        <v>605</v>
      </c>
      <c r="K616">
        <v>1</v>
      </c>
      <c r="N616">
        <v>1660</v>
      </c>
      <c r="O616">
        <v>0.8</v>
      </c>
      <c r="P616" s="4">
        <v>45628</v>
      </c>
      <c r="Q616" s="4"/>
    </row>
    <row r="617" spans="1:17" x14ac:dyDescent="0.35">
      <c r="A617" t="s">
        <v>695</v>
      </c>
      <c r="B617" t="s">
        <v>78</v>
      </c>
      <c r="C617">
        <v>38.736946000000003</v>
      </c>
      <c r="D617">
        <v>-9.1426850000000002</v>
      </c>
      <c r="E617" t="s">
        <v>3098</v>
      </c>
      <c r="F617" t="s">
        <v>24</v>
      </c>
      <c r="G617" t="s">
        <v>87</v>
      </c>
      <c r="H617" s="4">
        <v>45413</v>
      </c>
      <c r="I617" t="s">
        <v>26</v>
      </c>
      <c r="J617" t="s">
        <v>605</v>
      </c>
      <c r="K617">
        <v>1</v>
      </c>
      <c r="N617">
        <v>576</v>
      </c>
      <c r="O617">
        <v>0.8</v>
      </c>
      <c r="P617" s="4">
        <v>45713</v>
      </c>
      <c r="Q617" s="4"/>
    </row>
    <row r="618" spans="1:17" x14ac:dyDescent="0.35">
      <c r="A618" t="s">
        <v>696</v>
      </c>
      <c r="B618" t="s">
        <v>71</v>
      </c>
      <c r="C618">
        <v>48.210033000000003</v>
      </c>
      <c r="D618">
        <v>16.363448999999999</v>
      </c>
      <c r="E618" t="s">
        <v>84</v>
      </c>
      <c r="F618" t="s">
        <v>24</v>
      </c>
      <c r="G618" t="s">
        <v>48</v>
      </c>
      <c r="H618" s="4">
        <v>45374</v>
      </c>
      <c r="I618" t="s">
        <v>26</v>
      </c>
      <c r="J618" t="s">
        <v>605</v>
      </c>
      <c r="K618">
        <v>1</v>
      </c>
      <c r="N618">
        <v>1351</v>
      </c>
      <c r="O618">
        <v>0.4</v>
      </c>
      <c r="P618" s="4">
        <v>45455</v>
      </c>
      <c r="Q618" s="4"/>
    </row>
    <row r="619" spans="1:17" x14ac:dyDescent="0.35">
      <c r="A619" t="s">
        <v>697</v>
      </c>
      <c r="B619" t="s">
        <v>51</v>
      </c>
      <c r="C619">
        <v>51.260196999999998</v>
      </c>
      <c r="D619">
        <v>4.4027710000000004</v>
      </c>
      <c r="E619" t="s">
        <v>47</v>
      </c>
      <c r="F619" t="s">
        <v>24</v>
      </c>
      <c r="G619" t="s">
        <v>59</v>
      </c>
      <c r="H619" s="4">
        <v>45329</v>
      </c>
      <c r="I619" t="s">
        <v>49</v>
      </c>
      <c r="J619" t="s">
        <v>605</v>
      </c>
      <c r="K619">
        <v>1</v>
      </c>
      <c r="N619">
        <v>1579</v>
      </c>
      <c r="O619">
        <v>0.7</v>
      </c>
      <c r="P619" s="4">
        <v>45660</v>
      </c>
      <c r="Q619" s="4"/>
    </row>
    <row r="620" spans="1:17" x14ac:dyDescent="0.35">
      <c r="A620" t="s">
        <v>698</v>
      </c>
      <c r="B620" t="s">
        <v>35</v>
      </c>
      <c r="C620">
        <v>41.902782000000002</v>
      </c>
      <c r="D620">
        <v>12.496366</v>
      </c>
      <c r="E620" t="s">
        <v>64</v>
      </c>
      <c r="F620" t="s">
        <v>24</v>
      </c>
      <c r="G620" t="s">
        <v>85</v>
      </c>
      <c r="H620" s="4">
        <v>45419</v>
      </c>
      <c r="I620" t="s">
        <v>26</v>
      </c>
      <c r="J620" t="s">
        <v>605</v>
      </c>
      <c r="K620">
        <v>1</v>
      </c>
      <c r="N620">
        <v>731</v>
      </c>
      <c r="O620">
        <v>0.2</v>
      </c>
      <c r="P620" s="4">
        <v>45570</v>
      </c>
      <c r="Q620" s="4"/>
    </row>
    <row r="621" spans="1:17" x14ac:dyDescent="0.35">
      <c r="A621" t="s">
        <v>699</v>
      </c>
      <c r="B621" t="s">
        <v>78</v>
      </c>
      <c r="C621">
        <v>38.736946000000003</v>
      </c>
      <c r="D621">
        <v>-9.1426850000000002</v>
      </c>
      <c r="E621" t="s">
        <v>3099</v>
      </c>
      <c r="F621" t="s">
        <v>24</v>
      </c>
      <c r="G621" t="s">
        <v>25</v>
      </c>
      <c r="H621" s="4">
        <v>45430</v>
      </c>
      <c r="I621" t="s">
        <v>26</v>
      </c>
      <c r="J621" t="s">
        <v>605</v>
      </c>
      <c r="K621">
        <v>1</v>
      </c>
      <c r="N621">
        <v>931</v>
      </c>
      <c r="O621">
        <v>0.3</v>
      </c>
      <c r="P621" s="4">
        <v>45751</v>
      </c>
      <c r="Q621" s="4"/>
    </row>
    <row r="622" spans="1:17" x14ac:dyDescent="0.35">
      <c r="A622" t="s">
        <v>700</v>
      </c>
      <c r="B622" t="s">
        <v>71</v>
      </c>
      <c r="C622">
        <v>48.210033000000003</v>
      </c>
      <c r="D622">
        <v>16.363448999999999</v>
      </c>
      <c r="E622" t="s">
        <v>54</v>
      </c>
      <c r="F622" t="s">
        <v>24</v>
      </c>
      <c r="G622" t="s">
        <v>48</v>
      </c>
      <c r="H622" s="4">
        <v>45314</v>
      </c>
      <c r="I622" t="s">
        <v>26</v>
      </c>
      <c r="J622" t="s">
        <v>605</v>
      </c>
      <c r="K622">
        <v>1</v>
      </c>
      <c r="N622">
        <v>1237</v>
      </c>
      <c r="O622">
        <v>0.3</v>
      </c>
      <c r="P622" s="4">
        <v>45490</v>
      </c>
      <c r="Q622" s="4"/>
    </row>
    <row r="623" spans="1:17" x14ac:dyDescent="0.35">
      <c r="A623" t="s">
        <v>701</v>
      </c>
      <c r="B623" t="s">
        <v>35</v>
      </c>
      <c r="C623">
        <v>41.902782000000002</v>
      </c>
      <c r="D623">
        <v>12.496366</v>
      </c>
      <c r="E623" t="s">
        <v>3099</v>
      </c>
      <c r="F623" t="s">
        <v>24</v>
      </c>
      <c r="G623" t="s">
        <v>74</v>
      </c>
      <c r="H623" s="4">
        <v>45405</v>
      </c>
      <c r="I623" t="s">
        <v>26</v>
      </c>
      <c r="J623" t="s">
        <v>605</v>
      </c>
      <c r="K623">
        <v>1</v>
      </c>
      <c r="N623">
        <v>1716</v>
      </c>
      <c r="O623">
        <v>0.2</v>
      </c>
      <c r="P623" s="4">
        <v>45613</v>
      </c>
      <c r="Q623" s="4"/>
    </row>
    <row r="624" spans="1:17" x14ac:dyDescent="0.35">
      <c r="A624" t="s">
        <v>702</v>
      </c>
      <c r="B624" t="s">
        <v>78</v>
      </c>
      <c r="C624">
        <v>38.736946000000003</v>
      </c>
      <c r="D624">
        <v>-9.1426850000000002</v>
      </c>
      <c r="E624" t="s">
        <v>54</v>
      </c>
      <c r="F624" t="s">
        <v>24</v>
      </c>
      <c r="G624" t="s">
        <v>59</v>
      </c>
      <c r="H624" s="4">
        <v>45308</v>
      </c>
      <c r="I624" t="s">
        <v>66</v>
      </c>
      <c r="J624" t="s">
        <v>605</v>
      </c>
      <c r="K624">
        <v>1</v>
      </c>
      <c r="N624">
        <v>1382</v>
      </c>
      <c r="O624">
        <v>0.3</v>
      </c>
      <c r="P624" s="4">
        <v>45622</v>
      </c>
      <c r="Q624" s="4"/>
    </row>
    <row r="625" spans="1:17" x14ac:dyDescent="0.35">
      <c r="A625" t="s">
        <v>703</v>
      </c>
      <c r="B625" t="s">
        <v>78</v>
      </c>
      <c r="C625">
        <v>38.736946000000003</v>
      </c>
      <c r="D625">
        <v>-9.1426850000000002</v>
      </c>
      <c r="E625" t="s">
        <v>68</v>
      </c>
      <c r="F625" t="s">
        <v>24</v>
      </c>
      <c r="G625" t="s">
        <v>59</v>
      </c>
      <c r="H625" s="4">
        <v>45421</v>
      </c>
      <c r="I625" t="s">
        <v>66</v>
      </c>
      <c r="J625" t="s">
        <v>605</v>
      </c>
      <c r="K625">
        <v>1</v>
      </c>
      <c r="N625">
        <v>1194</v>
      </c>
      <c r="O625">
        <v>1</v>
      </c>
      <c r="P625" s="4">
        <v>45628</v>
      </c>
      <c r="Q625" s="4"/>
    </row>
    <row r="626" spans="1:17" x14ac:dyDescent="0.35">
      <c r="A626" t="s">
        <v>704</v>
      </c>
      <c r="B626" t="s">
        <v>51</v>
      </c>
      <c r="C626">
        <v>51.260196999999998</v>
      </c>
      <c r="D626">
        <v>4.4027710000000004</v>
      </c>
      <c r="E626" t="s">
        <v>3098</v>
      </c>
      <c r="F626" t="s">
        <v>24</v>
      </c>
      <c r="G626" t="s">
        <v>74</v>
      </c>
      <c r="H626" s="4">
        <v>45301</v>
      </c>
      <c r="I626" t="s">
        <v>66</v>
      </c>
      <c r="J626" t="s">
        <v>605</v>
      </c>
      <c r="K626">
        <v>1</v>
      </c>
      <c r="N626">
        <v>1073</v>
      </c>
      <c r="O626">
        <v>0.2</v>
      </c>
      <c r="P626" s="4">
        <v>45388</v>
      </c>
      <c r="Q626" s="4"/>
    </row>
    <row r="627" spans="1:17" x14ac:dyDescent="0.35">
      <c r="A627" t="s">
        <v>705</v>
      </c>
      <c r="B627" t="s">
        <v>29</v>
      </c>
      <c r="C627">
        <v>40.416775000000001</v>
      </c>
      <c r="D627">
        <v>-3.7037900000000001</v>
      </c>
      <c r="E627" t="s">
        <v>3099</v>
      </c>
      <c r="F627" t="s">
        <v>24</v>
      </c>
      <c r="G627" t="s">
        <v>39</v>
      </c>
      <c r="H627" s="4">
        <v>45423</v>
      </c>
      <c r="I627" t="s">
        <v>66</v>
      </c>
      <c r="J627" t="s">
        <v>605</v>
      </c>
      <c r="K627">
        <v>1</v>
      </c>
      <c r="N627">
        <v>1102</v>
      </c>
      <c r="O627">
        <v>0.2</v>
      </c>
      <c r="P627" s="4">
        <v>45480</v>
      </c>
      <c r="Q627" s="4"/>
    </row>
    <row r="628" spans="1:17" x14ac:dyDescent="0.35">
      <c r="A628" t="s">
        <v>706</v>
      </c>
      <c r="B628" t="s">
        <v>35</v>
      </c>
      <c r="C628">
        <v>41.902782000000002</v>
      </c>
      <c r="D628">
        <v>12.496366</v>
      </c>
      <c r="E628" t="s">
        <v>54</v>
      </c>
      <c r="F628" t="s">
        <v>24</v>
      </c>
      <c r="G628" t="s">
        <v>59</v>
      </c>
      <c r="H628" s="4">
        <v>45343</v>
      </c>
      <c r="I628" t="s">
        <v>66</v>
      </c>
      <c r="J628" t="s">
        <v>605</v>
      </c>
      <c r="K628">
        <v>1</v>
      </c>
      <c r="N628">
        <v>1252</v>
      </c>
      <c r="O628">
        <v>0.5</v>
      </c>
      <c r="P628" s="4">
        <v>45604</v>
      </c>
      <c r="Q628" s="4"/>
    </row>
    <row r="629" spans="1:17" x14ac:dyDescent="0.35">
      <c r="A629" t="s">
        <v>707</v>
      </c>
      <c r="B629" t="s">
        <v>51</v>
      </c>
      <c r="C629">
        <v>51.260196999999998</v>
      </c>
      <c r="D629">
        <v>4.4027710000000004</v>
      </c>
      <c r="E629" t="s">
        <v>64</v>
      </c>
      <c r="F629" t="s">
        <v>24</v>
      </c>
      <c r="G629" t="s">
        <v>39</v>
      </c>
      <c r="H629" s="4">
        <v>45321</v>
      </c>
      <c r="I629" t="s">
        <v>26</v>
      </c>
      <c r="J629" t="s">
        <v>605</v>
      </c>
      <c r="K629">
        <v>1</v>
      </c>
      <c r="N629">
        <v>786</v>
      </c>
      <c r="O629">
        <v>0.7</v>
      </c>
      <c r="P629" s="4">
        <v>45623</v>
      </c>
      <c r="Q629" s="4"/>
    </row>
    <row r="630" spans="1:17" x14ac:dyDescent="0.35">
      <c r="A630" t="s">
        <v>708</v>
      </c>
      <c r="B630" t="s">
        <v>51</v>
      </c>
      <c r="C630">
        <v>51.260196999999998</v>
      </c>
      <c r="D630">
        <v>4.4027710000000004</v>
      </c>
      <c r="E630" t="s">
        <v>3100</v>
      </c>
      <c r="F630" t="s">
        <v>24</v>
      </c>
      <c r="G630" t="s">
        <v>85</v>
      </c>
      <c r="H630" s="4">
        <v>45371</v>
      </c>
      <c r="I630" t="s">
        <v>66</v>
      </c>
      <c r="J630" t="s">
        <v>605</v>
      </c>
      <c r="K630">
        <v>1</v>
      </c>
      <c r="N630">
        <v>1292</v>
      </c>
      <c r="O630">
        <v>0.8</v>
      </c>
      <c r="P630" s="4">
        <v>45702</v>
      </c>
      <c r="Q630" s="4"/>
    </row>
    <row r="631" spans="1:17" x14ac:dyDescent="0.35">
      <c r="A631" t="s">
        <v>709</v>
      </c>
      <c r="B631" t="s">
        <v>35</v>
      </c>
      <c r="C631">
        <v>41.902782000000002</v>
      </c>
      <c r="D631">
        <v>12.496366</v>
      </c>
      <c r="E631" t="s">
        <v>3098</v>
      </c>
      <c r="F631" t="s">
        <v>24</v>
      </c>
      <c r="G631" t="s">
        <v>48</v>
      </c>
      <c r="H631" s="4">
        <v>45300</v>
      </c>
      <c r="I631" t="s">
        <v>66</v>
      </c>
      <c r="J631" t="s">
        <v>605</v>
      </c>
      <c r="K631">
        <v>1</v>
      </c>
      <c r="N631">
        <v>317</v>
      </c>
      <c r="O631">
        <v>0.6</v>
      </c>
      <c r="P631" s="4">
        <v>45486</v>
      </c>
      <c r="Q631" s="4"/>
    </row>
    <row r="632" spans="1:17" x14ac:dyDescent="0.35">
      <c r="A632" t="s">
        <v>710</v>
      </c>
      <c r="B632" t="s">
        <v>56</v>
      </c>
      <c r="C632">
        <v>46.204391000000001</v>
      </c>
      <c r="D632">
        <v>6.1431579999999997</v>
      </c>
      <c r="E632" t="s">
        <v>47</v>
      </c>
      <c r="F632" t="s">
        <v>24</v>
      </c>
      <c r="G632" t="s">
        <v>48</v>
      </c>
      <c r="H632" s="4">
        <v>45343</v>
      </c>
      <c r="I632" t="s">
        <v>26</v>
      </c>
      <c r="J632" t="s">
        <v>605</v>
      </c>
      <c r="K632">
        <v>1</v>
      </c>
      <c r="N632">
        <v>958</v>
      </c>
      <c r="O632">
        <v>0.3</v>
      </c>
      <c r="P632" s="4">
        <v>45539</v>
      </c>
      <c r="Q632" s="4"/>
    </row>
    <row r="633" spans="1:17" x14ac:dyDescent="0.35">
      <c r="A633" t="s">
        <v>711</v>
      </c>
      <c r="B633" t="s">
        <v>35</v>
      </c>
      <c r="C633">
        <v>41.902782000000002</v>
      </c>
      <c r="D633">
        <v>12.496366</v>
      </c>
      <c r="E633" t="s">
        <v>3098</v>
      </c>
      <c r="F633" t="s">
        <v>24</v>
      </c>
      <c r="G633" t="s">
        <v>85</v>
      </c>
      <c r="H633" s="4">
        <v>45435</v>
      </c>
      <c r="I633" t="s">
        <v>66</v>
      </c>
      <c r="J633" t="s">
        <v>605</v>
      </c>
      <c r="K633">
        <v>1</v>
      </c>
      <c r="N633">
        <v>1364</v>
      </c>
      <c r="O633">
        <v>0.5</v>
      </c>
      <c r="P633" s="4">
        <v>45541</v>
      </c>
      <c r="Q633" s="4"/>
    </row>
    <row r="634" spans="1:17" x14ac:dyDescent="0.35">
      <c r="A634" t="s">
        <v>712</v>
      </c>
      <c r="B634" t="s">
        <v>56</v>
      </c>
      <c r="C634">
        <v>46.204391000000001</v>
      </c>
      <c r="D634">
        <v>6.1431579999999997</v>
      </c>
      <c r="E634" t="s">
        <v>47</v>
      </c>
      <c r="F634" t="s">
        <v>24</v>
      </c>
      <c r="G634" t="s">
        <v>59</v>
      </c>
      <c r="H634" s="4">
        <v>45385</v>
      </c>
      <c r="I634" t="s">
        <v>66</v>
      </c>
      <c r="J634" t="s">
        <v>605</v>
      </c>
      <c r="K634">
        <v>1</v>
      </c>
      <c r="N634">
        <v>1348</v>
      </c>
      <c r="O634">
        <v>0.2</v>
      </c>
      <c r="P634" s="4">
        <v>45426</v>
      </c>
      <c r="Q634" s="4"/>
    </row>
    <row r="635" spans="1:17" x14ac:dyDescent="0.35">
      <c r="A635" t="s">
        <v>713</v>
      </c>
      <c r="B635" t="s">
        <v>56</v>
      </c>
      <c r="C635">
        <v>46.204391000000001</v>
      </c>
      <c r="D635">
        <v>6.1431579999999997</v>
      </c>
      <c r="E635" t="s">
        <v>3098</v>
      </c>
      <c r="F635" t="s">
        <v>24</v>
      </c>
      <c r="G635" t="s">
        <v>59</v>
      </c>
      <c r="H635" s="4">
        <v>45332</v>
      </c>
      <c r="I635" t="s">
        <v>49</v>
      </c>
      <c r="J635" t="s">
        <v>605</v>
      </c>
      <c r="K635">
        <v>1</v>
      </c>
      <c r="N635">
        <v>1811</v>
      </c>
      <c r="O635">
        <v>0.1</v>
      </c>
      <c r="P635" s="4">
        <v>45605</v>
      </c>
      <c r="Q635" s="4"/>
    </row>
    <row r="636" spans="1:17" x14ac:dyDescent="0.35">
      <c r="A636" t="s">
        <v>714</v>
      </c>
      <c r="B636" t="s">
        <v>41</v>
      </c>
      <c r="C636">
        <v>52.520007999999997</v>
      </c>
      <c r="D636">
        <v>13.404954</v>
      </c>
      <c r="E636" t="s">
        <v>54</v>
      </c>
      <c r="F636" t="s">
        <v>24</v>
      </c>
      <c r="G636" t="s">
        <v>85</v>
      </c>
      <c r="H636" s="4">
        <v>45341</v>
      </c>
      <c r="I636" t="s">
        <v>26</v>
      </c>
      <c r="J636" t="s">
        <v>605</v>
      </c>
      <c r="K636">
        <v>1</v>
      </c>
      <c r="N636">
        <v>1607</v>
      </c>
      <c r="O636">
        <v>0.1</v>
      </c>
      <c r="P636" s="4">
        <v>45669</v>
      </c>
      <c r="Q636" s="4"/>
    </row>
    <row r="637" spans="1:17" x14ac:dyDescent="0.35">
      <c r="A637" t="s">
        <v>715</v>
      </c>
      <c r="B637" t="s">
        <v>35</v>
      </c>
      <c r="C637">
        <v>41.902782000000002</v>
      </c>
      <c r="D637">
        <v>12.496366</v>
      </c>
      <c r="E637" t="s">
        <v>47</v>
      </c>
      <c r="F637" t="s">
        <v>24</v>
      </c>
      <c r="G637" t="s">
        <v>48</v>
      </c>
      <c r="H637" s="4">
        <v>45387</v>
      </c>
      <c r="I637" t="s">
        <v>66</v>
      </c>
      <c r="J637" t="s">
        <v>605</v>
      </c>
      <c r="K637">
        <v>1</v>
      </c>
      <c r="N637">
        <v>1139</v>
      </c>
      <c r="O637">
        <v>0.3</v>
      </c>
      <c r="P637" s="4">
        <v>45498</v>
      </c>
      <c r="Q637" s="4"/>
    </row>
    <row r="638" spans="1:17" x14ac:dyDescent="0.35">
      <c r="A638" t="s">
        <v>716</v>
      </c>
      <c r="B638" t="s">
        <v>35</v>
      </c>
      <c r="C638">
        <v>41.902782000000002</v>
      </c>
      <c r="D638">
        <v>12.496366</v>
      </c>
      <c r="E638" t="s">
        <v>54</v>
      </c>
      <c r="F638" t="s">
        <v>24</v>
      </c>
      <c r="G638" t="s">
        <v>39</v>
      </c>
      <c r="H638" s="4">
        <v>45317</v>
      </c>
      <c r="I638" t="s">
        <v>66</v>
      </c>
      <c r="J638" t="s">
        <v>605</v>
      </c>
      <c r="K638">
        <v>1</v>
      </c>
      <c r="N638">
        <v>487</v>
      </c>
      <c r="O638">
        <v>0.5</v>
      </c>
      <c r="P638" s="4">
        <v>45548</v>
      </c>
      <c r="Q638" s="4"/>
    </row>
    <row r="639" spans="1:17" x14ac:dyDescent="0.35">
      <c r="A639" t="s">
        <v>717</v>
      </c>
      <c r="B639" t="s">
        <v>35</v>
      </c>
      <c r="C639">
        <v>41.902782000000002</v>
      </c>
      <c r="D639">
        <v>12.496366</v>
      </c>
      <c r="E639" t="s">
        <v>120</v>
      </c>
      <c r="F639" t="s">
        <v>24</v>
      </c>
      <c r="G639" t="s">
        <v>85</v>
      </c>
      <c r="H639" s="4">
        <v>45399</v>
      </c>
      <c r="I639" t="s">
        <v>66</v>
      </c>
      <c r="J639" t="s">
        <v>605</v>
      </c>
      <c r="K639">
        <v>1</v>
      </c>
      <c r="N639">
        <v>495</v>
      </c>
      <c r="O639">
        <v>0.6</v>
      </c>
      <c r="P639" s="4">
        <v>45440</v>
      </c>
      <c r="Q639" s="4"/>
    </row>
    <row r="640" spans="1:17" x14ac:dyDescent="0.35">
      <c r="A640" t="s">
        <v>718</v>
      </c>
      <c r="B640" t="s">
        <v>78</v>
      </c>
      <c r="C640">
        <v>38.736946000000003</v>
      </c>
      <c r="D640">
        <v>-9.1426850000000002</v>
      </c>
      <c r="E640" t="s">
        <v>54</v>
      </c>
      <c r="F640" t="s">
        <v>24</v>
      </c>
      <c r="G640" t="s">
        <v>48</v>
      </c>
      <c r="H640" s="4">
        <v>45330</v>
      </c>
      <c r="I640" t="s">
        <v>66</v>
      </c>
      <c r="J640" t="s">
        <v>605</v>
      </c>
      <c r="K640">
        <v>1</v>
      </c>
      <c r="N640">
        <v>344</v>
      </c>
      <c r="O640">
        <v>0.4</v>
      </c>
      <c r="P640" s="4">
        <v>45383</v>
      </c>
      <c r="Q640" s="4"/>
    </row>
    <row r="641" spans="1:17" x14ac:dyDescent="0.35">
      <c r="A641" t="s">
        <v>719</v>
      </c>
      <c r="B641" t="s">
        <v>61</v>
      </c>
      <c r="C641">
        <v>48.864716000000001</v>
      </c>
      <c r="D641">
        <v>2.3490139999999999</v>
      </c>
      <c r="E641" t="s">
        <v>38</v>
      </c>
      <c r="F641" t="s">
        <v>24</v>
      </c>
      <c r="G641" t="s">
        <v>48</v>
      </c>
      <c r="H641" s="4">
        <v>45393</v>
      </c>
      <c r="I641" t="s">
        <v>26</v>
      </c>
      <c r="J641" t="s">
        <v>605</v>
      </c>
      <c r="K641">
        <v>1</v>
      </c>
      <c r="N641">
        <v>443</v>
      </c>
      <c r="O641">
        <v>0.3</v>
      </c>
      <c r="P641" s="4">
        <v>45511</v>
      </c>
      <c r="Q641" s="4"/>
    </row>
    <row r="642" spans="1:17" x14ac:dyDescent="0.35">
      <c r="A642" t="s">
        <v>720</v>
      </c>
      <c r="B642" t="s">
        <v>29</v>
      </c>
      <c r="C642">
        <v>40.416775000000001</v>
      </c>
      <c r="D642">
        <v>-3.7037900000000001</v>
      </c>
      <c r="E642" t="s">
        <v>38</v>
      </c>
      <c r="F642" t="s">
        <v>24</v>
      </c>
      <c r="G642" t="s">
        <v>33</v>
      </c>
      <c r="H642" s="4">
        <v>45362</v>
      </c>
      <c r="I642" t="s">
        <v>26</v>
      </c>
      <c r="J642" t="s">
        <v>605</v>
      </c>
      <c r="K642">
        <v>1</v>
      </c>
      <c r="N642">
        <v>718</v>
      </c>
      <c r="O642">
        <v>0.4</v>
      </c>
      <c r="P642" s="4">
        <v>45691</v>
      </c>
      <c r="Q642" s="4"/>
    </row>
    <row r="643" spans="1:17" x14ac:dyDescent="0.35">
      <c r="A643" t="s">
        <v>721</v>
      </c>
      <c r="B643" t="s">
        <v>71</v>
      </c>
      <c r="C643">
        <v>48.210033000000003</v>
      </c>
      <c r="D643">
        <v>16.363448999999999</v>
      </c>
      <c r="E643" t="s">
        <v>54</v>
      </c>
      <c r="F643" t="s">
        <v>24</v>
      </c>
      <c r="G643" t="s">
        <v>59</v>
      </c>
      <c r="H643" s="4">
        <v>45442</v>
      </c>
      <c r="I643" t="s">
        <v>49</v>
      </c>
      <c r="J643" t="s">
        <v>605</v>
      </c>
      <c r="K643">
        <v>1</v>
      </c>
      <c r="N643">
        <v>1917</v>
      </c>
      <c r="O643">
        <v>0.9</v>
      </c>
      <c r="P643" s="4">
        <v>45590</v>
      </c>
      <c r="Q643" s="4"/>
    </row>
    <row r="644" spans="1:17" x14ac:dyDescent="0.35">
      <c r="A644" t="s">
        <v>722</v>
      </c>
      <c r="B644" t="s">
        <v>41</v>
      </c>
      <c r="C644">
        <v>52.520007999999997</v>
      </c>
      <c r="D644">
        <v>13.404954</v>
      </c>
      <c r="E644" t="s">
        <v>3099</v>
      </c>
      <c r="F644" t="s">
        <v>24</v>
      </c>
      <c r="G644" t="s">
        <v>33</v>
      </c>
      <c r="H644" s="4">
        <v>45314</v>
      </c>
      <c r="I644" t="s">
        <v>49</v>
      </c>
      <c r="J644" t="s">
        <v>605</v>
      </c>
      <c r="K644">
        <v>1</v>
      </c>
      <c r="N644">
        <v>1729</v>
      </c>
      <c r="O644">
        <v>0.5</v>
      </c>
      <c r="P644" s="4">
        <v>45471</v>
      </c>
      <c r="Q644" s="4"/>
    </row>
    <row r="645" spans="1:17" x14ac:dyDescent="0.35">
      <c r="A645" t="s">
        <v>723</v>
      </c>
      <c r="B645" t="s">
        <v>35</v>
      </c>
      <c r="C645">
        <v>41.902782000000002</v>
      </c>
      <c r="D645">
        <v>12.496366</v>
      </c>
      <c r="E645" t="s">
        <v>100</v>
      </c>
      <c r="F645" t="s">
        <v>24</v>
      </c>
      <c r="G645" t="s">
        <v>59</v>
      </c>
      <c r="H645" s="4">
        <v>45416</v>
      </c>
      <c r="I645" t="s">
        <v>49</v>
      </c>
      <c r="J645" t="s">
        <v>605</v>
      </c>
      <c r="K645">
        <v>1</v>
      </c>
      <c r="N645">
        <v>1345</v>
      </c>
      <c r="O645">
        <v>0.1</v>
      </c>
      <c r="P645" s="4">
        <v>45519</v>
      </c>
      <c r="Q645" s="4"/>
    </row>
    <row r="646" spans="1:17" x14ac:dyDescent="0.35">
      <c r="A646" t="s">
        <v>724</v>
      </c>
      <c r="B646" t="s">
        <v>78</v>
      </c>
      <c r="C646">
        <v>38.736946000000003</v>
      </c>
      <c r="D646">
        <v>-9.1426850000000002</v>
      </c>
      <c r="E646" t="s">
        <v>47</v>
      </c>
      <c r="F646" t="s">
        <v>24</v>
      </c>
      <c r="G646" t="s">
        <v>39</v>
      </c>
      <c r="H646" s="4">
        <v>45403</v>
      </c>
      <c r="I646" t="s">
        <v>66</v>
      </c>
      <c r="J646" t="s">
        <v>605</v>
      </c>
      <c r="K646">
        <v>1</v>
      </c>
      <c r="N646">
        <v>1626</v>
      </c>
      <c r="O646">
        <v>0.6</v>
      </c>
      <c r="P646" s="4">
        <v>45766</v>
      </c>
      <c r="Q646" s="4"/>
    </row>
    <row r="647" spans="1:17" x14ac:dyDescent="0.35">
      <c r="A647" t="s">
        <v>725</v>
      </c>
      <c r="B647" t="s">
        <v>35</v>
      </c>
      <c r="C647">
        <v>41.902782000000002</v>
      </c>
      <c r="D647">
        <v>12.496366</v>
      </c>
      <c r="E647" t="s">
        <v>103</v>
      </c>
      <c r="F647" t="s">
        <v>24</v>
      </c>
      <c r="G647" t="s">
        <v>39</v>
      </c>
      <c r="H647" s="4">
        <v>45434</v>
      </c>
      <c r="I647" t="s">
        <v>26</v>
      </c>
      <c r="J647" t="s">
        <v>605</v>
      </c>
      <c r="K647">
        <v>1</v>
      </c>
      <c r="N647">
        <v>1592</v>
      </c>
      <c r="O647">
        <v>0.5</v>
      </c>
      <c r="P647" s="4">
        <v>45496</v>
      </c>
      <c r="Q647" s="4"/>
    </row>
    <row r="648" spans="1:17" x14ac:dyDescent="0.35">
      <c r="A648" t="s">
        <v>726</v>
      </c>
      <c r="B648" t="s">
        <v>51</v>
      </c>
      <c r="C648">
        <v>51.260196999999998</v>
      </c>
      <c r="D648">
        <v>4.4027710000000004</v>
      </c>
      <c r="E648" t="s">
        <v>32</v>
      </c>
      <c r="F648" t="s">
        <v>24</v>
      </c>
      <c r="G648" t="s">
        <v>59</v>
      </c>
      <c r="H648" s="4">
        <v>45329</v>
      </c>
      <c r="I648" t="s">
        <v>49</v>
      </c>
      <c r="J648" t="s">
        <v>605</v>
      </c>
      <c r="K648">
        <v>1</v>
      </c>
      <c r="N648">
        <v>819</v>
      </c>
      <c r="O648">
        <v>0.3</v>
      </c>
      <c r="P648" s="4">
        <v>45350</v>
      </c>
      <c r="Q648" s="4"/>
    </row>
    <row r="649" spans="1:17" x14ac:dyDescent="0.35">
      <c r="A649" t="s">
        <v>727</v>
      </c>
      <c r="B649" t="s">
        <v>35</v>
      </c>
      <c r="C649">
        <v>41.902782000000002</v>
      </c>
      <c r="D649">
        <v>12.496366</v>
      </c>
      <c r="E649" t="s">
        <v>124</v>
      </c>
      <c r="F649" t="s">
        <v>24</v>
      </c>
      <c r="G649" t="s">
        <v>48</v>
      </c>
      <c r="H649" s="4">
        <v>45350</v>
      </c>
      <c r="I649" t="s">
        <v>26</v>
      </c>
      <c r="J649" t="s">
        <v>605</v>
      </c>
      <c r="K649">
        <v>1</v>
      </c>
      <c r="N649">
        <v>766</v>
      </c>
      <c r="O649">
        <v>0.5</v>
      </c>
      <c r="P649" s="4">
        <v>45703</v>
      </c>
      <c r="Q649" s="4"/>
    </row>
    <row r="650" spans="1:17" x14ac:dyDescent="0.35">
      <c r="A650" t="s">
        <v>728</v>
      </c>
      <c r="B650" t="s">
        <v>35</v>
      </c>
      <c r="C650">
        <v>41.902782000000002</v>
      </c>
      <c r="D650">
        <v>12.496366</v>
      </c>
      <c r="E650" t="s">
        <v>3098</v>
      </c>
      <c r="F650" t="s">
        <v>24</v>
      </c>
      <c r="G650" t="s">
        <v>59</v>
      </c>
      <c r="H650" s="4">
        <v>45300</v>
      </c>
      <c r="I650" t="s">
        <v>66</v>
      </c>
      <c r="J650" t="s">
        <v>605</v>
      </c>
      <c r="K650">
        <v>1</v>
      </c>
      <c r="N650">
        <v>834</v>
      </c>
      <c r="O650">
        <v>0.4</v>
      </c>
      <c r="P650" s="4">
        <v>45656</v>
      </c>
      <c r="Q650" s="4"/>
    </row>
    <row r="651" spans="1:17" x14ac:dyDescent="0.35">
      <c r="A651" t="s">
        <v>729</v>
      </c>
      <c r="B651" t="s">
        <v>35</v>
      </c>
      <c r="C651">
        <v>41.902782000000002</v>
      </c>
      <c r="D651">
        <v>12.496366</v>
      </c>
      <c r="E651" t="s">
        <v>47</v>
      </c>
      <c r="F651" t="s">
        <v>24</v>
      </c>
      <c r="G651" t="s">
        <v>85</v>
      </c>
      <c r="H651" s="4">
        <v>45380</v>
      </c>
      <c r="I651" t="s">
        <v>26</v>
      </c>
      <c r="J651" t="s">
        <v>605</v>
      </c>
      <c r="K651">
        <v>1</v>
      </c>
      <c r="N651">
        <v>1662</v>
      </c>
      <c r="O651">
        <v>0.3</v>
      </c>
      <c r="P651" s="4">
        <v>45739</v>
      </c>
      <c r="Q651" s="4"/>
    </row>
    <row r="652" spans="1:17" x14ac:dyDescent="0.35">
      <c r="A652" t="s">
        <v>730</v>
      </c>
      <c r="B652" t="s">
        <v>41</v>
      </c>
      <c r="C652">
        <v>52.520007999999997</v>
      </c>
      <c r="D652">
        <v>13.404954</v>
      </c>
      <c r="E652" t="s">
        <v>84</v>
      </c>
      <c r="F652" t="s">
        <v>24</v>
      </c>
      <c r="G652" t="s">
        <v>39</v>
      </c>
      <c r="H652" s="4">
        <v>45304</v>
      </c>
      <c r="I652" t="s">
        <v>26</v>
      </c>
      <c r="J652" t="s">
        <v>605</v>
      </c>
      <c r="K652">
        <v>1</v>
      </c>
      <c r="N652">
        <v>1819</v>
      </c>
      <c r="O652">
        <v>0.6</v>
      </c>
      <c r="P652" s="4">
        <v>45532</v>
      </c>
      <c r="Q652" s="4"/>
    </row>
    <row r="653" spans="1:17" x14ac:dyDescent="0.35">
      <c r="A653" t="s">
        <v>731</v>
      </c>
      <c r="B653" t="s">
        <v>71</v>
      </c>
      <c r="C653">
        <v>48.210033000000003</v>
      </c>
      <c r="D653">
        <v>16.363448999999999</v>
      </c>
      <c r="E653" t="s">
        <v>68</v>
      </c>
      <c r="F653" t="s">
        <v>24</v>
      </c>
      <c r="G653" t="s">
        <v>59</v>
      </c>
      <c r="H653" s="4">
        <v>45433</v>
      </c>
      <c r="I653" t="s">
        <v>66</v>
      </c>
      <c r="J653" t="s">
        <v>605</v>
      </c>
      <c r="K653">
        <v>1</v>
      </c>
      <c r="N653">
        <v>1142</v>
      </c>
      <c r="O653">
        <v>0.2</v>
      </c>
      <c r="P653" s="4">
        <v>45469</v>
      </c>
      <c r="Q653" s="4"/>
    </row>
    <row r="654" spans="1:17" x14ac:dyDescent="0.35">
      <c r="A654" t="s">
        <v>732</v>
      </c>
      <c r="B654" t="s">
        <v>71</v>
      </c>
      <c r="C654">
        <v>48.210033000000003</v>
      </c>
      <c r="D654">
        <v>16.363448999999999</v>
      </c>
      <c r="E654" t="s">
        <v>124</v>
      </c>
      <c r="F654" t="s">
        <v>24</v>
      </c>
      <c r="G654" t="s">
        <v>48</v>
      </c>
      <c r="H654" s="4">
        <v>45343</v>
      </c>
      <c r="I654" t="s">
        <v>49</v>
      </c>
      <c r="J654" t="s">
        <v>605</v>
      </c>
      <c r="K654">
        <v>1</v>
      </c>
      <c r="N654">
        <v>1340</v>
      </c>
      <c r="O654">
        <v>0.3</v>
      </c>
      <c r="P654" s="4">
        <v>45520</v>
      </c>
      <c r="Q654" s="4"/>
    </row>
    <row r="655" spans="1:17" x14ac:dyDescent="0.35">
      <c r="A655" t="s">
        <v>733</v>
      </c>
      <c r="B655" t="s">
        <v>51</v>
      </c>
      <c r="C655">
        <v>51.260196999999998</v>
      </c>
      <c r="D655">
        <v>4.4027710000000004</v>
      </c>
      <c r="E655" t="s">
        <v>47</v>
      </c>
      <c r="F655" t="s">
        <v>24</v>
      </c>
      <c r="G655" t="s">
        <v>33</v>
      </c>
      <c r="H655" s="4">
        <v>45314</v>
      </c>
      <c r="I655" t="s">
        <v>66</v>
      </c>
      <c r="J655" t="s">
        <v>605</v>
      </c>
      <c r="K655">
        <v>1</v>
      </c>
      <c r="N655">
        <v>797</v>
      </c>
      <c r="O655">
        <v>0.4</v>
      </c>
      <c r="P655" s="4">
        <v>45455</v>
      </c>
      <c r="Q655" s="4"/>
    </row>
    <row r="656" spans="1:17" x14ac:dyDescent="0.35">
      <c r="A656" t="s">
        <v>734</v>
      </c>
      <c r="B656" t="s">
        <v>41</v>
      </c>
      <c r="C656">
        <v>52.520007999999997</v>
      </c>
      <c r="D656">
        <v>13.404954</v>
      </c>
      <c r="E656" t="s">
        <v>47</v>
      </c>
      <c r="F656" t="s">
        <v>24</v>
      </c>
      <c r="G656" t="s">
        <v>48</v>
      </c>
      <c r="H656" s="4">
        <v>45421</v>
      </c>
      <c r="I656" t="s">
        <v>26</v>
      </c>
      <c r="J656" t="s">
        <v>605</v>
      </c>
      <c r="K656">
        <v>1</v>
      </c>
      <c r="N656">
        <v>644</v>
      </c>
      <c r="O656">
        <v>0.4</v>
      </c>
      <c r="P656" s="4">
        <v>45682</v>
      </c>
      <c r="Q656" s="4"/>
    </row>
    <row r="657" spans="1:17" x14ac:dyDescent="0.35">
      <c r="A657" t="s">
        <v>735</v>
      </c>
      <c r="B657" t="s">
        <v>20</v>
      </c>
      <c r="C657">
        <v>52.370215999999999</v>
      </c>
      <c r="D657">
        <v>4.895168</v>
      </c>
      <c r="E657" t="s">
        <v>3098</v>
      </c>
      <c r="F657" t="s">
        <v>24</v>
      </c>
      <c r="G657" t="s">
        <v>85</v>
      </c>
      <c r="H657" s="4">
        <v>45431</v>
      </c>
      <c r="I657" t="s">
        <v>66</v>
      </c>
      <c r="J657" t="s">
        <v>605</v>
      </c>
      <c r="K657">
        <v>1</v>
      </c>
      <c r="N657">
        <v>355</v>
      </c>
      <c r="O657">
        <v>0.3</v>
      </c>
      <c r="P657" s="4">
        <v>45714</v>
      </c>
      <c r="Q657" s="4"/>
    </row>
    <row r="658" spans="1:17" x14ac:dyDescent="0.35">
      <c r="A658" t="s">
        <v>736</v>
      </c>
      <c r="B658" t="s">
        <v>41</v>
      </c>
      <c r="C658">
        <v>52.520007999999997</v>
      </c>
      <c r="D658">
        <v>13.404954</v>
      </c>
      <c r="E658" t="s">
        <v>54</v>
      </c>
      <c r="F658" t="s">
        <v>24</v>
      </c>
      <c r="G658" t="s">
        <v>25</v>
      </c>
      <c r="H658" s="4">
        <v>45440</v>
      </c>
      <c r="I658" t="s">
        <v>49</v>
      </c>
      <c r="J658" t="s">
        <v>605</v>
      </c>
      <c r="K658">
        <v>1</v>
      </c>
      <c r="N658">
        <v>1741</v>
      </c>
      <c r="O658">
        <v>0.5</v>
      </c>
      <c r="P658" s="4">
        <v>45583</v>
      </c>
      <c r="Q658" s="4"/>
    </row>
    <row r="659" spans="1:17" x14ac:dyDescent="0.35">
      <c r="A659" t="s">
        <v>737</v>
      </c>
      <c r="B659" t="s">
        <v>20</v>
      </c>
      <c r="C659">
        <v>52.370215999999999</v>
      </c>
      <c r="D659">
        <v>4.895168</v>
      </c>
      <c r="E659" t="s">
        <v>3098</v>
      </c>
      <c r="F659" t="s">
        <v>24</v>
      </c>
      <c r="G659" t="s">
        <v>48</v>
      </c>
      <c r="H659" s="4">
        <v>45322</v>
      </c>
      <c r="I659" t="s">
        <v>26</v>
      </c>
      <c r="J659" t="s">
        <v>605</v>
      </c>
      <c r="K659">
        <v>1</v>
      </c>
      <c r="N659">
        <v>441</v>
      </c>
      <c r="O659">
        <v>0.3</v>
      </c>
      <c r="P659" s="4">
        <v>45582</v>
      </c>
      <c r="Q659" s="4"/>
    </row>
    <row r="660" spans="1:17" x14ac:dyDescent="0.35">
      <c r="A660" t="s">
        <v>738</v>
      </c>
      <c r="B660" t="s">
        <v>41</v>
      </c>
      <c r="C660">
        <v>52.520007999999997</v>
      </c>
      <c r="D660">
        <v>13.404954</v>
      </c>
      <c r="E660" t="s">
        <v>47</v>
      </c>
      <c r="F660" t="s">
        <v>24</v>
      </c>
      <c r="G660" t="s">
        <v>39</v>
      </c>
      <c r="H660" s="4">
        <v>45422</v>
      </c>
      <c r="I660" t="s">
        <v>26</v>
      </c>
      <c r="J660" t="s">
        <v>605</v>
      </c>
      <c r="K660">
        <v>1</v>
      </c>
      <c r="N660">
        <v>1239</v>
      </c>
      <c r="O660">
        <v>0.4</v>
      </c>
      <c r="P660" s="4">
        <v>45718</v>
      </c>
      <c r="Q660" s="4"/>
    </row>
    <row r="661" spans="1:17" x14ac:dyDescent="0.35">
      <c r="A661" t="s">
        <v>739</v>
      </c>
      <c r="B661" t="s">
        <v>51</v>
      </c>
      <c r="C661">
        <v>51.260196999999998</v>
      </c>
      <c r="D661">
        <v>4.4027710000000004</v>
      </c>
      <c r="E661" t="s">
        <v>54</v>
      </c>
      <c r="F661" t="s">
        <v>24</v>
      </c>
      <c r="G661" t="s">
        <v>48</v>
      </c>
      <c r="H661" s="4">
        <v>45423</v>
      </c>
      <c r="I661" t="s">
        <v>26</v>
      </c>
      <c r="J661" t="s">
        <v>605</v>
      </c>
      <c r="K661">
        <v>1</v>
      </c>
      <c r="N661">
        <v>467</v>
      </c>
      <c r="O661">
        <v>0.4</v>
      </c>
      <c r="P661" s="4">
        <v>45703</v>
      </c>
      <c r="Q661" s="4"/>
    </row>
    <row r="662" spans="1:17" x14ac:dyDescent="0.35">
      <c r="A662" t="s">
        <v>740</v>
      </c>
      <c r="B662" t="s">
        <v>41</v>
      </c>
      <c r="C662">
        <v>52.520007999999997</v>
      </c>
      <c r="D662">
        <v>13.404954</v>
      </c>
      <c r="E662" t="s">
        <v>47</v>
      </c>
      <c r="F662" t="s">
        <v>24</v>
      </c>
      <c r="G662" t="s">
        <v>59</v>
      </c>
      <c r="H662" s="4">
        <v>45332</v>
      </c>
      <c r="I662" t="s">
        <v>26</v>
      </c>
      <c r="J662" t="s">
        <v>605</v>
      </c>
      <c r="K662">
        <v>1</v>
      </c>
      <c r="N662">
        <v>403</v>
      </c>
      <c r="O662">
        <v>0.5</v>
      </c>
      <c r="P662" s="4">
        <v>45462</v>
      </c>
      <c r="Q662" s="4"/>
    </row>
    <row r="663" spans="1:17" x14ac:dyDescent="0.35">
      <c r="A663" t="s">
        <v>741</v>
      </c>
      <c r="B663" t="s">
        <v>71</v>
      </c>
      <c r="C663">
        <v>48.210033000000003</v>
      </c>
      <c r="D663">
        <v>16.363448999999999</v>
      </c>
      <c r="E663" t="s">
        <v>32</v>
      </c>
      <c r="F663" t="s">
        <v>24</v>
      </c>
      <c r="G663" t="s">
        <v>59</v>
      </c>
      <c r="H663" s="4">
        <v>45371</v>
      </c>
      <c r="I663" t="s">
        <v>26</v>
      </c>
      <c r="J663" t="s">
        <v>605</v>
      </c>
      <c r="K663">
        <v>1</v>
      </c>
      <c r="N663">
        <v>677</v>
      </c>
      <c r="O663">
        <v>0.2</v>
      </c>
      <c r="P663" s="4">
        <v>45655</v>
      </c>
      <c r="Q663" s="4"/>
    </row>
    <row r="664" spans="1:17" x14ac:dyDescent="0.35">
      <c r="A664" t="s">
        <v>742</v>
      </c>
      <c r="B664" t="s">
        <v>56</v>
      </c>
      <c r="C664">
        <v>46.204391000000001</v>
      </c>
      <c r="D664">
        <v>6.1431579999999997</v>
      </c>
      <c r="E664" t="s">
        <v>54</v>
      </c>
      <c r="F664" t="s">
        <v>24</v>
      </c>
      <c r="G664" t="s">
        <v>39</v>
      </c>
      <c r="H664" s="4">
        <v>45380</v>
      </c>
      <c r="I664" t="s">
        <v>26</v>
      </c>
      <c r="J664" t="s">
        <v>605</v>
      </c>
      <c r="K664">
        <v>1</v>
      </c>
      <c r="N664">
        <v>690</v>
      </c>
      <c r="O664">
        <v>0.1</v>
      </c>
      <c r="P664" s="4">
        <v>45623</v>
      </c>
      <c r="Q664" s="4"/>
    </row>
    <row r="665" spans="1:17" x14ac:dyDescent="0.35">
      <c r="A665" t="s">
        <v>743</v>
      </c>
      <c r="B665" t="s">
        <v>56</v>
      </c>
      <c r="C665">
        <v>46.204391000000001</v>
      </c>
      <c r="D665">
        <v>6.1431579999999997</v>
      </c>
      <c r="E665" t="s">
        <v>47</v>
      </c>
      <c r="F665" t="s">
        <v>24</v>
      </c>
      <c r="G665" t="s">
        <v>59</v>
      </c>
      <c r="H665" s="4">
        <v>45437</v>
      </c>
      <c r="I665" t="s">
        <v>26</v>
      </c>
      <c r="J665" t="s">
        <v>605</v>
      </c>
      <c r="K665">
        <v>1</v>
      </c>
      <c r="N665">
        <v>404</v>
      </c>
      <c r="O665">
        <v>0.3</v>
      </c>
      <c r="P665" s="4">
        <v>45512</v>
      </c>
      <c r="Q665" s="4"/>
    </row>
    <row r="666" spans="1:17" x14ac:dyDescent="0.35">
      <c r="A666" t="s">
        <v>744</v>
      </c>
      <c r="B666" t="s">
        <v>61</v>
      </c>
      <c r="C666">
        <v>48.864716000000001</v>
      </c>
      <c r="D666">
        <v>2.3490139999999999</v>
      </c>
      <c r="E666" t="s">
        <v>54</v>
      </c>
      <c r="F666" t="s">
        <v>24</v>
      </c>
      <c r="G666" t="s">
        <v>39</v>
      </c>
      <c r="H666" s="4">
        <v>45334</v>
      </c>
      <c r="I666" t="s">
        <v>26</v>
      </c>
      <c r="J666" t="s">
        <v>605</v>
      </c>
      <c r="K666">
        <v>1</v>
      </c>
      <c r="N666">
        <v>1126</v>
      </c>
      <c r="O666">
        <v>0.8</v>
      </c>
      <c r="P666" s="4">
        <v>45393</v>
      </c>
      <c r="Q666" s="4"/>
    </row>
    <row r="667" spans="1:17" x14ac:dyDescent="0.35">
      <c r="A667" t="s">
        <v>745</v>
      </c>
      <c r="B667" t="s">
        <v>41</v>
      </c>
      <c r="C667">
        <v>52.520007999999997</v>
      </c>
      <c r="D667">
        <v>13.404954</v>
      </c>
      <c r="E667" t="s">
        <v>103</v>
      </c>
      <c r="F667" t="s">
        <v>24</v>
      </c>
      <c r="G667" t="s">
        <v>48</v>
      </c>
      <c r="H667" s="4">
        <v>45321</v>
      </c>
      <c r="I667" t="s">
        <v>26</v>
      </c>
      <c r="J667" t="s">
        <v>605</v>
      </c>
      <c r="K667">
        <v>1</v>
      </c>
      <c r="N667">
        <v>1675</v>
      </c>
      <c r="O667">
        <v>0.4</v>
      </c>
      <c r="P667" s="4">
        <v>45486</v>
      </c>
      <c r="Q667" s="4"/>
    </row>
    <row r="668" spans="1:17" x14ac:dyDescent="0.35">
      <c r="A668" t="s">
        <v>746</v>
      </c>
      <c r="B668" t="s">
        <v>35</v>
      </c>
      <c r="C668">
        <v>41.902782000000002</v>
      </c>
      <c r="D668">
        <v>12.496366</v>
      </c>
      <c r="E668" t="s">
        <v>3098</v>
      </c>
      <c r="F668" t="s">
        <v>24</v>
      </c>
      <c r="G668" t="s">
        <v>25</v>
      </c>
      <c r="H668" s="4">
        <v>45425</v>
      </c>
      <c r="I668" t="s">
        <v>66</v>
      </c>
      <c r="J668" t="s">
        <v>605</v>
      </c>
      <c r="K668">
        <v>1</v>
      </c>
      <c r="N668">
        <v>1910</v>
      </c>
      <c r="O668">
        <v>0.2</v>
      </c>
      <c r="P668" s="4">
        <v>45734</v>
      </c>
      <c r="Q668" s="4"/>
    </row>
    <row r="669" spans="1:17" x14ac:dyDescent="0.35">
      <c r="A669" t="s">
        <v>747</v>
      </c>
      <c r="B669" t="s">
        <v>71</v>
      </c>
      <c r="C669">
        <v>48.210033000000003</v>
      </c>
      <c r="D669">
        <v>16.363448999999999</v>
      </c>
      <c r="E669" t="s">
        <v>3098</v>
      </c>
      <c r="F669" t="s">
        <v>24</v>
      </c>
      <c r="G669" t="s">
        <v>48</v>
      </c>
      <c r="H669" s="4">
        <v>45326</v>
      </c>
      <c r="I669" t="s">
        <v>49</v>
      </c>
      <c r="J669" t="s">
        <v>605</v>
      </c>
      <c r="K669">
        <v>1</v>
      </c>
      <c r="N669">
        <v>857</v>
      </c>
      <c r="O669">
        <v>0.3</v>
      </c>
      <c r="P669" s="4">
        <v>45617</v>
      </c>
      <c r="Q669" s="4"/>
    </row>
    <row r="670" spans="1:17" x14ac:dyDescent="0.35">
      <c r="A670" t="s">
        <v>748</v>
      </c>
      <c r="B670" t="s">
        <v>78</v>
      </c>
      <c r="C670">
        <v>38.736946000000003</v>
      </c>
      <c r="D670">
        <v>-9.1426850000000002</v>
      </c>
      <c r="E670" t="s">
        <v>3099</v>
      </c>
      <c r="F670" t="s">
        <v>24</v>
      </c>
      <c r="G670" t="s">
        <v>59</v>
      </c>
      <c r="H670" s="4">
        <v>45365</v>
      </c>
      <c r="I670" t="s">
        <v>66</v>
      </c>
      <c r="J670" t="s">
        <v>605</v>
      </c>
      <c r="K670">
        <v>1</v>
      </c>
      <c r="N670">
        <v>1561</v>
      </c>
      <c r="O670">
        <v>0.4</v>
      </c>
      <c r="P670" s="4">
        <v>45661</v>
      </c>
      <c r="Q670" s="4"/>
    </row>
    <row r="671" spans="1:17" x14ac:dyDescent="0.35">
      <c r="A671" t="s">
        <v>749</v>
      </c>
      <c r="B671" t="s">
        <v>78</v>
      </c>
      <c r="C671">
        <v>38.736946000000003</v>
      </c>
      <c r="D671">
        <v>-9.1426850000000002</v>
      </c>
      <c r="E671" t="s">
        <v>47</v>
      </c>
      <c r="F671" t="s">
        <v>24</v>
      </c>
      <c r="G671" t="s">
        <v>39</v>
      </c>
      <c r="H671" s="4">
        <v>45439</v>
      </c>
      <c r="I671" t="s">
        <v>49</v>
      </c>
      <c r="J671" t="s">
        <v>605</v>
      </c>
      <c r="K671">
        <v>1</v>
      </c>
      <c r="N671">
        <v>872</v>
      </c>
      <c r="O671">
        <v>0.5</v>
      </c>
      <c r="P671" s="4">
        <v>45569</v>
      </c>
      <c r="Q671" s="4"/>
    </row>
    <row r="672" spans="1:17" x14ac:dyDescent="0.35">
      <c r="A672" t="s">
        <v>750</v>
      </c>
      <c r="B672" t="s">
        <v>41</v>
      </c>
      <c r="C672">
        <v>52.520007999999997</v>
      </c>
      <c r="D672">
        <v>13.404954</v>
      </c>
      <c r="E672" t="s">
        <v>3098</v>
      </c>
      <c r="F672" t="s">
        <v>24</v>
      </c>
      <c r="G672" t="s">
        <v>59</v>
      </c>
      <c r="H672" s="4">
        <v>45298</v>
      </c>
      <c r="I672" t="s">
        <v>66</v>
      </c>
      <c r="J672" t="s">
        <v>605</v>
      </c>
      <c r="K672">
        <v>1</v>
      </c>
      <c r="N672">
        <v>757</v>
      </c>
      <c r="O672">
        <v>0.3</v>
      </c>
      <c r="P672" s="4">
        <v>45516</v>
      </c>
      <c r="Q672" s="4"/>
    </row>
    <row r="673" spans="1:17" x14ac:dyDescent="0.35">
      <c r="A673" t="s">
        <v>751</v>
      </c>
      <c r="B673" t="s">
        <v>41</v>
      </c>
      <c r="C673">
        <v>52.520007999999997</v>
      </c>
      <c r="D673">
        <v>13.404954</v>
      </c>
      <c r="E673" t="s">
        <v>64</v>
      </c>
      <c r="F673" t="s">
        <v>24</v>
      </c>
      <c r="G673" t="s">
        <v>48</v>
      </c>
      <c r="H673" s="4">
        <v>45368</v>
      </c>
      <c r="I673" t="s">
        <v>26</v>
      </c>
      <c r="J673" t="s">
        <v>605</v>
      </c>
      <c r="K673">
        <v>1</v>
      </c>
      <c r="N673">
        <v>1521</v>
      </c>
      <c r="O673">
        <v>0.7</v>
      </c>
      <c r="P673" s="4">
        <v>45733</v>
      </c>
      <c r="Q673" s="4"/>
    </row>
    <row r="674" spans="1:17" x14ac:dyDescent="0.35">
      <c r="A674" t="s">
        <v>752</v>
      </c>
      <c r="B674" t="s">
        <v>61</v>
      </c>
      <c r="C674">
        <v>48.864716000000001</v>
      </c>
      <c r="D674">
        <v>2.3490139999999999</v>
      </c>
      <c r="E674" t="s">
        <v>120</v>
      </c>
      <c r="F674" t="s">
        <v>24</v>
      </c>
      <c r="G674" t="s">
        <v>39</v>
      </c>
      <c r="H674" s="4">
        <v>45402</v>
      </c>
      <c r="I674" t="s">
        <v>26</v>
      </c>
      <c r="J674" t="s">
        <v>605</v>
      </c>
      <c r="K674">
        <v>1</v>
      </c>
      <c r="N674">
        <v>1010</v>
      </c>
      <c r="O674">
        <v>0.8</v>
      </c>
      <c r="P674" s="4">
        <v>45702</v>
      </c>
      <c r="Q674" s="4"/>
    </row>
    <row r="675" spans="1:17" x14ac:dyDescent="0.35">
      <c r="A675" t="s">
        <v>753</v>
      </c>
      <c r="B675" t="s">
        <v>35</v>
      </c>
      <c r="C675">
        <v>41.902782000000002</v>
      </c>
      <c r="D675">
        <v>12.496366</v>
      </c>
      <c r="E675" t="s">
        <v>54</v>
      </c>
      <c r="F675" t="s">
        <v>24</v>
      </c>
      <c r="G675" t="s">
        <v>74</v>
      </c>
      <c r="H675" s="4">
        <v>45338</v>
      </c>
      <c r="I675" t="s">
        <v>66</v>
      </c>
      <c r="J675" t="s">
        <v>605</v>
      </c>
      <c r="K675">
        <v>1</v>
      </c>
      <c r="N675">
        <v>1175</v>
      </c>
      <c r="O675">
        <v>0.3</v>
      </c>
      <c r="P675" s="4">
        <v>45478</v>
      </c>
      <c r="Q675" s="4"/>
    </row>
    <row r="676" spans="1:17" x14ac:dyDescent="0.35">
      <c r="A676" t="s">
        <v>754</v>
      </c>
      <c r="B676" t="s">
        <v>35</v>
      </c>
      <c r="C676">
        <v>41.902782000000002</v>
      </c>
      <c r="D676">
        <v>12.496366</v>
      </c>
      <c r="E676" t="s">
        <v>3100</v>
      </c>
      <c r="F676" t="s">
        <v>24</v>
      </c>
      <c r="G676" t="s">
        <v>48</v>
      </c>
      <c r="H676" s="4">
        <v>45317</v>
      </c>
      <c r="I676" t="s">
        <v>26</v>
      </c>
      <c r="J676" t="s">
        <v>605</v>
      </c>
      <c r="K676">
        <v>1</v>
      </c>
      <c r="N676">
        <v>1058</v>
      </c>
      <c r="O676">
        <v>0.8</v>
      </c>
      <c r="P676" s="4">
        <v>45598</v>
      </c>
      <c r="Q676" s="4"/>
    </row>
    <row r="677" spans="1:17" x14ac:dyDescent="0.35">
      <c r="A677" t="s">
        <v>755</v>
      </c>
      <c r="B677" t="s">
        <v>71</v>
      </c>
      <c r="C677">
        <v>48.210033000000003</v>
      </c>
      <c r="D677">
        <v>16.363448999999999</v>
      </c>
      <c r="E677" t="s">
        <v>32</v>
      </c>
      <c r="F677" t="s">
        <v>24</v>
      </c>
      <c r="G677" t="s">
        <v>39</v>
      </c>
      <c r="H677" s="4">
        <v>45373</v>
      </c>
      <c r="I677" t="s">
        <v>26</v>
      </c>
      <c r="J677" t="s">
        <v>605</v>
      </c>
      <c r="K677">
        <v>1</v>
      </c>
      <c r="N677">
        <v>1546</v>
      </c>
      <c r="O677">
        <v>0.1</v>
      </c>
      <c r="P677" s="4">
        <v>45412</v>
      </c>
      <c r="Q677" s="4"/>
    </row>
    <row r="678" spans="1:17" x14ac:dyDescent="0.35">
      <c r="A678" t="s">
        <v>756</v>
      </c>
      <c r="B678" t="s">
        <v>56</v>
      </c>
      <c r="C678">
        <v>46.204391000000001</v>
      </c>
      <c r="D678">
        <v>6.1431579999999997</v>
      </c>
      <c r="E678" t="s">
        <v>47</v>
      </c>
      <c r="F678" t="s">
        <v>24</v>
      </c>
      <c r="G678" t="s">
        <v>39</v>
      </c>
      <c r="H678" s="4">
        <v>45417</v>
      </c>
      <c r="I678" t="s">
        <v>26</v>
      </c>
      <c r="J678" t="s">
        <v>605</v>
      </c>
      <c r="K678">
        <v>1</v>
      </c>
      <c r="N678">
        <v>1029</v>
      </c>
      <c r="O678">
        <v>0.9</v>
      </c>
      <c r="P678" s="4">
        <v>45554</v>
      </c>
      <c r="Q678" s="4"/>
    </row>
    <row r="679" spans="1:17" x14ac:dyDescent="0.35">
      <c r="A679" t="s">
        <v>757</v>
      </c>
      <c r="B679" t="s">
        <v>61</v>
      </c>
      <c r="C679">
        <v>48.864716000000001</v>
      </c>
      <c r="D679">
        <v>2.3490139999999999</v>
      </c>
      <c r="E679" t="s">
        <v>32</v>
      </c>
      <c r="F679" t="s">
        <v>24</v>
      </c>
      <c r="G679" t="s">
        <v>87</v>
      </c>
      <c r="H679" s="4">
        <v>45384</v>
      </c>
      <c r="I679" t="s">
        <v>26</v>
      </c>
      <c r="J679" t="s">
        <v>605</v>
      </c>
      <c r="K679">
        <v>1</v>
      </c>
      <c r="N679">
        <v>1736</v>
      </c>
      <c r="O679">
        <v>0.4</v>
      </c>
      <c r="P679" s="4">
        <v>45569</v>
      </c>
      <c r="Q679" s="4"/>
    </row>
    <row r="680" spans="1:17" x14ac:dyDescent="0.35">
      <c r="A680" t="s">
        <v>758</v>
      </c>
      <c r="B680" t="s">
        <v>51</v>
      </c>
      <c r="C680">
        <v>51.260196999999998</v>
      </c>
      <c r="D680">
        <v>4.4027710000000004</v>
      </c>
      <c r="E680" t="s">
        <v>3098</v>
      </c>
      <c r="F680" t="s">
        <v>24</v>
      </c>
      <c r="G680" t="s">
        <v>85</v>
      </c>
      <c r="H680" s="4">
        <v>45293</v>
      </c>
      <c r="I680" t="s">
        <v>66</v>
      </c>
      <c r="J680" t="s">
        <v>605</v>
      </c>
      <c r="K680">
        <v>1</v>
      </c>
      <c r="N680">
        <v>1035</v>
      </c>
      <c r="O680">
        <v>0.6</v>
      </c>
      <c r="P680" s="4">
        <v>45508</v>
      </c>
      <c r="Q680" s="4"/>
    </row>
    <row r="681" spans="1:17" x14ac:dyDescent="0.35">
      <c r="A681" t="s">
        <v>759</v>
      </c>
      <c r="B681" t="s">
        <v>41</v>
      </c>
      <c r="C681">
        <v>52.520007999999997</v>
      </c>
      <c r="D681">
        <v>13.404954</v>
      </c>
      <c r="E681" t="s">
        <v>54</v>
      </c>
      <c r="F681" t="s">
        <v>24</v>
      </c>
      <c r="G681" t="s">
        <v>87</v>
      </c>
      <c r="H681" s="4">
        <v>45365</v>
      </c>
      <c r="I681" t="s">
        <v>26</v>
      </c>
      <c r="J681" t="s">
        <v>605</v>
      </c>
      <c r="K681">
        <v>1</v>
      </c>
      <c r="N681">
        <v>1077</v>
      </c>
      <c r="O681">
        <v>0.2</v>
      </c>
      <c r="P681" s="4">
        <v>45575</v>
      </c>
      <c r="Q681" s="4"/>
    </row>
    <row r="682" spans="1:17" x14ac:dyDescent="0.35">
      <c r="A682" t="s">
        <v>760</v>
      </c>
      <c r="B682" t="s">
        <v>41</v>
      </c>
      <c r="C682">
        <v>52.520007999999997</v>
      </c>
      <c r="D682">
        <v>13.404954</v>
      </c>
      <c r="E682" t="s">
        <v>54</v>
      </c>
      <c r="F682" t="s">
        <v>24</v>
      </c>
      <c r="G682" t="s">
        <v>48</v>
      </c>
      <c r="H682" s="4">
        <v>45323</v>
      </c>
      <c r="I682" t="s">
        <v>66</v>
      </c>
      <c r="J682" t="s">
        <v>605</v>
      </c>
      <c r="K682">
        <v>1</v>
      </c>
      <c r="N682">
        <v>1462</v>
      </c>
      <c r="O682">
        <v>0.6</v>
      </c>
      <c r="P682" s="4">
        <v>45540</v>
      </c>
      <c r="Q682" s="4"/>
    </row>
    <row r="683" spans="1:17" x14ac:dyDescent="0.35">
      <c r="A683" t="s">
        <v>761</v>
      </c>
      <c r="B683" t="s">
        <v>61</v>
      </c>
      <c r="C683">
        <v>48.864716000000001</v>
      </c>
      <c r="D683">
        <v>2.3490139999999999</v>
      </c>
      <c r="E683" t="s">
        <v>47</v>
      </c>
      <c r="F683" t="s">
        <v>24</v>
      </c>
      <c r="G683" t="s">
        <v>59</v>
      </c>
      <c r="H683" s="4">
        <v>45300</v>
      </c>
      <c r="I683" t="s">
        <v>26</v>
      </c>
      <c r="J683" t="s">
        <v>605</v>
      </c>
      <c r="K683">
        <v>1</v>
      </c>
      <c r="N683">
        <v>1849</v>
      </c>
      <c r="O683">
        <v>0.8</v>
      </c>
      <c r="P683" s="4">
        <v>45642</v>
      </c>
      <c r="Q683" s="4"/>
    </row>
    <row r="684" spans="1:17" x14ac:dyDescent="0.35">
      <c r="A684" t="s">
        <v>762</v>
      </c>
      <c r="B684" t="s">
        <v>35</v>
      </c>
      <c r="C684">
        <v>41.902782000000002</v>
      </c>
      <c r="D684">
        <v>12.496366</v>
      </c>
      <c r="E684" t="s">
        <v>47</v>
      </c>
      <c r="F684" t="s">
        <v>24</v>
      </c>
      <c r="G684" t="s">
        <v>33</v>
      </c>
      <c r="H684" s="4">
        <v>45425</v>
      </c>
      <c r="I684" t="s">
        <v>26</v>
      </c>
      <c r="J684" t="s">
        <v>605</v>
      </c>
      <c r="K684">
        <v>1</v>
      </c>
      <c r="N684">
        <v>294</v>
      </c>
      <c r="O684">
        <v>0.4</v>
      </c>
      <c r="P684" s="4">
        <v>45691</v>
      </c>
      <c r="Q684" s="4"/>
    </row>
    <row r="685" spans="1:17" x14ac:dyDescent="0.35">
      <c r="A685" t="s">
        <v>763</v>
      </c>
      <c r="B685" t="s">
        <v>41</v>
      </c>
      <c r="C685">
        <v>52.520007999999997</v>
      </c>
      <c r="D685">
        <v>13.404954</v>
      </c>
      <c r="E685" t="s">
        <v>3098</v>
      </c>
      <c r="F685" t="s">
        <v>24</v>
      </c>
      <c r="G685" t="s">
        <v>48</v>
      </c>
      <c r="H685" s="4">
        <v>45294</v>
      </c>
      <c r="I685" t="s">
        <v>26</v>
      </c>
      <c r="J685" t="s">
        <v>605</v>
      </c>
      <c r="K685">
        <v>1</v>
      </c>
      <c r="N685">
        <v>1632</v>
      </c>
      <c r="O685">
        <v>0.3</v>
      </c>
      <c r="P685" s="4">
        <v>45612</v>
      </c>
      <c r="Q685" s="4"/>
    </row>
    <row r="686" spans="1:17" x14ac:dyDescent="0.35">
      <c r="A686" t="s">
        <v>764</v>
      </c>
      <c r="B686" t="s">
        <v>35</v>
      </c>
      <c r="C686">
        <v>41.902782000000002</v>
      </c>
      <c r="D686">
        <v>12.496366</v>
      </c>
      <c r="E686" t="s">
        <v>3098</v>
      </c>
      <c r="F686" t="s">
        <v>24</v>
      </c>
      <c r="G686" t="s">
        <v>48</v>
      </c>
      <c r="H686" s="4">
        <v>45327</v>
      </c>
      <c r="I686" t="s">
        <v>26</v>
      </c>
      <c r="J686" t="s">
        <v>605</v>
      </c>
      <c r="K686">
        <v>1</v>
      </c>
      <c r="N686">
        <v>457</v>
      </c>
      <c r="O686">
        <v>0.3</v>
      </c>
      <c r="P686" s="4">
        <v>45533</v>
      </c>
      <c r="Q686" s="4"/>
    </row>
    <row r="687" spans="1:17" x14ac:dyDescent="0.35">
      <c r="A687" t="s">
        <v>765</v>
      </c>
      <c r="B687" t="s">
        <v>61</v>
      </c>
      <c r="C687">
        <v>48.864716000000001</v>
      </c>
      <c r="D687">
        <v>2.3490139999999999</v>
      </c>
      <c r="E687" t="s">
        <v>68</v>
      </c>
      <c r="F687" t="s">
        <v>24</v>
      </c>
      <c r="G687" t="s">
        <v>33</v>
      </c>
      <c r="H687" s="4">
        <v>45308</v>
      </c>
      <c r="I687" t="s">
        <v>49</v>
      </c>
      <c r="J687" t="s">
        <v>605</v>
      </c>
      <c r="K687">
        <v>1</v>
      </c>
      <c r="N687">
        <v>852</v>
      </c>
      <c r="O687">
        <v>0.4</v>
      </c>
      <c r="P687" s="4">
        <v>45647</v>
      </c>
      <c r="Q687" s="4"/>
    </row>
    <row r="688" spans="1:17" x14ac:dyDescent="0.35">
      <c r="A688" t="s">
        <v>766</v>
      </c>
      <c r="B688" t="s">
        <v>71</v>
      </c>
      <c r="C688">
        <v>48.210033000000003</v>
      </c>
      <c r="D688">
        <v>16.363448999999999</v>
      </c>
      <c r="E688" t="s">
        <v>3098</v>
      </c>
      <c r="F688" t="s">
        <v>24</v>
      </c>
      <c r="G688" t="s">
        <v>48</v>
      </c>
      <c r="H688" s="4">
        <v>45383</v>
      </c>
      <c r="I688" t="s">
        <v>66</v>
      </c>
      <c r="J688" t="s">
        <v>605</v>
      </c>
      <c r="K688">
        <v>1</v>
      </c>
      <c r="N688">
        <v>220</v>
      </c>
      <c r="O688">
        <v>0.3</v>
      </c>
      <c r="P688" s="4">
        <v>45733</v>
      </c>
      <c r="Q688" s="4"/>
    </row>
    <row r="689" spans="1:17" x14ac:dyDescent="0.35">
      <c r="A689" t="s">
        <v>767</v>
      </c>
      <c r="B689" t="s">
        <v>35</v>
      </c>
      <c r="C689">
        <v>41.902782000000002</v>
      </c>
      <c r="D689">
        <v>12.496366</v>
      </c>
      <c r="E689" t="s">
        <v>32</v>
      </c>
      <c r="F689" t="s">
        <v>24</v>
      </c>
      <c r="G689" t="s">
        <v>87</v>
      </c>
      <c r="H689" s="4">
        <v>45410</v>
      </c>
      <c r="I689" t="s">
        <v>26</v>
      </c>
      <c r="J689" t="s">
        <v>605</v>
      </c>
      <c r="K689">
        <v>1</v>
      </c>
      <c r="N689">
        <v>733</v>
      </c>
      <c r="O689">
        <v>0.6</v>
      </c>
      <c r="P689" s="4">
        <v>45598</v>
      </c>
      <c r="Q689" s="4"/>
    </row>
    <row r="690" spans="1:17" x14ac:dyDescent="0.35">
      <c r="A690" t="s">
        <v>768</v>
      </c>
      <c r="B690" t="s">
        <v>51</v>
      </c>
      <c r="C690">
        <v>51.260196999999998</v>
      </c>
      <c r="D690">
        <v>4.4027710000000004</v>
      </c>
      <c r="E690" t="s">
        <v>3098</v>
      </c>
      <c r="F690" t="s">
        <v>24</v>
      </c>
      <c r="G690" t="s">
        <v>39</v>
      </c>
      <c r="H690" s="4">
        <v>45364</v>
      </c>
      <c r="I690" t="s">
        <v>26</v>
      </c>
      <c r="J690" t="s">
        <v>605</v>
      </c>
      <c r="K690">
        <v>1</v>
      </c>
      <c r="N690">
        <v>1736</v>
      </c>
      <c r="O690">
        <v>0.3</v>
      </c>
      <c r="P690" s="4">
        <v>45538</v>
      </c>
      <c r="Q690" s="4"/>
    </row>
    <row r="691" spans="1:17" x14ac:dyDescent="0.35">
      <c r="A691" t="s">
        <v>769</v>
      </c>
      <c r="B691" t="s">
        <v>61</v>
      </c>
      <c r="C691">
        <v>48.864716000000001</v>
      </c>
      <c r="D691">
        <v>2.3490139999999999</v>
      </c>
      <c r="E691" t="s">
        <v>38</v>
      </c>
      <c r="F691" t="s">
        <v>24</v>
      </c>
      <c r="G691" t="s">
        <v>48</v>
      </c>
      <c r="H691" s="4">
        <v>45311</v>
      </c>
      <c r="I691" t="s">
        <v>26</v>
      </c>
      <c r="J691" t="s">
        <v>605</v>
      </c>
      <c r="K691">
        <v>1</v>
      </c>
      <c r="N691">
        <v>1064</v>
      </c>
      <c r="O691">
        <v>0.2</v>
      </c>
      <c r="P691" s="4">
        <v>45399</v>
      </c>
      <c r="Q691" s="4"/>
    </row>
    <row r="692" spans="1:17" x14ac:dyDescent="0.35">
      <c r="A692" t="s">
        <v>770</v>
      </c>
      <c r="B692" t="s">
        <v>41</v>
      </c>
      <c r="C692">
        <v>52.520007999999997</v>
      </c>
      <c r="D692">
        <v>13.404954</v>
      </c>
      <c r="E692" t="s">
        <v>64</v>
      </c>
      <c r="F692" t="s">
        <v>24</v>
      </c>
      <c r="G692" t="s">
        <v>25</v>
      </c>
      <c r="H692" s="4">
        <v>45358</v>
      </c>
      <c r="I692" t="s">
        <v>26</v>
      </c>
      <c r="J692" t="s">
        <v>605</v>
      </c>
      <c r="K692">
        <v>1</v>
      </c>
      <c r="N692">
        <v>1152</v>
      </c>
      <c r="O692">
        <v>0.4</v>
      </c>
      <c r="P692" s="4">
        <v>45407</v>
      </c>
      <c r="Q692" s="4"/>
    </row>
    <row r="693" spans="1:17" x14ac:dyDescent="0.35">
      <c r="A693" t="s">
        <v>771</v>
      </c>
      <c r="B693" t="s">
        <v>41</v>
      </c>
      <c r="C693">
        <v>52.520007999999997</v>
      </c>
      <c r="D693">
        <v>13.404954</v>
      </c>
      <c r="E693" t="s">
        <v>3100</v>
      </c>
      <c r="F693" t="s">
        <v>24</v>
      </c>
      <c r="G693" t="s">
        <v>85</v>
      </c>
      <c r="H693" s="4">
        <v>45422</v>
      </c>
      <c r="I693" t="s">
        <v>26</v>
      </c>
      <c r="J693" t="s">
        <v>605</v>
      </c>
      <c r="K693">
        <v>1</v>
      </c>
      <c r="N693">
        <v>227</v>
      </c>
      <c r="O693">
        <v>0.4</v>
      </c>
      <c r="P693" s="4">
        <v>45705</v>
      </c>
      <c r="Q693" s="4"/>
    </row>
    <row r="694" spans="1:17" x14ac:dyDescent="0.35">
      <c r="A694" t="s">
        <v>772</v>
      </c>
      <c r="B694" t="s">
        <v>71</v>
      </c>
      <c r="C694">
        <v>48.210033000000003</v>
      </c>
      <c r="D694">
        <v>16.363448999999999</v>
      </c>
      <c r="E694" t="s">
        <v>84</v>
      </c>
      <c r="F694" t="s">
        <v>24</v>
      </c>
      <c r="G694" t="s">
        <v>87</v>
      </c>
      <c r="H694" s="4">
        <v>45362</v>
      </c>
      <c r="I694" t="s">
        <v>26</v>
      </c>
      <c r="J694" t="s">
        <v>605</v>
      </c>
      <c r="K694">
        <v>1</v>
      </c>
      <c r="N694">
        <v>1409</v>
      </c>
      <c r="O694">
        <v>0.3</v>
      </c>
      <c r="P694" s="4">
        <v>45647</v>
      </c>
      <c r="Q694" s="4"/>
    </row>
    <row r="695" spans="1:17" x14ac:dyDescent="0.35">
      <c r="A695" t="s">
        <v>773</v>
      </c>
      <c r="B695" t="s">
        <v>56</v>
      </c>
      <c r="C695">
        <v>46.204391000000001</v>
      </c>
      <c r="D695">
        <v>6.1431579999999997</v>
      </c>
      <c r="E695" t="s">
        <v>47</v>
      </c>
      <c r="F695" t="s">
        <v>24</v>
      </c>
      <c r="G695" t="s">
        <v>39</v>
      </c>
      <c r="H695" s="4">
        <v>45379</v>
      </c>
      <c r="I695" t="s">
        <v>66</v>
      </c>
      <c r="J695" t="s">
        <v>605</v>
      </c>
      <c r="K695">
        <v>1</v>
      </c>
      <c r="N695">
        <v>1853</v>
      </c>
      <c r="O695">
        <v>0.4</v>
      </c>
      <c r="P695" s="4">
        <v>45440</v>
      </c>
      <c r="Q695" s="4"/>
    </row>
    <row r="696" spans="1:17" x14ac:dyDescent="0.35">
      <c r="A696" t="s">
        <v>774</v>
      </c>
      <c r="B696" t="s">
        <v>41</v>
      </c>
      <c r="C696">
        <v>52.520007999999997</v>
      </c>
      <c r="D696">
        <v>13.404954</v>
      </c>
      <c r="E696" t="s">
        <v>38</v>
      </c>
      <c r="F696" t="s">
        <v>24</v>
      </c>
      <c r="G696" t="s">
        <v>48</v>
      </c>
      <c r="H696" s="4">
        <v>45352</v>
      </c>
      <c r="I696" t="s">
        <v>26</v>
      </c>
      <c r="J696" t="s">
        <v>605</v>
      </c>
      <c r="K696">
        <v>1</v>
      </c>
      <c r="N696">
        <v>601</v>
      </c>
      <c r="O696">
        <v>0.3</v>
      </c>
      <c r="P696" s="4">
        <v>45564</v>
      </c>
      <c r="Q696" s="4"/>
    </row>
    <row r="697" spans="1:17" x14ac:dyDescent="0.35">
      <c r="A697" t="s">
        <v>775</v>
      </c>
      <c r="B697" t="s">
        <v>56</v>
      </c>
      <c r="C697">
        <v>46.204391000000001</v>
      </c>
      <c r="D697">
        <v>6.1431579999999997</v>
      </c>
      <c r="E697" t="s">
        <v>54</v>
      </c>
      <c r="F697" t="s">
        <v>24</v>
      </c>
      <c r="G697" t="s">
        <v>59</v>
      </c>
      <c r="H697" s="4">
        <v>45367</v>
      </c>
      <c r="I697" t="s">
        <v>66</v>
      </c>
      <c r="J697" t="s">
        <v>605</v>
      </c>
      <c r="K697">
        <v>1</v>
      </c>
      <c r="N697">
        <v>637</v>
      </c>
      <c r="O697">
        <v>0.4</v>
      </c>
      <c r="P697" s="4">
        <v>45484</v>
      </c>
      <c r="Q697" s="4"/>
    </row>
    <row r="698" spans="1:17" x14ac:dyDescent="0.35">
      <c r="A698" t="s">
        <v>776</v>
      </c>
      <c r="B698" t="s">
        <v>61</v>
      </c>
      <c r="C698">
        <v>48.864716000000001</v>
      </c>
      <c r="D698">
        <v>2.3490139999999999</v>
      </c>
      <c r="E698" t="s">
        <v>68</v>
      </c>
      <c r="F698" t="s">
        <v>24</v>
      </c>
      <c r="G698" t="s">
        <v>85</v>
      </c>
      <c r="H698" s="4">
        <v>45303</v>
      </c>
      <c r="I698" t="s">
        <v>26</v>
      </c>
      <c r="J698" t="s">
        <v>605</v>
      </c>
      <c r="K698">
        <v>1</v>
      </c>
      <c r="N698">
        <v>1011</v>
      </c>
      <c r="O698">
        <v>0.8</v>
      </c>
      <c r="P698" s="4">
        <v>45555</v>
      </c>
      <c r="Q698" s="4"/>
    </row>
    <row r="699" spans="1:17" x14ac:dyDescent="0.35">
      <c r="A699" t="s">
        <v>777</v>
      </c>
      <c r="B699" t="s">
        <v>61</v>
      </c>
      <c r="C699">
        <v>48.864716000000001</v>
      </c>
      <c r="D699">
        <v>2.3490139999999999</v>
      </c>
      <c r="E699" t="s">
        <v>68</v>
      </c>
      <c r="F699" t="s">
        <v>24</v>
      </c>
      <c r="G699" t="s">
        <v>87</v>
      </c>
      <c r="H699" s="4">
        <v>45426</v>
      </c>
      <c r="I699" t="s">
        <v>66</v>
      </c>
      <c r="J699" t="s">
        <v>605</v>
      </c>
      <c r="K699">
        <v>1</v>
      </c>
      <c r="N699">
        <v>1368</v>
      </c>
      <c r="O699">
        <v>0.4</v>
      </c>
      <c r="P699" s="4">
        <v>45754</v>
      </c>
      <c r="Q699" s="4"/>
    </row>
    <row r="700" spans="1:17" x14ac:dyDescent="0.35">
      <c r="A700" t="s">
        <v>778</v>
      </c>
      <c r="B700" t="s">
        <v>61</v>
      </c>
      <c r="C700">
        <v>48.864716000000001</v>
      </c>
      <c r="D700">
        <v>2.3490139999999999</v>
      </c>
      <c r="E700" t="s">
        <v>3100</v>
      </c>
      <c r="F700" t="s">
        <v>24</v>
      </c>
      <c r="G700" t="s">
        <v>33</v>
      </c>
      <c r="H700" s="4">
        <v>45435</v>
      </c>
      <c r="I700" t="s">
        <v>26</v>
      </c>
      <c r="J700" t="s">
        <v>605</v>
      </c>
      <c r="K700">
        <v>1</v>
      </c>
      <c r="N700">
        <v>706</v>
      </c>
      <c r="O700">
        <v>0.6</v>
      </c>
      <c r="P700" s="4">
        <v>45614</v>
      </c>
      <c r="Q700" s="4"/>
    </row>
    <row r="701" spans="1:17" x14ac:dyDescent="0.35">
      <c r="A701" t="s">
        <v>779</v>
      </c>
      <c r="B701" t="s">
        <v>71</v>
      </c>
      <c r="C701">
        <v>48.210033000000003</v>
      </c>
      <c r="D701">
        <v>16.363448999999999</v>
      </c>
      <c r="E701" t="s">
        <v>47</v>
      </c>
      <c r="F701" t="s">
        <v>24</v>
      </c>
      <c r="G701" t="s">
        <v>85</v>
      </c>
      <c r="H701" s="4">
        <v>45377</v>
      </c>
      <c r="I701" t="s">
        <v>49</v>
      </c>
      <c r="J701" t="s">
        <v>605</v>
      </c>
      <c r="K701">
        <v>1</v>
      </c>
      <c r="N701">
        <v>1324</v>
      </c>
      <c r="O701">
        <v>0.5</v>
      </c>
      <c r="P701" s="4">
        <v>45714</v>
      </c>
      <c r="Q701" s="4"/>
    </row>
    <row r="702" spans="1:17" x14ac:dyDescent="0.35">
      <c r="A702" t="s">
        <v>780</v>
      </c>
      <c r="B702" t="s">
        <v>78</v>
      </c>
      <c r="C702">
        <v>38.736946000000003</v>
      </c>
      <c r="D702">
        <v>-9.1426850000000002</v>
      </c>
      <c r="E702" t="s">
        <v>3098</v>
      </c>
      <c r="F702" t="s">
        <v>24</v>
      </c>
      <c r="G702" t="s">
        <v>48</v>
      </c>
      <c r="H702" s="4">
        <v>45352</v>
      </c>
      <c r="I702" t="s">
        <v>66</v>
      </c>
      <c r="J702" t="s">
        <v>605</v>
      </c>
      <c r="K702">
        <v>1</v>
      </c>
      <c r="N702">
        <v>1916</v>
      </c>
      <c r="O702">
        <v>0.9</v>
      </c>
      <c r="P702" s="4">
        <v>45395</v>
      </c>
      <c r="Q702" s="4"/>
    </row>
    <row r="703" spans="1:17" x14ac:dyDescent="0.35">
      <c r="A703" t="s">
        <v>781</v>
      </c>
      <c r="B703" t="s">
        <v>35</v>
      </c>
      <c r="C703">
        <v>41.902782000000002</v>
      </c>
      <c r="D703">
        <v>12.496366</v>
      </c>
      <c r="E703" t="s">
        <v>84</v>
      </c>
      <c r="F703" t="s">
        <v>24</v>
      </c>
      <c r="G703" t="s">
        <v>74</v>
      </c>
      <c r="H703" s="4">
        <v>45307</v>
      </c>
      <c r="I703" t="s">
        <v>26</v>
      </c>
      <c r="J703" t="s">
        <v>605</v>
      </c>
      <c r="K703">
        <v>1</v>
      </c>
      <c r="N703">
        <v>1838</v>
      </c>
      <c r="O703">
        <v>0.3</v>
      </c>
      <c r="P703" s="4">
        <v>45339</v>
      </c>
      <c r="Q703" s="4"/>
    </row>
    <row r="704" spans="1:17" x14ac:dyDescent="0.35">
      <c r="A704" t="s">
        <v>782</v>
      </c>
      <c r="B704" t="s">
        <v>41</v>
      </c>
      <c r="C704">
        <v>52.520007999999997</v>
      </c>
      <c r="D704">
        <v>13.404954</v>
      </c>
      <c r="E704" t="s">
        <v>54</v>
      </c>
      <c r="F704" t="s">
        <v>24</v>
      </c>
      <c r="G704" t="s">
        <v>85</v>
      </c>
      <c r="H704" s="4">
        <v>45309</v>
      </c>
      <c r="I704" t="s">
        <v>26</v>
      </c>
      <c r="J704" t="s">
        <v>605</v>
      </c>
      <c r="K704">
        <v>1</v>
      </c>
      <c r="N704">
        <v>621</v>
      </c>
      <c r="O704">
        <v>0.2</v>
      </c>
      <c r="P704" s="4">
        <v>45407</v>
      </c>
      <c r="Q704" s="4"/>
    </row>
    <row r="705" spans="1:17" x14ac:dyDescent="0.35">
      <c r="A705" t="s">
        <v>783</v>
      </c>
      <c r="B705" t="s">
        <v>35</v>
      </c>
      <c r="C705">
        <v>41.902782000000002</v>
      </c>
      <c r="D705">
        <v>12.496366</v>
      </c>
      <c r="E705" t="s">
        <v>68</v>
      </c>
      <c r="F705" t="s">
        <v>127</v>
      </c>
      <c r="G705" t="s">
        <v>25</v>
      </c>
      <c r="H705" s="4">
        <v>45319</v>
      </c>
      <c r="I705" t="s">
        <v>26</v>
      </c>
      <c r="J705" t="s">
        <v>605</v>
      </c>
      <c r="K705">
        <v>1</v>
      </c>
      <c r="N705">
        <v>450</v>
      </c>
      <c r="O705">
        <v>0.4</v>
      </c>
      <c r="P705" s="4">
        <v>45424</v>
      </c>
      <c r="Q705" s="4"/>
    </row>
    <row r="706" spans="1:17" x14ac:dyDescent="0.35">
      <c r="A706" t="s">
        <v>784</v>
      </c>
      <c r="B706" t="s">
        <v>56</v>
      </c>
      <c r="C706">
        <v>46.204391000000001</v>
      </c>
      <c r="D706">
        <v>6.1431579999999997</v>
      </c>
      <c r="E706" t="s">
        <v>3099</v>
      </c>
      <c r="F706" t="s">
        <v>127</v>
      </c>
      <c r="G706" t="s">
        <v>74</v>
      </c>
      <c r="H706" s="4">
        <v>45339</v>
      </c>
      <c r="I706" t="s">
        <v>26</v>
      </c>
      <c r="J706" t="s">
        <v>605</v>
      </c>
      <c r="K706">
        <v>1</v>
      </c>
      <c r="N706">
        <v>904</v>
      </c>
      <c r="O706">
        <v>0.8</v>
      </c>
      <c r="P706" s="4">
        <v>45496</v>
      </c>
      <c r="Q706" s="4"/>
    </row>
    <row r="707" spans="1:17" x14ac:dyDescent="0.35">
      <c r="A707" t="s">
        <v>785</v>
      </c>
      <c r="B707" t="s">
        <v>61</v>
      </c>
      <c r="C707">
        <v>48.864716000000001</v>
      </c>
      <c r="D707">
        <v>2.3490139999999999</v>
      </c>
      <c r="E707" t="s">
        <v>120</v>
      </c>
      <c r="F707" t="s">
        <v>127</v>
      </c>
      <c r="G707" t="s">
        <v>74</v>
      </c>
      <c r="H707" s="4">
        <v>45338</v>
      </c>
      <c r="I707" t="s">
        <v>26</v>
      </c>
      <c r="J707" t="s">
        <v>605</v>
      </c>
      <c r="K707">
        <v>1</v>
      </c>
      <c r="N707">
        <v>299</v>
      </c>
      <c r="O707">
        <v>0.6</v>
      </c>
      <c r="P707" s="4">
        <v>45415</v>
      </c>
      <c r="Q707" s="4"/>
    </row>
    <row r="708" spans="1:17" x14ac:dyDescent="0.35">
      <c r="A708" t="s">
        <v>786</v>
      </c>
      <c r="B708" t="s">
        <v>35</v>
      </c>
      <c r="C708">
        <v>41.902782000000002</v>
      </c>
      <c r="D708">
        <v>12.496366</v>
      </c>
      <c r="E708" t="s">
        <v>47</v>
      </c>
      <c r="F708" t="s">
        <v>127</v>
      </c>
      <c r="G708" t="s">
        <v>33</v>
      </c>
      <c r="H708" s="4">
        <v>45408</v>
      </c>
      <c r="I708" t="s">
        <v>66</v>
      </c>
      <c r="J708" t="s">
        <v>605</v>
      </c>
      <c r="K708">
        <v>1</v>
      </c>
      <c r="N708">
        <v>935</v>
      </c>
      <c r="O708">
        <v>0.8</v>
      </c>
      <c r="P708" s="4">
        <v>45732</v>
      </c>
      <c r="Q708" s="4"/>
    </row>
    <row r="709" spans="1:17" x14ac:dyDescent="0.35">
      <c r="A709" t="s">
        <v>787</v>
      </c>
      <c r="B709" t="s">
        <v>41</v>
      </c>
      <c r="C709">
        <v>52.520007999999997</v>
      </c>
      <c r="D709">
        <v>13.404954</v>
      </c>
      <c r="E709" t="s">
        <v>3099</v>
      </c>
      <c r="F709" t="s">
        <v>127</v>
      </c>
      <c r="G709" t="s">
        <v>48</v>
      </c>
      <c r="H709" s="4">
        <v>45315</v>
      </c>
      <c r="I709" t="s">
        <v>26</v>
      </c>
      <c r="J709" t="s">
        <v>605</v>
      </c>
      <c r="K709">
        <v>1</v>
      </c>
      <c r="N709">
        <v>828</v>
      </c>
      <c r="O709">
        <v>1</v>
      </c>
      <c r="P709" s="4">
        <v>45573</v>
      </c>
      <c r="Q709" s="4"/>
    </row>
    <row r="710" spans="1:17" x14ac:dyDescent="0.35">
      <c r="A710" t="s">
        <v>788</v>
      </c>
      <c r="B710" t="s">
        <v>51</v>
      </c>
      <c r="C710">
        <v>51.260196999999998</v>
      </c>
      <c r="D710">
        <v>4.4027710000000004</v>
      </c>
      <c r="E710" t="s">
        <v>38</v>
      </c>
      <c r="F710" t="s">
        <v>127</v>
      </c>
      <c r="G710" t="s">
        <v>59</v>
      </c>
      <c r="H710" s="4">
        <v>45342</v>
      </c>
      <c r="I710" t="s">
        <v>66</v>
      </c>
      <c r="J710" t="s">
        <v>605</v>
      </c>
      <c r="K710">
        <v>1</v>
      </c>
      <c r="N710">
        <v>1035</v>
      </c>
      <c r="O710">
        <v>0.5</v>
      </c>
      <c r="P710" s="4">
        <v>45532</v>
      </c>
      <c r="Q710" s="4"/>
    </row>
    <row r="711" spans="1:17" x14ac:dyDescent="0.35">
      <c r="A711" t="s">
        <v>789</v>
      </c>
      <c r="B711" t="s">
        <v>41</v>
      </c>
      <c r="C711">
        <v>52.520007999999997</v>
      </c>
      <c r="D711">
        <v>13.404954</v>
      </c>
      <c r="E711" t="s">
        <v>54</v>
      </c>
      <c r="F711" t="s">
        <v>127</v>
      </c>
      <c r="G711" t="s">
        <v>85</v>
      </c>
      <c r="H711" s="4">
        <v>45374</v>
      </c>
      <c r="I711" t="s">
        <v>26</v>
      </c>
      <c r="J711" t="s">
        <v>605</v>
      </c>
      <c r="K711">
        <v>1</v>
      </c>
      <c r="N711">
        <v>749</v>
      </c>
      <c r="O711">
        <v>0.2</v>
      </c>
      <c r="P711" s="4">
        <v>45734</v>
      </c>
      <c r="Q711" s="4"/>
    </row>
    <row r="712" spans="1:17" x14ac:dyDescent="0.35">
      <c r="A712" t="s">
        <v>790</v>
      </c>
      <c r="B712" t="s">
        <v>35</v>
      </c>
      <c r="C712">
        <v>41.902782000000002</v>
      </c>
      <c r="D712">
        <v>12.496366</v>
      </c>
      <c r="E712" t="s">
        <v>3099</v>
      </c>
      <c r="F712" t="s">
        <v>127</v>
      </c>
      <c r="G712" t="s">
        <v>74</v>
      </c>
      <c r="H712" s="4">
        <v>45355</v>
      </c>
      <c r="I712" t="s">
        <v>26</v>
      </c>
      <c r="J712" t="s">
        <v>605</v>
      </c>
      <c r="K712">
        <v>1</v>
      </c>
      <c r="N712">
        <v>866</v>
      </c>
      <c r="O712">
        <v>0.4</v>
      </c>
      <c r="P712" s="4">
        <v>45651</v>
      </c>
      <c r="Q712" s="4"/>
    </row>
    <row r="713" spans="1:17" x14ac:dyDescent="0.35">
      <c r="A713" t="s">
        <v>791</v>
      </c>
      <c r="B713" t="s">
        <v>61</v>
      </c>
      <c r="C713">
        <v>48.864716000000001</v>
      </c>
      <c r="D713">
        <v>2.3490139999999999</v>
      </c>
      <c r="E713" t="s">
        <v>54</v>
      </c>
      <c r="F713" t="s">
        <v>127</v>
      </c>
      <c r="G713" t="s">
        <v>74</v>
      </c>
      <c r="H713" s="4">
        <v>45407</v>
      </c>
      <c r="I713" t="s">
        <v>66</v>
      </c>
      <c r="J713" t="s">
        <v>605</v>
      </c>
      <c r="K713">
        <v>1</v>
      </c>
      <c r="N713">
        <v>315</v>
      </c>
      <c r="O713">
        <v>0.4</v>
      </c>
      <c r="P713" s="4">
        <v>45585</v>
      </c>
      <c r="Q713" s="4"/>
    </row>
    <row r="714" spans="1:17" x14ac:dyDescent="0.35">
      <c r="A714" t="s">
        <v>792</v>
      </c>
      <c r="B714" t="s">
        <v>35</v>
      </c>
      <c r="C714">
        <v>41.902782000000002</v>
      </c>
      <c r="D714">
        <v>12.496366</v>
      </c>
      <c r="E714" t="s">
        <v>3100</v>
      </c>
      <c r="F714" t="s">
        <v>127</v>
      </c>
      <c r="G714" t="s">
        <v>74</v>
      </c>
      <c r="H714" s="4">
        <v>45436</v>
      </c>
      <c r="I714" t="s">
        <v>26</v>
      </c>
      <c r="J714" t="s">
        <v>605</v>
      </c>
      <c r="K714">
        <v>1</v>
      </c>
      <c r="N714">
        <v>376</v>
      </c>
      <c r="O714">
        <v>0.5</v>
      </c>
      <c r="P714" s="4">
        <v>45782</v>
      </c>
      <c r="Q714" s="4"/>
    </row>
    <row r="715" spans="1:17" x14ac:dyDescent="0.35">
      <c r="A715" t="s">
        <v>793</v>
      </c>
      <c r="B715" t="s">
        <v>35</v>
      </c>
      <c r="C715">
        <v>41.902782000000002</v>
      </c>
      <c r="D715">
        <v>12.496366</v>
      </c>
      <c r="E715" t="s">
        <v>32</v>
      </c>
      <c r="F715" t="s">
        <v>127</v>
      </c>
      <c r="G715" t="s">
        <v>48</v>
      </c>
      <c r="H715" s="4">
        <v>45340</v>
      </c>
      <c r="I715" t="s">
        <v>26</v>
      </c>
      <c r="J715" t="s">
        <v>605</v>
      </c>
      <c r="K715">
        <v>1</v>
      </c>
      <c r="N715">
        <v>625</v>
      </c>
      <c r="O715">
        <v>0.3</v>
      </c>
      <c r="P715" s="4">
        <v>45493</v>
      </c>
      <c r="Q715" s="4"/>
    </row>
    <row r="716" spans="1:17" x14ac:dyDescent="0.35">
      <c r="A716" t="s">
        <v>794</v>
      </c>
      <c r="B716" t="s">
        <v>71</v>
      </c>
      <c r="C716">
        <v>48.210033000000003</v>
      </c>
      <c r="D716">
        <v>16.363448999999999</v>
      </c>
      <c r="E716" t="s">
        <v>3098</v>
      </c>
      <c r="F716" t="s">
        <v>127</v>
      </c>
      <c r="G716" t="s">
        <v>59</v>
      </c>
      <c r="H716" s="4">
        <v>45409</v>
      </c>
      <c r="I716" t="s">
        <v>26</v>
      </c>
      <c r="J716" t="s">
        <v>605</v>
      </c>
      <c r="K716">
        <v>1</v>
      </c>
      <c r="N716">
        <v>859</v>
      </c>
      <c r="O716">
        <v>0.2</v>
      </c>
      <c r="P716" s="4">
        <v>45762</v>
      </c>
      <c r="Q716" s="4"/>
    </row>
    <row r="717" spans="1:17" x14ac:dyDescent="0.35">
      <c r="A717" t="s">
        <v>795</v>
      </c>
      <c r="B717" t="s">
        <v>35</v>
      </c>
      <c r="C717">
        <v>41.902782000000002</v>
      </c>
      <c r="D717">
        <v>12.496366</v>
      </c>
      <c r="E717" t="s">
        <v>64</v>
      </c>
      <c r="F717" t="s">
        <v>127</v>
      </c>
      <c r="G717" t="s">
        <v>59</v>
      </c>
      <c r="H717" s="4">
        <v>45326</v>
      </c>
      <c r="I717" t="s">
        <v>26</v>
      </c>
      <c r="J717" t="s">
        <v>605</v>
      </c>
      <c r="K717">
        <v>1</v>
      </c>
      <c r="N717">
        <v>1139</v>
      </c>
      <c r="O717">
        <v>0.3</v>
      </c>
      <c r="P717" s="4">
        <v>45480</v>
      </c>
      <c r="Q717" s="4"/>
    </row>
    <row r="718" spans="1:17" x14ac:dyDescent="0.35">
      <c r="A718" t="s">
        <v>796</v>
      </c>
      <c r="B718" t="s">
        <v>61</v>
      </c>
      <c r="C718">
        <v>48.864716000000001</v>
      </c>
      <c r="D718">
        <v>2.3490139999999999</v>
      </c>
      <c r="E718" t="s">
        <v>3100</v>
      </c>
      <c r="F718" t="s">
        <v>127</v>
      </c>
      <c r="G718" t="s">
        <v>39</v>
      </c>
      <c r="H718" s="4">
        <v>45371</v>
      </c>
      <c r="I718" t="s">
        <v>66</v>
      </c>
      <c r="J718" t="s">
        <v>605</v>
      </c>
      <c r="K718">
        <v>1</v>
      </c>
      <c r="N718">
        <v>458</v>
      </c>
      <c r="O718">
        <v>0.3</v>
      </c>
      <c r="P718" s="4">
        <v>45520</v>
      </c>
      <c r="Q718" s="4"/>
    </row>
    <row r="719" spans="1:17" x14ac:dyDescent="0.35">
      <c r="A719" t="s">
        <v>797</v>
      </c>
      <c r="B719" t="s">
        <v>20</v>
      </c>
      <c r="C719">
        <v>52.370215999999999</v>
      </c>
      <c r="D719">
        <v>4.895168</v>
      </c>
      <c r="E719" t="s">
        <v>64</v>
      </c>
      <c r="F719" t="s">
        <v>127</v>
      </c>
      <c r="G719" t="s">
        <v>87</v>
      </c>
      <c r="H719" s="4">
        <v>45312</v>
      </c>
      <c r="I719" t="s">
        <v>66</v>
      </c>
      <c r="J719" t="s">
        <v>605</v>
      </c>
      <c r="K719">
        <v>1</v>
      </c>
      <c r="N719">
        <v>737</v>
      </c>
      <c r="O719">
        <v>0.4</v>
      </c>
      <c r="P719" s="4">
        <v>45677</v>
      </c>
      <c r="Q719" s="4"/>
    </row>
    <row r="720" spans="1:17" x14ac:dyDescent="0.35">
      <c r="A720" t="s">
        <v>798</v>
      </c>
      <c r="B720" t="s">
        <v>61</v>
      </c>
      <c r="C720">
        <v>48.864716000000001</v>
      </c>
      <c r="D720">
        <v>2.3490139999999999</v>
      </c>
      <c r="E720" t="s">
        <v>64</v>
      </c>
      <c r="F720" t="s">
        <v>127</v>
      </c>
      <c r="G720" t="s">
        <v>59</v>
      </c>
      <c r="H720" s="4">
        <v>45376</v>
      </c>
      <c r="I720" t="s">
        <v>49</v>
      </c>
      <c r="J720" t="s">
        <v>605</v>
      </c>
      <c r="K720">
        <v>1</v>
      </c>
      <c r="N720">
        <v>1096</v>
      </c>
      <c r="O720">
        <v>0.4</v>
      </c>
      <c r="P720" s="4">
        <v>45728</v>
      </c>
      <c r="Q720" s="4"/>
    </row>
    <row r="721" spans="1:17" x14ac:dyDescent="0.35">
      <c r="A721" t="s">
        <v>799</v>
      </c>
      <c r="B721" t="s">
        <v>41</v>
      </c>
      <c r="C721">
        <v>52.520007999999997</v>
      </c>
      <c r="D721">
        <v>13.404954</v>
      </c>
      <c r="E721" t="s">
        <v>100</v>
      </c>
      <c r="F721" t="s">
        <v>127</v>
      </c>
      <c r="G721" t="s">
        <v>59</v>
      </c>
      <c r="H721" s="4">
        <v>45357</v>
      </c>
      <c r="I721" t="s">
        <v>66</v>
      </c>
      <c r="J721" t="s">
        <v>605</v>
      </c>
      <c r="K721">
        <v>1</v>
      </c>
      <c r="N721">
        <v>491</v>
      </c>
      <c r="O721">
        <v>0.9</v>
      </c>
      <c r="P721" s="4">
        <v>45714</v>
      </c>
      <c r="Q721" s="4"/>
    </row>
    <row r="722" spans="1:17" x14ac:dyDescent="0.35">
      <c r="A722" t="s">
        <v>800</v>
      </c>
      <c r="B722" t="s">
        <v>35</v>
      </c>
      <c r="C722">
        <v>41.902782000000002</v>
      </c>
      <c r="D722">
        <v>12.496366</v>
      </c>
      <c r="E722" t="s">
        <v>54</v>
      </c>
      <c r="F722" t="s">
        <v>127</v>
      </c>
      <c r="G722" t="s">
        <v>48</v>
      </c>
      <c r="H722" s="4">
        <v>45371</v>
      </c>
      <c r="I722" t="s">
        <v>26</v>
      </c>
      <c r="J722" t="s">
        <v>605</v>
      </c>
      <c r="K722">
        <v>1</v>
      </c>
      <c r="N722">
        <v>1107</v>
      </c>
      <c r="O722">
        <v>0.4</v>
      </c>
      <c r="P722" s="4">
        <v>45625</v>
      </c>
      <c r="Q722" s="4"/>
    </row>
    <row r="723" spans="1:17" x14ac:dyDescent="0.35">
      <c r="A723" t="s">
        <v>801</v>
      </c>
      <c r="B723" t="s">
        <v>29</v>
      </c>
      <c r="C723">
        <v>40.416775000000001</v>
      </c>
      <c r="D723">
        <v>-3.7037900000000001</v>
      </c>
      <c r="E723" t="s">
        <v>47</v>
      </c>
      <c r="F723" t="s">
        <v>127</v>
      </c>
      <c r="G723" t="s">
        <v>74</v>
      </c>
      <c r="H723" s="4">
        <v>45380</v>
      </c>
      <c r="I723" t="s">
        <v>26</v>
      </c>
      <c r="J723" t="s">
        <v>605</v>
      </c>
      <c r="K723">
        <v>1</v>
      </c>
      <c r="N723">
        <v>261</v>
      </c>
      <c r="O723">
        <v>0.3</v>
      </c>
      <c r="P723" s="4">
        <v>45517</v>
      </c>
      <c r="Q723" s="4"/>
    </row>
    <row r="724" spans="1:17" x14ac:dyDescent="0.35">
      <c r="A724" t="s">
        <v>802</v>
      </c>
      <c r="B724" t="s">
        <v>71</v>
      </c>
      <c r="C724">
        <v>48.210033000000003</v>
      </c>
      <c r="D724">
        <v>16.363448999999999</v>
      </c>
      <c r="E724" t="s">
        <v>38</v>
      </c>
      <c r="F724" t="s">
        <v>127</v>
      </c>
      <c r="G724" t="s">
        <v>48</v>
      </c>
      <c r="H724" s="4">
        <v>45396</v>
      </c>
      <c r="I724" t="s">
        <v>26</v>
      </c>
      <c r="J724" t="s">
        <v>605</v>
      </c>
      <c r="K724">
        <v>1</v>
      </c>
      <c r="N724">
        <v>873</v>
      </c>
      <c r="O724">
        <v>0.3</v>
      </c>
      <c r="P724" s="4">
        <v>45550</v>
      </c>
      <c r="Q724" s="4"/>
    </row>
    <row r="725" spans="1:17" x14ac:dyDescent="0.35">
      <c r="A725" t="s">
        <v>803</v>
      </c>
      <c r="B725" t="s">
        <v>56</v>
      </c>
      <c r="C725">
        <v>46.204391000000001</v>
      </c>
      <c r="D725">
        <v>6.1431579999999997</v>
      </c>
      <c r="E725" t="s">
        <v>38</v>
      </c>
      <c r="F725" t="s">
        <v>127</v>
      </c>
      <c r="G725" t="s">
        <v>48</v>
      </c>
      <c r="H725" s="4">
        <v>45367</v>
      </c>
      <c r="I725" t="s">
        <v>49</v>
      </c>
      <c r="J725" t="s">
        <v>605</v>
      </c>
      <c r="K725">
        <v>1</v>
      </c>
      <c r="N725">
        <v>455</v>
      </c>
      <c r="O725">
        <v>0.2</v>
      </c>
      <c r="P725" s="4">
        <v>45679</v>
      </c>
      <c r="Q725" s="4"/>
    </row>
    <row r="726" spans="1:17" x14ac:dyDescent="0.35">
      <c r="A726" t="s">
        <v>804</v>
      </c>
      <c r="B726" t="s">
        <v>56</v>
      </c>
      <c r="C726">
        <v>46.204391000000001</v>
      </c>
      <c r="D726">
        <v>6.1431579999999997</v>
      </c>
      <c r="E726" t="s">
        <v>64</v>
      </c>
      <c r="F726" t="s">
        <v>127</v>
      </c>
      <c r="G726" t="s">
        <v>59</v>
      </c>
      <c r="H726" s="4">
        <v>45399</v>
      </c>
      <c r="I726" t="s">
        <v>66</v>
      </c>
      <c r="J726" t="s">
        <v>605</v>
      </c>
      <c r="K726">
        <v>1</v>
      </c>
      <c r="N726">
        <v>600</v>
      </c>
      <c r="O726">
        <v>0.4</v>
      </c>
      <c r="P726" s="4">
        <v>45550</v>
      </c>
      <c r="Q726" s="4"/>
    </row>
    <row r="727" spans="1:17" x14ac:dyDescent="0.35">
      <c r="A727" t="s">
        <v>805</v>
      </c>
      <c r="B727" t="s">
        <v>35</v>
      </c>
      <c r="C727">
        <v>41.902782000000002</v>
      </c>
      <c r="D727">
        <v>12.496366</v>
      </c>
      <c r="E727" t="s">
        <v>54</v>
      </c>
      <c r="F727" t="s">
        <v>127</v>
      </c>
      <c r="G727" t="s">
        <v>85</v>
      </c>
      <c r="H727" s="4">
        <v>45341</v>
      </c>
      <c r="I727" t="s">
        <v>66</v>
      </c>
      <c r="J727" t="s">
        <v>605</v>
      </c>
      <c r="K727">
        <v>1</v>
      </c>
      <c r="N727">
        <v>467</v>
      </c>
      <c r="O727">
        <v>0.4</v>
      </c>
      <c r="P727" s="4">
        <v>45411</v>
      </c>
      <c r="Q727" s="4"/>
    </row>
    <row r="728" spans="1:17" x14ac:dyDescent="0.35">
      <c r="A728" t="s">
        <v>806</v>
      </c>
      <c r="B728" t="s">
        <v>56</v>
      </c>
      <c r="C728">
        <v>46.204391000000001</v>
      </c>
      <c r="D728">
        <v>6.1431579999999997</v>
      </c>
      <c r="E728" t="s">
        <v>32</v>
      </c>
      <c r="F728" t="s">
        <v>127</v>
      </c>
      <c r="G728" t="s">
        <v>33</v>
      </c>
      <c r="H728" s="4">
        <v>45431</v>
      </c>
      <c r="I728" t="s">
        <v>26</v>
      </c>
      <c r="J728" t="s">
        <v>605</v>
      </c>
      <c r="K728">
        <v>1</v>
      </c>
      <c r="N728">
        <v>477</v>
      </c>
      <c r="O728">
        <v>0.4</v>
      </c>
      <c r="P728" s="4">
        <v>45555</v>
      </c>
      <c r="Q728" s="4"/>
    </row>
    <row r="729" spans="1:17" x14ac:dyDescent="0.35">
      <c r="A729" t="s">
        <v>807</v>
      </c>
      <c r="B729" t="s">
        <v>61</v>
      </c>
      <c r="C729">
        <v>48.864716000000001</v>
      </c>
      <c r="D729">
        <v>2.3490139999999999</v>
      </c>
      <c r="E729" t="s">
        <v>3099</v>
      </c>
      <c r="F729" t="s">
        <v>127</v>
      </c>
      <c r="G729" t="s">
        <v>59</v>
      </c>
      <c r="H729" s="4">
        <v>45353</v>
      </c>
      <c r="I729" t="s">
        <v>26</v>
      </c>
      <c r="J729" t="s">
        <v>605</v>
      </c>
      <c r="K729">
        <v>1</v>
      </c>
      <c r="N729">
        <v>1014</v>
      </c>
      <c r="O729">
        <v>0.4</v>
      </c>
      <c r="P729" s="4">
        <v>45462</v>
      </c>
      <c r="Q729" s="4"/>
    </row>
    <row r="730" spans="1:17" x14ac:dyDescent="0.35">
      <c r="A730" t="s">
        <v>808</v>
      </c>
      <c r="B730" t="s">
        <v>56</v>
      </c>
      <c r="C730">
        <v>46.204391000000001</v>
      </c>
      <c r="D730">
        <v>6.1431579999999997</v>
      </c>
      <c r="E730" t="s">
        <v>124</v>
      </c>
      <c r="F730" t="s">
        <v>127</v>
      </c>
      <c r="G730" t="s">
        <v>85</v>
      </c>
      <c r="H730" s="4">
        <v>45388</v>
      </c>
      <c r="I730" t="s">
        <v>66</v>
      </c>
      <c r="J730" t="s">
        <v>605</v>
      </c>
      <c r="K730">
        <v>1</v>
      </c>
      <c r="N730">
        <v>226</v>
      </c>
      <c r="O730">
        <v>0.4</v>
      </c>
      <c r="P730" s="4">
        <v>45688</v>
      </c>
      <c r="Q730" s="4"/>
    </row>
    <row r="731" spans="1:17" x14ac:dyDescent="0.35">
      <c r="A731" t="s">
        <v>809</v>
      </c>
      <c r="B731" t="s">
        <v>71</v>
      </c>
      <c r="C731">
        <v>48.210033000000003</v>
      </c>
      <c r="D731">
        <v>16.363448999999999</v>
      </c>
      <c r="E731" t="s">
        <v>100</v>
      </c>
      <c r="F731" t="s">
        <v>127</v>
      </c>
      <c r="G731" t="s">
        <v>74</v>
      </c>
      <c r="H731" s="4">
        <v>45308</v>
      </c>
      <c r="I731" t="s">
        <v>49</v>
      </c>
      <c r="J731" t="s">
        <v>605</v>
      </c>
      <c r="K731">
        <v>1</v>
      </c>
      <c r="N731">
        <v>688</v>
      </c>
      <c r="O731">
        <v>0.2</v>
      </c>
      <c r="P731" s="4">
        <v>45495</v>
      </c>
      <c r="Q731" s="4"/>
    </row>
    <row r="732" spans="1:17" x14ac:dyDescent="0.35">
      <c r="A732" t="s">
        <v>810</v>
      </c>
      <c r="B732" t="s">
        <v>41</v>
      </c>
      <c r="C732">
        <v>52.520007999999997</v>
      </c>
      <c r="D732">
        <v>13.404954</v>
      </c>
      <c r="E732" t="s">
        <v>3100</v>
      </c>
      <c r="F732" t="s">
        <v>127</v>
      </c>
      <c r="G732" t="s">
        <v>33</v>
      </c>
      <c r="H732" s="4">
        <v>45298</v>
      </c>
      <c r="I732" t="s">
        <v>66</v>
      </c>
      <c r="J732" t="s">
        <v>605</v>
      </c>
      <c r="K732">
        <v>1</v>
      </c>
      <c r="N732">
        <v>814</v>
      </c>
      <c r="O732">
        <v>0.4</v>
      </c>
      <c r="P732" s="4">
        <v>45600</v>
      </c>
      <c r="Q732" s="4"/>
    </row>
    <row r="733" spans="1:17" x14ac:dyDescent="0.35">
      <c r="A733" t="s">
        <v>811</v>
      </c>
      <c r="B733" t="s">
        <v>56</v>
      </c>
      <c r="C733">
        <v>46.204391000000001</v>
      </c>
      <c r="D733">
        <v>6.1431579999999997</v>
      </c>
      <c r="E733" t="s">
        <v>47</v>
      </c>
      <c r="F733" t="s">
        <v>127</v>
      </c>
      <c r="G733" t="s">
        <v>33</v>
      </c>
      <c r="H733" s="4">
        <v>45347</v>
      </c>
      <c r="I733" t="s">
        <v>26</v>
      </c>
      <c r="J733" t="s">
        <v>605</v>
      </c>
      <c r="K733">
        <v>1</v>
      </c>
      <c r="N733">
        <v>648</v>
      </c>
      <c r="O733">
        <v>0.5</v>
      </c>
      <c r="P733" s="4">
        <v>45394</v>
      </c>
      <c r="Q733" s="4"/>
    </row>
    <row r="734" spans="1:17" x14ac:dyDescent="0.35">
      <c r="A734" t="s">
        <v>812</v>
      </c>
      <c r="B734" t="s">
        <v>61</v>
      </c>
      <c r="C734">
        <v>48.864716000000001</v>
      </c>
      <c r="D734">
        <v>2.3490139999999999</v>
      </c>
      <c r="E734" t="s">
        <v>3098</v>
      </c>
      <c r="F734" t="s">
        <v>127</v>
      </c>
      <c r="G734" t="s">
        <v>59</v>
      </c>
      <c r="H734" s="4">
        <v>45373</v>
      </c>
      <c r="I734" t="s">
        <v>66</v>
      </c>
      <c r="J734" t="s">
        <v>605</v>
      </c>
      <c r="K734">
        <v>1</v>
      </c>
      <c r="N734">
        <v>880</v>
      </c>
      <c r="O734">
        <v>0.3</v>
      </c>
      <c r="P734" s="4">
        <v>45635</v>
      </c>
      <c r="Q734" s="4"/>
    </row>
    <row r="735" spans="1:17" x14ac:dyDescent="0.35">
      <c r="A735" t="s">
        <v>813</v>
      </c>
      <c r="B735" t="s">
        <v>35</v>
      </c>
      <c r="C735">
        <v>41.902782000000002</v>
      </c>
      <c r="D735">
        <v>12.496366</v>
      </c>
      <c r="E735" t="s">
        <v>124</v>
      </c>
      <c r="F735" t="s">
        <v>127</v>
      </c>
      <c r="G735" t="s">
        <v>39</v>
      </c>
      <c r="H735" s="4">
        <v>45375</v>
      </c>
      <c r="I735" t="s">
        <v>26</v>
      </c>
      <c r="J735" t="s">
        <v>605</v>
      </c>
      <c r="K735">
        <v>1</v>
      </c>
      <c r="N735">
        <v>936</v>
      </c>
      <c r="O735">
        <v>0.8</v>
      </c>
      <c r="P735" s="4">
        <v>45701</v>
      </c>
      <c r="Q735" s="4"/>
    </row>
    <row r="736" spans="1:17" x14ac:dyDescent="0.35">
      <c r="A736" t="s">
        <v>814</v>
      </c>
      <c r="B736" t="s">
        <v>61</v>
      </c>
      <c r="C736">
        <v>48.864716000000001</v>
      </c>
      <c r="D736">
        <v>2.3490139999999999</v>
      </c>
      <c r="E736" t="s">
        <v>120</v>
      </c>
      <c r="F736" t="s">
        <v>127</v>
      </c>
      <c r="G736" t="s">
        <v>48</v>
      </c>
      <c r="H736" s="4">
        <v>45411</v>
      </c>
      <c r="I736" t="s">
        <v>66</v>
      </c>
      <c r="J736" t="s">
        <v>605</v>
      </c>
      <c r="K736">
        <v>1</v>
      </c>
      <c r="N736">
        <v>796</v>
      </c>
      <c r="O736">
        <v>0.7</v>
      </c>
      <c r="P736" s="4">
        <v>45522</v>
      </c>
      <c r="Q736" s="4"/>
    </row>
    <row r="737" spans="1:17" x14ac:dyDescent="0.35">
      <c r="A737" t="s">
        <v>815</v>
      </c>
      <c r="B737" t="s">
        <v>41</v>
      </c>
      <c r="C737">
        <v>52.520007999999997</v>
      </c>
      <c r="D737">
        <v>13.404954</v>
      </c>
      <c r="E737" t="s">
        <v>32</v>
      </c>
      <c r="F737" t="s">
        <v>127</v>
      </c>
      <c r="G737" t="s">
        <v>48</v>
      </c>
      <c r="H737" s="4">
        <v>45293</v>
      </c>
      <c r="I737" t="s">
        <v>66</v>
      </c>
      <c r="J737" t="s">
        <v>605</v>
      </c>
      <c r="K737">
        <v>1</v>
      </c>
      <c r="N737">
        <v>973</v>
      </c>
      <c r="O737">
        <v>0.3</v>
      </c>
      <c r="P737" s="4">
        <v>45404</v>
      </c>
      <c r="Q737" s="4"/>
    </row>
    <row r="738" spans="1:17" x14ac:dyDescent="0.35">
      <c r="A738" t="s">
        <v>816</v>
      </c>
      <c r="B738" t="s">
        <v>35</v>
      </c>
      <c r="C738">
        <v>41.902782000000002</v>
      </c>
      <c r="D738">
        <v>12.496366</v>
      </c>
      <c r="E738" t="s">
        <v>68</v>
      </c>
      <c r="F738" t="s">
        <v>127</v>
      </c>
      <c r="G738" t="s">
        <v>39</v>
      </c>
      <c r="H738" s="4">
        <v>45443</v>
      </c>
      <c r="I738" t="s">
        <v>26</v>
      </c>
      <c r="J738" t="s">
        <v>605</v>
      </c>
      <c r="K738">
        <v>1</v>
      </c>
      <c r="N738">
        <v>1097</v>
      </c>
      <c r="O738">
        <v>0.6</v>
      </c>
      <c r="P738" s="4">
        <v>45794</v>
      </c>
      <c r="Q738" s="4"/>
    </row>
    <row r="739" spans="1:17" x14ac:dyDescent="0.35">
      <c r="A739" t="s">
        <v>817</v>
      </c>
      <c r="B739" t="s">
        <v>61</v>
      </c>
      <c r="C739">
        <v>48.864716000000001</v>
      </c>
      <c r="D739">
        <v>2.3490139999999999</v>
      </c>
      <c r="E739" t="s">
        <v>47</v>
      </c>
      <c r="F739" t="s">
        <v>127</v>
      </c>
      <c r="G739" t="s">
        <v>87</v>
      </c>
      <c r="H739" s="4">
        <v>45418</v>
      </c>
      <c r="I739" t="s">
        <v>26</v>
      </c>
      <c r="J739" t="s">
        <v>605</v>
      </c>
      <c r="K739">
        <v>1</v>
      </c>
      <c r="N739">
        <v>1020</v>
      </c>
      <c r="O739">
        <v>0.2</v>
      </c>
      <c r="P739" s="4">
        <v>45761</v>
      </c>
      <c r="Q739" s="4"/>
    </row>
    <row r="740" spans="1:17" x14ac:dyDescent="0.35">
      <c r="A740" t="s">
        <v>818</v>
      </c>
      <c r="B740" t="s">
        <v>56</v>
      </c>
      <c r="C740">
        <v>46.204391000000001</v>
      </c>
      <c r="D740">
        <v>6.1431579999999997</v>
      </c>
      <c r="E740" t="s">
        <v>54</v>
      </c>
      <c r="F740" t="s">
        <v>127</v>
      </c>
      <c r="G740" t="s">
        <v>85</v>
      </c>
      <c r="H740" s="4">
        <v>45374</v>
      </c>
      <c r="I740" t="s">
        <v>49</v>
      </c>
      <c r="J740" t="s">
        <v>605</v>
      </c>
      <c r="K740">
        <v>1</v>
      </c>
      <c r="N740">
        <v>1067</v>
      </c>
      <c r="O740">
        <v>0.2</v>
      </c>
      <c r="P740" s="4">
        <v>45507</v>
      </c>
      <c r="Q740" s="4"/>
    </row>
    <row r="741" spans="1:17" x14ac:dyDescent="0.35">
      <c r="A741" t="s">
        <v>819</v>
      </c>
      <c r="B741" t="s">
        <v>56</v>
      </c>
      <c r="C741">
        <v>46.204391000000001</v>
      </c>
      <c r="D741">
        <v>6.1431579999999997</v>
      </c>
      <c r="E741" t="s">
        <v>32</v>
      </c>
      <c r="F741" t="s">
        <v>127</v>
      </c>
      <c r="G741" t="s">
        <v>59</v>
      </c>
      <c r="H741" s="4">
        <v>45323</v>
      </c>
      <c r="I741" t="s">
        <v>66</v>
      </c>
      <c r="J741" t="s">
        <v>605</v>
      </c>
      <c r="K741">
        <v>1</v>
      </c>
      <c r="N741">
        <v>1063</v>
      </c>
      <c r="O741">
        <v>0.5</v>
      </c>
      <c r="P741" s="4">
        <v>45512</v>
      </c>
      <c r="Q741" s="4"/>
    </row>
    <row r="742" spans="1:17" x14ac:dyDescent="0.35">
      <c r="A742" t="s">
        <v>820</v>
      </c>
      <c r="B742" t="s">
        <v>78</v>
      </c>
      <c r="C742">
        <v>38.736946000000003</v>
      </c>
      <c r="D742">
        <v>-9.1426850000000002</v>
      </c>
      <c r="E742" t="s">
        <v>3100</v>
      </c>
      <c r="F742" t="s">
        <v>127</v>
      </c>
      <c r="G742" t="s">
        <v>74</v>
      </c>
      <c r="H742" s="4">
        <v>45361</v>
      </c>
      <c r="I742" t="s">
        <v>26</v>
      </c>
      <c r="J742" t="s">
        <v>605</v>
      </c>
      <c r="K742">
        <v>1</v>
      </c>
      <c r="N742">
        <v>738</v>
      </c>
      <c r="O742">
        <v>0.2</v>
      </c>
      <c r="P742" s="4">
        <v>45576</v>
      </c>
      <c r="Q742" s="4"/>
    </row>
    <row r="743" spans="1:17" x14ac:dyDescent="0.35">
      <c r="A743" t="s">
        <v>821</v>
      </c>
      <c r="B743" t="s">
        <v>35</v>
      </c>
      <c r="C743">
        <v>41.902782000000002</v>
      </c>
      <c r="D743">
        <v>12.496366</v>
      </c>
      <c r="E743" t="s">
        <v>124</v>
      </c>
      <c r="F743" t="s">
        <v>127</v>
      </c>
      <c r="G743" t="s">
        <v>48</v>
      </c>
      <c r="H743" s="4">
        <v>45424</v>
      </c>
      <c r="I743" t="s">
        <v>26</v>
      </c>
      <c r="J743" t="s">
        <v>605</v>
      </c>
      <c r="K743">
        <v>1</v>
      </c>
      <c r="N743">
        <v>425</v>
      </c>
      <c r="O743">
        <v>0.6</v>
      </c>
      <c r="P743" s="4">
        <v>45464</v>
      </c>
      <c r="Q743" s="4"/>
    </row>
    <row r="744" spans="1:17" x14ac:dyDescent="0.35">
      <c r="A744" t="s">
        <v>822</v>
      </c>
      <c r="B744" t="s">
        <v>61</v>
      </c>
      <c r="C744">
        <v>48.864716000000001</v>
      </c>
      <c r="D744">
        <v>2.3490139999999999</v>
      </c>
      <c r="E744" t="s">
        <v>68</v>
      </c>
      <c r="F744" t="s">
        <v>127</v>
      </c>
      <c r="G744" t="s">
        <v>85</v>
      </c>
      <c r="H744" s="4">
        <v>45300</v>
      </c>
      <c r="I744" t="s">
        <v>26</v>
      </c>
      <c r="J744" t="s">
        <v>605</v>
      </c>
      <c r="K744">
        <v>1</v>
      </c>
      <c r="N744">
        <v>854</v>
      </c>
      <c r="O744">
        <v>0.4</v>
      </c>
      <c r="P744" s="4">
        <v>45446</v>
      </c>
      <c r="Q744" s="4"/>
    </row>
    <row r="745" spans="1:17" x14ac:dyDescent="0.35">
      <c r="A745" t="s">
        <v>823</v>
      </c>
      <c r="B745" t="s">
        <v>35</v>
      </c>
      <c r="C745">
        <v>41.902782000000002</v>
      </c>
      <c r="D745">
        <v>12.496366</v>
      </c>
      <c r="E745" t="s">
        <v>64</v>
      </c>
      <c r="F745" t="s">
        <v>127</v>
      </c>
      <c r="G745" t="s">
        <v>59</v>
      </c>
      <c r="H745" s="4">
        <v>45337</v>
      </c>
      <c r="I745" t="s">
        <v>66</v>
      </c>
      <c r="J745" t="s">
        <v>605</v>
      </c>
      <c r="K745">
        <v>1</v>
      </c>
      <c r="N745">
        <v>627</v>
      </c>
      <c r="O745">
        <v>0.2</v>
      </c>
      <c r="P745" s="4">
        <v>45551</v>
      </c>
      <c r="Q745" s="4"/>
    </row>
    <row r="746" spans="1:17" x14ac:dyDescent="0.35">
      <c r="A746" t="s">
        <v>824</v>
      </c>
      <c r="B746" t="s">
        <v>71</v>
      </c>
      <c r="C746">
        <v>48.210033000000003</v>
      </c>
      <c r="D746">
        <v>16.363448999999999</v>
      </c>
      <c r="E746" t="s">
        <v>3098</v>
      </c>
      <c r="F746" t="s">
        <v>127</v>
      </c>
      <c r="G746" t="s">
        <v>33</v>
      </c>
      <c r="H746" s="4">
        <v>45411</v>
      </c>
      <c r="I746" t="s">
        <v>49</v>
      </c>
      <c r="J746" t="s">
        <v>605</v>
      </c>
      <c r="K746">
        <v>1</v>
      </c>
      <c r="N746">
        <v>365</v>
      </c>
      <c r="O746">
        <v>1</v>
      </c>
      <c r="P746" s="4">
        <v>45507</v>
      </c>
      <c r="Q746" s="4"/>
    </row>
    <row r="747" spans="1:17" x14ac:dyDescent="0.35">
      <c r="A747" t="s">
        <v>825</v>
      </c>
      <c r="B747" t="s">
        <v>35</v>
      </c>
      <c r="C747">
        <v>41.902782000000002</v>
      </c>
      <c r="D747">
        <v>12.496366</v>
      </c>
      <c r="E747" t="s">
        <v>47</v>
      </c>
      <c r="F747" t="s">
        <v>127</v>
      </c>
      <c r="G747" t="s">
        <v>74</v>
      </c>
      <c r="H747" s="4">
        <v>45403</v>
      </c>
      <c r="I747" t="s">
        <v>66</v>
      </c>
      <c r="J747" t="s">
        <v>605</v>
      </c>
      <c r="K747">
        <v>1</v>
      </c>
      <c r="N747">
        <v>852</v>
      </c>
      <c r="O747">
        <v>0.7</v>
      </c>
      <c r="P747" s="4">
        <v>45708</v>
      </c>
      <c r="Q747" s="4"/>
    </row>
    <row r="748" spans="1:17" x14ac:dyDescent="0.35">
      <c r="A748" t="s">
        <v>826</v>
      </c>
      <c r="B748" t="s">
        <v>35</v>
      </c>
      <c r="C748">
        <v>41.902782000000002</v>
      </c>
      <c r="D748">
        <v>12.496366</v>
      </c>
      <c r="E748" t="s">
        <v>47</v>
      </c>
      <c r="F748" t="s">
        <v>127</v>
      </c>
      <c r="G748" t="s">
        <v>48</v>
      </c>
      <c r="H748" s="4">
        <v>45402</v>
      </c>
      <c r="I748" t="s">
        <v>66</v>
      </c>
      <c r="J748" t="s">
        <v>605</v>
      </c>
      <c r="K748">
        <v>1</v>
      </c>
      <c r="N748">
        <v>1139</v>
      </c>
      <c r="O748">
        <v>0.8</v>
      </c>
      <c r="P748" s="4">
        <v>45473</v>
      </c>
      <c r="Q748" s="4"/>
    </row>
    <row r="749" spans="1:17" x14ac:dyDescent="0.35">
      <c r="A749" t="s">
        <v>827</v>
      </c>
      <c r="B749" t="s">
        <v>61</v>
      </c>
      <c r="C749">
        <v>48.864716000000001</v>
      </c>
      <c r="D749">
        <v>2.3490139999999999</v>
      </c>
      <c r="E749" t="s">
        <v>3098</v>
      </c>
      <c r="F749" t="s">
        <v>127</v>
      </c>
      <c r="G749" t="s">
        <v>39</v>
      </c>
      <c r="H749" s="4">
        <v>45365</v>
      </c>
      <c r="I749" t="s">
        <v>66</v>
      </c>
      <c r="J749" t="s">
        <v>605</v>
      </c>
      <c r="K749">
        <v>1</v>
      </c>
      <c r="N749">
        <v>286</v>
      </c>
      <c r="O749">
        <v>0.4</v>
      </c>
      <c r="P749" s="4">
        <v>45642</v>
      </c>
      <c r="Q749" s="4"/>
    </row>
    <row r="750" spans="1:17" x14ac:dyDescent="0.35">
      <c r="A750" t="s">
        <v>828</v>
      </c>
      <c r="B750" t="s">
        <v>61</v>
      </c>
      <c r="C750">
        <v>48.864716000000001</v>
      </c>
      <c r="D750">
        <v>2.3490139999999999</v>
      </c>
      <c r="E750" t="s">
        <v>54</v>
      </c>
      <c r="F750" t="s">
        <v>127</v>
      </c>
      <c r="G750" t="s">
        <v>48</v>
      </c>
      <c r="H750" s="4">
        <v>45348</v>
      </c>
      <c r="I750" t="s">
        <v>66</v>
      </c>
      <c r="J750" t="s">
        <v>605</v>
      </c>
      <c r="K750">
        <v>1</v>
      </c>
      <c r="N750">
        <v>563</v>
      </c>
      <c r="O750">
        <v>0.3</v>
      </c>
      <c r="P750" s="4">
        <v>45417</v>
      </c>
      <c r="Q750" s="4"/>
    </row>
    <row r="751" spans="1:17" x14ac:dyDescent="0.35">
      <c r="A751" t="s">
        <v>829</v>
      </c>
      <c r="B751" t="s">
        <v>41</v>
      </c>
      <c r="C751">
        <v>52.520007999999997</v>
      </c>
      <c r="D751">
        <v>13.404954</v>
      </c>
      <c r="E751" t="s">
        <v>54</v>
      </c>
      <c r="F751" t="s">
        <v>127</v>
      </c>
      <c r="G751" t="s">
        <v>87</v>
      </c>
      <c r="H751" s="4">
        <v>45375</v>
      </c>
      <c r="I751" t="s">
        <v>66</v>
      </c>
      <c r="J751" t="s">
        <v>605</v>
      </c>
      <c r="K751">
        <v>1</v>
      </c>
      <c r="N751">
        <v>1130</v>
      </c>
      <c r="O751">
        <v>0.3</v>
      </c>
      <c r="P751" s="4">
        <v>45711</v>
      </c>
      <c r="Q751" s="4"/>
    </row>
    <row r="752" spans="1:17" x14ac:dyDescent="0.35">
      <c r="A752" t="s">
        <v>830</v>
      </c>
      <c r="B752" t="s">
        <v>20</v>
      </c>
      <c r="C752">
        <v>52.370215999999999</v>
      </c>
      <c r="D752">
        <v>4.895168</v>
      </c>
      <c r="E752" t="s">
        <v>32</v>
      </c>
      <c r="F752" t="s">
        <v>127</v>
      </c>
      <c r="G752" t="s">
        <v>87</v>
      </c>
      <c r="H752" s="4">
        <v>45383</v>
      </c>
      <c r="I752" t="s">
        <v>49</v>
      </c>
      <c r="J752" t="s">
        <v>605</v>
      </c>
      <c r="K752">
        <v>1</v>
      </c>
      <c r="N752">
        <v>850</v>
      </c>
      <c r="O752">
        <v>0.3</v>
      </c>
      <c r="P752" s="4">
        <v>45428</v>
      </c>
      <c r="Q752" s="4"/>
    </row>
    <row r="753" spans="1:17" x14ac:dyDescent="0.35">
      <c r="A753" t="s">
        <v>831</v>
      </c>
      <c r="B753" t="s">
        <v>56</v>
      </c>
      <c r="C753">
        <v>46.204391000000001</v>
      </c>
      <c r="D753">
        <v>6.1431579999999997</v>
      </c>
      <c r="E753" t="s">
        <v>120</v>
      </c>
      <c r="F753" t="s">
        <v>127</v>
      </c>
      <c r="G753" t="s">
        <v>39</v>
      </c>
      <c r="H753" s="4">
        <v>45347</v>
      </c>
      <c r="I753" t="s">
        <v>26</v>
      </c>
      <c r="J753" t="s">
        <v>605</v>
      </c>
      <c r="K753">
        <v>1</v>
      </c>
      <c r="N753">
        <v>866</v>
      </c>
      <c r="O753">
        <v>0.2</v>
      </c>
      <c r="P753" s="4">
        <v>45705</v>
      </c>
      <c r="Q753" s="4"/>
    </row>
    <row r="754" spans="1:17" x14ac:dyDescent="0.35">
      <c r="A754" t="s">
        <v>832</v>
      </c>
      <c r="B754" t="s">
        <v>61</v>
      </c>
      <c r="C754">
        <v>48.864716000000001</v>
      </c>
      <c r="D754">
        <v>2.3490139999999999</v>
      </c>
      <c r="E754" t="s">
        <v>3099</v>
      </c>
      <c r="F754" t="s">
        <v>127</v>
      </c>
      <c r="G754" t="s">
        <v>25</v>
      </c>
      <c r="H754" s="4">
        <v>45342</v>
      </c>
      <c r="I754" t="s">
        <v>66</v>
      </c>
      <c r="J754" t="s">
        <v>605</v>
      </c>
      <c r="K754">
        <v>1</v>
      </c>
      <c r="N754">
        <v>940</v>
      </c>
      <c r="O754">
        <v>0.5</v>
      </c>
      <c r="P754" s="4">
        <v>45625</v>
      </c>
      <c r="Q754" s="4"/>
    </row>
    <row r="755" spans="1:17" x14ac:dyDescent="0.35">
      <c r="A755" t="s">
        <v>833</v>
      </c>
      <c r="B755" t="s">
        <v>78</v>
      </c>
      <c r="C755">
        <v>38.736946000000003</v>
      </c>
      <c r="D755">
        <v>-9.1426850000000002</v>
      </c>
      <c r="E755" t="s">
        <v>3098</v>
      </c>
      <c r="F755" t="s">
        <v>127</v>
      </c>
      <c r="G755" t="s">
        <v>25</v>
      </c>
      <c r="H755" s="4">
        <v>45314</v>
      </c>
      <c r="I755" t="s">
        <v>49</v>
      </c>
      <c r="J755" t="s">
        <v>605</v>
      </c>
      <c r="K755">
        <v>1</v>
      </c>
      <c r="N755">
        <v>1024</v>
      </c>
      <c r="O755">
        <v>0.3</v>
      </c>
      <c r="P755" s="4">
        <v>45381</v>
      </c>
      <c r="Q755" s="4"/>
    </row>
    <row r="756" spans="1:17" x14ac:dyDescent="0.35">
      <c r="A756" t="s">
        <v>834</v>
      </c>
      <c r="B756" t="s">
        <v>41</v>
      </c>
      <c r="C756">
        <v>52.520007999999997</v>
      </c>
      <c r="D756">
        <v>13.404954</v>
      </c>
      <c r="E756" t="s">
        <v>47</v>
      </c>
      <c r="F756" t="s">
        <v>127</v>
      </c>
      <c r="G756" t="s">
        <v>33</v>
      </c>
      <c r="H756" s="4">
        <v>45397</v>
      </c>
      <c r="I756" t="s">
        <v>26</v>
      </c>
      <c r="J756" t="s">
        <v>605</v>
      </c>
      <c r="K756">
        <v>1</v>
      </c>
      <c r="N756">
        <v>1068</v>
      </c>
      <c r="O756">
        <v>0.2</v>
      </c>
      <c r="P756" s="4">
        <v>45651</v>
      </c>
      <c r="Q756" s="4"/>
    </row>
    <row r="757" spans="1:17" x14ac:dyDescent="0.35">
      <c r="A757" t="s">
        <v>835</v>
      </c>
      <c r="B757" t="s">
        <v>35</v>
      </c>
      <c r="C757">
        <v>41.902782000000002</v>
      </c>
      <c r="D757">
        <v>12.496366</v>
      </c>
      <c r="E757" t="s">
        <v>120</v>
      </c>
      <c r="F757" t="s">
        <v>127</v>
      </c>
      <c r="G757" t="s">
        <v>25</v>
      </c>
      <c r="H757" s="4">
        <v>45328</v>
      </c>
      <c r="I757" t="s">
        <v>66</v>
      </c>
      <c r="J757" t="s">
        <v>605</v>
      </c>
      <c r="K757">
        <v>1</v>
      </c>
      <c r="N757">
        <v>902</v>
      </c>
      <c r="O757">
        <v>0.2</v>
      </c>
      <c r="P757" s="4">
        <v>45549</v>
      </c>
      <c r="Q757" s="4"/>
    </row>
    <row r="758" spans="1:17" x14ac:dyDescent="0.35">
      <c r="A758" t="s">
        <v>836</v>
      </c>
      <c r="B758" t="s">
        <v>35</v>
      </c>
      <c r="C758">
        <v>41.902782000000002</v>
      </c>
      <c r="D758">
        <v>12.496366</v>
      </c>
      <c r="E758" t="s">
        <v>3099</v>
      </c>
      <c r="F758" t="s">
        <v>127</v>
      </c>
      <c r="G758" t="s">
        <v>33</v>
      </c>
      <c r="H758" s="4">
        <v>45399</v>
      </c>
      <c r="I758" t="s">
        <v>49</v>
      </c>
      <c r="J758" t="s">
        <v>605</v>
      </c>
      <c r="K758">
        <v>1</v>
      </c>
      <c r="N758">
        <v>922</v>
      </c>
      <c r="O758">
        <v>0.5</v>
      </c>
      <c r="P758" s="4">
        <v>45575</v>
      </c>
      <c r="Q758" s="4"/>
    </row>
    <row r="759" spans="1:17" x14ac:dyDescent="0.35">
      <c r="A759" t="s">
        <v>837</v>
      </c>
      <c r="B759" t="s">
        <v>35</v>
      </c>
      <c r="C759">
        <v>41.902782000000002</v>
      </c>
      <c r="D759">
        <v>12.496366</v>
      </c>
      <c r="E759" t="s">
        <v>3099</v>
      </c>
      <c r="F759" t="s">
        <v>127</v>
      </c>
      <c r="G759" t="s">
        <v>87</v>
      </c>
      <c r="H759" s="4">
        <v>45330</v>
      </c>
      <c r="I759" t="s">
        <v>26</v>
      </c>
      <c r="J759" t="s">
        <v>605</v>
      </c>
      <c r="K759">
        <v>1</v>
      </c>
      <c r="N759">
        <v>780</v>
      </c>
      <c r="O759">
        <v>0.5</v>
      </c>
      <c r="P759" s="4">
        <v>45576</v>
      </c>
      <c r="Q759" s="4"/>
    </row>
    <row r="760" spans="1:17" x14ac:dyDescent="0.35">
      <c r="A760" t="s">
        <v>838</v>
      </c>
      <c r="B760" t="s">
        <v>20</v>
      </c>
      <c r="C760">
        <v>52.370215999999999</v>
      </c>
      <c r="D760">
        <v>4.895168</v>
      </c>
      <c r="E760" t="s">
        <v>54</v>
      </c>
      <c r="F760" t="s">
        <v>127</v>
      </c>
      <c r="G760" t="s">
        <v>59</v>
      </c>
      <c r="H760" s="4">
        <v>45342</v>
      </c>
      <c r="I760" t="s">
        <v>66</v>
      </c>
      <c r="J760" t="s">
        <v>605</v>
      </c>
      <c r="K760">
        <v>1</v>
      </c>
      <c r="N760">
        <v>387</v>
      </c>
      <c r="O760">
        <v>0.3</v>
      </c>
      <c r="P760" s="4">
        <v>45691</v>
      </c>
      <c r="Q760" s="4"/>
    </row>
    <row r="761" spans="1:17" x14ac:dyDescent="0.35">
      <c r="A761" t="s">
        <v>839</v>
      </c>
      <c r="B761" t="s">
        <v>56</v>
      </c>
      <c r="C761">
        <v>46.204391000000001</v>
      </c>
      <c r="D761">
        <v>6.1431579999999997</v>
      </c>
      <c r="E761" t="s">
        <v>3099</v>
      </c>
      <c r="F761" t="s">
        <v>127</v>
      </c>
      <c r="G761" t="s">
        <v>25</v>
      </c>
      <c r="H761" s="4">
        <v>45357</v>
      </c>
      <c r="I761" t="s">
        <v>66</v>
      </c>
      <c r="J761" t="s">
        <v>605</v>
      </c>
      <c r="K761">
        <v>1</v>
      </c>
      <c r="N761">
        <v>905</v>
      </c>
      <c r="O761">
        <v>0.5</v>
      </c>
      <c r="P761" s="4">
        <v>45672</v>
      </c>
      <c r="Q761" s="4"/>
    </row>
    <row r="762" spans="1:17" x14ac:dyDescent="0.35">
      <c r="A762" t="s">
        <v>840</v>
      </c>
      <c r="B762" t="s">
        <v>78</v>
      </c>
      <c r="C762">
        <v>38.736946000000003</v>
      </c>
      <c r="D762">
        <v>-9.1426850000000002</v>
      </c>
      <c r="E762" t="s">
        <v>84</v>
      </c>
      <c r="F762" t="s">
        <v>127</v>
      </c>
      <c r="G762" t="s">
        <v>39</v>
      </c>
      <c r="H762" s="4">
        <v>45320</v>
      </c>
      <c r="I762" t="s">
        <v>26</v>
      </c>
      <c r="J762" t="s">
        <v>605</v>
      </c>
      <c r="K762">
        <v>1</v>
      </c>
      <c r="N762">
        <v>678</v>
      </c>
      <c r="O762">
        <v>0.2</v>
      </c>
      <c r="P762" s="4">
        <v>45450</v>
      </c>
      <c r="Q762" s="4"/>
    </row>
    <row r="763" spans="1:17" x14ac:dyDescent="0.35">
      <c r="A763" t="s">
        <v>841</v>
      </c>
      <c r="B763" t="s">
        <v>78</v>
      </c>
      <c r="C763">
        <v>38.736946000000003</v>
      </c>
      <c r="D763">
        <v>-9.1426850000000002</v>
      </c>
      <c r="E763" t="s">
        <v>120</v>
      </c>
      <c r="F763" t="s">
        <v>127</v>
      </c>
      <c r="G763" t="s">
        <v>59</v>
      </c>
      <c r="H763" s="4">
        <v>45399</v>
      </c>
      <c r="I763" t="s">
        <v>26</v>
      </c>
      <c r="J763" t="s">
        <v>605</v>
      </c>
      <c r="K763">
        <v>1</v>
      </c>
      <c r="N763">
        <v>883</v>
      </c>
      <c r="O763">
        <v>0.7</v>
      </c>
      <c r="P763" s="4">
        <v>45636</v>
      </c>
      <c r="Q763" s="4"/>
    </row>
    <row r="764" spans="1:17" x14ac:dyDescent="0.35">
      <c r="A764" t="s">
        <v>842</v>
      </c>
      <c r="B764" t="s">
        <v>78</v>
      </c>
      <c r="C764">
        <v>38.736946000000003</v>
      </c>
      <c r="D764">
        <v>-9.1426850000000002</v>
      </c>
      <c r="E764" t="s">
        <v>3099</v>
      </c>
      <c r="F764" t="s">
        <v>127</v>
      </c>
      <c r="G764" t="s">
        <v>39</v>
      </c>
      <c r="H764" s="4">
        <v>45437</v>
      </c>
      <c r="I764" t="s">
        <v>26</v>
      </c>
      <c r="J764" t="s">
        <v>605</v>
      </c>
      <c r="K764">
        <v>1</v>
      </c>
      <c r="N764">
        <v>1175</v>
      </c>
      <c r="O764">
        <v>0.9</v>
      </c>
      <c r="P764" s="4">
        <v>45673</v>
      </c>
      <c r="Q764" s="4"/>
    </row>
    <row r="765" spans="1:17" x14ac:dyDescent="0.35">
      <c r="A765" t="s">
        <v>843</v>
      </c>
      <c r="B765" t="s">
        <v>61</v>
      </c>
      <c r="C765">
        <v>48.864716000000001</v>
      </c>
      <c r="D765">
        <v>2.3490139999999999</v>
      </c>
      <c r="E765" t="s">
        <v>64</v>
      </c>
      <c r="F765" t="s">
        <v>127</v>
      </c>
      <c r="G765" t="s">
        <v>48</v>
      </c>
      <c r="H765" s="4">
        <v>45418</v>
      </c>
      <c r="I765" t="s">
        <v>26</v>
      </c>
      <c r="J765" t="s">
        <v>605</v>
      </c>
      <c r="K765">
        <v>1</v>
      </c>
      <c r="N765">
        <v>493</v>
      </c>
      <c r="O765">
        <v>0.2</v>
      </c>
      <c r="P765" s="4">
        <v>45451</v>
      </c>
      <c r="Q765" s="4"/>
    </row>
    <row r="766" spans="1:17" x14ac:dyDescent="0.35">
      <c r="A766" t="s">
        <v>844</v>
      </c>
      <c r="B766" t="s">
        <v>29</v>
      </c>
      <c r="C766">
        <v>40.416775000000001</v>
      </c>
      <c r="D766">
        <v>-3.7037900000000001</v>
      </c>
      <c r="E766" t="s">
        <v>47</v>
      </c>
      <c r="F766" t="s">
        <v>127</v>
      </c>
      <c r="G766" t="s">
        <v>59</v>
      </c>
      <c r="H766" s="4">
        <v>45428</v>
      </c>
      <c r="I766" t="s">
        <v>26</v>
      </c>
      <c r="J766" t="s">
        <v>605</v>
      </c>
      <c r="K766">
        <v>1</v>
      </c>
      <c r="N766">
        <v>995</v>
      </c>
      <c r="O766">
        <v>0.3</v>
      </c>
      <c r="P766" s="4">
        <v>45453</v>
      </c>
      <c r="Q766" s="4"/>
    </row>
    <row r="767" spans="1:17" x14ac:dyDescent="0.35">
      <c r="A767" t="s">
        <v>845</v>
      </c>
      <c r="B767" t="s">
        <v>41</v>
      </c>
      <c r="C767">
        <v>52.520007999999997</v>
      </c>
      <c r="D767">
        <v>13.404954</v>
      </c>
      <c r="E767" t="s">
        <v>47</v>
      </c>
      <c r="F767" t="s">
        <v>127</v>
      </c>
      <c r="G767" t="s">
        <v>25</v>
      </c>
      <c r="H767" s="4">
        <v>45435</v>
      </c>
      <c r="I767" t="s">
        <v>66</v>
      </c>
      <c r="J767" t="s">
        <v>605</v>
      </c>
      <c r="K767">
        <v>1</v>
      </c>
      <c r="N767">
        <v>236</v>
      </c>
      <c r="O767">
        <v>1</v>
      </c>
      <c r="P767" s="4">
        <v>45694</v>
      </c>
      <c r="Q767" s="4"/>
    </row>
    <row r="768" spans="1:17" x14ac:dyDescent="0.35">
      <c r="A768" t="s">
        <v>846</v>
      </c>
      <c r="B768" t="s">
        <v>35</v>
      </c>
      <c r="C768">
        <v>41.902782000000002</v>
      </c>
      <c r="D768">
        <v>12.496366</v>
      </c>
      <c r="E768" t="s">
        <v>47</v>
      </c>
      <c r="F768" t="s">
        <v>127</v>
      </c>
      <c r="G768" t="s">
        <v>25</v>
      </c>
      <c r="H768" s="4">
        <v>45399</v>
      </c>
      <c r="I768" t="s">
        <v>66</v>
      </c>
      <c r="J768" t="s">
        <v>605</v>
      </c>
      <c r="K768">
        <v>1</v>
      </c>
      <c r="N768">
        <v>762</v>
      </c>
      <c r="O768">
        <v>0.2</v>
      </c>
      <c r="P768" s="4">
        <v>45564</v>
      </c>
      <c r="Q768" s="4"/>
    </row>
    <row r="769" spans="1:17" x14ac:dyDescent="0.35">
      <c r="A769" t="s">
        <v>847</v>
      </c>
      <c r="B769" t="s">
        <v>35</v>
      </c>
      <c r="C769">
        <v>41.902782000000002</v>
      </c>
      <c r="D769">
        <v>12.496366</v>
      </c>
      <c r="E769" t="s">
        <v>3098</v>
      </c>
      <c r="F769" t="s">
        <v>127</v>
      </c>
      <c r="G769" t="s">
        <v>87</v>
      </c>
      <c r="H769" s="4">
        <v>45364</v>
      </c>
      <c r="I769" t="s">
        <v>66</v>
      </c>
      <c r="J769" t="s">
        <v>605</v>
      </c>
      <c r="K769">
        <v>1</v>
      </c>
      <c r="N769">
        <v>463</v>
      </c>
      <c r="O769">
        <v>0.4</v>
      </c>
      <c r="P769" s="4">
        <v>45707</v>
      </c>
      <c r="Q769" s="4"/>
    </row>
    <row r="770" spans="1:17" x14ac:dyDescent="0.35">
      <c r="A770" t="s">
        <v>848</v>
      </c>
      <c r="B770" t="s">
        <v>35</v>
      </c>
      <c r="C770">
        <v>41.902782000000002</v>
      </c>
      <c r="D770">
        <v>12.496366</v>
      </c>
      <c r="E770" t="s">
        <v>47</v>
      </c>
      <c r="F770" t="s">
        <v>127</v>
      </c>
      <c r="G770" t="s">
        <v>39</v>
      </c>
      <c r="H770" s="4">
        <v>45389</v>
      </c>
      <c r="I770" t="s">
        <v>49</v>
      </c>
      <c r="J770" t="s">
        <v>605</v>
      </c>
      <c r="K770">
        <v>1</v>
      </c>
      <c r="N770">
        <v>421</v>
      </c>
      <c r="O770">
        <v>0.4</v>
      </c>
      <c r="P770" s="4">
        <v>45727</v>
      </c>
      <c r="Q770" s="4"/>
    </row>
    <row r="771" spans="1:17" x14ac:dyDescent="0.35">
      <c r="A771" t="s">
        <v>849</v>
      </c>
      <c r="B771" t="s">
        <v>20</v>
      </c>
      <c r="C771">
        <v>52.370215999999999</v>
      </c>
      <c r="D771">
        <v>4.895168</v>
      </c>
      <c r="E771" t="s">
        <v>3098</v>
      </c>
      <c r="F771" t="s">
        <v>127</v>
      </c>
      <c r="G771" t="s">
        <v>39</v>
      </c>
      <c r="H771" s="4">
        <v>45320</v>
      </c>
      <c r="I771" t="s">
        <v>26</v>
      </c>
      <c r="J771" t="s">
        <v>605</v>
      </c>
      <c r="K771">
        <v>1</v>
      </c>
      <c r="N771">
        <v>1089</v>
      </c>
      <c r="O771">
        <v>0.3</v>
      </c>
      <c r="P771" s="4">
        <v>45628</v>
      </c>
      <c r="Q771" s="4"/>
    </row>
    <row r="772" spans="1:17" x14ac:dyDescent="0.35">
      <c r="A772" t="s">
        <v>850</v>
      </c>
      <c r="B772" t="s">
        <v>71</v>
      </c>
      <c r="C772">
        <v>48.210033000000003</v>
      </c>
      <c r="D772">
        <v>16.363448999999999</v>
      </c>
      <c r="E772" t="s">
        <v>3098</v>
      </c>
      <c r="F772" t="s">
        <v>127</v>
      </c>
      <c r="G772" t="s">
        <v>48</v>
      </c>
      <c r="H772" s="4">
        <v>45415</v>
      </c>
      <c r="I772" t="s">
        <v>26</v>
      </c>
      <c r="J772" t="s">
        <v>605</v>
      </c>
      <c r="K772">
        <v>1</v>
      </c>
      <c r="N772">
        <v>655</v>
      </c>
      <c r="O772">
        <v>0.8</v>
      </c>
      <c r="P772" s="4">
        <v>45552</v>
      </c>
      <c r="Q772" s="4"/>
    </row>
    <row r="773" spans="1:17" x14ac:dyDescent="0.35">
      <c r="A773" t="s">
        <v>851</v>
      </c>
      <c r="B773" t="s">
        <v>56</v>
      </c>
      <c r="C773">
        <v>46.204391000000001</v>
      </c>
      <c r="D773">
        <v>6.1431579999999997</v>
      </c>
      <c r="E773" t="s">
        <v>47</v>
      </c>
      <c r="F773" t="s">
        <v>127</v>
      </c>
      <c r="G773" t="s">
        <v>25</v>
      </c>
      <c r="H773" s="4">
        <v>45344</v>
      </c>
      <c r="I773" t="s">
        <v>66</v>
      </c>
      <c r="J773" t="s">
        <v>605</v>
      </c>
      <c r="K773">
        <v>1</v>
      </c>
      <c r="N773">
        <v>453</v>
      </c>
      <c r="O773">
        <v>0.1</v>
      </c>
      <c r="P773" s="4">
        <v>45439</v>
      </c>
      <c r="Q773" s="4"/>
    </row>
    <row r="774" spans="1:17" x14ac:dyDescent="0.35">
      <c r="A774" t="s">
        <v>852</v>
      </c>
      <c r="B774" t="s">
        <v>56</v>
      </c>
      <c r="C774">
        <v>46.204391000000001</v>
      </c>
      <c r="D774">
        <v>6.1431579999999997</v>
      </c>
      <c r="E774" t="s">
        <v>3099</v>
      </c>
      <c r="F774" t="s">
        <v>127</v>
      </c>
      <c r="G774" t="s">
        <v>59</v>
      </c>
      <c r="H774" s="4">
        <v>45396</v>
      </c>
      <c r="I774" t="s">
        <v>26</v>
      </c>
      <c r="J774" t="s">
        <v>605</v>
      </c>
      <c r="K774">
        <v>1</v>
      </c>
      <c r="N774">
        <v>777</v>
      </c>
      <c r="O774">
        <v>0.4</v>
      </c>
      <c r="P774" s="4">
        <v>45509</v>
      </c>
      <c r="Q774" s="4"/>
    </row>
    <row r="775" spans="1:17" x14ac:dyDescent="0.35">
      <c r="A775" t="s">
        <v>853</v>
      </c>
      <c r="B775" t="s">
        <v>61</v>
      </c>
      <c r="C775">
        <v>48.864716000000001</v>
      </c>
      <c r="D775">
        <v>2.3490139999999999</v>
      </c>
      <c r="E775" t="s">
        <v>54</v>
      </c>
      <c r="F775" t="s">
        <v>127</v>
      </c>
      <c r="G775" t="s">
        <v>48</v>
      </c>
      <c r="H775" s="4">
        <v>45332</v>
      </c>
      <c r="I775" t="s">
        <v>66</v>
      </c>
      <c r="J775" t="s">
        <v>605</v>
      </c>
      <c r="K775">
        <v>1</v>
      </c>
      <c r="N775">
        <v>719</v>
      </c>
      <c r="O775">
        <v>0.8</v>
      </c>
      <c r="P775" s="4">
        <v>45481</v>
      </c>
      <c r="Q775" s="4"/>
    </row>
    <row r="776" spans="1:17" x14ac:dyDescent="0.35">
      <c r="A776" t="s">
        <v>854</v>
      </c>
      <c r="B776" t="s">
        <v>78</v>
      </c>
      <c r="C776">
        <v>38.736946000000003</v>
      </c>
      <c r="D776">
        <v>-9.1426850000000002</v>
      </c>
      <c r="E776" t="s">
        <v>54</v>
      </c>
      <c r="F776" t="s">
        <v>127</v>
      </c>
      <c r="G776" t="s">
        <v>33</v>
      </c>
      <c r="H776" s="4">
        <v>45418</v>
      </c>
      <c r="I776" t="s">
        <v>66</v>
      </c>
      <c r="J776" t="s">
        <v>605</v>
      </c>
      <c r="K776">
        <v>1</v>
      </c>
      <c r="N776">
        <v>657</v>
      </c>
      <c r="O776">
        <v>0.2</v>
      </c>
      <c r="P776" s="4">
        <v>45688</v>
      </c>
      <c r="Q776" s="4"/>
    </row>
    <row r="777" spans="1:17" x14ac:dyDescent="0.35">
      <c r="A777" t="s">
        <v>855</v>
      </c>
      <c r="B777" t="s">
        <v>56</v>
      </c>
      <c r="C777">
        <v>46.204391000000001</v>
      </c>
      <c r="D777">
        <v>6.1431579999999997</v>
      </c>
      <c r="E777" t="s">
        <v>47</v>
      </c>
      <c r="F777" t="s">
        <v>127</v>
      </c>
      <c r="G777" t="s">
        <v>48</v>
      </c>
      <c r="H777" s="4">
        <v>45300</v>
      </c>
      <c r="I777" t="s">
        <v>66</v>
      </c>
      <c r="J777" t="s">
        <v>605</v>
      </c>
      <c r="K777">
        <v>1</v>
      </c>
      <c r="N777">
        <v>226</v>
      </c>
      <c r="O777">
        <v>0.2</v>
      </c>
      <c r="P777" s="4">
        <v>45499</v>
      </c>
      <c r="Q777" s="4"/>
    </row>
    <row r="778" spans="1:17" x14ac:dyDescent="0.35">
      <c r="A778" t="s">
        <v>856</v>
      </c>
      <c r="B778" t="s">
        <v>41</v>
      </c>
      <c r="C778">
        <v>52.520007999999997</v>
      </c>
      <c r="D778">
        <v>13.404954</v>
      </c>
      <c r="E778" t="s">
        <v>124</v>
      </c>
      <c r="F778" t="s">
        <v>127</v>
      </c>
      <c r="G778" t="s">
        <v>48</v>
      </c>
      <c r="H778" s="4">
        <v>45317</v>
      </c>
      <c r="I778" t="s">
        <v>66</v>
      </c>
      <c r="J778" t="s">
        <v>605</v>
      </c>
      <c r="K778">
        <v>1</v>
      </c>
      <c r="N778">
        <v>439</v>
      </c>
      <c r="O778">
        <v>0.3</v>
      </c>
      <c r="P778" s="4">
        <v>45479</v>
      </c>
      <c r="Q778" s="4"/>
    </row>
    <row r="779" spans="1:17" x14ac:dyDescent="0.35">
      <c r="A779" t="s">
        <v>857</v>
      </c>
      <c r="B779" t="s">
        <v>56</v>
      </c>
      <c r="C779">
        <v>46.204391000000001</v>
      </c>
      <c r="D779">
        <v>6.1431579999999997</v>
      </c>
      <c r="E779" t="s">
        <v>68</v>
      </c>
      <c r="F779" t="s">
        <v>127</v>
      </c>
      <c r="G779" t="s">
        <v>33</v>
      </c>
      <c r="H779" s="4">
        <v>45344</v>
      </c>
      <c r="I779" t="s">
        <v>49</v>
      </c>
      <c r="J779" t="s">
        <v>605</v>
      </c>
      <c r="K779">
        <v>1</v>
      </c>
      <c r="N779">
        <v>311</v>
      </c>
      <c r="O779">
        <v>0.2</v>
      </c>
      <c r="P779" s="4">
        <v>45501</v>
      </c>
      <c r="Q779" s="4"/>
    </row>
    <row r="780" spans="1:17" x14ac:dyDescent="0.35">
      <c r="A780" t="s">
        <v>858</v>
      </c>
      <c r="B780" t="s">
        <v>71</v>
      </c>
      <c r="C780">
        <v>48.210033000000003</v>
      </c>
      <c r="D780">
        <v>16.363448999999999</v>
      </c>
      <c r="E780" t="s">
        <v>54</v>
      </c>
      <c r="F780" t="s">
        <v>127</v>
      </c>
      <c r="G780" t="s">
        <v>59</v>
      </c>
      <c r="H780" s="4">
        <v>45332</v>
      </c>
      <c r="I780" t="s">
        <v>26</v>
      </c>
      <c r="J780" t="s">
        <v>605</v>
      </c>
      <c r="K780">
        <v>1</v>
      </c>
      <c r="N780">
        <v>1160</v>
      </c>
      <c r="O780">
        <v>0.6</v>
      </c>
      <c r="P780" s="4">
        <v>45551</v>
      </c>
      <c r="Q780" s="4"/>
    </row>
    <row r="781" spans="1:17" x14ac:dyDescent="0.35">
      <c r="A781" t="s">
        <v>859</v>
      </c>
      <c r="B781" t="s">
        <v>29</v>
      </c>
      <c r="C781">
        <v>40.416775000000001</v>
      </c>
      <c r="D781">
        <v>-3.7037900000000001</v>
      </c>
      <c r="E781" t="s">
        <v>84</v>
      </c>
      <c r="F781" t="s">
        <v>127</v>
      </c>
      <c r="G781" t="s">
        <v>39</v>
      </c>
      <c r="H781" s="4">
        <v>45413</v>
      </c>
      <c r="I781" t="s">
        <v>26</v>
      </c>
      <c r="J781" t="s">
        <v>605</v>
      </c>
      <c r="K781">
        <v>1</v>
      </c>
      <c r="N781">
        <v>696</v>
      </c>
      <c r="O781">
        <v>0.1</v>
      </c>
      <c r="P781" s="4">
        <v>45493</v>
      </c>
      <c r="Q781" s="4"/>
    </row>
    <row r="782" spans="1:17" x14ac:dyDescent="0.35">
      <c r="A782" t="s">
        <v>860</v>
      </c>
      <c r="B782" t="s">
        <v>29</v>
      </c>
      <c r="C782">
        <v>40.416775000000001</v>
      </c>
      <c r="D782">
        <v>-3.7037900000000001</v>
      </c>
      <c r="E782" t="s">
        <v>124</v>
      </c>
      <c r="F782" t="s">
        <v>127</v>
      </c>
      <c r="G782" t="s">
        <v>48</v>
      </c>
      <c r="H782" s="4">
        <v>45402</v>
      </c>
      <c r="I782" t="s">
        <v>49</v>
      </c>
      <c r="J782" t="s">
        <v>605</v>
      </c>
      <c r="K782">
        <v>1</v>
      </c>
      <c r="N782">
        <v>696</v>
      </c>
      <c r="O782">
        <v>0.5</v>
      </c>
      <c r="P782" s="4">
        <v>45454</v>
      </c>
      <c r="Q782" s="4"/>
    </row>
    <row r="783" spans="1:17" x14ac:dyDescent="0.35">
      <c r="A783" t="s">
        <v>861</v>
      </c>
      <c r="B783" t="s">
        <v>41</v>
      </c>
      <c r="C783">
        <v>52.520007999999997</v>
      </c>
      <c r="D783">
        <v>13.404954</v>
      </c>
      <c r="E783" t="s">
        <v>3098</v>
      </c>
      <c r="F783" t="s">
        <v>127</v>
      </c>
      <c r="G783" t="s">
        <v>33</v>
      </c>
      <c r="H783" s="4">
        <v>45386</v>
      </c>
      <c r="I783" t="s">
        <v>49</v>
      </c>
      <c r="J783" t="s">
        <v>605</v>
      </c>
      <c r="K783">
        <v>1</v>
      </c>
      <c r="N783">
        <v>633</v>
      </c>
      <c r="O783">
        <v>0.5</v>
      </c>
      <c r="P783" s="4">
        <v>45524</v>
      </c>
      <c r="Q783" s="4"/>
    </row>
    <row r="784" spans="1:17" x14ac:dyDescent="0.35">
      <c r="A784" t="s">
        <v>862</v>
      </c>
      <c r="B784" t="s">
        <v>71</v>
      </c>
      <c r="C784">
        <v>48.210033000000003</v>
      </c>
      <c r="D784">
        <v>16.363448999999999</v>
      </c>
      <c r="E784" t="s">
        <v>64</v>
      </c>
      <c r="F784" t="s">
        <v>127</v>
      </c>
      <c r="G784" t="s">
        <v>48</v>
      </c>
      <c r="H784" s="4">
        <v>45442</v>
      </c>
      <c r="I784" t="s">
        <v>66</v>
      </c>
      <c r="J784" t="s">
        <v>605</v>
      </c>
      <c r="K784">
        <v>1</v>
      </c>
      <c r="N784">
        <v>683</v>
      </c>
      <c r="O784">
        <v>0.2</v>
      </c>
      <c r="P784" s="4">
        <v>45567</v>
      </c>
      <c r="Q784" s="4"/>
    </row>
    <row r="785" spans="1:17" x14ac:dyDescent="0.35">
      <c r="A785" t="s">
        <v>863</v>
      </c>
      <c r="B785" t="s">
        <v>51</v>
      </c>
      <c r="C785">
        <v>51.260196999999998</v>
      </c>
      <c r="D785">
        <v>4.4027710000000004</v>
      </c>
      <c r="E785" t="s">
        <v>64</v>
      </c>
      <c r="F785" t="s">
        <v>127</v>
      </c>
      <c r="G785" t="s">
        <v>48</v>
      </c>
      <c r="H785" s="4">
        <v>45396</v>
      </c>
      <c r="I785" t="s">
        <v>26</v>
      </c>
      <c r="J785" t="s">
        <v>605</v>
      </c>
      <c r="K785">
        <v>1</v>
      </c>
      <c r="N785">
        <v>433</v>
      </c>
      <c r="O785">
        <v>0.7</v>
      </c>
      <c r="P785" s="4">
        <v>45647</v>
      </c>
      <c r="Q785" s="4"/>
    </row>
    <row r="786" spans="1:17" x14ac:dyDescent="0.35">
      <c r="A786" t="s">
        <v>864</v>
      </c>
      <c r="B786" t="s">
        <v>41</v>
      </c>
      <c r="C786">
        <v>52.520007999999997</v>
      </c>
      <c r="D786">
        <v>13.404954</v>
      </c>
      <c r="E786" t="s">
        <v>3098</v>
      </c>
      <c r="F786" t="s">
        <v>127</v>
      </c>
      <c r="G786" t="s">
        <v>39</v>
      </c>
      <c r="H786" s="4">
        <v>45334</v>
      </c>
      <c r="I786" t="s">
        <v>26</v>
      </c>
      <c r="J786" t="s">
        <v>605</v>
      </c>
      <c r="K786">
        <v>1</v>
      </c>
      <c r="N786">
        <v>456</v>
      </c>
      <c r="O786">
        <v>1</v>
      </c>
      <c r="P786" s="4">
        <v>45584</v>
      </c>
      <c r="Q786" s="4"/>
    </row>
    <row r="787" spans="1:17" x14ac:dyDescent="0.35">
      <c r="A787" t="s">
        <v>865</v>
      </c>
      <c r="B787" t="s">
        <v>78</v>
      </c>
      <c r="C787">
        <v>38.736946000000003</v>
      </c>
      <c r="D787">
        <v>-9.1426850000000002</v>
      </c>
      <c r="E787" t="s">
        <v>3099</v>
      </c>
      <c r="F787" t="s">
        <v>127</v>
      </c>
      <c r="G787" t="s">
        <v>85</v>
      </c>
      <c r="H787" s="4">
        <v>45423</v>
      </c>
      <c r="I787" t="s">
        <v>26</v>
      </c>
      <c r="J787" t="s">
        <v>605</v>
      </c>
      <c r="K787">
        <v>1</v>
      </c>
      <c r="N787">
        <v>211</v>
      </c>
      <c r="O787">
        <v>0.3</v>
      </c>
      <c r="P787" s="4">
        <v>45546</v>
      </c>
      <c r="Q787" s="4"/>
    </row>
    <row r="788" spans="1:17" x14ac:dyDescent="0.35">
      <c r="A788" t="s">
        <v>866</v>
      </c>
      <c r="B788" t="s">
        <v>61</v>
      </c>
      <c r="C788">
        <v>48.864716000000001</v>
      </c>
      <c r="D788">
        <v>2.3490139999999999</v>
      </c>
      <c r="E788" t="s">
        <v>38</v>
      </c>
      <c r="F788" t="s">
        <v>127</v>
      </c>
      <c r="G788" t="s">
        <v>87</v>
      </c>
      <c r="H788" s="4">
        <v>45396</v>
      </c>
      <c r="I788" t="s">
        <v>66</v>
      </c>
      <c r="J788" t="s">
        <v>605</v>
      </c>
      <c r="K788">
        <v>1</v>
      </c>
      <c r="N788">
        <v>345</v>
      </c>
      <c r="O788">
        <v>0.4</v>
      </c>
      <c r="P788" s="4">
        <v>45679</v>
      </c>
      <c r="Q788" s="4"/>
    </row>
    <row r="789" spans="1:17" x14ac:dyDescent="0.35">
      <c r="A789" t="s">
        <v>867</v>
      </c>
      <c r="B789" t="s">
        <v>29</v>
      </c>
      <c r="C789">
        <v>40.416775000000001</v>
      </c>
      <c r="D789">
        <v>-3.7037900000000001</v>
      </c>
      <c r="E789" t="s">
        <v>64</v>
      </c>
      <c r="F789" t="s">
        <v>127</v>
      </c>
      <c r="G789" t="s">
        <v>59</v>
      </c>
      <c r="H789" s="4">
        <v>45363</v>
      </c>
      <c r="I789" t="s">
        <v>26</v>
      </c>
      <c r="J789" t="s">
        <v>605</v>
      </c>
      <c r="K789">
        <v>1</v>
      </c>
      <c r="N789">
        <v>496</v>
      </c>
      <c r="O789">
        <v>0.7</v>
      </c>
      <c r="P789" s="4">
        <v>45466</v>
      </c>
      <c r="Q789" s="4"/>
    </row>
    <row r="790" spans="1:17" x14ac:dyDescent="0.35">
      <c r="A790" t="s">
        <v>868</v>
      </c>
      <c r="B790" t="s">
        <v>78</v>
      </c>
      <c r="C790">
        <v>38.736946000000003</v>
      </c>
      <c r="D790">
        <v>-9.1426850000000002</v>
      </c>
      <c r="E790" t="s">
        <v>3098</v>
      </c>
      <c r="F790" t="s">
        <v>127</v>
      </c>
      <c r="G790" t="s">
        <v>48</v>
      </c>
      <c r="H790" s="4">
        <v>45426</v>
      </c>
      <c r="I790" t="s">
        <v>26</v>
      </c>
      <c r="J790" t="s">
        <v>605</v>
      </c>
      <c r="K790">
        <v>1</v>
      </c>
      <c r="N790">
        <v>897</v>
      </c>
      <c r="O790">
        <v>0.5</v>
      </c>
      <c r="P790" s="4">
        <v>45515</v>
      </c>
      <c r="Q790" s="4"/>
    </row>
    <row r="791" spans="1:17" x14ac:dyDescent="0.35">
      <c r="A791" t="s">
        <v>869</v>
      </c>
      <c r="B791" t="s">
        <v>35</v>
      </c>
      <c r="C791">
        <v>41.902782000000002</v>
      </c>
      <c r="D791">
        <v>12.496366</v>
      </c>
      <c r="E791" t="s">
        <v>100</v>
      </c>
      <c r="F791" t="s">
        <v>127</v>
      </c>
      <c r="G791" t="s">
        <v>87</v>
      </c>
      <c r="H791" s="4">
        <v>45410</v>
      </c>
      <c r="I791" t="s">
        <v>49</v>
      </c>
      <c r="J791" t="s">
        <v>605</v>
      </c>
      <c r="K791">
        <v>1</v>
      </c>
      <c r="N791">
        <v>244</v>
      </c>
      <c r="O791">
        <v>1</v>
      </c>
      <c r="P791" s="4">
        <v>45767</v>
      </c>
      <c r="Q791" s="4"/>
    </row>
    <row r="792" spans="1:17" x14ac:dyDescent="0.35">
      <c r="A792" t="s">
        <v>870</v>
      </c>
      <c r="B792" t="s">
        <v>20</v>
      </c>
      <c r="C792">
        <v>52.370215999999999</v>
      </c>
      <c r="D792">
        <v>4.895168</v>
      </c>
      <c r="E792" t="s">
        <v>120</v>
      </c>
      <c r="F792" t="s">
        <v>127</v>
      </c>
      <c r="G792" t="s">
        <v>25</v>
      </c>
      <c r="H792" s="4">
        <v>45411</v>
      </c>
      <c r="I792" t="s">
        <v>26</v>
      </c>
      <c r="J792" t="s">
        <v>605</v>
      </c>
      <c r="K792">
        <v>1</v>
      </c>
      <c r="N792">
        <v>1181</v>
      </c>
      <c r="O792">
        <v>0.2</v>
      </c>
      <c r="P792" s="4">
        <v>45456</v>
      </c>
      <c r="Q792" s="4"/>
    </row>
    <row r="793" spans="1:17" x14ac:dyDescent="0.35">
      <c r="A793" t="s">
        <v>871</v>
      </c>
      <c r="B793" t="s">
        <v>56</v>
      </c>
      <c r="C793">
        <v>46.204391000000001</v>
      </c>
      <c r="D793">
        <v>6.1431579999999997</v>
      </c>
      <c r="E793" t="s">
        <v>47</v>
      </c>
      <c r="F793" t="s">
        <v>127</v>
      </c>
      <c r="G793" t="s">
        <v>85</v>
      </c>
      <c r="H793" s="4">
        <v>45334</v>
      </c>
      <c r="I793" t="s">
        <v>66</v>
      </c>
      <c r="J793" t="s">
        <v>605</v>
      </c>
      <c r="K793">
        <v>1</v>
      </c>
      <c r="N793">
        <v>447</v>
      </c>
      <c r="O793">
        <v>0.9</v>
      </c>
      <c r="P793" s="4">
        <v>45519</v>
      </c>
      <c r="Q793" s="4"/>
    </row>
    <row r="794" spans="1:17" x14ac:dyDescent="0.35">
      <c r="A794" t="s">
        <v>872</v>
      </c>
      <c r="B794" t="s">
        <v>78</v>
      </c>
      <c r="C794">
        <v>38.736946000000003</v>
      </c>
      <c r="D794">
        <v>-9.1426850000000002</v>
      </c>
      <c r="E794" t="s">
        <v>3100</v>
      </c>
      <c r="F794" t="s">
        <v>127</v>
      </c>
      <c r="G794" t="s">
        <v>48</v>
      </c>
      <c r="H794" s="4">
        <v>45420</v>
      </c>
      <c r="I794" t="s">
        <v>66</v>
      </c>
      <c r="J794" t="s">
        <v>605</v>
      </c>
      <c r="K794">
        <v>1</v>
      </c>
      <c r="N794">
        <v>679</v>
      </c>
      <c r="O794">
        <v>0.8</v>
      </c>
      <c r="P794" s="4">
        <v>45676</v>
      </c>
      <c r="Q794" s="4"/>
    </row>
    <row r="795" spans="1:17" x14ac:dyDescent="0.35">
      <c r="A795" t="s">
        <v>873</v>
      </c>
      <c r="B795" t="s">
        <v>56</v>
      </c>
      <c r="C795">
        <v>46.204391000000001</v>
      </c>
      <c r="D795">
        <v>6.1431579999999997</v>
      </c>
      <c r="E795" t="s">
        <v>47</v>
      </c>
      <c r="F795" t="s">
        <v>127</v>
      </c>
      <c r="G795" t="s">
        <v>59</v>
      </c>
      <c r="H795" s="4">
        <v>45397</v>
      </c>
      <c r="I795" t="s">
        <v>49</v>
      </c>
      <c r="J795" t="s">
        <v>605</v>
      </c>
      <c r="K795">
        <v>1</v>
      </c>
      <c r="N795">
        <v>705</v>
      </c>
      <c r="O795">
        <v>0.5</v>
      </c>
      <c r="P795" s="4">
        <v>45480</v>
      </c>
      <c r="Q795" s="4"/>
    </row>
    <row r="796" spans="1:17" x14ac:dyDescent="0.35">
      <c r="A796" t="s">
        <v>874</v>
      </c>
      <c r="B796" t="s">
        <v>20</v>
      </c>
      <c r="C796">
        <v>52.370215999999999</v>
      </c>
      <c r="D796">
        <v>4.895168</v>
      </c>
      <c r="E796" t="s">
        <v>64</v>
      </c>
      <c r="F796" t="s">
        <v>127</v>
      </c>
      <c r="G796" t="s">
        <v>39</v>
      </c>
      <c r="H796" s="4">
        <v>45435</v>
      </c>
      <c r="I796" t="s">
        <v>66</v>
      </c>
      <c r="J796" t="s">
        <v>605</v>
      </c>
      <c r="K796">
        <v>1</v>
      </c>
      <c r="N796">
        <v>1155</v>
      </c>
      <c r="O796">
        <v>0.7</v>
      </c>
      <c r="P796" s="4">
        <v>45513</v>
      </c>
      <c r="Q796" s="4"/>
    </row>
    <row r="797" spans="1:17" x14ac:dyDescent="0.35">
      <c r="A797" t="s">
        <v>875</v>
      </c>
      <c r="B797" t="s">
        <v>20</v>
      </c>
      <c r="C797">
        <v>52.370215999999999</v>
      </c>
      <c r="D797">
        <v>4.895168</v>
      </c>
      <c r="E797" t="s">
        <v>3100</v>
      </c>
      <c r="F797" t="s">
        <v>127</v>
      </c>
      <c r="G797" t="s">
        <v>59</v>
      </c>
      <c r="H797" s="4">
        <v>45344</v>
      </c>
      <c r="I797" t="s">
        <v>26</v>
      </c>
      <c r="J797" t="s">
        <v>605</v>
      </c>
      <c r="K797">
        <v>1</v>
      </c>
      <c r="N797">
        <v>856</v>
      </c>
      <c r="O797">
        <v>0.2</v>
      </c>
      <c r="P797" s="4">
        <v>45573</v>
      </c>
      <c r="Q797" s="4"/>
    </row>
    <row r="798" spans="1:17" x14ac:dyDescent="0.35">
      <c r="A798" t="s">
        <v>876</v>
      </c>
      <c r="B798" t="s">
        <v>78</v>
      </c>
      <c r="C798">
        <v>38.736946000000003</v>
      </c>
      <c r="D798">
        <v>-9.1426850000000002</v>
      </c>
      <c r="E798" t="s">
        <v>32</v>
      </c>
      <c r="F798" t="s">
        <v>127</v>
      </c>
      <c r="G798" t="s">
        <v>33</v>
      </c>
      <c r="H798" s="4">
        <v>45337</v>
      </c>
      <c r="I798" t="s">
        <v>26</v>
      </c>
      <c r="J798" t="s">
        <v>605</v>
      </c>
      <c r="K798">
        <v>1</v>
      </c>
      <c r="N798">
        <v>1100</v>
      </c>
      <c r="O798">
        <v>0.4</v>
      </c>
      <c r="P798" s="4">
        <v>45664</v>
      </c>
      <c r="Q798" s="4"/>
    </row>
    <row r="799" spans="1:17" x14ac:dyDescent="0.35">
      <c r="A799" t="s">
        <v>877</v>
      </c>
      <c r="B799" t="s">
        <v>78</v>
      </c>
      <c r="C799">
        <v>38.736946000000003</v>
      </c>
      <c r="D799">
        <v>-9.1426850000000002</v>
      </c>
      <c r="E799" t="s">
        <v>3099</v>
      </c>
      <c r="F799" t="s">
        <v>127</v>
      </c>
      <c r="G799" t="s">
        <v>87</v>
      </c>
      <c r="H799" s="4">
        <v>45317</v>
      </c>
      <c r="I799" t="s">
        <v>66</v>
      </c>
      <c r="J799" t="s">
        <v>605</v>
      </c>
      <c r="K799">
        <v>1</v>
      </c>
      <c r="N799">
        <v>277</v>
      </c>
      <c r="O799">
        <v>0.3</v>
      </c>
      <c r="P799" s="4">
        <v>45620</v>
      </c>
      <c r="Q799" s="4"/>
    </row>
    <row r="800" spans="1:17" x14ac:dyDescent="0.35">
      <c r="A800" t="s">
        <v>878</v>
      </c>
      <c r="B800" t="s">
        <v>78</v>
      </c>
      <c r="C800">
        <v>38.736946000000003</v>
      </c>
      <c r="D800">
        <v>-9.1426850000000002</v>
      </c>
      <c r="E800" t="s">
        <v>100</v>
      </c>
      <c r="F800" t="s">
        <v>127</v>
      </c>
      <c r="G800" t="s">
        <v>39</v>
      </c>
      <c r="H800" s="4">
        <v>45389</v>
      </c>
      <c r="I800" t="s">
        <v>66</v>
      </c>
      <c r="J800" t="s">
        <v>605</v>
      </c>
      <c r="K800">
        <v>1</v>
      </c>
      <c r="N800">
        <v>597</v>
      </c>
      <c r="O800">
        <v>0.9</v>
      </c>
      <c r="P800" s="4">
        <v>45470</v>
      </c>
      <c r="Q800" s="4"/>
    </row>
    <row r="801" spans="1:17" x14ac:dyDescent="0.35">
      <c r="A801" t="s">
        <v>879</v>
      </c>
      <c r="B801" t="s">
        <v>71</v>
      </c>
      <c r="C801">
        <v>48.210033000000003</v>
      </c>
      <c r="D801">
        <v>16.363448999999999</v>
      </c>
      <c r="E801" t="s">
        <v>68</v>
      </c>
      <c r="F801" t="s">
        <v>127</v>
      </c>
      <c r="G801" t="s">
        <v>59</v>
      </c>
      <c r="H801" s="4">
        <v>45434</v>
      </c>
      <c r="I801" t="s">
        <v>66</v>
      </c>
      <c r="J801" t="s">
        <v>605</v>
      </c>
      <c r="K801">
        <v>1</v>
      </c>
      <c r="N801">
        <v>618</v>
      </c>
      <c r="O801">
        <v>0.9</v>
      </c>
      <c r="P801" s="4">
        <v>45487</v>
      </c>
      <c r="Q801" s="4"/>
    </row>
    <row r="802" spans="1:17" x14ac:dyDescent="0.35">
      <c r="A802" t="s">
        <v>880</v>
      </c>
      <c r="B802" t="s">
        <v>51</v>
      </c>
      <c r="C802">
        <v>51.260196999999998</v>
      </c>
      <c r="D802">
        <v>4.4027710000000004</v>
      </c>
      <c r="E802" t="s">
        <v>103</v>
      </c>
      <c r="F802" t="s">
        <v>127</v>
      </c>
      <c r="G802" t="s">
        <v>48</v>
      </c>
      <c r="H802" s="4">
        <v>45421</v>
      </c>
      <c r="I802" t="s">
        <v>26</v>
      </c>
      <c r="J802" t="s">
        <v>605</v>
      </c>
      <c r="K802">
        <v>1</v>
      </c>
      <c r="N802">
        <v>960</v>
      </c>
      <c r="O802">
        <v>0.2</v>
      </c>
      <c r="P802" s="4">
        <v>45770</v>
      </c>
      <c r="Q802" s="4"/>
    </row>
    <row r="803" spans="1:17" x14ac:dyDescent="0.35">
      <c r="A803" t="s">
        <v>881</v>
      </c>
      <c r="B803" t="s">
        <v>20</v>
      </c>
      <c r="C803">
        <v>52.370215999999999</v>
      </c>
      <c r="D803">
        <v>4.895168</v>
      </c>
      <c r="E803" t="s">
        <v>3099</v>
      </c>
      <c r="F803" t="s">
        <v>127</v>
      </c>
      <c r="G803" t="s">
        <v>59</v>
      </c>
      <c r="H803" s="4">
        <v>45324</v>
      </c>
      <c r="I803" t="s">
        <v>26</v>
      </c>
      <c r="J803" t="s">
        <v>605</v>
      </c>
      <c r="K803">
        <v>1</v>
      </c>
      <c r="N803">
        <v>944</v>
      </c>
      <c r="O803">
        <v>0.3</v>
      </c>
      <c r="P803" s="4">
        <v>45668</v>
      </c>
      <c r="Q803" s="4"/>
    </row>
    <row r="804" spans="1:17" x14ac:dyDescent="0.35">
      <c r="A804" t="s">
        <v>882</v>
      </c>
      <c r="B804" t="s">
        <v>35</v>
      </c>
      <c r="C804">
        <v>41.902782000000002</v>
      </c>
      <c r="D804">
        <v>12.496366</v>
      </c>
      <c r="E804" t="s">
        <v>3100</v>
      </c>
      <c r="F804" t="s">
        <v>127</v>
      </c>
      <c r="G804" t="s">
        <v>48</v>
      </c>
      <c r="H804" s="4">
        <v>45353</v>
      </c>
      <c r="I804" t="s">
        <v>26</v>
      </c>
      <c r="J804" t="s">
        <v>605</v>
      </c>
      <c r="K804">
        <v>1</v>
      </c>
      <c r="N804">
        <v>343</v>
      </c>
      <c r="O804">
        <v>1</v>
      </c>
      <c r="P804" s="4">
        <v>45425</v>
      </c>
      <c r="Q804" s="4"/>
    </row>
    <row r="805" spans="1:17" x14ac:dyDescent="0.35">
      <c r="A805" t="s">
        <v>883</v>
      </c>
      <c r="B805" t="s">
        <v>56</v>
      </c>
      <c r="C805">
        <v>46.204391000000001</v>
      </c>
      <c r="D805">
        <v>6.1431579999999997</v>
      </c>
      <c r="E805" t="s">
        <v>103</v>
      </c>
      <c r="F805" t="s">
        <v>127</v>
      </c>
      <c r="G805" t="s">
        <v>59</v>
      </c>
      <c r="H805" s="4">
        <v>45297</v>
      </c>
      <c r="I805" t="s">
        <v>26</v>
      </c>
      <c r="J805" t="s">
        <v>605</v>
      </c>
      <c r="K805">
        <v>1</v>
      </c>
      <c r="N805">
        <v>272</v>
      </c>
      <c r="O805">
        <v>1</v>
      </c>
      <c r="P805" s="4">
        <v>45630</v>
      </c>
      <c r="Q805" s="4"/>
    </row>
    <row r="806" spans="1:17" x14ac:dyDescent="0.35">
      <c r="A806" t="s">
        <v>884</v>
      </c>
      <c r="B806" t="s">
        <v>61</v>
      </c>
      <c r="C806">
        <v>48.864716000000001</v>
      </c>
      <c r="D806">
        <v>2.3490139999999999</v>
      </c>
      <c r="E806" t="s">
        <v>3098</v>
      </c>
      <c r="F806" t="s">
        <v>127</v>
      </c>
      <c r="G806" t="s">
        <v>59</v>
      </c>
      <c r="H806" s="4">
        <v>45329</v>
      </c>
      <c r="I806" t="s">
        <v>26</v>
      </c>
      <c r="J806" t="s">
        <v>605</v>
      </c>
      <c r="K806">
        <v>1</v>
      </c>
      <c r="N806">
        <v>946</v>
      </c>
      <c r="O806">
        <v>0.3</v>
      </c>
      <c r="P806" s="4">
        <v>45630</v>
      </c>
      <c r="Q806" s="4"/>
    </row>
    <row r="807" spans="1:17" x14ac:dyDescent="0.35">
      <c r="A807" t="s">
        <v>885</v>
      </c>
      <c r="B807" t="s">
        <v>78</v>
      </c>
      <c r="C807">
        <v>38.736946000000003</v>
      </c>
      <c r="D807">
        <v>-9.1426850000000002</v>
      </c>
      <c r="E807" t="s">
        <v>120</v>
      </c>
      <c r="F807" t="s">
        <v>127</v>
      </c>
      <c r="G807" t="s">
        <v>39</v>
      </c>
      <c r="H807" s="4">
        <v>45360</v>
      </c>
      <c r="I807" t="s">
        <v>66</v>
      </c>
      <c r="J807" t="s">
        <v>605</v>
      </c>
      <c r="K807">
        <v>1</v>
      </c>
      <c r="N807">
        <v>720</v>
      </c>
      <c r="O807">
        <v>0.4</v>
      </c>
      <c r="P807" s="4">
        <v>45570</v>
      </c>
      <c r="Q807" s="4"/>
    </row>
    <row r="808" spans="1:17" x14ac:dyDescent="0.35">
      <c r="A808" t="s">
        <v>886</v>
      </c>
      <c r="B808" t="s">
        <v>51</v>
      </c>
      <c r="C808">
        <v>51.260196999999998</v>
      </c>
      <c r="D808">
        <v>4.4027710000000004</v>
      </c>
      <c r="E808" t="s">
        <v>3100</v>
      </c>
      <c r="F808" t="s">
        <v>127</v>
      </c>
      <c r="G808" t="s">
        <v>39</v>
      </c>
      <c r="H808" s="4">
        <v>45329</v>
      </c>
      <c r="I808" t="s">
        <v>66</v>
      </c>
      <c r="J808" t="s">
        <v>605</v>
      </c>
      <c r="K808">
        <v>1</v>
      </c>
      <c r="N808">
        <v>1196</v>
      </c>
      <c r="O808">
        <v>0.5</v>
      </c>
      <c r="P808" s="4">
        <v>45412</v>
      </c>
      <c r="Q808" s="4"/>
    </row>
    <row r="809" spans="1:17" x14ac:dyDescent="0.35">
      <c r="A809" t="s">
        <v>887</v>
      </c>
      <c r="B809" t="s">
        <v>78</v>
      </c>
      <c r="C809">
        <v>38.736946000000003</v>
      </c>
      <c r="D809">
        <v>-9.1426850000000002</v>
      </c>
      <c r="E809" t="s">
        <v>68</v>
      </c>
      <c r="F809" t="s">
        <v>127</v>
      </c>
      <c r="G809" t="s">
        <v>59</v>
      </c>
      <c r="H809" s="4">
        <v>45380</v>
      </c>
      <c r="I809" t="s">
        <v>49</v>
      </c>
      <c r="J809" t="s">
        <v>605</v>
      </c>
      <c r="K809">
        <v>1</v>
      </c>
      <c r="N809">
        <v>429</v>
      </c>
      <c r="O809">
        <v>0.2</v>
      </c>
      <c r="P809" s="4">
        <v>45696</v>
      </c>
      <c r="Q809" s="4"/>
    </row>
    <row r="810" spans="1:17" x14ac:dyDescent="0.35">
      <c r="A810" t="s">
        <v>888</v>
      </c>
      <c r="B810" t="s">
        <v>51</v>
      </c>
      <c r="C810">
        <v>51.260196999999998</v>
      </c>
      <c r="D810">
        <v>4.4027710000000004</v>
      </c>
      <c r="E810" t="s">
        <v>54</v>
      </c>
      <c r="F810" t="s">
        <v>169</v>
      </c>
      <c r="G810" t="s">
        <v>39</v>
      </c>
      <c r="H810" s="4">
        <v>45339</v>
      </c>
      <c r="I810" t="s">
        <v>26</v>
      </c>
      <c r="J810" t="s">
        <v>605</v>
      </c>
      <c r="K810">
        <v>1</v>
      </c>
      <c r="N810">
        <v>2023</v>
      </c>
      <c r="O810">
        <v>0.4</v>
      </c>
      <c r="P810" s="4">
        <v>45559</v>
      </c>
      <c r="Q810" s="4"/>
    </row>
    <row r="811" spans="1:17" x14ac:dyDescent="0.35">
      <c r="A811" t="s">
        <v>889</v>
      </c>
      <c r="B811" t="s">
        <v>41</v>
      </c>
      <c r="C811">
        <v>52.520007999999997</v>
      </c>
      <c r="D811">
        <v>13.404954</v>
      </c>
      <c r="E811" t="s">
        <v>3099</v>
      </c>
      <c r="F811" t="s">
        <v>169</v>
      </c>
      <c r="G811" t="s">
        <v>39</v>
      </c>
      <c r="H811" s="4">
        <v>45388</v>
      </c>
      <c r="I811" t="s">
        <v>66</v>
      </c>
      <c r="J811" t="s">
        <v>605</v>
      </c>
      <c r="K811">
        <v>1</v>
      </c>
      <c r="N811">
        <v>7694</v>
      </c>
      <c r="O811">
        <v>0.6</v>
      </c>
      <c r="P811" s="4">
        <v>45512</v>
      </c>
      <c r="Q811" s="4"/>
    </row>
    <row r="812" spans="1:17" x14ac:dyDescent="0.35">
      <c r="A812" t="s">
        <v>890</v>
      </c>
      <c r="B812" t="s">
        <v>20</v>
      </c>
      <c r="C812">
        <v>52.370215999999999</v>
      </c>
      <c r="D812">
        <v>4.895168</v>
      </c>
      <c r="E812" t="s">
        <v>68</v>
      </c>
      <c r="F812" t="s">
        <v>169</v>
      </c>
      <c r="G812" t="s">
        <v>33</v>
      </c>
      <c r="H812" s="4">
        <v>45394</v>
      </c>
      <c r="I812" t="s">
        <v>66</v>
      </c>
      <c r="J812" t="s">
        <v>605</v>
      </c>
      <c r="K812">
        <v>1</v>
      </c>
      <c r="N812">
        <v>3165</v>
      </c>
      <c r="O812">
        <v>0.2</v>
      </c>
      <c r="P812" s="4">
        <v>45450</v>
      </c>
      <c r="Q812" s="4"/>
    </row>
    <row r="813" spans="1:17" x14ac:dyDescent="0.35">
      <c r="A813" t="s">
        <v>891</v>
      </c>
      <c r="B813" t="s">
        <v>71</v>
      </c>
      <c r="C813">
        <v>48.210033000000003</v>
      </c>
      <c r="D813">
        <v>16.363448999999999</v>
      </c>
      <c r="E813" t="s">
        <v>124</v>
      </c>
      <c r="F813" t="s">
        <v>169</v>
      </c>
      <c r="G813" t="s">
        <v>25</v>
      </c>
      <c r="H813" s="4">
        <v>45334</v>
      </c>
      <c r="I813" t="s">
        <v>26</v>
      </c>
      <c r="J813" t="s">
        <v>605</v>
      </c>
      <c r="K813">
        <v>1</v>
      </c>
      <c r="N813">
        <v>7131</v>
      </c>
      <c r="O813">
        <v>0.4</v>
      </c>
      <c r="P813" s="4">
        <v>45608</v>
      </c>
      <c r="Q813" s="4"/>
    </row>
    <row r="814" spans="1:17" x14ac:dyDescent="0.35">
      <c r="A814" t="s">
        <v>892</v>
      </c>
      <c r="B814" t="s">
        <v>35</v>
      </c>
      <c r="C814">
        <v>41.902782000000002</v>
      </c>
      <c r="D814">
        <v>12.496366</v>
      </c>
      <c r="E814" t="s">
        <v>54</v>
      </c>
      <c r="F814" t="s">
        <v>169</v>
      </c>
      <c r="G814" t="s">
        <v>48</v>
      </c>
      <c r="H814" s="4">
        <v>45375</v>
      </c>
      <c r="I814" t="s">
        <v>66</v>
      </c>
      <c r="J814" t="s">
        <v>605</v>
      </c>
      <c r="K814">
        <v>1</v>
      </c>
      <c r="N814">
        <v>648</v>
      </c>
      <c r="O814">
        <v>0.6</v>
      </c>
      <c r="P814" s="4">
        <v>45467</v>
      </c>
      <c r="Q814" s="4"/>
    </row>
    <row r="815" spans="1:17" x14ac:dyDescent="0.35">
      <c r="A815" t="s">
        <v>893</v>
      </c>
      <c r="B815" t="s">
        <v>41</v>
      </c>
      <c r="C815">
        <v>52.520007999999997</v>
      </c>
      <c r="D815">
        <v>13.404954</v>
      </c>
      <c r="E815" t="s">
        <v>84</v>
      </c>
      <c r="F815" t="s">
        <v>169</v>
      </c>
      <c r="G815" t="s">
        <v>39</v>
      </c>
      <c r="H815" s="4">
        <v>45340</v>
      </c>
      <c r="I815" t="s">
        <v>66</v>
      </c>
      <c r="J815" t="s">
        <v>605</v>
      </c>
      <c r="K815">
        <v>1</v>
      </c>
      <c r="N815">
        <v>3927</v>
      </c>
      <c r="O815">
        <v>0.6</v>
      </c>
      <c r="P815" s="4">
        <v>45396</v>
      </c>
      <c r="Q815" s="4"/>
    </row>
    <row r="816" spans="1:17" x14ac:dyDescent="0.35">
      <c r="A816" t="s">
        <v>894</v>
      </c>
      <c r="B816" t="s">
        <v>56</v>
      </c>
      <c r="C816">
        <v>46.204391000000001</v>
      </c>
      <c r="D816">
        <v>6.1431579999999997</v>
      </c>
      <c r="E816" t="s">
        <v>54</v>
      </c>
      <c r="F816" t="s">
        <v>169</v>
      </c>
      <c r="G816" t="s">
        <v>39</v>
      </c>
      <c r="H816" s="4">
        <v>45374</v>
      </c>
      <c r="I816" t="s">
        <v>26</v>
      </c>
      <c r="J816" t="s">
        <v>605</v>
      </c>
      <c r="K816">
        <v>1</v>
      </c>
      <c r="N816">
        <v>4421</v>
      </c>
      <c r="O816">
        <v>0.3</v>
      </c>
      <c r="P816" s="4">
        <v>45656</v>
      </c>
      <c r="Q816" s="4"/>
    </row>
    <row r="817" spans="1:17" x14ac:dyDescent="0.35">
      <c r="A817" t="s">
        <v>895</v>
      </c>
      <c r="B817" t="s">
        <v>29</v>
      </c>
      <c r="C817">
        <v>40.416775000000001</v>
      </c>
      <c r="D817">
        <v>-3.7037900000000001</v>
      </c>
      <c r="E817" t="s">
        <v>3098</v>
      </c>
      <c r="F817" t="s">
        <v>169</v>
      </c>
      <c r="G817" t="s">
        <v>39</v>
      </c>
      <c r="H817" s="4">
        <v>45427</v>
      </c>
      <c r="I817" t="s">
        <v>66</v>
      </c>
      <c r="J817" t="s">
        <v>605</v>
      </c>
      <c r="K817">
        <v>1</v>
      </c>
      <c r="N817">
        <v>290</v>
      </c>
      <c r="O817">
        <v>0.2</v>
      </c>
      <c r="P817" s="4">
        <v>45680</v>
      </c>
      <c r="Q817" s="4"/>
    </row>
    <row r="818" spans="1:17" x14ac:dyDescent="0.35">
      <c r="A818" t="s">
        <v>896</v>
      </c>
      <c r="B818" t="s">
        <v>56</v>
      </c>
      <c r="C818">
        <v>46.204391000000001</v>
      </c>
      <c r="D818">
        <v>6.1431579999999997</v>
      </c>
      <c r="E818" t="s">
        <v>47</v>
      </c>
      <c r="F818" t="s">
        <v>169</v>
      </c>
      <c r="G818" t="s">
        <v>59</v>
      </c>
      <c r="H818" s="4">
        <v>45362</v>
      </c>
      <c r="I818" t="s">
        <v>26</v>
      </c>
      <c r="J818" t="s">
        <v>605</v>
      </c>
      <c r="K818">
        <v>1</v>
      </c>
      <c r="N818">
        <v>2699</v>
      </c>
      <c r="O818">
        <v>0.8</v>
      </c>
      <c r="P818" s="4">
        <v>45401</v>
      </c>
      <c r="Q818" s="4"/>
    </row>
    <row r="819" spans="1:17" x14ac:dyDescent="0.35">
      <c r="A819" t="s">
        <v>897</v>
      </c>
      <c r="B819" t="s">
        <v>56</v>
      </c>
      <c r="C819">
        <v>46.204391000000001</v>
      </c>
      <c r="D819">
        <v>6.1431579999999997</v>
      </c>
      <c r="E819" t="s">
        <v>3098</v>
      </c>
      <c r="F819" t="s">
        <v>169</v>
      </c>
      <c r="G819" t="s">
        <v>87</v>
      </c>
      <c r="H819" s="4">
        <v>45297</v>
      </c>
      <c r="I819" t="s">
        <v>26</v>
      </c>
      <c r="J819" t="s">
        <v>605</v>
      </c>
      <c r="K819">
        <v>1</v>
      </c>
      <c r="N819">
        <v>3195</v>
      </c>
      <c r="O819">
        <v>1</v>
      </c>
      <c r="P819" s="4">
        <v>45339</v>
      </c>
      <c r="Q819" s="4"/>
    </row>
    <row r="820" spans="1:17" x14ac:dyDescent="0.35">
      <c r="A820" t="s">
        <v>898</v>
      </c>
      <c r="B820" t="s">
        <v>29</v>
      </c>
      <c r="C820">
        <v>40.416775000000001</v>
      </c>
      <c r="D820">
        <v>-3.7037900000000001</v>
      </c>
      <c r="E820" t="s">
        <v>64</v>
      </c>
      <c r="F820" t="s">
        <v>169</v>
      </c>
      <c r="G820" t="s">
        <v>39</v>
      </c>
      <c r="H820" s="4">
        <v>45356</v>
      </c>
      <c r="I820" t="s">
        <v>66</v>
      </c>
      <c r="J820" t="s">
        <v>605</v>
      </c>
      <c r="K820">
        <v>1</v>
      </c>
      <c r="N820">
        <v>1765</v>
      </c>
      <c r="O820">
        <v>0.5</v>
      </c>
      <c r="P820" s="4">
        <v>45396</v>
      </c>
      <c r="Q820" s="4"/>
    </row>
    <row r="821" spans="1:17" x14ac:dyDescent="0.35">
      <c r="A821" t="s">
        <v>899</v>
      </c>
      <c r="B821" t="s">
        <v>41</v>
      </c>
      <c r="C821">
        <v>52.520007999999997</v>
      </c>
      <c r="D821">
        <v>13.404954</v>
      </c>
      <c r="E821" t="s">
        <v>68</v>
      </c>
      <c r="F821" t="s">
        <v>169</v>
      </c>
      <c r="G821" t="s">
        <v>74</v>
      </c>
      <c r="H821" s="4">
        <v>45390</v>
      </c>
      <c r="I821" t="s">
        <v>26</v>
      </c>
      <c r="J821" t="s">
        <v>605</v>
      </c>
      <c r="K821">
        <v>1</v>
      </c>
      <c r="N821">
        <v>7602</v>
      </c>
      <c r="O821">
        <v>0.3</v>
      </c>
      <c r="P821" s="4">
        <v>45697</v>
      </c>
      <c r="Q821" s="4"/>
    </row>
    <row r="822" spans="1:17" x14ac:dyDescent="0.35">
      <c r="A822" t="s">
        <v>900</v>
      </c>
      <c r="B822" t="s">
        <v>35</v>
      </c>
      <c r="C822">
        <v>41.902782000000002</v>
      </c>
      <c r="D822">
        <v>12.496366</v>
      </c>
      <c r="E822" t="s">
        <v>38</v>
      </c>
      <c r="F822" t="s">
        <v>169</v>
      </c>
      <c r="G822" t="s">
        <v>87</v>
      </c>
      <c r="H822" s="4">
        <v>45347</v>
      </c>
      <c r="I822" t="s">
        <v>26</v>
      </c>
      <c r="J822" t="s">
        <v>605</v>
      </c>
      <c r="K822">
        <v>1</v>
      </c>
      <c r="N822">
        <v>3872</v>
      </c>
      <c r="O822">
        <v>0.2</v>
      </c>
      <c r="P822" s="4">
        <v>45467</v>
      </c>
      <c r="Q822" s="4"/>
    </row>
    <row r="823" spans="1:17" x14ac:dyDescent="0.35">
      <c r="A823" t="s">
        <v>901</v>
      </c>
      <c r="B823" t="s">
        <v>61</v>
      </c>
      <c r="C823">
        <v>48.864716000000001</v>
      </c>
      <c r="D823">
        <v>2.3490139999999999</v>
      </c>
      <c r="E823" t="s">
        <v>3098</v>
      </c>
      <c r="F823" t="s">
        <v>169</v>
      </c>
      <c r="G823" t="s">
        <v>39</v>
      </c>
      <c r="H823" s="4">
        <v>45443</v>
      </c>
      <c r="I823" t="s">
        <v>66</v>
      </c>
      <c r="J823" t="s">
        <v>605</v>
      </c>
      <c r="K823">
        <v>1</v>
      </c>
      <c r="N823">
        <v>6817</v>
      </c>
      <c r="O823">
        <v>0.2</v>
      </c>
      <c r="P823" s="4">
        <v>45531</v>
      </c>
      <c r="Q823" s="4"/>
    </row>
    <row r="824" spans="1:17" x14ac:dyDescent="0.35">
      <c r="A824" t="s">
        <v>902</v>
      </c>
      <c r="B824" t="s">
        <v>41</v>
      </c>
      <c r="C824">
        <v>52.520007999999997</v>
      </c>
      <c r="D824">
        <v>13.404954</v>
      </c>
      <c r="E824" t="s">
        <v>47</v>
      </c>
      <c r="F824" t="s">
        <v>169</v>
      </c>
      <c r="G824" t="s">
        <v>59</v>
      </c>
      <c r="H824" s="4">
        <v>45370</v>
      </c>
      <c r="I824" t="s">
        <v>26</v>
      </c>
      <c r="J824" t="s">
        <v>605</v>
      </c>
      <c r="K824">
        <v>1</v>
      </c>
      <c r="N824">
        <v>686</v>
      </c>
      <c r="O824">
        <v>0.6</v>
      </c>
      <c r="P824" s="4">
        <v>45695</v>
      </c>
      <c r="Q824" s="4"/>
    </row>
    <row r="825" spans="1:17" x14ac:dyDescent="0.35">
      <c r="A825" t="s">
        <v>903</v>
      </c>
      <c r="B825" t="s">
        <v>61</v>
      </c>
      <c r="C825">
        <v>48.864716000000001</v>
      </c>
      <c r="D825">
        <v>2.3490139999999999</v>
      </c>
      <c r="E825" t="s">
        <v>124</v>
      </c>
      <c r="F825" t="s">
        <v>169</v>
      </c>
      <c r="G825" t="s">
        <v>39</v>
      </c>
      <c r="H825" s="4">
        <v>45419</v>
      </c>
      <c r="I825" t="s">
        <v>66</v>
      </c>
      <c r="J825" t="s">
        <v>605</v>
      </c>
      <c r="K825">
        <v>1</v>
      </c>
      <c r="N825">
        <v>7489</v>
      </c>
      <c r="O825">
        <v>0.4</v>
      </c>
      <c r="P825" s="4">
        <v>45501</v>
      </c>
      <c r="Q825" s="4"/>
    </row>
    <row r="826" spans="1:17" x14ac:dyDescent="0.35">
      <c r="A826" t="s">
        <v>904</v>
      </c>
      <c r="B826" t="s">
        <v>61</v>
      </c>
      <c r="C826">
        <v>48.864716000000001</v>
      </c>
      <c r="D826">
        <v>2.3490139999999999</v>
      </c>
      <c r="E826" t="s">
        <v>3100</v>
      </c>
      <c r="F826" t="s">
        <v>169</v>
      </c>
      <c r="G826" t="s">
        <v>48</v>
      </c>
      <c r="H826" s="4">
        <v>45323</v>
      </c>
      <c r="I826" t="s">
        <v>66</v>
      </c>
      <c r="J826" t="s">
        <v>605</v>
      </c>
      <c r="K826">
        <v>1</v>
      </c>
      <c r="N826">
        <v>361</v>
      </c>
      <c r="O826">
        <v>0.2</v>
      </c>
      <c r="P826" s="4">
        <v>45506</v>
      </c>
      <c r="Q826" s="4"/>
    </row>
    <row r="827" spans="1:17" x14ac:dyDescent="0.35">
      <c r="A827" t="s">
        <v>905</v>
      </c>
      <c r="B827" t="s">
        <v>61</v>
      </c>
      <c r="C827">
        <v>48.864716000000001</v>
      </c>
      <c r="D827">
        <v>2.3490139999999999</v>
      </c>
      <c r="E827" t="s">
        <v>47</v>
      </c>
      <c r="F827" t="s">
        <v>169</v>
      </c>
      <c r="G827" t="s">
        <v>87</v>
      </c>
      <c r="H827" s="4">
        <v>45320</v>
      </c>
      <c r="I827" t="s">
        <v>26</v>
      </c>
      <c r="J827" t="s">
        <v>605</v>
      </c>
      <c r="K827">
        <v>1</v>
      </c>
      <c r="N827">
        <v>6737</v>
      </c>
      <c r="O827">
        <v>0.8</v>
      </c>
      <c r="P827" s="4">
        <v>45496</v>
      </c>
      <c r="Q827" s="4"/>
    </row>
    <row r="828" spans="1:17" x14ac:dyDescent="0.35">
      <c r="A828" t="s">
        <v>906</v>
      </c>
      <c r="B828" t="s">
        <v>56</v>
      </c>
      <c r="C828">
        <v>46.204391000000001</v>
      </c>
      <c r="D828">
        <v>6.1431579999999997</v>
      </c>
      <c r="E828" t="s">
        <v>38</v>
      </c>
      <c r="F828" t="s">
        <v>169</v>
      </c>
      <c r="G828" t="s">
        <v>48</v>
      </c>
      <c r="H828" s="4">
        <v>45299</v>
      </c>
      <c r="I828" t="s">
        <v>49</v>
      </c>
      <c r="J828" t="s">
        <v>605</v>
      </c>
      <c r="K828">
        <v>1</v>
      </c>
      <c r="N828">
        <v>3058</v>
      </c>
      <c r="O828">
        <v>0.1</v>
      </c>
      <c r="P828" s="4">
        <v>45376</v>
      </c>
      <c r="Q828" s="4"/>
    </row>
    <row r="829" spans="1:17" x14ac:dyDescent="0.35">
      <c r="A829" t="s">
        <v>907</v>
      </c>
      <c r="B829" t="s">
        <v>71</v>
      </c>
      <c r="C829">
        <v>48.210033000000003</v>
      </c>
      <c r="D829">
        <v>16.363448999999999</v>
      </c>
      <c r="E829" t="s">
        <v>84</v>
      </c>
      <c r="F829" t="s">
        <v>169</v>
      </c>
      <c r="G829" t="s">
        <v>33</v>
      </c>
      <c r="H829" s="4">
        <v>45404</v>
      </c>
      <c r="I829" t="s">
        <v>26</v>
      </c>
      <c r="J829" t="s">
        <v>605</v>
      </c>
      <c r="K829">
        <v>1</v>
      </c>
      <c r="N829">
        <v>6586</v>
      </c>
      <c r="O829">
        <v>0.4</v>
      </c>
      <c r="P829" s="4">
        <v>45691</v>
      </c>
      <c r="Q829" s="4"/>
    </row>
    <row r="830" spans="1:17" x14ac:dyDescent="0.35">
      <c r="A830" t="s">
        <v>908</v>
      </c>
      <c r="B830" t="s">
        <v>35</v>
      </c>
      <c r="C830">
        <v>41.902782000000002</v>
      </c>
      <c r="D830">
        <v>12.496366</v>
      </c>
      <c r="E830" t="s">
        <v>103</v>
      </c>
      <c r="F830" t="s">
        <v>169</v>
      </c>
      <c r="G830" t="s">
        <v>48</v>
      </c>
      <c r="H830" s="4">
        <v>45430</v>
      </c>
      <c r="I830" t="s">
        <v>66</v>
      </c>
      <c r="J830" t="s">
        <v>605</v>
      </c>
      <c r="K830">
        <v>1</v>
      </c>
      <c r="N830">
        <v>3108</v>
      </c>
      <c r="O830">
        <v>0.4</v>
      </c>
      <c r="P830" s="4">
        <v>45771</v>
      </c>
      <c r="Q830" s="4"/>
    </row>
    <row r="831" spans="1:17" x14ac:dyDescent="0.35">
      <c r="A831" t="s">
        <v>909</v>
      </c>
      <c r="B831" t="s">
        <v>71</v>
      </c>
      <c r="C831">
        <v>48.210033000000003</v>
      </c>
      <c r="D831">
        <v>16.363448999999999</v>
      </c>
      <c r="E831" t="s">
        <v>32</v>
      </c>
      <c r="F831" t="s">
        <v>169</v>
      </c>
      <c r="G831" t="s">
        <v>59</v>
      </c>
      <c r="H831" s="4">
        <v>45431</v>
      </c>
      <c r="I831" t="s">
        <v>26</v>
      </c>
      <c r="J831" t="s">
        <v>605</v>
      </c>
      <c r="K831">
        <v>1</v>
      </c>
      <c r="N831">
        <v>2864</v>
      </c>
      <c r="O831">
        <v>0.2</v>
      </c>
      <c r="P831" s="4">
        <v>45601</v>
      </c>
      <c r="Q831" s="4"/>
    </row>
    <row r="832" spans="1:17" x14ac:dyDescent="0.35">
      <c r="A832" t="s">
        <v>910</v>
      </c>
      <c r="B832" t="s">
        <v>51</v>
      </c>
      <c r="C832">
        <v>51.260196999999998</v>
      </c>
      <c r="D832">
        <v>4.4027710000000004</v>
      </c>
      <c r="E832" t="s">
        <v>54</v>
      </c>
      <c r="F832" t="s">
        <v>169</v>
      </c>
      <c r="G832" t="s">
        <v>74</v>
      </c>
      <c r="H832" s="4">
        <v>45389</v>
      </c>
      <c r="I832" t="s">
        <v>66</v>
      </c>
      <c r="J832" t="s">
        <v>605</v>
      </c>
      <c r="K832">
        <v>1</v>
      </c>
      <c r="N832">
        <v>2513</v>
      </c>
      <c r="O832">
        <v>0.2</v>
      </c>
      <c r="P832" s="4">
        <v>45604</v>
      </c>
      <c r="Q832" s="4"/>
    </row>
    <row r="833" spans="1:17" x14ac:dyDescent="0.35">
      <c r="A833" t="s">
        <v>911</v>
      </c>
      <c r="B833" t="s">
        <v>35</v>
      </c>
      <c r="C833">
        <v>41.902782000000002</v>
      </c>
      <c r="D833">
        <v>12.496366</v>
      </c>
      <c r="E833" t="s">
        <v>47</v>
      </c>
      <c r="F833" t="s">
        <v>169</v>
      </c>
      <c r="G833" t="s">
        <v>59</v>
      </c>
      <c r="H833" s="4">
        <v>45301</v>
      </c>
      <c r="I833" t="s">
        <v>26</v>
      </c>
      <c r="J833" t="s">
        <v>605</v>
      </c>
      <c r="K833">
        <v>1</v>
      </c>
      <c r="N833">
        <v>2504</v>
      </c>
      <c r="O833">
        <v>0.3</v>
      </c>
      <c r="P833" s="4">
        <v>45474</v>
      </c>
      <c r="Q833" s="4"/>
    </row>
    <row r="834" spans="1:17" x14ac:dyDescent="0.35">
      <c r="A834" t="s">
        <v>912</v>
      </c>
      <c r="B834" t="s">
        <v>71</v>
      </c>
      <c r="C834">
        <v>48.210033000000003</v>
      </c>
      <c r="D834">
        <v>16.363448999999999</v>
      </c>
      <c r="E834" t="s">
        <v>47</v>
      </c>
      <c r="F834" t="s">
        <v>169</v>
      </c>
      <c r="G834" t="s">
        <v>85</v>
      </c>
      <c r="H834" s="4">
        <v>45306</v>
      </c>
      <c r="I834" t="s">
        <v>66</v>
      </c>
      <c r="J834" t="s">
        <v>605</v>
      </c>
      <c r="K834">
        <v>1</v>
      </c>
      <c r="N834">
        <v>3666</v>
      </c>
      <c r="O834">
        <v>0.4</v>
      </c>
      <c r="P834" s="4">
        <v>45655</v>
      </c>
      <c r="Q834" s="4"/>
    </row>
    <row r="835" spans="1:17" x14ac:dyDescent="0.35">
      <c r="A835" t="s">
        <v>913</v>
      </c>
      <c r="B835" t="s">
        <v>61</v>
      </c>
      <c r="C835">
        <v>48.864716000000001</v>
      </c>
      <c r="D835">
        <v>2.3490139999999999</v>
      </c>
      <c r="E835" t="s">
        <v>84</v>
      </c>
      <c r="F835" t="s">
        <v>169</v>
      </c>
      <c r="G835" t="s">
        <v>48</v>
      </c>
      <c r="H835" s="4">
        <v>45421</v>
      </c>
      <c r="I835" t="s">
        <v>66</v>
      </c>
      <c r="J835" t="s">
        <v>605</v>
      </c>
      <c r="K835">
        <v>1</v>
      </c>
      <c r="N835">
        <v>5438</v>
      </c>
      <c r="O835">
        <v>0.6</v>
      </c>
      <c r="P835" s="4">
        <v>45607</v>
      </c>
      <c r="Q835" s="4"/>
    </row>
    <row r="836" spans="1:17" x14ac:dyDescent="0.35">
      <c r="A836" t="s">
        <v>914</v>
      </c>
      <c r="B836" t="s">
        <v>20</v>
      </c>
      <c r="C836">
        <v>52.370215999999999</v>
      </c>
      <c r="D836">
        <v>4.895168</v>
      </c>
      <c r="E836" t="s">
        <v>47</v>
      </c>
      <c r="F836" t="s">
        <v>169</v>
      </c>
      <c r="G836" t="s">
        <v>48</v>
      </c>
      <c r="H836" s="4">
        <v>45434</v>
      </c>
      <c r="I836" t="s">
        <v>66</v>
      </c>
      <c r="J836" t="s">
        <v>605</v>
      </c>
      <c r="K836">
        <v>1</v>
      </c>
      <c r="N836">
        <v>1631</v>
      </c>
      <c r="O836">
        <v>0.2</v>
      </c>
      <c r="P836" s="4">
        <v>45635</v>
      </c>
      <c r="Q836" s="4"/>
    </row>
    <row r="837" spans="1:17" x14ac:dyDescent="0.35">
      <c r="A837" t="s">
        <v>915</v>
      </c>
      <c r="B837" t="s">
        <v>61</v>
      </c>
      <c r="C837">
        <v>48.864716000000001</v>
      </c>
      <c r="D837">
        <v>2.3490139999999999</v>
      </c>
      <c r="E837" t="s">
        <v>38</v>
      </c>
      <c r="F837" t="s">
        <v>169</v>
      </c>
      <c r="G837" t="s">
        <v>87</v>
      </c>
      <c r="H837" s="4">
        <v>45315</v>
      </c>
      <c r="I837" t="s">
        <v>26</v>
      </c>
      <c r="J837" t="s">
        <v>605</v>
      </c>
      <c r="K837">
        <v>1</v>
      </c>
      <c r="N837">
        <v>926</v>
      </c>
      <c r="O837">
        <v>0.2</v>
      </c>
      <c r="P837" s="4">
        <v>45400</v>
      </c>
      <c r="Q837" s="4"/>
    </row>
    <row r="838" spans="1:17" x14ac:dyDescent="0.35">
      <c r="A838" t="s">
        <v>916</v>
      </c>
      <c r="B838" t="s">
        <v>61</v>
      </c>
      <c r="C838">
        <v>48.864716000000001</v>
      </c>
      <c r="D838">
        <v>2.3490139999999999</v>
      </c>
      <c r="E838" t="s">
        <v>64</v>
      </c>
      <c r="F838" t="s">
        <v>169</v>
      </c>
      <c r="G838" t="s">
        <v>59</v>
      </c>
      <c r="H838" s="4">
        <v>45304</v>
      </c>
      <c r="I838" t="s">
        <v>26</v>
      </c>
      <c r="J838" t="s">
        <v>605</v>
      </c>
      <c r="K838">
        <v>1</v>
      </c>
      <c r="N838">
        <v>4198</v>
      </c>
      <c r="O838">
        <v>0.9</v>
      </c>
      <c r="P838" s="4">
        <v>45341</v>
      </c>
      <c r="Q838" s="4"/>
    </row>
    <row r="839" spans="1:17" x14ac:dyDescent="0.35">
      <c r="A839" t="s">
        <v>917</v>
      </c>
      <c r="B839" t="s">
        <v>61</v>
      </c>
      <c r="C839">
        <v>48.864716000000001</v>
      </c>
      <c r="D839">
        <v>2.3490139999999999</v>
      </c>
      <c r="E839" t="s">
        <v>64</v>
      </c>
      <c r="F839" t="s">
        <v>169</v>
      </c>
      <c r="G839" t="s">
        <v>59</v>
      </c>
      <c r="H839" s="4">
        <v>45415</v>
      </c>
      <c r="I839" t="s">
        <v>49</v>
      </c>
      <c r="J839" t="s">
        <v>605</v>
      </c>
      <c r="K839">
        <v>1</v>
      </c>
      <c r="N839">
        <v>6604</v>
      </c>
      <c r="O839">
        <v>0.5</v>
      </c>
      <c r="P839" s="4">
        <v>45730</v>
      </c>
      <c r="Q839" s="4"/>
    </row>
    <row r="840" spans="1:17" x14ac:dyDescent="0.35">
      <c r="A840" t="s">
        <v>918</v>
      </c>
      <c r="B840" t="s">
        <v>78</v>
      </c>
      <c r="C840">
        <v>38.736946000000003</v>
      </c>
      <c r="D840">
        <v>-9.1426850000000002</v>
      </c>
      <c r="E840" t="s">
        <v>47</v>
      </c>
      <c r="F840" t="s">
        <v>169</v>
      </c>
      <c r="G840" t="s">
        <v>59</v>
      </c>
      <c r="H840" s="4">
        <v>45357</v>
      </c>
      <c r="I840" t="s">
        <v>26</v>
      </c>
      <c r="J840" t="s">
        <v>605</v>
      </c>
      <c r="K840">
        <v>1</v>
      </c>
      <c r="N840">
        <v>959</v>
      </c>
      <c r="O840">
        <v>0.5</v>
      </c>
      <c r="P840" s="4">
        <v>45717</v>
      </c>
      <c r="Q840" s="4"/>
    </row>
    <row r="841" spans="1:17" x14ac:dyDescent="0.35">
      <c r="A841" t="s">
        <v>919</v>
      </c>
      <c r="B841" t="s">
        <v>20</v>
      </c>
      <c r="C841">
        <v>52.370215999999999</v>
      </c>
      <c r="D841">
        <v>4.895168</v>
      </c>
      <c r="E841" t="s">
        <v>32</v>
      </c>
      <c r="F841" t="s">
        <v>169</v>
      </c>
      <c r="G841" t="s">
        <v>33</v>
      </c>
      <c r="H841" s="4">
        <v>45303</v>
      </c>
      <c r="I841" t="s">
        <v>26</v>
      </c>
      <c r="J841" t="s">
        <v>605</v>
      </c>
      <c r="K841">
        <v>1</v>
      </c>
      <c r="N841">
        <v>2332</v>
      </c>
      <c r="O841">
        <v>0.2</v>
      </c>
      <c r="P841" s="4">
        <v>45367</v>
      </c>
      <c r="Q841" s="4"/>
    </row>
    <row r="842" spans="1:17" x14ac:dyDescent="0.35">
      <c r="A842" t="s">
        <v>920</v>
      </c>
      <c r="B842" t="s">
        <v>41</v>
      </c>
      <c r="C842">
        <v>52.520007999999997</v>
      </c>
      <c r="D842">
        <v>13.404954</v>
      </c>
      <c r="E842" t="s">
        <v>47</v>
      </c>
      <c r="F842" t="s">
        <v>169</v>
      </c>
      <c r="G842" t="s">
        <v>48</v>
      </c>
      <c r="H842" s="4">
        <v>45311</v>
      </c>
      <c r="I842" t="s">
        <v>66</v>
      </c>
      <c r="J842" t="s">
        <v>605</v>
      </c>
      <c r="K842">
        <v>1</v>
      </c>
      <c r="N842">
        <v>5288</v>
      </c>
      <c r="O842">
        <v>0.4</v>
      </c>
      <c r="P842" s="4">
        <v>45476</v>
      </c>
      <c r="Q842" s="4"/>
    </row>
    <row r="843" spans="1:17" x14ac:dyDescent="0.35">
      <c r="A843" t="s">
        <v>921</v>
      </c>
      <c r="B843" t="s">
        <v>35</v>
      </c>
      <c r="C843">
        <v>41.902782000000002</v>
      </c>
      <c r="D843">
        <v>12.496366</v>
      </c>
      <c r="E843" t="s">
        <v>3098</v>
      </c>
      <c r="F843" t="s">
        <v>169</v>
      </c>
      <c r="G843" t="s">
        <v>48</v>
      </c>
      <c r="H843" s="4">
        <v>45359</v>
      </c>
      <c r="I843" t="s">
        <v>49</v>
      </c>
      <c r="J843" t="s">
        <v>605</v>
      </c>
      <c r="K843">
        <v>1</v>
      </c>
      <c r="N843">
        <v>2839</v>
      </c>
      <c r="O843">
        <v>0.3</v>
      </c>
      <c r="P843" s="4">
        <v>45680</v>
      </c>
      <c r="Q843" s="4"/>
    </row>
    <row r="844" spans="1:17" x14ac:dyDescent="0.35">
      <c r="A844" t="s">
        <v>922</v>
      </c>
      <c r="B844" t="s">
        <v>56</v>
      </c>
      <c r="C844">
        <v>46.204391000000001</v>
      </c>
      <c r="D844">
        <v>6.1431579999999997</v>
      </c>
      <c r="E844" t="s">
        <v>38</v>
      </c>
      <c r="F844" t="s">
        <v>169</v>
      </c>
      <c r="G844" t="s">
        <v>39</v>
      </c>
      <c r="H844" s="4">
        <v>45395</v>
      </c>
      <c r="I844" t="s">
        <v>26</v>
      </c>
      <c r="J844" t="s">
        <v>605</v>
      </c>
      <c r="K844">
        <v>1</v>
      </c>
      <c r="N844">
        <v>3677</v>
      </c>
      <c r="O844">
        <v>0.7</v>
      </c>
      <c r="P844" s="4">
        <v>45437</v>
      </c>
      <c r="Q844" s="4"/>
    </row>
    <row r="845" spans="1:17" x14ac:dyDescent="0.35">
      <c r="A845" t="s">
        <v>923</v>
      </c>
      <c r="B845" t="s">
        <v>20</v>
      </c>
      <c r="C845">
        <v>52.370215999999999</v>
      </c>
      <c r="D845">
        <v>4.895168</v>
      </c>
      <c r="E845" t="s">
        <v>124</v>
      </c>
      <c r="F845" t="s">
        <v>169</v>
      </c>
      <c r="G845" t="s">
        <v>48</v>
      </c>
      <c r="H845" s="4">
        <v>45338</v>
      </c>
      <c r="I845" t="s">
        <v>49</v>
      </c>
      <c r="J845" t="s">
        <v>605</v>
      </c>
      <c r="K845">
        <v>1</v>
      </c>
      <c r="N845">
        <v>6388</v>
      </c>
      <c r="O845">
        <v>0.9</v>
      </c>
      <c r="P845" s="4">
        <v>45470</v>
      </c>
      <c r="Q845" s="4"/>
    </row>
    <row r="846" spans="1:17" x14ac:dyDescent="0.35">
      <c r="A846" t="s">
        <v>924</v>
      </c>
      <c r="B846" t="s">
        <v>41</v>
      </c>
      <c r="C846">
        <v>52.520007999999997</v>
      </c>
      <c r="D846">
        <v>13.404954</v>
      </c>
      <c r="E846" t="s">
        <v>100</v>
      </c>
      <c r="F846" t="s">
        <v>169</v>
      </c>
      <c r="G846" t="s">
        <v>85</v>
      </c>
      <c r="H846" s="4">
        <v>45318</v>
      </c>
      <c r="I846" t="s">
        <v>66</v>
      </c>
      <c r="J846" t="s">
        <v>605</v>
      </c>
      <c r="K846">
        <v>1</v>
      </c>
      <c r="N846">
        <v>4941</v>
      </c>
      <c r="O846">
        <v>0.4</v>
      </c>
      <c r="P846" s="4">
        <v>45385</v>
      </c>
      <c r="Q846" s="4"/>
    </row>
    <row r="847" spans="1:17" x14ac:dyDescent="0.35">
      <c r="A847" t="s">
        <v>925</v>
      </c>
      <c r="B847" t="s">
        <v>78</v>
      </c>
      <c r="C847">
        <v>38.736946000000003</v>
      </c>
      <c r="D847">
        <v>-9.1426850000000002</v>
      </c>
      <c r="E847" t="s">
        <v>68</v>
      </c>
      <c r="F847" t="s">
        <v>169</v>
      </c>
      <c r="G847" t="s">
        <v>59</v>
      </c>
      <c r="H847" s="4">
        <v>45365</v>
      </c>
      <c r="I847" t="s">
        <v>66</v>
      </c>
      <c r="J847" t="s">
        <v>605</v>
      </c>
      <c r="K847">
        <v>1</v>
      </c>
      <c r="N847">
        <v>1652</v>
      </c>
      <c r="O847">
        <v>0.4</v>
      </c>
      <c r="P847" s="4">
        <v>45714</v>
      </c>
      <c r="Q847" s="4"/>
    </row>
    <row r="848" spans="1:17" x14ac:dyDescent="0.35">
      <c r="A848" t="s">
        <v>926</v>
      </c>
      <c r="B848" t="s">
        <v>20</v>
      </c>
      <c r="C848">
        <v>52.370215999999999</v>
      </c>
      <c r="D848">
        <v>4.895168</v>
      </c>
      <c r="E848" t="s">
        <v>3099</v>
      </c>
      <c r="F848" t="s">
        <v>169</v>
      </c>
      <c r="G848" t="s">
        <v>39</v>
      </c>
      <c r="H848" s="4">
        <v>45398</v>
      </c>
      <c r="I848" t="s">
        <v>66</v>
      </c>
      <c r="J848" t="s">
        <v>605</v>
      </c>
      <c r="K848">
        <v>1</v>
      </c>
      <c r="N848">
        <v>1813</v>
      </c>
      <c r="O848">
        <v>0.5</v>
      </c>
      <c r="P848" s="4">
        <v>45546</v>
      </c>
      <c r="Q848" s="4"/>
    </row>
    <row r="849" spans="1:17" x14ac:dyDescent="0.35">
      <c r="A849" t="s">
        <v>927</v>
      </c>
      <c r="B849" t="s">
        <v>61</v>
      </c>
      <c r="C849">
        <v>48.864716000000001</v>
      </c>
      <c r="D849">
        <v>2.3490139999999999</v>
      </c>
      <c r="E849" t="s">
        <v>84</v>
      </c>
      <c r="F849" t="s">
        <v>169</v>
      </c>
      <c r="G849" t="s">
        <v>59</v>
      </c>
      <c r="H849" s="4">
        <v>45378</v>
      </c>
      <c r="I849" t="s">
        <v>66</v>
      </c>
      <c r="J849" t="s">
        <v>605</v>
      </c>
      <c r="K849">
        <v>1</v>
      </c>
      <c r="N849">
        <v>4568</v>
      </c>
      <c r="O849">
        <v>0.2</v>
      </c>
      <c r="P849" s="4">
        <v>45528</v>
      </c>
      <c r="Q849" s="4"/>
    </row>
    <row r="850" spans="1:17" x14ac:dyDescent="0.35">
      <c r="A850" t="s">
        <v>928</v>
      </c>
      <c r="B850" t="s">
        <v>29</v>
      </c>
      <c r="C850">
        <v>40.416775000000001</v>
      </c>
      <c r="D850">
        <v>-3.7037900000000001</v>
      </c>
      <c r="E850" t="s">
        <v>54</v>
      </c>
      <c r="F850" t="s">
        <v>169</v>
      </c>
      <c r="G850" t="s">
        <v>39</v>
      </c>
      <c r="H850" s="4">
        <v>45342</v>
      </c>
      <c r="I850" t="s">
        <v>49</v>
      </c>
      <c r="J850" t="s">
        <v>605</v>
      </c>
      <c r="K850">
        <v>1</v>
      </c>
      <c r="N850">
        <v>761</v>
      </c>
      <c r="O850">
        <v>0.4</v>
      </c>
      <c r="P850" s="4">
        <v>45689</v>
      </c>
      <c r="Q850" s="4"/>
    </row>
    <row r="851" spans="1:17" x14ac:dyDescent="0.35">
      <c r="A851" t="s">
        <v>929</v>
      </c>
      <c r="B851" t="s">
        <v>71</v>
      </c>
      <c r="C851">
        <v>48.210033000000003</v>
      </c>
      <c r="D851">
        <v>16.363448999999999</v>
      </c>
      <c r="E851" t="s">
        <v>3098</v>
      </c>
      <c r="F851" t="s">
        <v>169</v>
      </c>
      <c r="G851" t="s">
        <v>48</v>
      </c>
      <c r="H851" s="4">
        <v>45417</v>
      </c>
      <c r="I851" t="s">
        <v>49</v>
      </c>
      <c r="J851" t="s">
        <v>605</v>
      </c>
      <c r="K851">
        <v>1</v>
      </c>
      <c r="N851">
        <v>6194</v>
      </c>
      <c r="O851">
        <v>0.5</v>
      </c>
      <c r="P851" s="4">
        <v>45727</v>
      </c>
      <c r="Q851" s="4"/>
    </row>
    <row r="852" spans="1:17" x14ac:dyDescent="0.35">
      <c r="A852" t="s">
        <v>930</v>
      </c>
      <c r="B852" t="s">
        <v>71</v>
      </c>
      <c r="C852">
        <v>48.210033000000003</v>
      </c>
      <c r="D852">
        <v>16.363448999999999</v>
      </c>
      <c r="E852" t="s">
        <v>32</v>
      </c>
      <c r="F852" t="s">
        <v>169</v>
      </c>
      <c r="G852" t="s">
        <v>74</v>
      </c>
      <c r="H852" s="4">
        <v>45339</v>
      </c>
      <c r="I852" t="s">
        <v>26</v>
      </c>
      <c r="J852" t="s">
        <v>605</v>
      </c>
      <c r="K852">
        <v>1</v>
      </c>
      <c r="N852">
        <v>1538</v>
      </c>
      <c r="O852">
        <v>0.3</v>
      </c>
      <c r="P852" s="4">
        <v>45443</v>
      </c>
      <c r="Q852" s="4"/>
    </row>
    <row r="853" spans="1:17" x14ac:dyDescent="0.35">
      <c r="A853" t="s">
        <v>931</v>
      </c>
      <c r="B853" t="s">
        <v>56</v>
      </c>
      <c r="C853">
        <v>46.204391000000001</v>
      </c>
      <c r="D853">
        <v>6.1431579999999997</v>
      </c>
      <c r="E853" t="s">
        <v>68</v>
      </c>
      <c r="F853" t="s">
        <v>169</v>
      </c>
      <c r="G853" t="s">
        <v>48</v>
      </c>
      <c r="H853" s="4">
        <v>45377</v>
      </c>
      <c r="I853" t="s">
        <v>66</v>
      </c>
      <c r="J853" t="s">
        <v>605</v>
      </c>
      <c r="K853">
        <v>1</v>
      </c>
      <c r="N853">
        <v>5141</v>
      </c>
      <c r="O853">
        <v>0.8</v>
      </c>
      <c r="P853" s="4">
        <v>45479</v>
      </c>
      <c r="Q853" s="4"/>
    </row>
    <row r="854" spans="1:17" x14ac:dyDescent="0.35">
      <c r="A854" t="s">
        <v>932</v>
      </c>
      <c r="B854" t="s">
        <v>61</v>
      </c>
      <c r="C854">
        <v>48.864716000000001</v>
      </c>
      <c r="D854">
        <v>2.3490139999999999</v>
      </c>
      <c r="E854" t="s">
        <v>54</v>
      </c>
      <c r="F854" t="s">
        <v>169</v>
      </c>
      <c r="G854" t="s">
        <v>48</v>
      </c>
      <c r="H854" s="4">
        <v>45403</v>
      </c>
      <c r="I854" t="s">
        <v>66</v>
      </c>
      <c r="J854" t="s">
        <v>605</v>
      </c>
      <c r="K854">
        <v>1</v>
      </c>
      <c r="N854">
        <v>4067</v>
      </c>
      <c r="O854">
        <v>0.5</v>
      </c>
      <c r="P854" s="4">
        <v>45600</v>
      </c>
      <c r="Q854" s="4"/>
    </row>
    <row r="855" spans="1:17" x14ac:dyDescent="0.35">
      <c r="A855" t="s">
        <v>933</v>
      </c>
      <c r="B855" t="s">
        <v>71</v>
      </c>
      <c r="C855">
        <v>48.210033000000003</v>
      </c>
      <c r="D855">
        <v>16.363448999999999</v>
      </c>
      <c r="E855" t="s">
        <v>3100</v>
      </c>
      <c r="F855" t="s">
        <v>169</v>
      </c>
      <c r="G855" t="s">
        <v>85</v>
      </c>
      <c r="H855" s="4">
        <v>45440</v>
      </c>
      <c r="I855" t="s">
        <v>66</v>
      </c>
      <c r="J855" t="s">
        <v>605</v>
      </c>
      <c r="K855">
        <v>1</v>
      </c>
      <c r="N855">
        <v>2214</v>
      </c>
      <c r="O855">
        <v>0.6</v>
      </c>
      <c r="P855" s="4">
        <v>45555</v>
      </c>
      <c r="Q855" s="4"/>
    </row>
    <row r="856" spans="1:17" x14ac:dyDescent="0.35">
      <c r="A856" t="s">
        <v>934</v>
      </c>
      <c r="B856" t="s">
        <v>61</v>
      </c>
      <c r="C856">
        <v>48.864716000000001</v>
      </c>
      <c r="D856">
        <v>2.3490139999999999</v>
      </c>
      <c r="E856" t="s">
        <v>100</v>
      </c>
      <c r="F856" t="s">
        <v>169</v>
      </c>
      <c r="G856" t="s">
        <v>48</v>
      </c>
      <c r="H856" s="4">
        <v>45385</v>
      </c>
      <c r="I856" t="s">
        <v>26</v>
      </c>
      <c r="J856" t="s">
        <v>605</v>
      </c>
      <c r="K856">
        <v>1</v>
      </c>
      <c r="N856">
        <v>7441</v>
      </c>
      <c r="O856">
        <v>0.2</v>
      </c>
      <c r="P856" s="4">
        <v>45557</v>
      </c>
      <c r="Q856" s="4"/>
    </row>
    <row r="857" spans="1:17" x14ac:dyDescent="0.35">
      <c r="A857" t="s">
        <v>935</v>
      </c>
      <c r="B857" t="s">
        <v>71</v>
      </c>
      <c r="C857">
        <v>48.210033000000003</v>
      </c>
      <c r="D857">
        <v>16.363448999999999</v>
      </c>
      <c r="E857" t="s">
        <v>3098</v>
      </c>
      <c r="F857" t="s">
        <v>169</v>
      </c>
      <c r="G857" t="s">
        <v>74</v>
      </c>
      <c r="H857" s="4">
        <v>45325</v>
      </c>
      <c r="I857" t="s">
        <v>49</v>
      </c>
      <c r="J857" t="s">
        <v>605</v>
      </c>
      <c r="K857">
        <v>1</v>
      </c>
      <c r="N857">
        <v>2263</v>
      </c>
      <c r="O857">
        <v>0.2</v>
      </c>
      <c r="P857" s="4">
        <v>45447</v>
      </c>
      <c r="Q857" s="4"/>
    </row>
    <row r="858" spans="1:17" x14ac:dyDescent="0.35">
      <c r="A858" t="s">
        <v>936</v>
      </c>
      <c r="B858" t="s">
        <v>20</v>
      </c>
      <c r="C858">
        <v>52.370215999999999</v>
      </c>
      <c r="D858">
        <v>4.895168</v>
      </c>
      <c r="E858" t="s">
        <v>3098</v>
      </c>
      <c r="F858" t="s">
        <v>169</v>
      </c>
      <c r="G858" t="s">
        <v>87</v>
      </c>
      <c r="H858" s="4">
        <v>45305</v>
      </c>
      <c r="I858" t="s">
        <v>26</v>
      </c>
      <c r="J858" t="s">
        <v>605</v>
      </c>
      <c r="K858">
        <v>1</v>
      </c>
      <c r="N858">
        <v>4085</v>
      </c>
      <c r="O858">
        <v>0.5</v>
      </c>
      <c r="P858" s="4">
        <v>45441</v>
      </c>
      <c r="Q858" s="4"/>
    </row>
    <row r="859" spans="1:17" x14ac:dyDescent="0.35">
      <c r="A859" t="s">
        <v>937</v>
      </c>
      <c r="B859" t="s">
        <v>35</v>
      </c>
      <c r="C859">
        <v>41.902782000000002</v>
      </c>
      <c r="D859">
        <v>12.496366</v>
      </c>
      <c r="E859" t="s">
        <v>120</v>
      </c>
      <c r="F859" t="s">
        <v>169</v>
      </c>
      <c r="G859" t="s">
        <v>74</v>
      </c>
      <c r="H859" s="4">
        <v>45401</v>
      </c>
      <c r="I859" t="s">
        <v>26</v>
      </c>
      <c r="J859" t="s">
        <v>605</v>
      </c>
      <c r="K859">
        <v>1</v>
      </c>
      <c r="N859">
        <v>6749</v>
      </c>
      <c r="O859">
        <v>0.2</v>
      </c>
      <c r="P859" s="4">
        <v>45518</v>
      </c>
      <c r="Q859" s="4"/>
    </row>
    <row r="860" spans="1:17" x14ac:dyDescent="0.35">
      <c r="A860" t="s">
        <v>938</v>
      </c>
      <c r="B860" t="s">
        <v>71</v>
      </c>
      <c r="C860">
        <v>48.210033000000003</v>
      </c>
      <c r="D860">
        <v>16.363448999999999</v>
      </c>
      <c r="E860" t="s">
        <v>3100</v>
      </c>
      <c r="F860" t="s">
        <v>169</v>
      </c>
      <c r="G860" t="s">
        <v>39</v>
      </c>
      <c r="H860" s="4">
        <v>45307</v>
      </c>
      <c r="I860" t="s">
        <v>26</v>
      </c>
      <c r="J860" t="s">
        <v>605</v>
      </c>
      <c r="K860">
        <v>1</v>
      </c>
      <c r="N860">
        <v>422</v>
      </c>
      <c r="O860">
        <v>0.4</v>
      </c>
      <c r="P860" s="4">
        <v>45372</v>
      </c>
      <c r="Q860" s="4"/>
    </row>
    <row r="861" spans="1:17" x14ac:dyDescent="0.35">
      <c r="A861" t="s">
        <v>939</v>
      </c>
      <c r="B861" t="s">
        <v>35</v>
      </c>
      <c r="C861">
        <v>41.902782000000002</v>
      </c>
      <c r="D861">
        <v>12.496366</v>
      </c>
      <c r="E861" t="s">
        <v>32</v>
      </c>
      <c r="F861" t="s">
        <v>169</v>
      </c>
      <c r="G861" t="s">
        <v>59</v>
      </c>
      <c r="H861" s="4">
        <v>45442</v>
      </c>
      <c r="I861" t="s">
        <v>49</v>
      </c>
      <c r="J861" t="s">
        <v>605</v>
      </c>
      <c r="K861">
        <v>1</v>
      </c>
      <c r="N861">
        <v>3211</v>
      </c>
      <c r="O861">
        <v>0.3</v>
      </c>
      <c r="P861" s="4">
        <v>45713</v>
      </c>
      <c r="Q861" s="4"/>
    </row>
    <row r="862" spans="1:17" x14ac:dyDescent="0.35">
      <c r="A862" t="s">
        <v>940</v>
      </c>
      <c r="B862" t="s">
        <v>41</v>
      </c>
      <c r="C862">
        <v>52.520007999999997</v>
      </c>
      <c r="D862">
        <v>13.404954</v>
      </c>
      <c r="E862" t="s">
        <v>47</v>
      </c>
      <c r="F862" t="s">
        <v>169</v>
      </c>
      <c r="G862" t="s">
        <v>59</v>
      </c>
      <c r="H862" s="4">
        <v>45304</v>
      </c>
      <c r="I862" t="s">
        <v>26</v>
      </c>
      <c r="J862" t="s">
        <v>605</v>
      </c>
      <c r="K862">
        <v>1</v>
      </c>
      <c r="N862">
        <v>1894</v>
      </c>
      <c r="O862">
        <v>0.2</v>
      </c>
      <c r="P862" s="4">
        <v>45419</v>
      </c>
      <c r="Q862" s="4"/>
    </row>
    <row r="863" spans="1:17" x14ac:dyDescent="0.35">
      <c r="A863" t="s">
        <v>941</v>
      </c>
      <c r="B863" t="s">
        <v>51</v>
      </c>
      <c r="C863">
        <v>51.260196999999998</v>
      </c>
      <c r="D863">
        <v>4.4027710000000004</v>
      </c>
      <c r="E863" t="s">
        <v>3099</v>
      </c>
      <c r="F863" t="s">
        <v>169</v>
      </c>
      <c r="G863" t="s">
        <v>33</v>
      </c>
      <c r="H863" s="4">
        <v>45376</v>
      </c>
      <c r="I863" t="s">
        <v>66</v>
      </c>
      <c r="J863" t="s">
        <v>605</v>
      </c>
      <c r="K863">
        <v>1</v>
      </c>
      <c r="N863">
        <v>6133</v>
      </c>
      <c r="O863">
        <v>0.3</v>
      </c>
      <c r="P863" s="4">
        <v>45478</v>
      </c>
      <c r="Q863" s="4"/>
    </row>
    <row r="864" spans="1:17" x14ac:dyDescent="0.35">
      <c r="A864" t="s">
        <v>942</v>
      </c>
      <c r="B864" t="s">
        <v>61</v>
      </c>
      <c r="C864">
        <v>48.864716000000001</v>
      </c>
      <c r="D864">
        <v>2.3490139999999999</v>
      </c>
      <c r="E864" t="s">
        <v>47</v>
      </c>
      <c r="F864" t="s">
        <v>169</v>
      </c>
      <c r="G864" t="s">
        <v>33</v>
      </c>
      <c r="H864" s="4">
        <v>45323</v>
      </c>
      <c r="I864" t="s">
        <v>66</v>
      </c>
      <c r="J864" t="s">
        <v>605</v>
      </c>
      <c r="K864">
        <v>1</v>
      </c>
      <c r="N864">
        <v>3536</v>
      </c>
      <c r="O864">
        <v>0.5</v>
      </c>
      <c r="P864" s="4">
        <v>45387</v>
      </c>
      <c r="Q864" s="4"/>
    </row>
    <row r="865" spans="1:17" x14ac:dyDescent="0.35">
      <c r="A865" t="s">
        <v>943</v>
      </c>
      <c r="B865" t="s">
        <v>35</v>
      </c>
      <c r="C865">
        <v>41.902782000000002</v>
      </c>
      <c r="D865">
        <v>12.496366</v>
      </c>
      <c r="E865" t="s">
        <v>3098</v>
      </c>
      <c r="F865" t="s">
        <v>169</v>
      </c>
      <c r="G865" t="s">
        <v>85</v>
      </c>
      <c r="H865" s="4">
        <v>45443</v>
      </c>
      <c r="I865" t="s">
        <v>49</v>
      </c>
      <c r="J865" t="s">
        <v>605</v>
      </c>
      <c r="K865">
        <v>1</v>
      </c>
      <c r="N865">
        <v>6276</v>
      </c>
      <c r="O865">
        <v>0.2</v>
      </c>
      <c r="P865" s="4">
        <v>45700</v>
      </c>
      <c r="Q865" s="4"/>
    </row>
    <row r="866" spans="1:17" x14ac:dyDescent="0.35">
      <c r="A866" t="s">
        <v>944</v>
      </c>
      <c r="B866" t="s">
        <v>61</v>
      </c>
      <c r="C866">
        <v>48.864716000000001</v>
      </c>
      <c r="D866">
        <v>2.3490139999999999</v>
      </c>
      <c r="E866" t="s">
        <v>68</v>
      </c>
      <c r="F866" t="s">
        <v>169</v>
      </c>
      <c r="G866" t="s">
        <v>48</v>
      </c>
      <c r="H866" s="4">
        <v>45423</v>
      </c>
      <c r="I866" t="s">
        <v>66</v>
      </c>
      <c r="J866" t="s">
        <v>605</v>
      </c>
      <c r="K866">
        <v>1</v>
      </c>
      <c r="N866">
        <v>5423</v>
      </c>
      <c r="O866">
        <v>0.5</v>
      </c>
      <c r="P866" s="4">
        <v>45649</v>
      </c>
      <c r="Q866" s="4"/>
    </row>
    <row r="867" spans="1:17" x14ac:dyDescent="0.35">
      <c r="A867" t="s">
        <v>945</v>
      </c>
      <c r="B867" t="s">
        <v>41</v>
      </c>
      <c r="C867">
        <v>52.520007999999997</v>
      </c>
      <c r="D867">
        <v>13.404954</v>
      </c>
      <c r="E867" t="s">
        <v>120</v>
      </c>
      <c r="F867" t="s">
        <v>169</v>
      </c>
      <c r="G867" t="s">
        <v>59</v>
      </c>
      <c r="H867" s="4">
        <v>45402</v>
      </c>
      <c r="I867" t="s">
        <v>66</v>
      </c>
      <c r="J867" t="s">
        <v>605</v>
      </c>
      <c r="K867">
        <v>1</v>
      </c>
      <c r="N867">
        <v>1217</v>
      </c>
      <c r="O867">
        <v>0.2</v>
      </c>
      <c r="P867" s="4">
        <v>45712</v>
      </c>
      <c r="Q867" s="4"/>
    </row>
    <row r="868" spans="1:17" x14ac:dyDescent="0.35">
      <c r="A868" t="s">
        <v>946</v>
      </c>
      <c r="B868" t="s">
        <v>41</v>
      </c>
      <c r="C868">
        <v>52.520007999999997</v>
      </c>
      <c r="D868">
        <v>13.404954</v>
      </c>
      <c r="E868" t="s">
        <v>3099</v>
      </c>
      <c r="F868" t="s">
        <v>169</v>
      </c>
      <c r="G868" t="s">
        <v>39</v>
      </c>
      <c r="H868" s="4">
        <v>45322</v>
      </c>
      <c r="I868" t="s">
        <v>66</v>
      </c>
      <c r="J868" t="s">
        <v>605</v>
      </c>
      <c r="K868">
        <v>1</v>
      </c>
      <c r="N868">
        <v>4737</v>
      </c>
      <c r="O868">
        <v>0.8</v>
      </c>
      <c r="P868" s="4">
        <v>45434</v>
      </c>
      <c r="Q868" s="4"/>
    </row>
    <row r="869" spans="1:17" x14ac:dyDescent="0.35">
      <c r="A869" t="s">
        <v>947</v>
      </c>
      <c r="B869" t="s">
        <v>56</v>
      </c>
      <c r="C869">
        <v>46.204391000000001</v>
      </c>
      <c r="D869">
        <v>6.1431579999999997</v>
      </c>
      <c r="E869" t="s">
        <v>47</v>
      </c>
      <c r="F869" t="s">
        <v>169</v>
      </c>
      <c r="G869" t="s">
        <v>25</v>
      </c>
      <c r="H869" s="4">
        <v>45411</v>
      </c>
      <c r="I869" t="s">
        <v>26</v>
      </c>
      <c r="J869" t="s">
        <v>605</v>
      </c>
      <c r="K869">
        <v>1</v>
      </c>
      <c r="N869">
        <v>5200</v>
      </c>
      <c r="O869">
        <v>0.2</v>
      </c>
      <c r="P869" s="4">
        <v>45771</v>
      </c>
      <c r="Q869" s="4"/>
    </row>
    <row r="870" spans="1:17" x14ac:dyDescent="0.35">
      <c r="A870" t="s">
        <v>948</v>
      </c>
      <c r="B870" t="s">
        <v>35</v>
      </c>
      <c r="C870">
        <v>41.902782000000002</v>
      </c>
      <c r="D870">
        <v>12.496366</v>
      </c>
      <c r="E870" t="s">
        <v>54</v>
      </c>
      <c r="F870" t="s">
        <v>169</v>
      </c>
      <c r="G870" t="s">
        <v>74</v>
      </c>
      <c r="H870" s="4">
        <v>45301</v>
      </c>
      <c r="I870" t="s">
        <v>49</v>
      </c>
      <c r="J870" t="s">
        <v>605</v>
      </c>
      <c r="K870">
        <v>1</v>
      </c>
      <c r="N870">
        <v>6127</v>
      </c>
      <c r="O870">
        <v>0.6</v>
      </c>
      <c r="P870" s="4">
        <v>45475</v>
      </c>
      <c r="Q870" s="4"/>
    </row>
    <row r="871" spans="1:17" x14ac:dyDescent="0.35">
      <c r="A871" t="s">
        <v>949</v>
      </c>
      <c r="B871" t="s">
        <v>56</v>
      </c>
      <c r="C871">
        <v>46.204391000000001</v>
      </c>
      <c r="D871">
        <v>6.1431579999999997</v>
      </c>
      <c r="E871" t="s">
        <v>84</v>
      </c>
      <c r="F871" t="s">
        <v>169</v>
      </c>
      <c r="G871" t="s">
        <v>48</v>
      </c>
      <c r="H871" s="4">
        <v>45294</v>
      </c>
      <c r="I871" t="s">
        <v>49</v>
      </c>
      <c r="J871" t="s">
        <v>605</v>
      </c>
      <c r="K871">
        <v>1</v>
      </c>
      <c r="N871">
        <v>1449</v>
      </c>
      <c r="O871">
        <v>0.1</v>
      </c>
      <c r="P871" s="4">
        <v>45496</v>
      </c>
      <c r="Q871" s="4"/>
    </row>
    <row r="872" spans="1:17" x14ac:dyDescent="0.35">
      <c r="A872" t="s">
        <v>950</v>
      </c>
      <c r="B872" t="s">
        <v>61</v>
      </c>
      <c r="C872">
        <v>48.864716000000001</v>
      </c>
      <c r="D872">
        <v>2.3490139999999999</v>
      </c>
      <c r="E872" t="s">
        <v>68</v>
      </c>
      <c r="F872" t="s">
        <v>169</v>
      </c>
      <c r="G872" t="s">
        <v>87</v>
      </c>
      <c r="H872" s="4">
        <v>45371</v>
      </c>
      <c r="I872" t="s">
        <v>66</v>
      </c>
      <c r="J872" t="s">
        <v>605</v>
      </c>
      <c r="K872">
        <v>1</v>
      </c>
      <c r="N872">
        <v>4897</v>
      </c>
      <c r="O872">
        <v>0.4</v>
      </c>
      <c r="P872" s="4">
        <v>45644</v>
      </c>
      <c r="Q872" s="4"/>
    </row>
    <row r="873" spans="1:17" x14ac:dyDescent="0.35">
      <c r="A873" t="s">
        <v>951</v>
      </c>
      <c r="B873" t="s">
        <v>78</v>
      </c>
      <c r="C873">
        <v>38.736946000000003</v>
      </c>
      <c r="D873">
        <v>-9.1426850000000002</v>
      </c>
      <c r="E873" t="s">
        <v>124</v>
      </c>
      <c r="F873" t="s">
        <v>169</v>
      </c>
      <c r="G873" t="s">
        <v>59</v>
      </c>
      <c r="H873" s="4">
        <v>45366</v>
      </c>
      <c r="I873" t="s">
        <v>26</v>
      </c>
      <c r="J873" t="s">
        <v>605</v>
      </c>
      <c r="K873">
        <v>1</v>
      </c>
      <c r="N873">
        <v>2131</v>
      </c>
      <c r="O873">
        <v>0.2</v>
      </c>
      <c r="P873" s="4">
        <v>45436</v>
      </c>
      <c r="Q873" s="4"/>
    </row>
    <row r="874" spans="1:17" x14ac:dyDescent="0.35">
      <c r="A874" t="s">
        <v>952</v>
      </c>
      <c r="B874" t="s">
        <v>61</v>
      </c>
      <c r="C874">
        <v>48.864716000000001</v>
      </c>
      <c r="D874">
        <v>2.3490139999999999</v>
      </c>
      <c r="E874" t="s">
        <v>47</v>
      </c>
      <c r="F874" t="s">
        <v>169</v>
      </c>
      <c r="G874" t="s">
        <v>48</v>
      </c>
      <c r="H874" s="4">
        <v>45342</v>
      </c>
      <c r="I874" t="s">
        <v>26</v>
      </c>
      <c r="J874" t="s">
        <v>605</v>
      </c>
      <c r="K874">
        <v>1</v>
      </c>
      <c r="N874">
        <v>3412</v>
      </c>
      <c r="O874">
        <v>0.5</v>
      </c>
      <c r="P874" s="4">
        <v>45665</v>
      </c>
      <c r="Q874" s="4"/>
    </row>
    <row r="875" spans="1:17" x14ac:dyDescent="0.35">
      <c r="A875" t="s">
        <v>953</v>
      </c>
      <c r="B875" t="s">
        <v>56</v>
      </c>
      <c r="C875">
        <v>46.204391000000001</v>
      </c>
      <c r="D875">
        <v>6.1431579999999997</v>
      </c>
      <c r="E875" t="s">
        <v>54</v>
      </c>
      <c r="F875" t="s">
        <v>169</v>
      </c>
      <c r="G875" t="s">
        <v>33</v>
      </c>
      <c r="H875" s="4">
        <v>45295</v>
      </c>
      <c r="I875" t="s">
        <v>49</v>
      </c>
      <c r="J875" t="s">
        <v>605</v>
      </c>
      <c r="K875">
        <v>1</v>
      </c>
      <c r="N875">
        <v>6066</v>
      </c>
      <c r="O875">
        <v>0.4</v>
      </c>
      <c r="P875" s="4">
        <v>45430</v>
      </c>
      <c r="Q875" s="4"/>
    </row>
    <row r="876" spans="1:17" x14ac:dyDescent="0.35">
      <c r="A876" t="s">
        <v>954</v>
      </c>
      <c r="B876" t="s">
        <v>71</v>
      </c>
      <c r="C876">
        <v>48.210033000000003</v>
      </c>
      <c r="D876">
        <v>16.363448999999999</v>
      </c>
      <c r="E876" t="s">
        <v>32</v>
      </c>
      <c r="F876" t="s">
        <v>169</v>
      </c>
      <c r="G876" t="s">
        <v>59</v>
      </c>
      <c r="H876" s="4">
        <v>45334</v>
      </c>
      <c r="I876" t="s">
        <v>66</v>
      </c>
      <c r="J876" t="s">
        <v>605</v>
      </c>
      <c r="K876">
        <v>1</v>
      </c>
      <c r="N876">
        <v>7000</v>
      </c>
      <c r="O876">
        <v>0.4</v>
      </c>
      <c r="P876" s="4">
        <v>45396</v>
      </c>
      <c r="Q876" s="4"/>
    </row>
    <row r="877" spans="1:17" x14ac:dyDescent="0.35">
      <c r="A877" t="s">
        <v>955</v>
      </c>
      <c r="B877" t="s">
        <v>51</v>
      </c>
      <c r="C877">
        <v>51.260196999999998</v>
      </c>
      <c r="D877">
        <v>4.4027710000000004</v>
      </c>
      <c r="E877" t="s">
        <v>120</v>
      </c>
      <c r="F877" t="s">
        <v>169</v>
      </c>
      <c r="G877" t="s">
        <v>48</v>
      </c>
      <c r="H877" s="4">
        <v>45334</v>
      </c>
      <c r="I877" t="s">
        <v>49</v>
      </c>
      <c r="J877" t="s">
        <v>605</v>
      </c>
      <c r="K877">
        <v>1</v>
      </c>
      <c r="N877">
        <v>5247</v>
      </c>
      <c r="O877">
        <v>0.5</v>
      </c>
      <c r="P877" s="4">
        <v>45685</v>
      </c>
      <c r="Q877" s="4"/>
    </row>
    <row r="878" spans="1:17" x14ac:dyDescent="0.35">
      <c r="A878" t="s">
        <v>956</v>
      </c>
      <c r="B878" t="s">
        <v>61</v>
      </c>
      <c r="C878">
        <v>48.864716000000001</v>
      </c>
      <c r="D878">
        <v>2.3490139999999999</v>
      </c>
      <c r="E878" t="s">
        <v>84</v>
      </c>
      <c r="F878" t="s">
        <v>169</v>
      </c>
      <c r="G878" t="s">
        <v>48</v>
      </c>
      <c r="H878" s="4">
        <v>45392</v>
      </c>
      <c r="I878" t="s">
        <v>66</v>
      </c>
      <c r="J878" t="s">
        <v>605</v>
      </c>
      <c r="K878">
        <v>1</v>
      </c>
      <c r="N878">
        <v>6449</v>
      </c>
      <c r="O878">
        <v>0.1</v>
      </c>
      <c r="P878" s="4">
        <v>45700</v>
      </c>
      <c r="Q878" s="4"/>
    </row>
    <row r="879" spans="1:17" x14ac:dyDescent="0.35">
      <c r="A879" t="s">
        <v>957</v>
      </c>
      <c r="B879" t="s">
        <v>78</v>
      </c>
      <c r="C879">
        <v>38.736946000000003</v>
      </c>
      <c r="D879">
        <v>-9.1426850000000002</v>
      </c>
      <c r="E879" t="s">
        <v>3098</v>
      </c>
      <c r="F879" t="s">
        <v>169</v>
      </c>
      <c r="G879" t="s">
        <v>74</v>
      </c>
      <c r="H879" s="4">
        <v>45441</v>
      </c>
      <c r="I879" t="s">
        <v>26</v>
      </c>
      <c r="J879" t="s">
        <v>605</v>
      </c>
      <c r="K879">
        <v>1</v>
      </c>
      <c r="N879">
        <v>774</v>
      </c>
      <c r="O879">
        <v>0.7</v>
      </c>
      <c r="P879" s="4">
        <v>45785</v>
      </c>
      <c r="Q879" s="4"/>
    </row>
    <row r="880" spans="1:17" x14ac:dyDescent="0.35">
      <c r="A880" t="s">
        <v>958</v>
      </c>
      <c r="B880" t="s">
        <v>61</v>
      </c>
      <c r="C880">
        <v>48.864716000000001</v>
      </c>
      <c r="D880">
        <v>2.3490139999999999</v>
      </c>
      <c r="E880" t="s">
        <v>3099</v>
      </c>
      <c r="F880" t="s">
        <v>169</v>
      </c>
      <c r="G880" t="s">
        <v>59</v>
      </c>
      <c r="H880" s="4">
        <v>45382</v>
      </c>
      <c r="I880" t="s">
        <v>66</v>
      </c>
      <c r="J880" t="s">
        <v>605</v>
      </c>
      <c r="K880">
        <v>1</v>
      </c>
      <c r="N880">
        <v>3600</v>
      </c>
      <c r="O880">
        <v>0.7</v>
      </c>
      <c r="P880" s="4">
        <v>45432</v>
      </c>
      <c r="Q880" s="4"/>
    </row>
    <row r="881" spans="1:17" x14ac:dyDescent="0.35">
      <c r="A881" t="s">
        <v>959</v>
      </c>
      <c r="B881" t="s">
        <v>35</v>
      </c>
      <c r="C881">
        <v>41.902782000000002</v>
      </c>
      <c r="D881">
        <v>12.496366</v>
      </c>
      <c r="E881" t="s">
        <v>64</v>
      </c>
      <c r="F881" t="s">
        <v>169</v>
      </c>
      <c r="G881" t="s">
        <v>87</v>
      </c>
      <c r="H881" s="4">
        <v>45362</v>
      </c>
      <c r="I881" t="s">
        <v>66</v>
      </c>
      <c r="J881" t="s">
        <v>605</v>
      </c>
      <c r="K881">
        <v>1</v>
      </c>
      <c r="N881">
        <v>478</v>
      </c>
      <c r="O881">
        <v>0.2</v>
      </c>
      <c r="P881" s="4">
        <v>45690</v>
      </c>
      <c r="Q881" s="4"/>
    </row>
    <row r="882" spans="1:17" x14ac:dyDescent="0.35">
      <c r="A882" t="s">
        <v>960</v>
      </c>
      <c r="B882" t="s">
        <v>35</v>
      </c>
      <c r="C882">
        <v>41.902782000000002</v>
      </c>
      <c r="D882">
        <v>12.496366</v>
      </c>
      <c r="E882" t="s">
        <v>47</v>
      </c>
      <c r="F882" t="s">
        <v>169</v>
      </c>
      <c r="G882" t="s">
        <v>48</v>
      </c>
      <c r="H882" s="4">
        <v>45431</v>
      </c>
      <c r="I882" t="s">
        <v>66</v>
      </c>
      <c r="J882" t="s">
        <v>605</v>
      </c>
      <c r="K882">
        <v>1</v>
      </c>
      <c r="N882">
        <v>6164</v>
      </c>
      <c r="O882">
        <v>0.4</v>
      </c>
      <c r="P882" s="4">
        <v>45694</v>
      </c>
      <c r="Q882" s="4"/>
    </row>
    <row r="883" spans="1:17" x14ac:dyDescent="0.35">
      <c r="A883" t="s">
        <v>961</v>
      </c>
      <c r="B883" t="s">
        <v>51</v>
      </c>
      <c r="C883">
        <v>51.260196999999998</v>
      </c>
      <c r="D883">
        <v>4.4027710000000004</v>
      </c>
      <c r="E883" t="s">
        <v>3100</v>
      </c>
      <c r="F883" t="s">
        <v>169</v>
      </c>
      <c r="G883" t="s">
        <v>85</v>
      </c>
      <c r="H883" s="4">
        <v>45384</v>
      </c>
      <c r="I883" t="s">
        <v>26</v>
      </c>
      <c r="J883" t="s">
        <v>605</v>
      </c>
      <c r="K883">
        <v>1</v>
      </c>
      <c r="N883">
        <v>1794</v>
      </c>
      <c r="O883">
        <v>0.5</v>
      </c>
      <c r="P883" s="4">
        <v>45441</v>
      </c>
      <c r="Q883" s="4"/>
    </row>
    <row r="884" spans="1:17" x14ac:dyDescent="0.35">
      <c r="A884" t="s">
        <v>962</v>
      </c>
      <c r="B884" t="s">
        <v>35</v>
      </c>
      <c r="C884">
        <v>41.902782000000002</v>
      </c>
      <c r="D884">
        <v>12.496366</v>
      </c>
      <c r="E884" t="s">
        <v>54</v>
      </c>
      <c r="F884" t="s">
        <v>169</v>
      </c>
      <c r="G884" t="s">
        <v>85</v>
      </c>
      <c r="H884" s="4">
        <v>45293</v>
      </c>
      <c r="I884" t="s">
        <v>49</v>
      </c>
      <c r="J884" t="s">
        <v>605</v>
      </c>
      <c r="K884">
        <v>1</v>
      </c>
      <c r="N884">
        <v>6881</v>
      </c>
      <c r="O884">
        <v>0.2</v>
      </c>
      <c r="P884" s="4">
        <v>45513</v>
      </c>
      <c r="Q884" s="4"/>
    </row>
    <row r="885" spans="1:17" x14ac:dyDescent="0.35">
      <c r="A885" t="s">
        <v>963</v>
      </c>
      <c r="B885" t="s">
        <v>35</v>
      </c>
      <c r="C885">
        <v>41.902782000000002</v>
      </c>
      <c r="D885">
        <v>12.496366</v>
      </c>
      <c r="E885" t="s">
        <v>3100</v>
      </c>
      <c r="F885" t="s">
        <v>169</v>
      </c>
      <c r="G885" t="s">
        <v>39</v>
      </c>
      <c r="H885" s="4">
        <v>45404</v>
      </c>
      <c r="I885" t="s">
        <v>49</v>
      </c>
      <c r="J885" t="s">
        <v>605</v>
      </c>
      <c r="K885">
        <v>1</v>
      </c>
      <c r="N885">
        <v>1580</v>
      </c>
      <c r="O885">
        <v>0.1</v>
      </c>
      <c r="P885" s="4">
        <v>45759</v>
      </c>
      <c r="Q885" s="4"/>
    </row>
    <row r="886" spans="1:17" x14ac:dyDescent="0.35">
      <c r="A886" t="s">
        <v>964</v>
      </c>
      <c r="B886" t="s">
        <v>35</v>
      </c>
      <c r="C886">
        <v>41.902782000000002</v>
      </c>
      <c r="D886">
        <v>12.496366</v>
      </c>
      <c r="E886" t="s">
        <v>38</v>
      </c>
      <c r="F886" t="s">
        <v>169</v>
      </c>
      <c r="G886" t="s">
        <v>39</v>
      </c>
      <c r="H886" s="4">
        <v>45360</v>
      </c>
      <c r="I886" t="s">
        <v>26</v>
      </c>
      <c r="J886" t="s">
        <v>605</v>
      </c>
      <c r="K886">
        <v>1</v>
      </c>
      <c r="N886">
        <v>4840</v>
      </c>
      <c r="O886">
        <v>0.1</v>
      </c>
      <c r="P886" s="4">
        <v>45587</v>
      </c>
      <c r="Q886" s="4"/>
    </row>
    <row r="887" spans="1:17" x14ac:dyDescent="0.35">
      <c r="A887" t="s">
        <v>965</v>
      </c>
      <c r="B887" t="s">
        <v>29</v>
      </c>
      <c r="C887">
        <v>40.416775000000001</v>
      </c>
      <c r="D887">
        <v>-3.7037900000000001</v>
      </c>
      <c r="E887" t="s">
        <v>100</v>
      </c>
      <c r="F887" t="s">
        <v>169</v>
      </c>
      <c r="G887" t="s">
        <v>48</v>
      </c>
      <c r="H887" s="4">
        <v>45322</v>
      </c>
      <c r="I887" t="s">
        <v>66</v>
      </c>
      <c r="J887" t="s">
        <v>605</v>
      </c>
      <c r="K887">
        <v>1</v>
      </c>
      <c r="N887">
        <v>5943</v>
      </c>
      <c r="O887">
        <v>0.3</v>
      </c>
      <c r="P887" s="4">
        <v>45483</v>
      </c>
      <c r="Q887" s="4"/>
    </row>
    <row r="888" spans="1:17" x14ac:dyDescent="0.35">
      <c r="A888" t="s">
        <v>966</v>
      </c>
      <c r="B888" t="s">
        <v>56</v>
      </c>
      <c r="C888">
        <v>46.204391000000001</v>
      </c>
      <c r="D888">
        <v>6.1431579999999997</v>
      </c>
      <c r="E888" t="s">
        <v>3098</v>
      </c>
      <c r="F888" t="s">
        <v>169</v>
      </c>
      <c r="G888" t="s">
        <v>48</v>
      </c>
      <c r="H888" s="4">
        <v>45322</v>
      </c>
      <c r="I888" t="s">
        <v>26</v>
      </c>
      <c r="J888" t="s">
        <v>605</v>
      </c>
      <c r="K888">
        <v>1</v>
      </c>
      <c r="N888">
        <v>4116</v>
      </c>
      <c r="O888">
        <v>0.9</v>
      </c>
      <c r="P888" s="4">
        <v>45602</v>
      </c>
      <c r="Q888" s="4"/>
    </row>
    <row r="889" spans="1:17" x14ac:dyDescent="0.35">
      <c r="A889" t="s">
        <v>967</v>
      </c>
      <c r="B889" t="s">
        <v>35</v>
      </c>
      <c r="C889">
        <v>41.902782000000002</v>
      </c>
      <c r="D889">
        <v>12.496366</v>
      </c>
      <c r="E889" t="s">
        <v>3099</v>
      </c>
      <c r="F889" t="s">
        <v>169</v>
      </c>
      <c r="G889" t="s">
        <v>48</v>
      </c>
      <c r="H889" s="4">
        <v>45418</v>
      </c>
      <c r="I889" t="s">
        <v>26</v>
      </c>
      <c r="J889" t="s">
        <v>605</v>
      </c>
      <c r="K889">
        <v>1</v>
      </c>
      <c r="N889">
        <v>4588</v>
      </c>
      <c r="O889">
        <v>0.3</v>
      </c>
      <c r="P889" s="4">
        <v>45722</v>
      </c>
      <c r="Q889" s="4"/>
    </row>
    <row r="890" spans="1:17" x14ac:dyDescent="0.35">
      <c r="A890" t="s">
        <v>968</v>
      </c>
      <c r="B890" t="s">
        <v>41</v>
      </c>
      <c r="C890">
        <v>52.520007999999997</v>
      </c>
      <c r="D890">
        <v>13.404954</v>
      </c>
      <c r="E890" t="s">
        <v>3098</v>
      </c>
      <c r="F890" t="s">
        <v>169</v>
      </c>
      <c r="G890" t="s">
        <v>39</v>
      </c>
      <c r="H890" s="4">
        <v>45321</v>
      </c>
      <c r="I890" t="s">
        <v>26</v>
      </c>
      <c r="J890" t="s">
        <v>605</v>
      </c>
      <c r="K890">
        <v>1</v>
      </c>
      <c r="N890">
        <v>7420</v>
      </c>
      <c r="O890">
        <v>0.8</v>
      </c>
      <c r="P890" s="4">
        <v>45552</v>
      </c>
      <c r="Q890" s="4"/>
    </row>
    <row r="891" spans="1:17" x14ac:dyDescent="0.35">
      <c r="A891" t="s">
        <v>969</v>
      </c>
      <c r="B891" t="s">
        <v>78</v>
      </c>
      <c r="C891">
        <v>38.736946000000003</v>
      </c>
      <c r="D891">
        <v>-9.1426850000000002</v>
      </c>
      <c r="E891" t="s">
        <v>54</v>
      </c>
      <c r="F891" t="s">
        <v>169</v>
      </c>
      <c r="G891" t="s">
        <v>39</v>
      </c>
      <c r="H891" s="4">
        <v>45357</v>
      </c>
      <c r="I891" t="s">
        <v>26</v>
      </c>
      <c r="J891" t="s">
        <v>605</v>
      </c>
      <c r="K891">
        <v>1</v>
      </c>
      <c r="N891">
        <v>1956</v>
      </c>
      <c r="O891">
        <v>0.4</v>
      </c>
      <c r="P891" s="4">
        <v>45514</v>
      </c>
      <c r="Q891" s="4"/>
    </row>
    <row r="892" spans="1:17" x14ac:dyDescent="0.35">
      <c r="A892" t="s">
        <v>970</v>
      </c>
      <c r="B892" t="s">
        <v>56</v>
      </c>
      <c r="C892">
        <v>46.204391000000001</v>
      </c>
      <c r="D892">
        <v>6.1431579999999997</v>
      </c>
      <c r="E892" t="s">
        <v>3098</v>
      </c>
      <c r="F892" t="s">
        <v>169</v>
      </c>
      <c r="G892" t="s">
        <v>85</v>
      </c>
      <c r="H892" s="4">
        <v>45428</v>
      </c>
      <c r="I892" t="s">
        <v>26</v>
      </c>
      <c r="J892" t="s">
        <v>605</v>
      </c>
      <c r="K892">
        <v>1</v>
      </c>
      <c r="N892">
        <v>3137</v>
      </c>
      <c r="O892">
        <v>0.3</v>
      </c>
      <c r="P892" s="4">
        <v>45448</v>
      </c>
      <c r="Q892" s="4"/>
    </row>
    <row r="893" spans="1:17" x14ac:dyDescent="0.35">
      <c r="A893" t="s">
        <v>971</v>
      </c>
      <c r="B893" t="s">
        <v>29</v>
      </c>
      <c r="C893">
        <v>40.416775000000001</v>
      </c>
      <c r="D893">
        <v>-3.7037900000000001</v>
      </c>
      <c r="E893" t="s">
        <v>47</v>
      </c>
      <c r="F893" t="s">
        <v>169</v>
      </c>
      <c r="G893" t="s">
        <v>48</v>
      </c>
      <c r="H893" s="4">
        <v>45382</v>
      </c>
      <c r="I893" t="s">
        <v>66</v>
      </c>
      <c r="J893" t="s">
        <v>605</v>
      </c>
      <c r="K893">
        <v>1</v>
      </c>
      <c r="N893">
        <v>3915</v>
      </c>
      <c r="O893">
        <v>0.2</v>
      </c>
      <c r="P893" s="4">
        <v>45415</v>
      </c>
      <c r="Q893" s="4"/>
    </row>
    <row r="894" spans="1:17" x14ac:dyDescent="0.35">
      <c r="A894" t="s">
        <v>972</v>
      </c>
      <c r="B894" t="s">
        <v>56</v>
      </c>
      <c r="C894">
        <v>46.204391000000001</v>
      </c>
      <c r="D894">
        <v>6.1431579999999997</v>
      </c>
      <c r="E894" t="s">
        <v>68</v>
      </c>
      <c r="F894" t="s">
        <v>169</v>
      </c>
      <c r="G894" t="s">
        <v>85</v>
      </c>
      <c r="H894" s="4">
        <v>45434</v>
      </c>
      <c r="I894" t="s">
        <v>26</v>
      </c>
      <c r="J894" t="s">
        <v>605</v>
      </c>
      <c r="K894">
        <v>1</v>
      </c>
      <c r="N894">
        <v>764</v>
      </c>
      <c r="O894">
        <v>0.9</v>
      </c>
      <c r="P894" s="4">
        <v>45619</v>
      </c>
      <c r="Q894" s="4"/>
    </row>
    <row r="895" spans="1:17" x14ac:dyDescent="0.35">
      <c r="A895" t="s">
        <v>973</v>
      </c>
      <c r="B895" t="s">
        <v>41</v>
      </c>
      <c r="C895">
        <v>52.520007999999997</v>
      </c>
      <c r="D895">
        <v>13.404954</v>
      </c>
      <c r="E895" t="s">
        <v>103</v>
      </c>
      <c r="F895" t="s">
        <v>169</v>
      </c>
      <c r="G895" t="s">
        <v>48</v>
      </c>
      <c r="H895" s="4">
        <v>45402</v>
      </c>
      <c r="I895" t="s">
        <v>66</v>
      </c>
      <c r="J895" t="s">
        <v>605</v>
      </c>
      <c r="K895">
        <v>1</v>
      </c>
      <c r="N895">
        <v>3298</v>
      </c>
      <c r="O895">
        <v>0.2</v>
      </c>
      <c r="P895" s="4">
        <v>45605</v>
      </c>
      <c r="Q895" s="4"/>
    </row>
    <row r="896" spans="1:17" x14ac:dyDescent="0.35">
      <c r="A896" t="s">
        <v>974</v>
      </c>
      <c r="B896" t="s">
        <v>20</v>
      </c>
      <c r="C896">
        <v>52.370215999999999</v>
      </c>
      <c r="D896">
        <v>4.895168</v>
      </c>
      <c r="E896" t="s">
        <v>47</v>
      </c>
      <c r="F896" t="s">
        <v>169</v>
      </c>
      <c r="G896" t="s">
        <v>25</v>
      </c>
      <c r="H896" s="4">
        <v>45440</v>
      </c>
      <c r="I896" t="s">
        <v>66</v>
      </c>
      <c r="J896" t="s">
        <v>605</v>
      </c>
      <c r="K896">
        <v>1</v>
      </c>
      <c r="N896">
        <v>5766</v>
      </c>
      <c r="O896">
        <v>0.2</v>
      </c>
      <c r="P896" s="4">
        <v>45496</v>
      </c>
      <c r="Q896" s="4"/>
    </row>
    <row r="897" spans="1:17" x14ac:dyDescent="0.35">
      <c r="A897" t="s">
        <v>975</v>
      </c>
      <c r="B897" t="s">
        <v>71</v>
      </c>
      <c r="C897">
        <v>48.210033000000003</v>
      </c>
      <c r="D897">
        <v>16.363448999999999</v>
      </c>
      <c r="E897" t="s">
        <v>47</v>
      </c>
      <c r="F897" t="s">
        <v>169</v>
      </c>
      <c r="G897" t="s">
        <v>39</v>
      </c>
      <c r="H897" s="4">
        <v>45415</v>
      </c>
      <c r="I897" t="s">
        <v>66</v>
      </c>
      <c r="J897" t="s">
        <v>605</v>
      </c>
      <c r="K897">
        <v>1</v>
      </c>
      <c r="N897">
        <v>1937</v>
      </c>
      <c r="O897">
        <v>0.3</v>
      </c>
      <c r="P897" s="4">
        <v>45469</v>
      </c>
      <c r="Q897" s="4"/>
    </row>
    <row r="898" spans="1:17" x14ac:dyDescent="0.35">
      <c r="A898" t="s">
        <v>976</v>
      </c>
      <c r="B898" t="s">
        <v>20</v>
      </c>
      <c r="C898">
        <v>52.370215999999999</v>
      </c>
      <c r="D898">
        <v>4.895168</v>
      </c>
      <c r="E898" t="s">
        <v>54</v>
      </c>
      <c r="F898" t="s">
        <v>169</v>
      </c>
      <c r="G898" t="s">
        <v>33</v>
      </c>
      <c r="H898" s="4">
        <v>45333</v>
      </c>
      <c r="I898" t="s">
        <v>66</v>
      </c>
      <c r="J898" t="s">
        <v>605</v>
      </c>
      <c r="K898">
        <v>1</v>
      </c>
      <c r="N898">
        <v>6782</v>
      </c>
      <c r="O898">
        <v>0.6</v>
      </c>
      <c r="P898" s="4">
        <v>45383</v>
      </c>
      <c r="Q898" s="4"/>
    </row>
    <row r="899" spans="1:17" x14ac:dyDescent="0.35">
      <c r="A899" t="s">
        <v>977</v>
      </c>
      <c r="B899" t="s">
        <v>20</v>
      </c>
      <c r="C899">
        <v>52.370215999999999</v>
      </c>
      <c r="D899">
        <v>4.895168</v>
      </c>
      <c r="E899" t="s">
        <v>103</v>
      </c>
      <c r="F899" t="s">
        <v>169</v>
      </c>
      <c r="G899" t="s">
        <v>33</v>
      </c>
      <c r="H899" s="4">
        <v>45368</v>
      </c>
      <c r="I899" t="s">
        <v>66</v>
      </c>
      <c r="J899" t="s">
        <v>605</v>
      </c>
      <c r="K899">
        <v>1</v>
      </c>
      <c r="N899">
        <v>2270</v>
      </c>
      <c r="O899">
        <v>0.1</v>
      </c>
      <c r="P899" s="4">
        <v>45553</v>
      </c>
      <c r="Q899" s="4"/>
    </row>
    <row r="900" spans="1:17" x14ac:dyDescent="0.35">
      <c r="A900" t="s">
        <v>978</v>
      </c>
      <c r="B900" t="s">
        <v>41</v>
      </c>
      <c r="C900">
        <v>52.520007999999997</v>
      </c>
      <c r="D900">
        <v>13.404954</v>
      </c>
      <c r="E900" t="s">
        <v>120</v>
      </c>
      <c r="F900" t="s">
        <v>169</v>
      </c>
      <c r="G900" t="s">
        <v>39</v>
      </c>
      <c r="H900" s="4">
        <v>45380</v>
      </c>
      <c r="I900" t="s">
        <v>66</v>
      </c>
      <c r="J900" t="s">
        <v>605</v>
      </c>
      <c r="K900">
        <v>1</v>
      </c>
      <c r="N900">
        <v>7722</v>
      </c>
      <c r="O900">
        <v>0.8</v>
      </c>
      <c r="P900" s="4">
        <v>45544</v>
      </c>
      <c r="Q900" s="4"/>
    </row>
    <row r="901" spans="1:17" x14ac:dyDescent="0.35">
      <c r="A901" t="s">
        <v>979</v>
      </c>
      <c r="B901" t="s">
        <v>51</v>
      </c>
      <c r="C901">
        <v>51.260196999999998</v>
      </c>
      <c r="D901">
        <v>4.4027710000000004</v>
      </c>
      <c r="E901" t="s">
        <v>47</v>
      </c>
      <c r="F901" t="s">
        <v>169</v>
      </c>
      <c r="G901" t="s">
        <v>74</v>
      </c>
      <c r="H901" s="4">
        <v>45430</v>
      </c>
      <c r="I901" t="s">
        <v>66</v>
      </c>
      <c r="J901" t="s">
        <v>605</v>
      </c>
      <c r="K901">
        <v>1</v>
      </c>
      <c r="N901">
        <v>3419</v>
      </c>
      <c r="O901">
        <v>0.9</v>
      </c>
      <c r="P901" s="4">
        <v>45707</v>
      </c>
      <c r="Q901" s="4"/>
    </row>
    <row r="902" spans="1:17" x14ac:dyDescent="0.35">
      <c r="A902" t="s">
        <v>980</v>
      </c>
      <c r="B902" t="s">
        <v>41</v>
      </c>
      <c r="C902">
        <v>52.520007999999997</v>
      </c>
      <c r="D902">
        <v>13.404954</v>
      </c>
      <c r="E902" t="s">
        <v>38</v>
      </c>
      <c r="F902" t="s">
        <v>169</v>
      </c>
      <c r="G902" t="s">
        <v>85</v>
      </c>
      <c r="H902" s="4">
        <v>45351</v>
      </c>
      <c r="I902" t="s">
        <v>26</v>
      </c>
      <c r="J902" t="s">
        <v>605</v>
      </c>
      <c r="K902">
        <v>1</v>
      </c>
      <c r="N902">
        <v>7103</v>
      </c>
      <c r="O902">
        <v>0.5</v>
      </c>
      <c r="P902" s="4">
        <v>45661</v>
      </c>
      <c r="Q902" s="4"/>
    </row>
    <row r="903" spans="1:17" x14ac:dyDescent="0.35">
      <c r="A903" t="s">
        <v>981</v>
      </c>
      <c r="B903" t="s">
        <v>35</v>
      </c>
      <c r="C903">
        <v>41.902782000000002</v>
      </c>
      <c r="D903">
        <v>12.496366</v>
      </c>
      <c r="E903" t="s">
        <v>54</v>
      </c>
      <c r="F903" t="s">
        <v>169</v>
      </c>
      <c r="G903" t="s">
        <v>48</v>
      </c>
      <c r="H903" s="4">
        <v>45371</v>
      </c>
      <c r="I903" t="s">
        <v>66</v>
      </c>
      <c r="J903" t="s">
        <v>605</v>
      </c>
      <c r="K903">
        <v>1</v>
      </c>
      <c r="N903">
        <v>7155</v>
      </c>
      <c r="O903">
        <v>0.4</v>
      </c>
      <c r="P903" s="4">
        <v>45703</v>
      </c>
      <c r="Q903" s="4"/>
    </row>
    <row r="904" spans="1:17" x14ac:dyDescent="0.35">
      <c r="A904" t="s">
        <v>982</v>
      </c>
      <c r="B904" t="s">
        <v>56</v>
      </c>
      <c r="C904">
        <v>46.204391000000001</v>
      </c>
      <c r="D904">
        <v>6.1431579999999997</v>
      </c>
      <c r="E904" t="s">
        <v>100</v>
      </c>
      <c r="F904" t="s">
        <v>169</v>
      </c>
      <c r="G904" t="s">
        <v>33</v>
      </c>
      <c r="H904" s="4">
        <v>45293</v>
      </c>
      <c r="I904" t="s">
        <v>26</v>
      </c>
      <c r="J904" t="s">
        <v>605</v>
      </c>
      <c r="K904">
        <v>1</v>
      </c>
      <c r="N904">
        <v>7505</v>
      </c>
      <c r="O904">
        <v>0.5</v>
      </c>
      <c r="P904" s="4">
        <v>45529</v>
      </c>
      <c r="Q904" s="4"/>
    </row>
    <row r="905" spans="1:17" x14ac:dyDescent="0.35">
      <c r="A905" t="s">
        <v>983</v>
      </c>
      <c r="B905" t="s">
        <v>35</v>
      </c>
      <c r="C905">
        <v>41.902782000000002</v>
      </c>
      <c r="D905">
        <v>12.496366</v>
      </c>
      <c r="E905" t="s">
        <v>3098</v>
      </c>
      <c r="F905" t="s">
        <v>169</v>
      </c>
      <c r="G905" t="s">
        <v>33</v>
      </c>
      <c r="H905" s="4">
        <v>45418</v>
      </c>
      <c r="I905" t="s">
        <v>26</v>
      </c>
      <c r="J905" t="s">
        <v>605</v>
      </c>
      <c r="K905">
        <v>1</v>
      </c>
      <c r="N905">
        <v>1076</v>
      </c>
      <c r="O905">
        <v>0.2</v>
      </c>
      <c r="P905" s="4">
        <v>45508</v>
      </c>
      <c r="Q905" s="4"/>
    </row>
    <row r="906" spans="1:17" x14ac:dyDescent="0.35">
      <c r="A906" t="s">
        <v>984</v>
      </c>
      <c r="B906" t="s">
        <v>41</v>
      </c>
      <c r="C906">
        <v>52.520007999999997</v>
      </c>
      <c r="D906">
        <v>13.404954</v>
      </c>
      <c r="E906" t="s">
        <v>47</v>
      </c>
      <c r="F906" t="s">
        <v>169</v>
      </c>
      <c r="G906" t="s">
        <v>48</v>
      </c>
      <c r="H906" s="4">
        <v>45340</v>
      </c>
      <c r="I906" t="s">
        <v>26</v>
      </c>
      <c r="J906" t="s">
        <v>605</v>
      </c>
      <c r="K906">
        <v>1</v>
      </c>
      <c r="N906">
        <v>3880</v>
      </c>
      <c r="O906">
        <v>0.2</v>
      </c>
      <c r="P906" s="4">
        <v>45421</v>
      </c>
      <c r="Q906" s="4"/>
    </row>
    <row r="907" spans="1:17" x14ac:dyDescent="0.35">
      <c r="A907" t="s">
        <v>985</v>
      </c>
      <c r="B907" t="s">
        <v>61</v>
      </c>
      <c r="C907">
        <v>48.864716000000001</v>
      </c>
      <c r="D907">
        <v>2.3490139999999999</v>
      </c>
      <c r="E907" t="s">
        <v>103</v>
      </c>
      <c r="F907" t="s">
        <v>169</v>
      </c>
      <c r="G907" t="s">
        <v>39</v>
      </c>
      <c r="H907" s="4">
        <v>45349</v>
      </c>
      <c r="I907" t="s">
        <v>49</v>
      </c>
      <c r="J907" t="s">
        <v>605</v>
      </c>
      <c r="K907">
        <v>1</v>
      </c>
      <c r="N907">
        <v>1854</v>
      </c>
      <c r="O907">
        <v>0.2</v>
      </c>
      <c r="P907" s="4">
        <v>45546</v>
      </c>
      <c r="Q907" s="4"/>
    </row>
    <row r="908" spans="1:17" x14ac:dyDescent="0.35">
      <c r="A908" t="s">
        <v>986</v>
      </c>
      <c r="B908" t="s">
        <v>78</v>
      </c>
      <c r="C908">
        <v>38.736946000000003</v>
      </c>
      <c r="D908">
        <v>-9.1426850000000002</v>
      </c>
      <c r="E908" t="s">
        <v>84</v>
      </c>
      <c r="F908" t="s">
        <v>169</v>
      </c>
      <c r="G908" t="s">
        <v>74</v>
      </c>
      <c r="H908" s="4">
        <v>45390</v>
      </c>
      <c r="I908" t="s">
        <v>66</v>
      </c>
      <c r="J908" t="s">
        <v>605</v>
      </c>
      <c r="K908">
        <v>1</v>
      </c>
      <c r="N908">
        <v>6316</v>
      </c>
      <c r="O908">
        <v>0.4</v>
      </c>
      <c r="P908" s="4">
        <v>45649</v>
      </c>
      <c r="Q908" s="4"/>
    </row>
    <row r="909" spans="1:17" x14ac:dyDescent="0.35">
      <c r="A909" t="s">
        <v>987</v>
      </c>
      <c r="B909" t="s">
        <v>35</v>
      </c>
      <c r="C909">
        <v>41.902782000000002</v>
      </c>
      <c r="D909">
        <v>12.496366</v>
      </c>
      <c r="E909" t="s">
        <v>3098</v>
      </c>
      <c r="F909" t="s">
        <v>169</v>
      </c>
      <c r="G909" t="s">
        <v>48</v>
      </c>
      <c r="H909" s="4">
        <v>45422</v>
      </c>
      <c r="I909" t="s">
        <v>66</v>
      </c>
      <c r="J909" t="s">
        <v>605</v>
      </c>
      <c r="K909">
        <v>1</v>
      </c>
      <c r="N909">
        <v>7557</v>
      </c>
      <c r="O909">
        <v>0.9</v>
      </c>
      <c r="P909" s="4">
        <v>45696</v>
      </c>
      <c r="Q909" s="4"/>
    </row>
    <row r="910" spans="1:17" x14ac:dyDescent="0.35">
      <c r="A910" t="s">
        <v>988</v>
      </c>
      <c r="B910" t="s">
        <v>51</v>
      </c>
      <c r="C910">
        <v>51.260196999999998</v>
      </c>
      <c r="D910">
        <v>4.4027710000000004</v>
      </c>
      <c r="E910" t="s">
        <v>3098</v>
      </c>
      <c r="F910" t="s">
        <v>169</v>
      </c>
      <c r="G910" t="s">
        <v>87</v>
      </c>
      <c r="H910" s="4">
        <v>45380</v>
      </c>
      <c r="I910" t="s">
        <v>66</v>
      </c>
      <c r="J910" t="s">
        <v>605</v>
      </c>
      <c r="K910">
        <v>1</v>
      </c>
      <c r="N910">
        <v>5533</v>
      </c>
      <c r="O910">
        <v>0.6</v>
      </c>
      <c r="P910" s="4">
        <v>45656</v>
      </c>
      <c r="Q910" s="4"/>
    </row>
    <row r="911" spans="1:17" x14ac:dyDescent="0.35">
      <c r="A911" t="s">
        <v>989</v>
      </c>
      <c r="B911" t="s">
        <v>61</v>
      </c>
      <c r="C911">
        <v>48.864716000000001</v>
      </c>
      <c r="D911">
        <v>2.3490139999999999</v>
      </c>
      <c r="E911" t="s">
        <v>32</v>
      </c>
      <c r="F911" t="s">
        <v>169</v>
      </c>
      <c r="G911" t="s">
        <v>85</v>
      </c>
      <c r="H911" s="4">
        <v>45363</v>
      </c>
      <c r="I911" t="s">
        <v>66</v>
      </c>
      <c r="J911" t="s">
        <v>605</v>
      </c>
      <c r="K911">
        <v>1</v>
      </c>
      <c r="N911">
        <v>3045</v>
      </c>
      <c r="O911">
        <v>0.2</v>
      </c>
      <c r="P911" s="4">
        <v>45411</v>
      </c>
      <c r="Q911" s="4"/>
    </row>
    <row r="912" spans="1:17" x14ac:dyDescent="0.35">
      <c r="A912" t="s">
        <v>990</v>
      </c>
      <c r="B912" t="s">
        <v>41</v>
      </c>
      <c r="C912">
        <v>52.520007999999997</v>
      </c>
      <c r="D912">
        <v>13.404954</v>
      </c>
      <c r="E912" t="s">
        <v>54</v>
      </c>
      <c r="F912" t="s">
        <v>169</v>
      </c>
      <c r="G912" t="s">
        <v>59</v>
      </c>
      <c r="H912" s="4">
        <v>45352</v>
      </c>
      <c r="I912" t="s">
        <v>66</v>
      </c>
      <c r="J912" t="s">
        <v>605</v>
      </c>
      <c r="K912">
        <v>1</v>
      </c>
      <c r="N912">
        <v>6633</v>
      </c>
      <c r="O912">
        <v>1</v>
      </c>
      <c r="P912" s="4">
        <v>45586</v>
      </c>
      <c r="Q912" s="4"/>
    </row>
    <row r="913" spans="1:17" x14ac:dyDescent="0.35">
      <c r="A913" t="s">
        <v>991</v>
      </c>
      <c r="B913" t="s">
        <v>78</v>
      </c>
      <c r="C913">
        <v>38.736946000000003</v>
      </c>
      <c r="D913">
        <v>-9.1426850000000002</v>
      </c>
      <c r="E913" t="s">
        <v>47</v>
      </c>
      <c r="F913" t="s">
        <v>169</v>
      </c>
      <c r="G913" t="s">
        <v>33</v>
      </c>
      <c r="H913" s="4">
        <v>45331</v>
      </c>
      <c r="I913" t="s">
        <v>49</v>
      </c>
      <c r="J913" t="s">
        <v>605</v>
      </c>
      <c r="K913">
        <v>1</v>
      </c>
      <c r="N913">
        <v>707</v>
      </c>
      <c r="O913">
        <v>0.3</v>
      </c>
      <c r="P913" s="4">
        <v>45351</v>
      </c>
      <c r="Q913" s="4"/>
    </row>
    <row r="914" spans="1:17" x14ac:dyDescent="0.35">
      <c r="A914" t="s">
        <v>992</v>
      </c>
      <c r="B914" t="s">
        <v>35</v>
      </c>
      <c r="C914">
        <v>41.902782000000002</v>
      </c>
      <c r="D914">
        <v>12.496366</v>
      </c>
      <c r="E914" t="s">
        <v>47</v>
      </c>
      <c r="F914" t="s">
        <v>169</v>
      </c>
      <c r="G914" t="s">
        <v>48</v>
      </c>
      <c r="H914" s="4">
        <v>45347</v>
      </c>
      <c r="I914" t="s">
        <v>26</v>
      </c>
      <c r="J914" t="s">
        <v>605</v>
      </c>
      <c r="K914">
        <v>1</v>
      </c>
      <c r="N914">
        <v>2422</v>
      </c>
      <c r="O914">
        <v>0.3</v>
      </c>
      <c r="P914" s="4">
        <v>45645</v>
      </c>
      <c r="Q914" s="4"/>
    </row>
    <row r="915" spans="1:17" x14ac:dyDescent="0.35">
      <c r="A915" t="s">
        <v>993</v>
      </c>
      <c r="B915" t="s">
        <v>51</v>
      </c>
      <c r="C915">
        <v>51.260196999999998</v>
      </c>
      <c r="D915">
        <v>4.4027710000000004</v>
      </c>
      <c r="E915" t="s">
        <v>47</v>
      </c>
      <c r="F915" t="s">
        <v>169</v>
      </c>
      <c r="G915" t="s">
        <v>48</v>
      </c>
      <c r="H915" s="4">
        <v>45345</v>
      </c>
      <c r="I915" t="s">
        <v>66</v>
      </c>
      <c r="J915" t="s">
        <v>605</v>
      </c>
      <c r="K915">
        <v>1</v>
      </c>
      <c r="N915">
        <v>4070</v>
      </c>
      <c r="O915">
        <v>0.6</v>
      </c>
      <c r="P915" s="4">
        <v>45386</v>
      </c>
      <c r="Q915" s="4"/>
    </row>
    <row r="916" spans="1:17" x14ac:dyDescent="0.35">
      <c r="A916" t="s">
        <v>994</v>
      </c>
      <c r="B916" t="s">
        <v>20</v>
      </c>
      <c r="C916">
        <v>52.370215999999999</v>
      </c>
      <c r="D916">
        <v>4.895168</v>
      </c>
      <c r="E916" t="s">
        <v>3098</v>
      </c>
      <c r="F916" t="s">
        <v>169</v>
      </c>
      <c r="G916" t="s">
        <v>48</v>
      </c>
      <c r="H916" s="4">
        <v>45308</v>
      </c>
      <c r="I916" t="s">
        <v>66</v>
      </c>
      <c r="J916" t="s">
        <v>605</v>
      </c>
      <c r="K916">
        <v>1</v>
      </c>
      <c r="N916">
        <v>2596</v>
      </c>
      <c r="O916">
        <v>0.2</v>
      </c>
      <c r="P916" s="4">
        <v>45448</v>
      </c>
      <c r="Q916" s="4"/>
    </row>
    <row r="917" spans="1:17" x14ac:dyDescent="0.35">
      <c r="A917" t="s">
        <v>995</v>
      </c>
      <c r="B917" t="s">
        <v>41</v>
      </c>
      <c r="C917">
        <v>52.520007999999997</v>
      </c>
      <c r="D917">
        <v>13.404954</v>
      </c>
      <c r="E917" t="s">
        <v>47</v>
      </c>
      <c r="F917" t="s">
        <v>169</v>
      </c>
      <c r="G917" t="s">
        <v>87</v>
      </c>
      <c r="H917" s="4">
        <v>45337</v>
      </c>
      <c r="I917" t="s">
        <v>26</v>
      </c>
      <c r="J917" t="s">
        <v>605</v>
      </c>
      <c r="K917">
        <v>1</v>
      </c>
      <c r="N917">
        <v>4915</v>
      </c>
      <c r="O917">
        <v>0.4</v>
      </c>
      <c r="P917" s="4">
        <v>45625</v>
      </c>
      <c r="Q917" s="4"/>
    </row>
    <row r="918" spans="1:17" x14ac:dyDescent="0.35">
      <c r="A918" t="s">
        <v>996</v>
      </c>
      <c r="B918" t="s">
        <v>35</v>
      </c>
      <c r="C918">
        <v>41.902782000000002</v>
      </c>
      <c r="D918">
        <v>12.496366</v>
      </c>
      <c r="E918" t="s">
        <v>3099</v>
      </c>
      <c r="F918" t="s">
        <v>169</v>
      </c>
      <c r="G918" t="s">
        <v>59</v>
      </c>
      <c r="H918" s="4">
        <v>45375</v>
      </c>
      <c r="I918" t="s">
        <v>49</v>
      </c>
      <c r="J918" t="s">
        <v>605</v>
      </c>
      <c r="K918">
        <v>1</v>
      </c>
      <c r="N918">
        <v>7272</v>
      </c>
      <c r="O918">
        <v>0.6</v>
      </c>
      <c r="P918" s="4">
        <v>45713</v>
      </c>
      <c r="Q918" s="4"/>
    </row>
    <row r="919" spans="1:17" x14ac:dyDescent="0.35">
      <c r="A919" t="s">
        <v>997</v>
      </c>
      <c r="B919" t="s">
        <v>35</v>
      </c>
      <c r="C919">
        <v>41.902782000000002</v>
      </c>
      <c r="D919">
        <v>12.496366</v>
      </c>
      <c r="E919" t="s">
        <v>47</v>
      </c>
      <c r="F919" t="s">
        <v>169</v>
      </c>
      <c r="G919" t="s">
        <v>87</v>
      </c>
      <c r="H919" s="4">
        <v>45379</v>
      </c>
      <c r="I919" t="s">
        <v>66</v>
      </c>
      <c r="J919" t="s">
        <v>605</v>
      </c>
      <c r="K919">
        <v>1</v>
      </c>
      <c r="N919">
        <v>2908</v>
      </c>
      <c r="O919">
        <v>0.4</v>
      </c>
      <c r="P919" s="4">
        <v>45574</v>
      </c>
      <c r="Q919" s="4"/>
    </row>
    <row r="920" spans="1:17" x14ac:dyDescent="0.35">
      <c r="A920" t="s">
        <v>998</v>
      </c>
      <c r="B920" t="s">
        <v>56</v>
      </c>
      <c r="C920">
        <v>46.204391000000001</v>
      </c>
      <c r="D920">
        <v>6.1431579999999997</v>
      </c>
      <c r="E920" t="s">
        <v>3098</v>
      </c>
      <c r="F920" t="s">
        <v>169</v>
      </c>
      <c r="G920" t="s">
        <v>48</v>
      </c>
      <c r="H920" s="4">
        <v>45416</v>
      </c>
      <c r="I920" t="s">
        <v>26</v>
      </c>
      <c r="J920" t="s">
        <v>605</v>
      </c>
      <c r="K920">
        <v>1</v>
      </c>
      <c r="N920">
        <v>1508</v>
      </c>
      <c r="O920">
        <v>0.5</v>
      </c>
      <c r="P920" s="4">
        <v>45578</v>
      </c>
      <c r="Q920" s="4"/>
    </row>
    <row r="921" spans="1:17" x14ac:dyDescent="0.35">
      <c r="A921" t="s">
        <v>999</v>
      </c>
      <c r="B921" t="s">
        <v>61</v>
      </c>
      <c r="C921">
        <v>48.864716000000001</v>
      </c>
      <c r="D921">
        <v>2.3490139999999999</v>
      </c>
      <c r="E921" t="s">
        <v>84</v>
      </c>
      <c r="F921" t="s">
        <v>169</v>
      </c>
      <c r="G921" t="s">
        <v>48</v>
      </c>
      <c r="H921" s="4">
        <v>45363</v>
      </c>
      <c r="I921" t="s">
        <v>26</v>
      </c>
      <c r="J921" t="s">
        <v>605</v>
      </c>
      <c r="K921">
        <v>1</v>
      </c>
      <c r="N921">
        <v>349</v>
      </c>
      <c r="O921">
        <v>0.6</v>
      </c>
      <c r="P921" s="4">
        <v>45700</v>
      </c>
      <c r="Q921" s="4"/>
    </row>
    <row r="922" spans="1:17" x14ac:dyDescent="0.35">
      <c r="A922" t="s">
        <v>1000</v>
      </c>
      <c r="B922" t="s">
        <v>61</v>
      </c>
      <c r="C922">
        <v>48.864716000000001</v>
      </c>
      <c r="D922">
        <v>2.3490139999999999</v>
      </c>
      <c r="E922" t="s">
        <v>3098</v>
      </c>
      <c r="F922" t="s">
        <v>169</v>
      </c>
      <c r="G922" t="s">
        <v>39</v>
      </c>
      <c r="H922" s="4">
        <v>45352</v>
      </c>
      <c r="I922" t="s">
        <v>66</v>
      </c>
      <c r="J922" t="s">
        <v>605</v>
      </c>
      <c r="K922">
        <v>1</v>
      </c>
      <c r="N922">
        <v>6829</v>
      </c>
      <c r="O922">
        <v>0.4</v>
      </c>
      <c r="P922" s="4">
        <v>45518</v>
      </c>
      <c r="Q922" s="4"/>
    </row>
    <row r="923" spans="1:17" x14ac:dyDescent="0.35">
      <c r="A923" t="s">
        <v>1001</v>
      </c>
      <c r="B923" t="s">
        <v>35</v>
      </c>
      <c r="C923">
        <v>41.902782000000002</v>
      </c>
      <c r="D923">
        <v>12.496366</v>
      </c>
      <c r="E923" t="s">
        <v>120</v>
      </c>
      <c r="F923" t="s">
        <v>169</v>
      </c>
      <c r="G923" t="s">
        <v>33</v>
      </c>
      <c r="H923" s="4">
        <v>45371</v>
      </c>
      <c r="I923" t="s">
        <v>66</v>
      </c>
      <c r="J923" t="s">
        <v>605</v>
      </c>
      <c r="K923">
        <v>1</v>
      </c>
      <c r="N923">
        <v>1866</v>
      </c>
      <c r="O923">
        <v>0.2</v>
      </c>
      <c r="P923" s="4">
        <v>45578</v>
      </c>
      <c r="Q923" s="4"/>
    </row>
    <row r="924" spans="1:17" x14ac:dyDescent="0.35">
      <c r="A924" t="s">
        <v>1002</v>
      </c>
      <c r="B924" t="s">
        <v>41</v>
      </c>
      <c r="C924">
        <v>52.520007999999997</v>
      </c>
      <c r="D924">
        <v>13.404954</v>
      </c>
      <c r="E924" t="s">
        <v>3100</v>
      </c>
      <c r="F924" t="s">
        <v>169</v>
      </c>
      <c r="G924" t="s">
        <v>39</v>
      </c>
      <c r="H924" s="4">
        <v>45371</v>
      </c>
      <c r="I924" t="s">
        <v>66</v>
      </c>
      <c r="J924" t="s">
        <v>605</v>
      </c>
      <c r="K924">
        <v>1</v>
      </c>
      <c r="N924">
        <v>2334</v>
      </c>
      <c r="O924">
        <v>0.6</v>
      </c>
      <c r="P924" s="4">
        <v>45496</v>
      </c>
      <c r="Q924" s="4"/>
    </row>
    <row r="925" spans="1:17" x14ac:dyDescent="0.35">
      <c r="A925" t="s">
        <v>1003</v>
      </c>
      <c r="B925" t="s">
        <v>51</v>
      </c>
      <c r="C925">
        <v>51.260196999999998</v>
      </c>
      <c r="D925">
        <v>4.4027710000000004</v>
      </c>
      <c r="E925" t="s">
        <v>64</v>
      </c>
      <c r="F925" t="s">
        <v>169</v>
      </c>
      <c r="G925" t="s">
        <v>74</v>
      </c>
      <c r="H925" s="4">
        <v>45330</v>
      </c>
      <c r="I925" t="s">
        <v>66</v>
      </c>
      <c r="J925" t="s">
        <v>605</v>
      </c>
      <c r="K925">
        <v>1</v>
      </c>
      <c r="N925">
        <v>612</v>
      </c>
      <c r="O925">
        <v>0.3</v>
      </c>
      <c r="P925" s="4">
        <v>45466</v>
      </c>
      <c r="Q925" s="4"/>
    </row>
    <row r="926" spans="1:17" x14ac:dyDescent="0.35">
      <c r="A926" t="s">
        <v>1004</v>
      </c>
      <c r="B926" t="s">
        <v>78</v>
      </c>
      <c r="C926">
        <v>38.736946000000003</v>
      </c>
      <c r="D926">
        <v>-9.1426850000000002</v>
      </c>
      <c r="E926" t="s">
        <v>64</v>
      </c>
      <c r="F926" t="s">
        <v>169</v>
      </c>
      <c r="G926" t="s">
        <v>39</v>
      </c>
      <c r="H926" s="4">
        <v>45423</v>
      </c>
      <c r="I926" t="s">
        <v>26</v>
      </c>
      <c r="J926" t="s">
        <v>605</v>
      </c>
      <c r="K926">
        <v>1</v>
      </c>
      <c r="N926">
        <v>1780</v>
      </c>
      <c r="O926">
        <v>0.4</v>
      </c>
      <c r="P926" s="4">
        <v>45569</v>
      </c>
      <c r="Q926" s="4"/>
    </row>
    <row r="927" spans="1:17" x14ac:dyDescent="0.35">
      <c r="A927" t="s">
        <v>1005</v>
      </c>
      <c r="B927" t="s">
        <v>41</v>
      </c>
      <c r="C927">
        <v>52.520007999999997</v>
      </c>
      <c r="D927">
        <v>13.404954</v>
      </c>
      <c r="E927" t="s">
        <v>3100</v>
      </c>
      <c r="F927" t="s">
        <v>169</v>
      </c>
      <c r="G927" t="s">
        <v>87</v>
      </c>
      <c r="H927" s="4">
        <v>45375</v>
      </c>
      <c r="I927" t="s">
        <v>66</v>
      </c>
      <c r="J927" t="s">
        <v>605</v>
      </c>
      <c r="K927">
        <v>1</v>
      </c>
      <c r="N927">
        <v>1157</v>
      </c>
      <c r="O927">
        <v>0.3</v>
      </c>
      <c r="P927" s="4">
        <v>45502</v>
      </c>
      <c r="Q927" s="4"/>
    </row>
    <row r="928" spans="1:17" x14ac:dyDescent="0.35">
      <c r="A928" t="s">
        <v>1006</v>
      </c>
      <c r="B928" t="s">
        <v>35</v>
      </c>
      <c r="C928">
        <v>41.902782000000002</v>
      </c>
      <c r="D928">
        <v>12.496366</v>
      </c>
      <c r="E928" t="s">
        <v>3098</v>
      </c>
      <c r="F928" t="s">
        <v>169</v>
      </c>
      <c r="G928" t="s">
        <v>48</v>
      </c>
      <c r="H928" s="4">
        <v>45358</v>
      </c>
      <c r="I928" t="s">
        <v>66</v>
      </c>
      <c r="J928" t="s">
        <v>605</v>
      </c>
      <c r="K928">
        <v>1</v>
      </c>
      <c r="N928">
        <v>7851</v>
      </c>
      <c r="O928">
        <v>0.3</v>
      </c>
      <c r="P928" s="4">
        <v>45576</v>
      </c>
      <c r="Q928" s="4"/>
    </row>
    <row r="929" spans="1:17" x14ac:dyDescent="0.35">
      <c r="A929" t="s">
        <v>1007</v>
      </c>
      <c r="B929" t="s">
        <v>61</v>
      </c>
      <c r="C929">
        <v>48.864716000000001</v>
      </c>
      <c r="D929">
        <v>2.3490139999999999</v>
      </c>
      <c r="E929" t="s">
        <v>3100</v>
      </c>
      <c r="F929" t="s">
        <v>169</v>
      </c>
      <c r="G929" t="s">
        <v>85</v>
      </c>
      <c r="H929" s="4">
        <v>45312</v>
      </c>
      <c r="I929" t="s">
        <v>66</v>
      </c>
      <c r="J929" t="s">
        <v>605</v>
      </c>
      <c r="K929">
        <v>1</v>
      </c>
      <c r="N929">
        <v>1721</v>
      </c>
      <c r="O929">
        <v>0.5</v>
      </c>
      <c r="P929" s="4">
        <v>45513</v>
      </c>
      <c r="Q929" s="4"/>
    </row>
    <row r="930" spans="1:17" x14ac:dyDescent="0.35">
      <c r="A930" t="s">
        <v>1008</v>
      </c>
      <c r="B930" t="s">
        <v>56</v>
      </c>
      <c r="C930">
        <v>46.204391000000001</v>
      </c>
      <c r="D930">
        <v>6.1431579999999997</v>
      </c>
      <c r="E930" t="s">
        <v>124</v>
      </c>
      <c r="F930" t="s">
        <v>169</v>
      </c>
      <c r="G930" t="s">
        <v>87</v>
      </c>
      <c r="H930" s="4">
        <v>45353</v>
      </c>
      <c r="I930" t="s">
        <v>26</v>
      </c>
      <c r="J930" t="s">
        <v>605</v>
      </c>
      <c r="K930">
        <v>1</v>
      </c>
      <c r="N930">
        <v>3474</v>
      </c>
      <c r="O930">
        <v>0.4</v>
      </c>
      <c r="P930" s="4">
        <v>45396</v>
      </c>
      <c r="Q930" s="4"/>
    </row>
    <row r="931" spans="1:17" x14ac:dyDescent="0.35">
      <c r="A931" t="s">
        <v>1009</v>
      </c>
      <c r="B931" t="s">
        <v>41</v>
      </c>
      <c r="C931">
        <v>52.520007999999997</v>
      </c>
      <c r="D931">
        <v>13.404954</v>
      </c>
      <c r="E931" t="s">
        <v>32</v>
      </c>
      <c r="F931" t="s">
        <v>169</v>
      </c>
      <c r="G931" t="s">
        <v>74</v>
      </c>
      <c r="H931" s="4">
        <v>45395</v>
      </c>
      <c r="I931" t="s">
        <v>66</v>
      </c>
      <c r="J931" t="s">
        <v>605</v>
      </c>
      <c r="K931">
        <v>1</v>
      </c>
      <c r="N931">
        <v>1249</v>
      </c>
      <c r="O931">
        <v>0.3</v>
      </c>
      <c r="P931" s="4">
        <v>45671</v>
      </c>
      <c r="Q931" s="4"/>
    </row>
    <row r="932" spans="1:17" x14ac:dyDescent="0.35">
      <c r="A932" t="s">
        <v>1010</v>
      </c>
      <c r="B932" t="s">
        <v>29</v>
      </c>
      <c r="C932">
        <v>40.416775000000001</v>
      </c>
      <c r="D932">
        <v>-3.7037900000000001</v>
      </c>
      <c r="E932" t="s">
        <v>68</v>
      </c>
      <c r="F932" t="s">
        <v>169</v>
      </c>
      <c r="G932" t="s">
        <v>33</v>
      </c>
      <c r="H932" s="4">
        <v>45378</v>
      </c>
      <c r="I932" t="s">
        <v>26</v>
      </c>
      <c r="J932" t="s">
        <v>605</v>
      </c>
      <c r="K932">
        <v>1</v>
      </c>
      <c r="N932">
        <v>2734</v>
      </c>
      <c r="O932">
        <v>0.4</v>
      </c>
      <c r="P932" s="4">
        <v>45687</v>
      </c>
      <c r="Q932" s="4"/>
    </row>
    <row r="933" spans="1:17" x14ac:dyDescent="0.35">
      <c r="A933" t="s">
        <v>1011</v>
      </c>
      <c r="B933" t="s">
        <v>51</v>
      </c>
      <c r="C933">
        <v>51.260196999999998</v>
      </c>
      <c r="D933">
        <v>4.4027710000000004</v>
      </c>
      <c r="E933" t="s">
        <v>47</v>
      </c>
      <c r="F933" t="s">
        <v>169</v>
      </c>
      <c r="G933" t="s">
        <v>74</v>
      </c>
      <c r="H933" s="4">
        <v>45418</v>
      </c>
      <c r="I933" t="s">
        <v>66</v>
      </c>
      <c r="J933" t="s">
        <v>605</v>
      </c>
      <c r="K933">
        <v>1</v>
      </c>
      <c r="N933">
        <v>6083</v>
      </c>
      <c r="O933">
        <v>0.4</v>
      </c>
      <c r="P933" s="4">
        <v>45489</v>
      </c>
      <c r="Q933" s="4"/>
    </row>
    <row r="934" spans="1:17" x14ac:dyDescent="0.35">
      <c r="A934" t="s">
        <v>1012</v>
      </c>
      <c r="B934" t="s">
        <v>51</v>
      </c>
      <c r="C934">
        <v>51.260196999999998</v>
      </c>
      <c r="D934">
        <v>4.4027710000000004</v>
      </c>
      <c r="E934" t="s">
        <v>47</v>
      </c>
      <c r="F934" t="s">
        <v>169</v>
      </c>
      <c r="G934" t="s">
        <v>48</v>
      </c>
      <c r="H934" s="4">
        <v>45296</v>
      </c>
      <c r="I934" t="s">
        <v>66</v>
      </c>
      <c r="J934" t="s">
        <v>605</v>
      </c>
      <c r="K934">
        <v>1</v>
      </c>
      <c r="N934">
        <v>2744</v>
      </c>
      <c r="O934">
        <v>0.7</v>
      </c>
      <c r="P934" s="4">
        <v>45656</v>
      </c>
      <c r="Q934" s="4"/>
    </row>
    <row r="935" spans="1:17" x14ac:dyDescent="0.35">
      <c r="A935" t="s">
        <v>1013</v>
      </c>
      <c r="B935" t="s">
        <v>78</v>
      </c>
      <c r="C935">
        <v>38.736946000000003</v>
      </c>
      <c r="D935">
        <v>-9.1426850000000002</v>
      </c>
      <c r="E935" t="s">
        <v>64</v>
      </c>
      <c r="F935" t="s">
        <v>169</v>
      </c>
      <c r="G935" t="s">
        <v>87</v>
      </c>
      <c r="H935" s="4">
        <v>45306</v>
      </c>
      <c r="I935" t="s">
        <v>26</v>
      </c>
      <c r="J935" t="s">
        <v>605</v>
      </c>
      <c r="K935">
        <v>1</v>
      </c>
      <c r="N935">
        <v>2259</v>
      </c>
      <c r="O935">
        <v>0.8</v>
      </c>
      <c r="P935" s="4">
        <v>45503</v>
      </c>
      <c r="Q935" s="4"/>
    </row>
    <row r="936" spans="1:17" x14ac:dyDescent="0.35">
      <c r="A936" t="s">
        <v>1014</v>
      </c>
      <c r="B936" t="s">
        <v>56</v>
      </c>
      <c r="C936">
        <v>46.204391000000001</v>
      </c>
      <c r="D936">
        <v>6.1431579999999997</v>
      </c>
      <c r="E936" t="s">
        <v>3098</v>
      </c>
      <c r="F936" t="s">
        <v>169</v>
      </c>
      <c r="G936" t="s">
        <v>59</v>
      </c>
      <c r="H936" s="4">
        <v>45432</v>
      </c>
      <c r="I936" t="s">
        <v>26</v>
      </c>
      <c r="J936" t="s">
        <v>605</v>
      </c>
      <c r="K936">
        <v>1</v>
      </c>
      <c r="N936">
        <v>1092</v>
      </c>
      <c r="O936">
        <v>0.4</v>
      </c>
      <c r="P936" s="4">
        <v>45770</v>
      </c>
      <c r="Q936" s="4"/>
    </row>
    <row r="937" spans="1:17" x14ac:dyDescent="0.35">
      <c r="A937" t="s">
        <v>1015</v>
      </c>
      <c r="B937" t="s">
        <v>78</v>
      </c>
      <c r="C937">
        <v>38.736946000000003</v>
      </c>
      <c r="D937">
        <v>-9.1426850000000002</v>
      </c>
      <c r="E937" t="s">
        <v>47</v>
      </c>
      <c r="F937" t="s">
        <v>169</v>
      </c>
      <c r="G937" t="s">
        <v>39</v>
      </c>
      <c r="H937" s="4">
        <v>45328</v>
      </c>
      <c r="I937" t="s">
        <v>26</v>
      </c>
      <c r="J937" t="s">
        <v>605</v>
      </c>
      <c r="K937">
        <v>1</v>
      </c>
      <c r="N937">
        <v>6678</v>
      </c>
      <c r="O937">
        <v>1</v>
      </c>
      <c r="P937" s="4">
        <v>45541</v>
      </c>
      <c r="Q937" s="4"/>
    </row>
    <row r="938" spans="1:17" x14ac:dyDescent="0.35">
      <c r="A938" t="s">
        <v>1016</v>
      </c>
      <c r="B938" t="s">
        <v>61</v>
      </c>
      <c r="C938">
        <v>48.864716000000001</v>
      </c>
      <c r="D938">
        <v>2.3490139999999999</v>
      </c>
      <c r="E938" t="s">
        <v>54</v>
      </c>
      <c r="F938" t="s">
        <v>169</v>
      </c>
      <c r="G938" t="s">
        <v>39</v>
      </c>
      <c r="H938" s="4">
        <v>45387</v>
      </c>
      <c r="I938" t="s">
        <v>49</v>
      </c>
      <c r="J938" t="s">
        <v>605</v>
      </c>
      <c r="K938">
        <v>1</v>
      </c>
      <c r="N938">
        <v>2005</v>
      </c>
      <c r="O938">
        <v>0.3</v>
      </c>
      <c r="P938" s="4">
        <v>45492</v>
      </c>
      <c r="Q938" s="4"/>
    </row>
    <row r="939" spans="1:17" x14ac:dyDescent="0.35">
      <c r="A939" t="s">
        <v>1017</v>
      </c>
      <c r="B939" t="s">
        <v>29</v>
      </c>
      <c r="C939">
        <v>40.416775000000001</v>
      </c>
      <c r="D939">
        <v>-3.7037900000000001</v>
      </c>
      <c r="E939" t="s">
        <v>3099</v>
      </c>
      <c r="F939" t="s">
        <v>169</v>
      </c>
      <c r="G939" t="s">
        <v>87</v>
      </c>
      <c r="H939" s="4">
        <v>45330</v>
      </c>
      <c r="I939" t="s">
        <v>49</v>
      </c>
      <c r="J939" t="s">
        <v>605</v>
      </c>
      <c r="K939">
        <v>1</v>
      </c>
      <c r="N939">
        <v>7677</v>
      </c>
      <c r="O939">
        <v>0.1</v>
      </c>
      <c r="P939" s="4">
        <v>45493</v>
      </c>
      <c r="Q939" s="4"/>
    </row>
    <row r="940" spans="1:17" x14ac:dyDescent="0.35">
      <c r="A940" t="s">
        <v>1018</v>
      </c>
      <c r="B940" t="s">
        <v>56</v>
      </c>
      <c r="C940">
        <v>46.204391000000001</v>
      </c>
      <c r="D940">
        <v>6.1431579999999997</v>
      </c>
      <c r="E940" t="s">
        <v>47</v>
      </c>
      <c r="F940" t="s">
        <v>169</v>
      </c>
      <c r="G940" t="s">
        <v>74</v>
      </c>
      <c r="H940" s="4">
        <v>45364</v>
      </c>
      <c r="I940" t="s">
        <v>66</v>
      </c>
      <c r="J940" t="s">
        <v>605</v>
      </c>
      <c r="K940">
        <v>1</v>
      </c>
      <c r="N940">
        <v>6331</v>
      </c>
      <c r="O940">
        <v>0.8</v>
      </c>
      <c r="P940" s="4">
        <v>45503</v>
      </c>
      <c r="Q940" s="4"/>
    </row>
    <row r="941" spans="1:17" x14ac:dyDescent="0.35">
      <c r="A941" t="s">
        <v>1019</v>
      </c>
      <c r="B941" t="s">
        <v>78</v>
      </c>
      <c r="C941">
        <v>38.736946000000003</v>
      </c>
      <c r="D941">
        <v>-9.1426850000000002</v>
      </c>
      <c r="E941" t="s">
        <v>84</v>
      </c>
      <c r="F941" t="s">
        <v>169</v>
      </c>
      <c r="G941" t="s">
        <v>74</v>
      </c>
      <c r="H941" s="4">
        <v>45318</v>
      </c>
      <c r="I941" t="s">
        <v>66</v>
      </c>
      <c r="J941" t="s">
        <v>605</v>
      </c>
      <c r="K941">
        <v>1</v>
      </c>
      <c r="N941">
        <v>3130</v>
      </c>
      <c r="O941">
        <v>0.2</v>
      </c>
      <c r="P941" s="4">
        <v>45379</v>
      </c>
      <c r="Q941" s="4"/>
    </row>
    <row r="942" spans="1:17" x14ac:dyDescent="0.35">
      <c r="A942" t="s">
        <v>1020</v>
      </c>
      <c r="B942" t="s">
        <v>35</v>
      </c>
      <c r="C942">
        <v>41.902782000000002</v>
      </c>
      <c r="D942">
        <v>12.496366</v>
      </c>
      <c r="E942" t="s">
        <v>84</v>
      </c>
      <c r="F942" t="s">
        <v>169</v>
      </c>
      <c r="G942" t="s">
        <v>85</v>
      </c>
      <c r="H942" s="4">
        <v>45328</v>
      </c>
      <c r="I942" t="s">
        <v>26</v>
      </c>
      <c r="J942" t="s">
        <v>605</v>
      </c>
      <c r="K942">
        <v>1</v>
      </c>
      <c r="N942">
        <v>7247</v>
      </c>
      <c r="O942">
        <v>0.6</v>
      </c>
      <c r="P942" s="4">
        <v>45440</v>
      </c>
      <c r="Q942" s="4"/>
    </row>
    <row r="943" spans="1:17" x14ac:dyDescent="0.35">
      <c r="A943" t="s">
        <v>1021</v>
      </c>
      <c r="B943" t="s">
        <v>41</v>
      </c>
      <c r="C943">
        <v>52.520007999999997</v>
      </c>
      <c r="D943">
        <v>13.404954</v>
      </c>
      <c r="E943" t="s">
        <v>3100</v>
      </c>
      <c r="F943" t="s">
        <v>169</v>
      </c>
      <c r="G943" t="s">
        <v>48</v>
      </c>
      <c r="H943" s="4">
        <v>45401</v>
      </c>
      <c r="I943" t="s">
        <v>66</v>
      </c>
      <c r="J943" t="s">
        <v>605</v>
      </c>
      <c r="K943">
        <v>1</v>
      </c>
      <c r="N943">
        <v>5609</v>
      </c>
      <c r="O943">
        <v>0.9</v>
      </c>
      <c r="P943" s="4">
        <v>45743</v>
      </c>
      <c r="Q943" s="4"/>
    </row>
    <row r="944" spans="1:17" x14ac:dyDescent="0.35">
      <c r="A944" t="s">
        <v>1022</v>
      </c>
      <c r="B944" t="s">
        <v>35</v>
      </c>
      <c r="C944">
        <v>41.902782000000002</v>
      </c>
      <c r="D944">
        <v>12.496366</v>
      </c>
      <c r="E944" t="s">
        <v>47</v>
      </c>
      <c r="F944" t="s">
        <v>169</v>
      </c>
      <c r="G944" t="s">
        <v>33</v>
      </c>
      <c r="H944" s="4">
        <v>45400</v>
      </c>
      <c r="I944" t="s">
        <v>66</v>
      </c>
      <c r="J944" t="s">
        <v>605</v>
      </c>
      <c r="K944">
        <v>1</v>
      </c>
      <c r="N944">
        <v>4369</v>
      </c>
      <c r="O944">
        <v>0.5</v>
      </c>
      <c r="P944" s="4">
        <v>45729</v>
      </c>
      <c r="Q944" s="4"/>
    </row>
    <row r="945" spans="1:17" x14ac:dyDescent="0.35">
      <c r="A945" t="s">
        <v>1023</v>
      </c>
      <c r="B945" t="s">
        <v>56</v>
      </c>
      <c r="C945">
        <v>46.204391000000001</v>
      </c>
      <c r="D945">
        <v>6.1431579999999997</v>
      </c>
      <c r="E945" t="s">
        <v>47</v>
      </c>
      <c r="F945" t="s">
        <v>169</v>
      </c>
      <c r="G945" t="s">
        <v>59</v>
      </c>
      <c r="H945" s="4">
        <v>45378</v>
      </c>
      <c r="I945" t="s">
        <v>49</v>
      </c>
      <c r="J945" t="s">
        <v>605</v>
      </c>
      <c r="K945">
        <v>1</v>
      </c>
      <c r="N945">
        <v>4214</v>
      </c>
      <c r="O945">
        <v>0.5</v>
      </c>
      <c r="P945" s="4">
        <v>45508</v>
      </c>
      <c r="Q945" s="4"/>
    </row>
    <row r="946" spans="1:17" x14ac:dyDescent="0.35">
      <c r="A946" t="s">
        <v>1024</v>
      </c>
      <c r="B946" t="s">
        <v>56</v>
      </c>
      <c r="C946">
        <v>46.204391000000001</v>
      </c>
      <c r="D946">
        <v>6.1431579999999997</v>
      </c>
      <c r="E946" t="s">
        <v>38</v>
      </c>
      <c r="F946" t="s">
        <v>169</v>
      </c>
      <c r="G946" t="s">
        <v>59</v>
      </c>
      <c r="H946" s="4">
        <v>45443</v>
      </c>
      <c r="I946" t="s">
        <v>26</v>
      </c>
      <c r="J946" t="s">
        <v>605</v>
      </c>
      <c r="K946">
        <v>1</v>
      </c>
      <c r="N946">
        <v>824</v>
      </c>
      <c r="O946">
        <v>0.8</v>
      </c>
      <c r="P946" s="4">
        <v>45797</v>
      </c>
      <c r="Q946" s="4"/>
    </row>
    <row r="947" spans="1:17" x14ac:dyDescent="0.35">
      <c r="A947" t="s">
        <v>1025</v>
      </c>
      <c r="B947" t="s">
        <v>71</v>
      </c>
      <c r="C947">
        <v>48.210033000000003</v>
      </c>
      <c r="D947">
        <v>16.363448999999999</v>
      </c>
      <c r="E947" t="s">
        <v>3098</v>
      </c>
      <c r="F947" t="s">
        <v>169</v>
      </c>
      <c r="G947" t="s">
        <v>48</v>
      </c>
      <c r="H947" s="4">
        <v>45395</v>
      </c>
      <c r="I947" t="s">
        <v>26</v>
      </c>
      <c r="J947" t="s">
        <v>605</v>
      </c>
      <c r="K947">
        <v>1</v>
      </c>
      <c r="N947">
        <v>639</v>
      </c>
      <c r="O947">
        <v>0.4</v>
      </c>
      <c r="P947" s="4">
        <v>45580</v>
      </c>
      <c r="Q947" s="4"/>
    </row>
    <row r="948" spans="1:17" x14ac:dyDescent="0.35">
      <c r="A948" t="s">
        <v>1026</v>
      </c>
      <c r="B948" t="s">
        <v>51</v>
      </c>
      <c r="C948">
        <v>51.260196999999998</v>
      </c>
      <c r="D948">
        <v>4.4027710000000004</v>
      </c>
      <c r="E948" t="s">
        <v>3098</v>
      </c>
      <c r="F948" t="s">
        <v>169</v>
      </c>
      <c r="G948" t="s">
        <v>87</v>
      </c>
      <c r="H948" s="4">
        <v>45420</v>
      </c>
      <c r="I948" t="s">
        <v>66</v>
      </c>
      <c r="J948" t="s">
        <v>605</v>
      </c>
      <c r="K948">
        <v>1</v>
      </c>
      <c r="N948">
        <v>2686</v>
      </c>
      <c r="O948">
        <v>0.2</v>
      </c>
      <c r="P948" s="4">
        <v>45707</v>
      </c>
      <c r="Q948" s="4"/>
    </row>
    <row r="949" spans="1:17" x14ac:dyDescent="0.35">
      <c r="A949" t="s">
        <v>1027</v>
      </c>
      <c r="B949" t="s">
        <v>20</v>
      </c>
      <c r="C949">
        <v>52.370215999999999</v>
      </c>
      <c r="D949">
        <v>4.895168</v>
      </c>
      <c r="E949" t="s">
        <v>68</v>
      </c>
      <c r="F949" t="s">
        <v>169</v>
      </c>
      <c r="G949" t="s">
        <v>74</v>
      </c>
      <c r="H949" s="4">
        <v>45413</v>
      </c>
      <c r="I949" t="s">
        <v>26</v>
      </c>
      <c r="J949" t="s">
        <v>605</v>
      </c>
      <c r="K949">
        <v>1</v>
      </c>
      <c r="N949">
        <v>465</v>
      </c>
      <c r="O949">
        <v>0.2</v>
      </c>
      <c r="P949" s="4">
        <v>45654</v>
      </c>
      <c r="Q949" s="4"/>
    </row>
    <row r="950" spans="1:17" x14ac:dyDescent="0.35">
      <c r="A950" t="s">
        <v>1028</v>
      </c>
      <c r="B950" t="s">
        <v>71</v>
      </c>
      <c r="C950">
        <v>48.210033000000003</v>
      </c>
      <c r="D950">
        <v>16.363448999999999</v>
      </c>
      <c r="E950" t="s">
        <v>68</v>
      </c>
      <c r="F950" t="s">
        <v>169</v>
      </c>
      <c r="G950" t="s">
        <v>85</v>
      </c>
      <c r="H950" s="4">
        <v>45312</v>
      </c>
      <c r="I950" t="s">
        <v>66</v>
      </c>
      <c r="J950" t="s">
        <v>605</v>
      </c>
      <c r="K950">
        <v>1</v>
      </c>
      <c r="N950">
        <v>2049</v>
      </c>
      <c r="O950">
        <v>0.9</v>
      </c>
      <c r="P950" s="4">
        <v>45543</v>
      </c>
      <c r="Q950" s="4"/>
    </row>
    <row r="951" spans="1:17" x14ac:dyDescent="0.35">
      <c r="A951" t="s">
        <v>1029</v>
      </c>
      <c r="B951" t="s">
        <v>35</v>
      </c>
      <c r="C951">
        <v>41.902782000000002</v>
      </c>
      <c r="D951">
        <v>12.496366</v>
      </c>
      <c r="E951" t="s">
        <v>64</v>
      </c>
      <c r="F951" t="s">
        <v>169</v>
      </c>
      <c r="G951" t="s">
        <v>85</v>
      </c>
      <c r="H951" s="4">
        <v>45400</v>
      </c>
      <c r="I951" t="s">
        <v>66</v>
      </c>
      <c r="J951" t="s">
        <v>605</v>
      </c>
      <c r="K951">
        <v>1</v>
      </c>
      <c r="N951">
        <v>5160</v>
      </c>
      <c r="O951">
        <v>0.2</v>
      </c>
      <c r="P951" s="4">
        <v>45513</v>
      </c>
      <c r="Q951" s="4"/>
    </row>
    <row r="952" spans="1:17" x14ac:dyDescent="0.35">
      <c r="A952" t="s">
        <v>1030</v>
      </c>
      <c r="B952" t="s">
        <v>20</v>
      </c>
      <c r="C952">
        <v>52.370215999999999</v>
      </c>
      <c r="D952">
        <v>4.895168</v>
      </c>
      <c r="E952" t="s">
        <v>54</v>
      </c>
      <c r="F952" t="s">
        <v>169</v>
      </c>
      <c r="G952" t="s">
        <v>39</v>
      </c>
      <c r="H952" s="4">
        <v>45297</v>
      </c>
      <c r="I952" t="s">
        <v>66</v>
      </c>
      <c r="J952" t="s">
        <v>605</v>
      </c>
      <c r="K952">
        <v>1</v>
      </c>
      <c r="N952">
        <v>2783</v>
      </c>
      <c r="O952">
        <v>0.6</v>
      </c>
      <c r="P952" s="4">
        <v>45373</v>
      </c>
      <c r="Q952" s="4"/>
    </row>
    <row r="953" spans="1:17" x14ac:dyDescent="0.35">
      <c r="A953" t="s">
        <v>1031</v>
      </c>
      <c r="B953" t="s">
        <v>61</v>
      </c>
      <c r="C953">
        <v>48.864716000000001</v>
      </c>
      <c r="D953">
        <v>2.3490139999999999</v>
      </c>
      <c r="E953" t="s">
        <v>68</v>
      </c>
      <c r="F953" t="s">
        <v>169</v>
      </c>
      <c r="G953" t="s">
        <v>33</v>
      </c>
      <c r="H953" s="4">
        <v>45306</v>
      </c>
      <c r="I953" t="s">
        <v>66</v>
      </c>
      <c r="J953" t="s">
        <v>605</v>
      </c>
      <c r="K953">
        <v>1</v>
      </c>
      <c r="N953">
        <v>727</v>
      </c>
      <c r="O953">
        <v>0.4</v>
      </c>
      <c r="P953" s="4">
        <v>45608</v>
      </c>
      <c r="Q953" s="4"/>
    </row>
    <row r="954" spans="1:17" x14ac:dyDescent="0.35">
      <c r="A954" t="s">
        <v>1032</v>
      </c>
      <c r="B954" t="s">
        <v>71</v>
      </c>
      <c r="C954">
        <v>48.210033000000003</v>
      </c>
      <c r="D954">
        <v>16.363448999999999</v>
      </c>
      <c r="E954" t="s">
        <v>3099</v>
      </c>
      <c r="F954" t="s">
        <v>169</v>
      </c>
      <c r="G954" t="s">
        <v>48</v>
      </c>
      <c r="H954" s="4">
        <v>45352</v>
      </c>
      <c r="I954" t="s">
        <v>26</v>
      </c>
      <c r="J954" t="s">
        <v>605</v>
      </c>
      <c r="K954">
        <v>1</v>
      </c>
      <c r="N954">
        <v>6977</v>
      </c>
      <c r="O954">
        <v>0.4</v>
      </c>
      <c r="P954" s="4">
        <v>45519</v>
      </c>
      <c r="Q954" s="4"/>
    </row>
    <row r="955" spans="1:17" x14ac:dyDescent="0.35">
      <c r="A955" t="s">
        <v>1033</v>
      </c>
      <c r="B955" t="s">
        <v>35</v>
      </c>
      <c r="C955">
        <v>41.902782000000002</v>
      </c>
      <c r="D955">
        <v>12.496366</v>
      </c>
      <c r="E955" t="s">
        <v>120</v>
      </c>
      <c r="F955" t="s">
        <v>169</v>
      </c>
      <c r="G955" t="s">
        <v>87</v>
      </c>
      <c r="H955" s="4">
        <v>45440</v>
      </c>
      <c r="I955" t="s">
        <v>66</v>
      </c>
      <c r="J955" t="s">
        <v>605</v>
      </c>
      <c r="K955">
        <v>1</v>
      </c>
      <c r="N955">
        <v>5086</v>
      </c>
      <c r="O955">
        <v>0.6</v>
      </c>
      <c r="P955" s="4">
        <v>45707</v>
      </c>
      <c r="Q955" s="4"/>
    </row>
    <row r="956" spans="1:17" x14ac:dyDescent="0.35">
      <c r="A956" t="s">
        <v>1034</v>
      </c>
      <c r="B956" t="s">
        <v>56</v>
      </c>
      <c r="C956">
        <v>46.204391000000001</v>
      </c>
      <c r="D956">
        <v>6.1431579999999997</v>
      </c>
      <c r="E956" t="s">
        <v>3100</v>
      </c>
      <c r="F956" t="s">
        <v>169</v>
      </c>
      <c r="G956" t="s">
        <v>39</v>
      </c>
      <c r="H956" s="4">
        <v>45318</v>
      </c>
      <c r="I956" t="s">
        <v>49</v>
      </c>
      <c r="J956" t="s">
        <v>605</v>
      </c>
      <c r="K956">
        <v>1</v>
      </c>
      <c r="N956">
        <v>7919</v>
      </c>
      <c r="O956">
        <v>0.9</v>
      </c>
      <c r="P956" s="4">
        <v>45668</v>
      </c>
      <c r="Q956" s="4"/>
    </row>
    <row r="957" spans="1:17" x14ac:dyDescent="0.35">
      <c r="A957" t="s">
        <v>1035</v>
      </c>
      <c r="B957" t="s">
        <v>51</v>
      </c>
      <c r="C957">
        <v>51.260196999999998</v>
      </c>
      <c r="D957">
        <v>4.4027710000000004</v>
      </c>
      <c r="E957" t="s">
        <v>47</v>
      </c>
      <c r="F957" t="s">
        <v>169</v>
      </c>
      <c r="G957" t="s">
        <v>87</v>
      </c>
      <c r="H957" s="4">
        <v>45336</v>
      </c>
      <c r="I957" t="s">
        <v>49</v>
      </c>
      <c r="J957" t="s">
        <v>605</v>
      </c>
      <c r="K957">
        <v>1</v>
      </c>
      <c r="N957">
        <v>7875</v>
      </c>
      <c r="O957">
        <v>0.1</v>
      </c>
      <c r="P957" s="4">
        <v>45580</v>
      </c>
      <c r="Q957" s="4"/>
    </row>
    <row r="958" spans="1:17" x14ac:dyDescent="0.35">
      <c r="A958" t="s">
        <v>1036</v>
      </c>
      <c r="B958" t="s">
        <v>51</v>
      </c>
      <c r="C958">
        <v>51.260196999999998</v>
      </c>
      <c r="D958">
        <v>4.4027710000000004</v>
      </c>
      <c r="E958" t="s">
        <v>100</v>
      </c>
      <c r="F958" t="s">
        <v>169</v>
      </c>
      <c r="G958" t="s">
        <v>33</v>
      </c>
      <c r="H958" s="4">
        <v>45425</v>
      </c>
      <c r="I958" t="s">
        <v>26</v>
      </c>
      <c r="J958" t="s">
        <v>605</v>
      </c>
      <c r="K958">
        <v>1</v>
      </c>
      <c r="N958">
        <v>3763</v>
      </c>
      <c r="O958">
        <v>0.2</v>
      </c>
      <c r="P958" s="4">
        <v>45575</v>
      </c>
      <c r="Q958" s="4"/>
    </row>
    <row r="959" spans="1:17" x14ac:dyDescent="0.35">
      <c r="A959" t="s">
        <v>1037</v>
      </c>
      <c r="B959" t="s">
        <v>41</v>
      </c>
      <c r="C959">
        <v>52.520007999999997</v>
      </c>
      <c r="D959">
        <v>13.404954</v>
      </c>
      <c r="E959" t="s">
        <v>103</v>
      </c>
      <c r="F959" t="s">
        <v>169</v>
      </c>
      <c r="G959" t="s">
        <v>59</v>
      </c>
      <c r="H959" s="4">
        <v>45293</v>
      </c>
      <c r="I959" t="s">
        <v>26</v>
      </c>
      <c r="J959" t="s">
        <v>605</v>
      </c>
      <c r="K959">
        <v>1</v>
      </c>
      <c r="N959">
        <v>6783</v>
      </c>
      <c r="O959">
        <v>0.2</v>
      </c>
      <c r="P959" s="4">
        <v>45355</v>
      </c>
      <c r="Q959" s="4"/>
    </row>
    <row r="960" spans="1:17" x14ac:dyDescent="0.35">
      <c r="A960" t="s">
        <v>1038</v>
      </c>
      <c r="B960" t="s">
        <v>20</v>
      </c>
      <c r="C960">
        <v>52.370215999999999</v>
      </c>
      <c r="D960">
        <v>4.895168</v>
      </c>
      <c r="E960" t="s">
        <v>3100</v>
      </c>
      <c r="F960" t="s">
        <v>169</v>
      </c>
      <c r="G960" t="s">
        <v>48</v>
      </c>
      <c r="H960" s="4">
        <v>45356</v>
      </c>
      <c r="I960" t="s">
        <v>49</v>
      </c>
      <c r="J960" t="s">
        <v>605</v>
      </c>
      <c r="K960">
        <v>1</v>
      </c>
      <c r="N960">
        <v>5323</v>
      </c>
      <c r="O960">
        <v>0.5</v>
      </c>
      <c r="P960" s="4">
        <v>45586</v>
      </c>
      <c r="Q960" s="4"/>
    </row>
    <row r="961" spans="1:17" x14ac:dyDescent="0.35">
      <c r="A961" t="s">
        <v>1039</v>
      </c>
      <c r="B961" t="s">
        <v>29</v>
      </c>
      <c r="C961">
        <v>40.416775000000001</v>
      </c>
      <c r="D961">
        <v>-3.7037900000000001</v>
      </c>
      <c r="E961" t="s">
        <v>3098</v>
      </c>
      <c r="F961" t="s">
        <v>169</v>
      </c>
      <c r="G961" t="s">
        <v>33</v>
      </c>
      <c r="H961" s="4">
        <v>45376</v>
      </c>
      <c r="I961" t="s">
        <v>66</v>
      </c>
      <c r="J961" t="s">
        <v>605</v>
      </c>
      <c r="K961">
        <v>1</v>
      </c>
      <c r="N961">
        <v>6797</v>
      </c>
      <c r="O961">
        <v>0.4</v>
      </c>
      <c r="P961" s="4">
        <v>45457</v>
      </c>
      <c r="Q961" s="4"/>
    </row>
    <row r="962" spans="1:17" x14ac:dyDescent="0.35">
      <c r="A962" t="s">
        <v>1040</v>
      </c>
      <c r="B962" t="s">
        <v>35</v>
      </c>
      <c r="C962">
        <v>41.902782000000002</v>
      </c>
      <c r="D962">
        <v>12.496366</v>
      </c>
      <c r="E962" t="s">
        <v>47</v>
      </c>
      <c r="F962" t="s">
        <v>169</v>
      </c>
      <c r="G962" t="s">
        <v>48</v>
      </c>
      <c r="H962" s="4">
        <v>45401</v>
      </c>
      <c r="I962" t="s">
        <v>66</v>
      </c>
      <c r="J962" t="s">
        <v>605</v>
      </c>
      <c r="K962">
        <v>1</v>
      </c>
      <c r="N962">
        <v>5063</v>
      </c>
      <c r="O962">
        <v>0.2</v>
      </c>
      <c r="P962" s="4">
        <v>45478</v>
      </c>
      <c r="Q962" s="4"/>
    </row>
    <row r="963" spans="1:17" x14ac:dyDescent="0.35">
      <c r="A963" t="s">
        <v>1041</v>
      </c>
      <c r="B963" t="s">
        <v>41</v>
      </c>
      <c r="C963">
        <v>52.520007999999997</v>
      </c>
      <c r="D963">
        <v>13.404954</v>
      </c>
      <c r="E963" t="s">
        <v>120</v>
      </c>
      <c r="F963" t="s">
        <v>169</v>
      </c>
      <c r="G963" t="s">
        <v>48</v>
      </c>
      <c r="H963" s="4">
        <v>45419</v>
      </c>
      <c r="I963" t="s">
        <v>26</v>
      </c>
      <c r="J963" t="s">
        <v>605</v>
      </c>
      <c r="K963">
        <v>1</v>
      </c>
      <c r="N963">
        <v>7039</v>
      </c>
      <c r="O963">
        <v>0.2</v>
      </c>
      <c r="P963" s="4">
        <v>45612</v>
      </c>
      <c r="Q963" s="4"/>
    </row>
    <row r="964" spans="1:17" x14ac:dyDescent="0.35">
      <c r="A964" t="s">
        <v>1042</v>
      </c>
      <c r="B964" t="s">
        <v>51</v>
      </c>
      <c r="C964">
        <v>51.260196999999998</v>
      </c>
      <c r="D964">
        <v>4.4027710000000004</v>
      </c>
      <c r="E964" t="s">
        <v>3098</v>
      </c>
      <c r="F964" t="s">
        <v>169</v>
      </c>
      <c r="G964" t="s">
        <v>87</v>
      </c>
      <c r="H964" s="4">
        <v>45336</v>
      </c>
      <c r="I964" t="s">
        <v>26</v>
      </c>
      <c r="J964" t="s">
        <v>605</v>
      </c>
      <c r="K964">
        <v>1</v>
      </c>
      <c r="N964">
        <v>4498</v>
      </c>
      <c r="O964">
        <v>0.9</v>
      </c>
      <c r="P964" s="4">
        <v>45475</v>
      </c>
      <c r="Q964" s="4"/>
    </row>
    <row r="965" spans="1:17" x14ac:dyDescent="0.35">
      <c r="A965" t="s">
        <v>1043</v>
      </c>
      <c r="B965" t="s">
        <v>51</v>
      </c>
      <c r="C965">
        <v>51.260196999999998</v>
      </c>
      <c r="D965">
        <v>4.4027710000000004</v>
      </c>
      <c r="E965" t="s">
        <v>54</v>
      </c>
      <c r="F965" t="s">
        <v>169</v>
      </c>
      <c r="G965" t="s">
        <v>85</v>
      </c>
      <c r="H965" s="4">
        <v>45306</v>
      </c>
      <c r="I965" t="s">
        <v>26</v>
      </c>
      <c r="J965" t="s">
        <v>605</v>
      </c>
      <c r="K965">
        <v>1</v>
      </c>
      <c r="N965">
        <v>6073</v>
      </c>
      <c r="O965">
        <v>0.7</v>
      </c>
      <c r="P965" s="4">
        <v>45354</v>
      </c>
      <c r="Q965" s="4"/>
    </row>
    <row r="966" spans="1:17" x14ac:dyDescent="0.35">
      <c r="A966" t="s">
        <v>1044</v>
      </c>
      <c r="B966" t="s">
        <v>35</v>
      </c>
      <c r="C966">
        <v>41.902782000000002</v>
      </c>
      <c r="D966">
        <v>12.496366</v>
      </c>
      <c r="E966" t="s">
        <v>3098</v>
      </c>
      <c r="F966" t="s">
        <v>169</v>
      </c>
      <c r="G966" t="s">
        <v>87</v>
      </c>
      <c r="H966" s="4">
        <v>45403</v>
      </c>
      <c r="I966" t="s">
        <v>26</v>
      </c>
      <c r="J966" t="s">
        <v>605</v>
      </c>
      <c r="K966">
        <v>1</v>
      </c>
      <c r="N966">
        <v>4800</v>
      </c>
      <c r="O966">
        <v>0.2</v>
      </c>
      <c r="P966" s="4">
        <v>45734</v>
      </c>
      <c r="Q966" s="4"/>
    </row>
    <row r="967" spans="1:17" x14ac:dyDescent="0.35">
      <c r="A967" t="s">
        <v>1045</v>
      </c>
      <c r="B967" t="s">
        <v>61</v>
      </c>
      <c r="C967">
        <v>48.864716000000001</v>
      </c>
      <c r="D967">
        <v>2.3490139999999999</v>
      </c>
      <c r="E967" t="s">
        <v>3098</v>
      </c>
      <c r="F967" t="s">
        <v>169</v>
      </c>
      <c r="G967" t="s">
        <v>85</v>
      </c>
      <c r="H967" s="4">
        <v>45296</v>
      </c>
      <c r="I967" t="s">
        <v>49</v>
      </c>
      <c r="J967" t="s">
        <v>605</v>
      </c>
      <c r="K967">
        <v>1</v>
      </c>
      <c r="N967">
        <v>3325</v>
      </c>
      <c r="O967">
        <v>0.3</v>
      </c>
      <c r="P967" s="4">
        <v>45597</v>
      </c>
      <c r="Q967" s="4"/>
    </row>
    <row r="968" spans="1:17" x14ac:dyDescent="0.35">
      <c r="A968" t="s">
        <v>1046</v>
      </c>
      <c r="B968" t="s">
        <v>61</v>
      </c>
      <c r="C968">
        <v>48.864716000000001</v>
      </c>
      <c r="D968">
        <v>2.3490139999999999</v>
      </c>
      <c r="E968" t="s">
        <v>3098</v>
      </c>
      <c r="F968" t="s">
        <v>169</v>
      </c>
      <c r="G968" t="s">
        <v>25</v>
      </c>
      <c r="H968" s="4">
        <v>45366</v>
      </c>
      <c r="I968" t="s">
        <v>26</v>
      </c>
      <c r="J968" t="s">
        <v>605</v>
      </c>
      <c r="K968">
        <v>1</v>
      </c>
      <c r="N968">
        <v>1199</v>
      </c>
      <c r="O968">
        <v>1</v>
      </c>
      <c r="P968" s="4">
        <v>45649</v>
      </c>
      <c r="Q968" s="4"/>
    </row>
    <row r="969" spans="1:17" x14ac:dyDescent="0.35">
      <c r="A969" t="s">
        <v>1047</v>
      </c>
      <c r="B969" t="s">
        <v>61</v>
      </c>
      <c r="C969">
        <v>48.864716000000001</v>
      </c>
      <c r="D969">
        <v>2.3490139999999999</v>
      </c>
      <c r="E969" t="s">
        <v>54</v>
      </c>
      <c r="F969" t="s">
        <v>169</v>
      </c>
      <c r="G969" t="s">
        <v>85</v>
      </c>
      <c r="H969" s="4">
        <v>45383</v>
      </c>
      <c r="I969" t="s">
        <v>66</v>
      </c>
      <c r="J969" t="s">
        <v>605</v>
      </c>
      <c r="K969">
        <v>1</v>
      </c>
      <c r="N969">
        <v>5621</v>
      </c>
      <c r="O969">
        <v>0.4</v>
      </c>
      <c r="P969" s="4">
        <v>45694</v>
      </c>
      <c r="Q969" s="4"/>
    </row>
    <row r="970" spans="1:17" x14ac:dyDescent="0.35">
      <c r="A970" t="s">
        <v>1048</v>
      </c>
      <c r="B970" t="s">
        <v>56</v>
      </c>
      <c r="C970">
        <v>46.204391000000001</v>
      </c>
      <c r="D970">
        <v>6.1431579999999997</v>
      </c>
      <c r="E970" t="s">
        <v>3099</v>
      </c>
      <c r="F970" t="s">
        <v>169</v>
      </c>
      <c r="G970" t="s">
        <v>59</v>
      </c>
      <c r="H970" s="4">
        <v>45314</v>
      </c>
      <c r="I970" t="s">
        <v>26</v>
      </c>
      <c r="J970" t="s">
        <v>605</v>
      </c>
      <c r="K970">
        <v>1</v>
      </c>
      <c r="N970">
        <v>2549</v>
      </c>
      <c r="O970">
        <v>0.6</v>
      </c>
      <c r="P970" s="4">
        <v>45596</v>
      </c>
      <c r="Q970" s="4"/>
    </row>
    <row r="971" spans="1:17" x14ac:dyDescent="0.35">
      <c r="A971" t="s">
        <v>1049</v>
      </c>
      <c r="B971" t="s">
        <v>78</v>
      </c>
      <c r="C971">
        <v>38.736946000000003</v>
      </c>
      <c r="D971">
        <v>-9.1426850000000002</v>
      </c>
      <c r="E971" t="s">
        <v>3099</v>
      </c>
      <c r="F971" t="s">
        <v>169</v>
      </c>
      <c r="G971" t="s">
        <v>59</v>
      </c>
      <c r="H971" s="4">
        <v>45392</v>
      </c>
      <c r="I971" t="s">
        <v>66</v>
      </c>
      <c r="J971" t="s">
        <v>605</v>
      </c>
      <c r="K971">
        <v>1</v>
      </c>
      <c r="N971">
        <v>3219</v>
      </c>
      <c r="O971">
        <v>0.4</v>
      </c>
      <c r="P971" s="4">
        <v>45529</v>
      </c>
      <c r="Q971" s="4"/>
    </row>
    <row r="972" spans="1:17" x14ac:dyDescent="0.35">
      <c r="A972" t="s">
        <v>1050</v>
      </c>
      <c r="B972" t="s">
        <v>41</v>
      </c>
      <c r="C972">
        <v>52.520007999999997</v>
      </c>
      <c r="D972">
        <v>13.404954</v>
      </c>
      <c r="E972" t="s">
        <v>3100</v>
      </c>
      <c r="F972" t="s">
        <v>169</v>
      </c>
      <c r="G972" t="s">
        <v>87</v>
      </c>
      <c r="H972" s="4">
        <v>45370</v>
      </c>
      <c r="I972" t="s">
        <v>66</v>
      </c>
      <c r="J972" t="s">
        <v>605</v>
      </c>
      <c r="K972">
        <v>1</v>
      </c>
      <c r="N972">
        <v>2160</v>
      </c>
      <c r="O972">
        <v>0.5</v>
      </c>
      <c r="P972" s="4">
        <v>45500</v>
      </c>
      <c r="Q972" s="4"/>
    </row>
    <row r="973" spans="1:17" x14ac:dyDescent="0.35">
      <c r="A973" t="s">
        <v>1051</v>
      </c>
      <c r="B973" t="s">
        <v>20</v>
      </c>
      <c r="C973">
        <v>52.370215999999999</v>
      </c>
      <c r="D973">
        <v>4.895168</v>
      </c>
      <c r="E973" t="s">
        <v>54</v>
      </c>
      <c r="F973" t="s">
        <v>169</v>
      </c>
      <c r="G973" t="s">
        <v>25</v>
      </c>
      <c r="H973" s="4">
        <v>45333</v>
      </c>
      <c r="I973" t="s">
        <v>26</v>
      </c>
      <c r="J973" t="s">
        <v>605</v>
      </c>
      <c r="K973">
        <v>1</v>
      </c>
      <c r="N973">
        <v>1545</v>
      </c>
      <c r="O973">
        <v>0.2</v>
      </c>
      <c r="P973" s="4">
        <v>45373</v>
      </c>
      <c r="Q973" s="4"/>
    </row>
    <row r="974" spans="1:17" x14ac:dyDescent="0.35">
      <c r="A974" t="s">
        <v>1052</v>
      </c>
      <c r="B974" t="s">
        <v>78</v>
      </c>
      <c r="C974">
        <v>38.736946000000003</v>
      </c>
      <c r="D974">
        <v>-9.1426850000000002</v>
      </c>
      <c r="E974" t="s">
        <v>124</v>
      </c>
      <c r="F974" t="s">
        <v>169</v>
      </c>
      <c r="G974" t="s">
        <v>59</v>
      </c>
      <c r="H974" s="4">
        <v>45409</v>
      </c>
      <c r="I974" t="s">
        <v>26</v>
      </c>
      <c r="J974" t="s">
        <v>605</v>
      </c>
      <c r="K974">
        <v>1</v>
      </c>
      <c r="N974">
        <v>229</v>
      </c>
      <c r="O974">
        <v>0.5</v>
      </c>
      <c r="P974" s="4">
        <v>45665</v>
      </c>
      <c r="Q974" s="4"/>
    </row>
    <row r="975" spans="1:17" x14ac:dyDescent="0.35">
      <c r="A975" t="s">
        <v>1053</v>
      </c>
      <c r="B975" t="s">
        <v>29</v>
      </c>
      <c r="C975">
        <v>40.416775000000001</v>
      </c>
      <c r="D975">
        <v>-3.7037900000000001</v>
      </c>
      <c r="E975" t="s">
        <v>103</v>
      </c>
      <c r="F975" t="s">
        <v>169</v>
      </c>
      <c r="G975" t="s">
        <v>39</v>
      </c>
      <c r="H975" s="4">
        <v>45378</v>
      </c>
      <c r="I975" t="s">
        <v>66</v>
      </c>
      <c r="J975" t="s">
        <v>605</v>
      </c>
      <c r="K975">
        <v>1</v>
      </c>
      <c r="N975">
        <v>285</v>
      </c>
      <c r="O975">
        <v>0.2</v>
      </c>
      <c r="P975" s="4">
        <v>45640</v>
      </c>
      <c r="Q975" s="4"/>
    </row>
    <row r="976" spans="1:17" x14ac:dyDescent="0.35">
      <c r="A976" t="s">
        <v>1054</v>
      </c>
      <c r="B976" t="s">
        <v>78</v>
      </c>
      <c r="C976">
        <v>38.736946000000003</v>
      </c>
      <c r="D976">
        <v>-9.1426850000000002</v>
      </c>
      <c r="E976" t="s">
        <v>100</v>
      </c>
      <c r="F976" t="s">
        <v>169</v>
      </c>
      <c r="G976" t="s">
        <v>33</v>
      </c>
      <c r="H976" s="4">
        <v>45438</v>
      </c>
      <c r="I976" t="s">
        <v>49</v>
      </c>
      <c r="J976" t="s">
        <v>605</v>
      </c>
      <c r="K976">
        <v>1</v>
      </c>
      <c r="N976">
        <v>6838</v>
      </c>
      <c r="O976">
        <v>0.9</v>
      </c>
      <c r="P976" s="4">
        <v>45694</v>
      </c>
      <c r="Q976" s="4"/>
    </row>
    <row r="977" spans="1:17" x14ac:dyDescent="0.35">
      <c r="A977" t="s">
        <v>1055</v>
      </c>
      <c r="B977" t="s">
        <v>41</v>
      </c>
      <c r="C977">
        <v>52.520007999999997</v>
      </c>
      <c r="D977">
        <v>13.404954</v>
      </c>
      <c r="E977" t="s">
        <v>47</v>
      </c>
      <c r="F977" t="s">
        <v>169</v>
      </c>
      <c r="G977" t="s">
        <v>87</v>
      </c>
      <c r="H977" s="4">
        <v>45309</v>
      </c>
      <c r="I977" t="s">
        <v>26</v>
      </c>
      <c r="J977" t="s">
        <v>605</v>
      </c>
      <c r="K977">
        <v>1</v>
      </c>
      <c r="N977">
        <v>4339</v>
      </c>
      <c r="O977">
        <v>0.3</v>
      </c>
      <c r="P977" s="4">
        <v>45562</v>
      </c>
      <c r="Q977" s="4"/>
    </row>
    <row r="978" spans="1:17" x14ac:dyDescent="0.35">
      <c r="A978" t="s">
        <v>1056</v>
      </c>
      <c r="B978" t="s">
        <v>29</v>
      </c>
      <c r="C978">
        <v>40.416775000000001</v>
      </c>
      <c r="D978">
        <v>-3.7037900000000001</v>
      </c>
      <c r="E978" t="s">
        <v>54</v>
      </c>
      <c r="F978" t="s">
        <v>169</v>
      </c>
      <c r="G978" t="s">
        <v>48</v>
      </c>
      <c r="H978" s="4">
        <v>45318</v>
      </c>
      <c r="I978" t="s">
        <v>66</v>
      </c>
      <c r="J978" t="s">
        <v>605</v>
      </c>
      <c r="K978">
        <v>1</v>
      </c>
      <c r="N978">
        <v>3405</v>
      </c>
      <c r="O978">
        <v>0.1</v>
      </c>
      <c r="P978" s="4">
        <v>45455</v>
      </c>
      <c r="Q978" s="4"/>
    </row>
    <row r="979" spans="1:17" x14ac:dyDescent="0.35">
      <c r="A979" t="s">
        <v>1057</v>
      </c>
      <c r="B979" t="s">
        <v>78</v>
      </c>
      <c r="C979">
        <v>38.736946000000003</v>
      </c>
      <c r="D979">
        <v>-9.1426850000000002</v>
      </c>
      <c r="E979" t="s">
        <v>3098</v>
      </c>
      <c r="F979" t="s">
        <v>169</v>
      </c>
      <c r="G979" t="s">
        <v>39</v>
      </c>
      <c r="H979" s="4">
        <v>45423</v>
      </c>
      <c r="I979" t="s">
        <v>26</v>
      </c>
      <c r="J979" t="s">
        <v>605</v>
      </c>
      <c r="K979">
        <v>1</v>
      </c>
      <c r="N979">
        <v>2221</v>
      </c>
      <c r="O979">
        <v>0.9</v>
      </c>
      <c r="P979" s="4">
        <v>45469</v>
      </c>
      <c r="Q979" s="4"/>
    </row>
    <row r="980" spans="1:17" x14ac:dyDescent="0.35">
      <c r="A980" t="s">
        <v>1058</v>
      </c>
      <c r="B980" t="s">
        <v>41</v>
      </c>
      <c r="C980">
        <v>52.520007999999997</v>
      </c>
      <c r="D980">
        <v>13.404954</v>
      </c>
      <c r="E980" t="s">
        <v>47</v>
      </c>
      <c r="F980" t="s">
        <v>169</v>
      </c>
      <c r="G980" t="s">
        <v>39</v>
      </c>
      <c r="H980" s="4">
        <v>45362</v>
      </c>
      <c r="I980" t="s">
        <v>26</v>
      </c>
      <c r="J980" t="s">
        <v>605</v>
      </c>
      <c r="K980">
        <v>1</v>
      </c>
      <c r="N980">
        <v>4404</v>
      </c>
      <c r="O980">
        <v>0.2</v>
      </c>
      <c r="P980" s="4">
        <v>45579</v>
      </c>
      <c r="Q980" s="4"/>
    </row>
    <row r="981" spans="1:17" x14ac:dyDescent="0.35">
      <c r="A981" t="s">
        <v>1059</v>
      </c>
      <c r="B981" t="s">
        <v>61</v>
      </c>
      <c r="C981">
        <v>48.864716000000001</v>
      </c>
      <c r="D981">
        <v>2.3490139999999999</v>
      </c>
      <c r="E981" t="s">
        <v>124</v>
      </c>
      <c r="F981" t="s">
        <v>169</v>
      </c>
      <c r="G981" t="s">
        <v>74</v>
      </c>
      <c r="H981" s="4">
        <v>45400</v>
      </c>
      <c r="I981" t="s">
        <v>49</v>
      </c>
      <c r="J981" t="s">
        <v>605</v>
      </c>
      <c r="K981">
        <v>1</v>
      </c>
      <c r="N981">
        <v>6369</v>
      </c>
      <c r="O981">
        <v>0.3</v>
      </c>
      <c r="P981" s="4">
        <v>45463</v>
      </c>
      <c r="Q981" s="4"/>
    </row>
    <row r="982" spans="1:17" x14ac:dyDescent="0.35">
      <c r="A982" t="s">
        <v>1060</v>
      </c>
      <c r="B982" t="s">
        <v>41</v>
      </c>
      <c r="C982">
        <v>52.520007999999997</v>
      </c>
      <c r="D982">
        <v>13.404954</v>
      </c>
      <c r="E982" t="s">
        <v>3098</v>
      </c>
      <c r="F982" t="s">
        <v>169</v>
      </c>
      <c r="G982" t="s">
        <v>85</v>
      </c>
      <c r="H982" s="4">
        <v>45296</v>
      </c>
      <c r="I982" t="s">
        <v>26</v>
      </c>
      <c r="J982" t="s">
        <v>605</v>
      </c>
      <c r="K982">
        <v>1</v>
      </c>
      <c r="N982">
        <v>799</v>
      </c>
      <c r="O982">
        <v>0.3</v>
      </c>
      <c r="P982" s="4">
        <v>45371</v>
      </c>
      <c r="Q982" s="4"/>
    </row>
    <row r="983" spans="1:17" x14ac:dyDescent="0.35">
      <c r="A983" t="s">
        <v>1061</v>
      </c>
      <c r="B983" t="s">
        <v>29</v>
      </c>
      <c r="C983">
        <v>40.416775000000001</v>
      </c>
      <c r="D983">
        <v>-3.7037900000000001</v>
      </c>
      <c r="E983" t="s">
        <v>68</v>
      </c>
      <c r="F983" t="s">
        <v>169</v>
      </c>
      <c r="G983" t="s">
        <v>85</v>
      </c>
      <c r="H983" s="4">
        <v>45303</v>
      </c>
      <c r="I983" t="s">
        <v>26</v>
      </c>
      <c r="J983" t="s">
        <v>605</v>
      </c>
      <c r="K983">
        <v>1</v>
      </c>
      <c r="N983">
        <v>2740</v>
      </c>
      <c r="O983">
        <v>0.8</v>
      </c>
      <c r="P983" s="4">
        <v>45430</v>
      </c>
      <c r="Q983" s="4"/>
    </row>
    <row r="984" spans="1:17" x14ac:dyDescent="0.35">
      <c r="A984" t="s">
        <v>1062</v>
      </c>
      <c r="B984" t="s">
        <v>29</v>
      </c>
      <c r="C984">
        <v>40.416775000000001</v>
      </c>
      <c r="D984">
        <v>-3.7037900000000001</v>
      </c>
      <c r="E984" t="s">
        <v>38</v>
      </c>
      <c r="F984" t="s">
        <v>169</v>
      </c>
      <c r="G984" t="s">
        <v>59</v>
      </c>
      <c r="H984" s="4">
        <v>45360</v>
      </c>
      <c r="I984" t="s">
        <v>26</v>
      </c>
      <c r="J984" t="s">
        <v>605</v>
      </c>
      <c r="K984">
        <v>1</v>
      </c>
      <c r="N984">
        <v>4124</v>
      </c>
      <c r="O984">
        <v>0.4</v>
      </c>
      <c r="P984" s="4">
        <v>45438</v>
      </c>
      <c r="Q984" s="4"/>
    </row>
    <row r="985" spans="1:17" x14ac:dyDescent="0.35">
      <c r="A985" t="s">
        <v>1063</v>
      </c>
      <c r="B985" t="s">
        <v>51</v>
      </c>
      <c r="C985">
        <v>51.260196999999998</v>
      </c>
      <c r="D985">
        <v>4.4027710000000004</v>
      </c>
      <c r="E985" t="s">
        <v>47</v>
      </c>
      <c r="F985" t="s">
        <v>169</v>
      </c>
      <c r="G985" t="s">
        <v>48</v>
      </c>
      <c r="H985" s="4">
        <v>45365</v>
      </c>
      <c r="I985" t="s">
        <v>66</v>
      </c>
      <c r="J985" t="s">
        <v>605</v>
      </c>
      <c r="K985">
        <v>1</v>
      </c>
      <c r="N985">
        <v>3431</v>
      </c>
      <c r="O985">
        <v>0.2</v>
      </c>
      <c r="P985" s="4">
        <v>45399</v>
      </c>
      <c r="Q985" s="4"/>
    </row>
    <row r="986" spans="1:17" x14ac:dyDescent="0.35">
      <c r="A986" t="s">
        <v>1064</v>
      </c>
      <c r="B986" t="s">
        <v>35</v>
      </c>
      <c r="C986">
        <v>41.902782000000002</v>
      </c>
      <c r="D986">
        <v>12.496366</v>
      </c>
      <c r="E986" t="s">
        <v>3098</v>
      </c>
      <c r="F986" t="s">
        <v>169</v>
      </c>
      <c r="G986" t="s">
        <v>48</v>
      </c>
      <c r="H986" s="4">
        <v>45408</v>
      </c>
      <c r="I986" t="s">
        <v>26</v>
      </c>
      <c r="J986" t="s">
        <v>605</v>
      </c>
      <c r="K986">
        <v>1</v>
      </c>
      <c r="N986">
        <v>4306</v>
      </c>
      <c r="O986">
        <v>0.6</v>
      </c>
      <c r="P986" s="4">
        <v>45615</v>
      </c>
      <c r="Q986" s="4"/>
    </row>
    <row r="987" spans="1:17" x14ac:dyDescent="0.35">
      <c r="A987" t="s">
        <v>1065</v>
      </c>
      <c r="B987" t="s">
        <v>56</v>
      </c>
      <c r="C987">
        <v>46.204391000000001</v>
      </c>
      <c r="D987">
        <v>6.1431579999999997</v>
      </c>
      <c r="E987" t="s">
        <v>103</v>
      </c>
      <c r="F987" t="s">
        <v>169</v>
      </c>
      <c r="G987" t="s">
        <v>39</v>
      </c>
      <c r="H987" s="4">
        <v>45330</v>
      </c>
      <c r="I987" t="s">
        <v>66</v>
      </c>
      <c r="J987" t="s">
        <v>605</v>
      </c>
      <c r="K987">
        <v>1</v>
      </c>
      <c r="N987">
        <v>2988</v>
      </c>
      <c r="O987">
        <v>0.5</v>
      </c>
      <c r="P987" s="4">
        <v>45624</v>
      </c>
      <c r="Q987" s="4"/>
    </row>
    <row r="988" spans="1:17" x14ac:dyDescent="0.35">
      <c r="A988" t="s">
        <v>1066</v>
      </c>
      <c r="B988" t="s">
        <v>78</v>
      </c>
      <c r="C988">
        <v>38.736946000000003</v>
      </c>
      <c r="D988">
        <v>-9.1426850000000002</v>
      </c>
      <c r="E988" t="s">
        <v>54</v>
      </c>
      <c r="F988" t="s">
        <v>169</v>
      </c>
      <c r="G988" t="s">
        <v>59</v>
      </c>
      <c r="H988" s="4">
        <v>45378</v>
      </c>
      <c r="I988" t="s">
        <v>26</v>
      </c>
      <c r="J988" t="s">
        <v>605</v>
      </c>
      <c r="K988">
        <v>1</v>
      </c>
      <c r="N988">
        <v>1307</v>
      </c>
      <c r="O988">
        <v>0.3</v>
      </c>
      <c r="P988" s="4">
        <v>45490</v>
      </c>
      <c r="Q988" s="4"/>
    </row>
    <row r="989" spans="1:17" x14ac:dyDescent="0.35">
      <c r="A989" t="s">
        <v>1067</v>
      </c>
      <c r="B989" t="s">
        <v>71</v>
      </c>
      <c r="C989">
        <v>48.210033000000003</v>
      </c>
      <c r="D989">
        <v>16.363448999999999</v>
      </c>
      <c r="E989" t="s">
        <v>54</v>
      </c>
      <c r="F989" t="s">
        <v>169</v>
      </c>
      <c r="G989" t="s">
        <v>48</v>
      </c>
      <c r="H989" s="4">
        <v>45316</v>
      </c>
      <c r="I989" t="s">
        <v>66</v>
      </c>
      <c r="J989" t="s">
        <v>605</v>
      </c>
      <c r="K989">
        <v>1</v>
      </c>
      <c r="N989">
        <v>4757</v>
      </c>
      <c r="O989">
        <v>0.3</v>
      </c>
      <c r="P989" s="4">
        <v>45444</v>
      </c>
      <c r="Q989" s="4"/>
    </row>
    <row r="990" spans="1:17" x14ac:dyDescent="0.35">
      <c r="A990" t="s">
        <v>1068</v>
      </c>
      <c r="B990" t="s">
        <v>78</v>
      </c>
      <c r="C990">
        <v>38.736946000000003</v>
      </c>
      <c r="D990">
        <v>-9.1426850000000002</v>
      </c>
      <c r="E990" t="s">
        <v>3100</v>
      </c>
      <c r="F990" t="s">
        <v>169</v>
      </c>
      <c r="G990" t="s">
        <v>87</v>
      </c>
      <c r="H990" s="4">
        <v>45426</v>
      </c>
      <c r="I990" t="s">
        <v>26</v>
      </c>
      <c r="J990" t="s">
        <v>605</v>
      </c>
      <c r="K990">
        <v>1</v>
      </c>
      <c r="N990">
        <v>3458</v>
      </c>
      <c r="O990">
        <v>0.4</v>
      </c>
      <c r="P990" s="4">
        <v>45566</v>
      </c>
      <c r="Q990" s="4"/>
    </row>
    <row r="991" spans="1:17" x14ac:dyDescent="0.35">
      <c r="A991" t="s">
        <v>1069</v>
      </c>
      <c r="B991" t="s">
        <v>61</v>
      </c>
      <c r="C991">
        <v>48.864716000000001</v>
      </c>
      <c r="D991">
        <v>2.3490139999999999</v>
      </c>
      <c r="E991" t="s">
        <v>38</v>
      </c>
      <c r="F991" t="s">
        <v>169</v>
      </c>
      <c r="G991" t="s">
        <v>48</v>
      </c>
      <c r="H991" s="4">
        <v>45414</v>
      </c>
      <c r="I991" t="s">
        <v>66</v>
      </c>
      <c r="J991" t="s">
        <v>605</v>
      </c>
      <c r="K991">
        <v>1</v>
      </c>
      <c r="N991">
        <v>5921</v>
      </c>
      <c r="O991">
        <v>0.4</v>
      </c>
      <c r="P991" s="4">
        <v>45486</v>
      </c>
      <c r="Q991" s="4"/>
    </row>
    <row r="992" spans="1:17" x14ac:dyDescent="0.35">
      <c r="A992" t="s">
        <v>1070</v>
      </c>
      <c r="B992" t="s">
        <v>56</v>
      </c>
      <c r="C992">
        <v>46.204391000000001</v>
      </c>
      <c r="D992">
        <v>6.1431579999999997</v>
      </c>
      <c r="E992" t="s">
        <v>103</v>
      </c>
      <c r="F992" t="s">
        <v>169</v>
      </c>
      <c r="G992" t="s">
        <v>25</v>
      </c>
      <c r="H992" s="4">
        <v>45434</v>
      </c>
      <c r="I992" t="s">
        <v>26</v>
      </c>
      <c r="J992" t="s">
        <v>605</v>
      </c>
      <c r="K992">
        <v>1</v>
      </c>
      <c r="N992">
        <v>2305</v>
      </c>
      <c r="O992">
        <v>0.4</v>
      </c>
      <c r="P992" s="4">
        <v>45734</v>
      </c>
      <c r="Q992" s="4"/>
    </row>
    <row r="993" spans="1:17" x14ac:dyDescent="0.35">
      <c r="A993" t="s">
        <v>1071</v>
      </c>
      <c r="B993" t="s">
        <v>35</v>
      </c>
      <c r="C993">
        <v>41.902782000000002</v>
      </c>
      <c r="D993">
        <v>12.496366</v>
      </c>
      <c r="E993" t="s">
        <v>3099</v>
      </c>
      <c r="F993" t="s">
        <v>169</v>
      </c>
      <c r="G993" t="s">
        <v>33</v>
      </c>
      <c r="H993" s="4">
        <v>45312</v>
      </c>
      <c r="I993" t="s">
        <v>49</v>
      </c>
      <c r="J993" t="s">
        <v>605</v>
      </c>
      <c r="K993">
        <v>1</v>
      </c>
      <c r="N993">
        <v>2764</v>
      </c>
      <c r="O993">
        <v>0.3</v>
      </c>
      <c r="P993" s="4">
        <v>45391</v>
      </c>
      <c r="Q993" s="4"/>
    </row>
    <row r="994" spans="1:17" x14ac:dyDescent="0.35">
      <c r="A994" t="s">
        <v>1072</v>
      </c>
      <c r="B994" t="s">
        <v>41</v>
      </c>
      <c r="C994">
        <v>52.520007999999997</v>
      </c>
      <c r="D994">
        <v>13.404954</v>
      </c>
      <c r="E994" t="s">
        <v>3098</v>
      </c>
      <c r="F994" t="s">
        <v>169</v>
      </c>
      <c r="G994" t="s">
        <v>48</v>
      </c>
      <c r="H994" s="4">
        <v>45435</v>
      </c>
      <c r="I994" t="s">
        <v>66</v>
      </c>
      <c r="J994" t="s">
        <v>605</v>
      </c>
      <c r="K994">
        <v>1</v>
      </c>
      <c r="N994">
        <v>7311</v>
      </c>
      <c r="O994">
        <v>0.1</v>
      </c>
      <c r="P994" s="4">
        <v>45538</v>
      </c>
      <c r="Q994" s="4"/>
    </row>
    <row r="995" spans="1:17" x14ac:dyDescent="0.35">
      <c r="A995" t="s">
        <v>1073</v>
      </c>
      <c r="B995" t="s">
        <v>78</v>
      </c>
      <c r="C995">
        <v>38.736946000000003</v>
      </c>
      <c r="D995">
        <v>-9.1426850000000002</v>
      </c>
      <c r="E995" t="s">
        <v>84</v>
      </c>
      <c r="F995" t="s">
        <v>169</v>
      </c>
      <c r="G995" t="s">
        <v>59</v>
      </c>
      <c r="H995" s="4">
        <v>45395</v>
      </c>
      <c r="I995" t="s">
        <v>26</v>
      </c>
      <c r="J995" t="s">
        <v>605</v>
      </c>
      <c r="K995">
        <v>1</v>
      </c>
      <c r="N995">
        <v>1828</v>
      </c>
      <c r="O995">
        <v>0.8</v>
      </c>
      <c r="P995" s="4">
        <v>45433</v>
      </c>
      <c r="Q995" s="4"/>
    </row>
    <row r="996" spans="1:17" x14ac:dyDescent="0.35">
      <c r="A996" t="s">
        <v>1074</v>
      </c>
      <c r="B996" t="s">
        <v>41</v>
      </c>
      <c r="C996">
        <v>52.520007999999997</v>
      </c>
      <c r="D996">
        <v>13.404954</v>
      </c>
      <c r="E996" t="s">
        <v>54</v>
      </c>
      <c r="F996" t="s">
        <v>169</v>
      </c>
      <c r="G996" t="s">
        <v>25</v>
      </c>
      <c r="H996" s="4">
        <v>45371</v>
      </c>
      <c r="I996" t="s">
        <v>26</v>
      </c>
      <c r="J996" t="s">
        <v>605</v>
      </c>
      <c r="K996">
        <v>1</v>
      </c>
      <c r="N996">
        <v>1846</v>
      </c>
      <c r="O996">
        <v>0.3</v>
      </c>
      <c r="P996" s="4">
        <v>45592</v>
      </c>
      <c r="Q996" s="4"/>
    </row>
    <row r="997" spans="1:17" x14ac:dyDescent="0.35">
      <c r="A997" t="s">
        <v>1075</v>
      </c>
      <c r="B997" t="s">
        <v>35</v>
      </c>
      <c r="C997">
        <v>41.902782000000002</v>
      </c>
      <c r="D997">
        <v>12.496366</v>
      </c>
      <c r="E997" t="s">
        <v>84</v>
      </c>
      <c r="F997" t="s">
        <v>169</v>
      </c>
      <c r="G997" t="s">
        <v>85</v>
      </c>
      <c r="H997" s="4">
        <v>45342</v>
      </c>
      <c r="I997" t="s">
        <v>49</v>
      </c>
      <c r="J997" t="s">
        <v>605</v>
      </c>
      <c r="K997">
        <v>1</v>
      </c>
      <c r="N997">
        <v>6929</v>
      </c>
      <c r="O997">
        <v>0.2</v>
      </c>
      <c r="P997" s="4">
        <v>45492</v>
      </c>
      <c r="Q997" s="4"/>
    </row>
    <row r="998" spans="1:17" x14ac:dyDescent="0.35">
      <c r="A998" t="s">
        <v>1076</v>
      </c>
      <c r="B998" t="s">
        <v>56</v>
      </c>
      <c r="C998">
        <v>46.204391000000001</v>
      </c>
      <c r="D998">
        <v>6.1431579999999997</v>
      </c>
      <c r="E998" t="s">
        <v>47</v>
      </c>
      <c r="F998" t="s">
        <v>169</v>
      </c>
      <c r="G998" t="s">
        <v>59</v>
      </c>
      <c r="H998" s="4">
        <v>45420</v>
      </c>
      <c r="I998" t="s">
        <v>66</v>
      </c>
      <c r="J998" t="s">
        <v>605</v>
      </c>
      <c r="K998">
        <v>1</v>
      </c>
      <c r="N998">
        <v>1720</v>
      </c>
      <c r="O998">
        <v>0.6</v>
      </c>
      <c r="P998" s="4">
        <v>45444</v>
      </c>
      <c r="Q998" s="4"/>
    </row>
    <row r="999" spans="1:17" x14ac:dyDescent="0.35">
      <c r="A999" t="s">
        <v>1077</v>
      </c>
      <c r="B999" t="s">
        <v>35</v>
      </c>
      <c r="C999">
        <v>41.902782000000002</v>
      </c>
      <c r="D999">
        <v>12.496366</v>
      </c>
      <c r="E999" t="s">
        <v>38</v>
      </c>
      <c r="F999" t="s">
        <v>169</v>
      </c>
      <c r="G999" t="s">
        <v>48</v>
      </c>
      <c r="H999" s="4">
        <v>45359</v>
      </c>
      <c r="I999" t="s">
        <v>26</v>
      </c>
      <c r="J999" t="s">
        <v>605</v>
      </c>
      <c r="K999">
        <v>1</v>
      </c>
      <c r="N999">
        <v>6119</v>
      </c>
      <c r="O999">
        <v>0.3</v>
      </c>
      <c r="P999" s="4">
        <v>45590</v>
      </c>
      <c r="Q999" s="4"/>
    </row>
    <row r="1000" spans="1:17" x14ac:dyDescent="0.35">
      <c r="A1000" t="s">
        <v>1078</v>
      </c>
      <c r="B1000" t="s">
        <v>35</v>
      </c>
      <c r="C1000">
        <v>41.902782000000002</v>
      </c>
      <c r="D1000">
        <v>12.496366</v>
      </c>
      <c r="E1000" t="s">
        <v>47</v>
      </c>
      <c r="F1000" t="s">
        <v>169</v>
      </c>
      <c r="G1000" t="s">
        <v>74</v>
      </c>
      <c r="H1000" s="4">
        <v>45396</v>
      </c>
      <c r="I1000" t="s">
        <v>66</v>
      </c>
      <c r="J1000" t="s">
        <v>605</v>
      </c>
      <c r="K1000">
        <v>1</v>
      </c>
      <c r="N1000">
        <v>1087</v>
      </c>
      <c r="O1000">
        <v>0.4</v>
      </c>
      <c r="P1000" s="4">
        <v>45460</v>
      </c>
      <c r="Q1000" s="4"/>
    </row>
    <row r="1001" spans="1:17" x14ac:dyDescent="0.35">
      <c r="A1001" t="s">
        <v>1079</v>
      </c>
      <c r="B1001" t="s">
        <v>56</v>
      </c>
      <c r="C1001">
        <v>46.204391000000001</v>
      </c>
      <c r="D1001">
        <v>6.1431579999999997</v>
      </c>
      <c r="E1001" t="s">
        <v>47</v>
      </c>
      <c r="F1001" t="s">
        <v>169</v>
      </c>
      <c r="G1001" t="s">
        <v>39</v>
      </c>
      <c r="H1001" s="4">
        <v>45329</v>
      </c>
      <c r="I1001" t="s">
        <v>66</v>
      </c>
      <c r="J1001" t="s">
        <v>605</v>
      </c>
      <c r="K1001">
        <v>1</v>
      </c>
      <c r="N1001">
        <v>1358</v>
      </c>
      <c r="O1001">
        <v>0.3</v>
      </c>
      <c r="P1001" s="4">
        <v>45656</v>
      </c>
      <c r="Q1001" s="4"/>
    </row>
    <row r="1002" spans="1:17" x14ac:dyDescent="0.35">
      <c r="A1002" t="s">
        <v>1080</v>
      </c>
      <c r="B1002" t="s">
        <v>56</v>
      </c>
      <c r="C1002">
        <v>46.204391000000001</v>
      </c>
      <c r="D1002">
        <v>6.1431579999999997</v>
      </c>
      <c r="E1002" t="s">
        <v>3100</v>
      </c>
      <c r="F1002" t="s">
        <v>169</v>
      </c>
      <c r="G1002" t="s">
        <v>48</v>
      </c>
      <c r="H1002" s="4">
        <v>45302</v>
      </c>
      <c r="I1002" t="s">
        <v>66</v>
      </c>
      <c r="J1002" t="s">
        <v>605</v>
      </c>
      <c r="K1002">
        <v>1</v>
      </c>
      <c r="N1002">
        <v>3463</v>
      </c>
      <c r="O1002">
        <v>0.2</v>
      </c>
      <c r="P1002" s="4">
        <v>45536</v>
      </c>
      <c r="Q1002" s="4"/>
    </row>
    <row r="1003" spans="1:17" x14ac:dyDescent="0.35">
      <c r="A1003" t="s">
        <v>1081</v>
      </c>
      <c r="B1003" t="s">
        <v>41</v>
      </c>
      <c r="C1003">
        <v>52.520007999999997</v>
      </c>
      <c r="D1003">
        <v>13.404954</v>
      </c>
      <c r="E1003" t="s">
        <v>3098</v>
      </c>
      <c r="F1003" t="s">
        <v>169</v>
      </c>
      <c r="G1003" t="s">
        <v>87</v>
      </c>
      <c r="H1003" s="4">
        <v>45347</v>
      </c>
      <c r="I1003" t="s">
        <v>26</v>
      </c>
      <c r="J1003" t="s">
        <v>605</v>
      </c>
      <c r="K1003">
        <v>1</v>
      </c>
      <c r="N1003">
        <v>2395</v>
      </c>
      <c r="O1003">
        <v>0.3</v>
      </c>
      <c r="P1003" s="4">
        <v>45385</v>
      </c>
      <c r="Q1003" s="4"/>
    </row>
    <row r="1004" spans="1:17" x14ac:dyDescent="0.35">
      <c r="A1004" t="s">
        <v>1082</v>
      </c>
      <c r="B1004" t="s">
        <v>78</v>
      </c>
      <c r="C1004">
        <v>38.736946000000003</v>
      </c>
      <c r="D1004">
        <v>-9.1426850000000002</v>
      </c>
      <c r="E1004" t="s">
        <v>3099</v>
      </c>
      <c r="F1004" t="s">
        <v>169</v>
      </c>
      <c r="G1004" t="s">
        <v>25</v>
      </c>
      <c r="H1004" s="4">
        <v>45400</v>
      </c>
      <c r="I1004" t="s">
        <v>66</v>
      </c>
      <c r="J1004" t="s">
        <v>605</v>
      </c>
      <c r="K1004">
        <v>1</v>
      </c>
      <c r="N1004">
        <v>2547</v>
      </c>
      <c r="O1004">
        <v>0.4</v>
      </c>
      <c r="P1004" s="4">
        <v>45466</v>
      </c>
      <c r="Q1004" s="4"/>
    </row>
    <row r="1005" spans="1:17" x14ac:dyDescent="0.35">
      <c r="A1005" t="s">
        <v>1083</v>
      </c>
      <c r="B1005" t="s">
        <v>56</v>
      </c>
      <c r="C1005">
        <v>46.204391000000001</v>
      </c>
      <c r="D1005">
        <v>6.1431579999999997</v>
      </c>
      <c r="E1005" t="s">
        <v>84</v>
      </c>
      <c r="F1005" t="s">
        <v>169</v>
      </c>
      <c r="G1005" t="s">
        <v>33</v>
      </c>
      <c r="H1005" s="4">
        <v>45375</v>
      </c>
      <c r="I1005" t="s">
        <v>26</v>
      </c>
      <c r="J1005" t="s">
        <v>605</v>
      </c>
      <c r="K1005">
        <v>1</v>
      </c>
      <c r="N1005">
        <v>1557</v>
      </c>
      <c r="O1005">
        <v>0.2</v>
      </c>
      <c r="P1005" s="4">
        <v>45481</v>
      </c>
      <c r="Q1005" s="4"/>
    </row>
    <row r="1006" spans="1:17" x14ac:dyDescent="0.35">
      <c r="A1006" t="s">
        <v>1084</v>
      </c>
      <c r="B1006" t="s">
        <v>51</v>
      </c>
      <c r="C1006">
        <v>51.260196999999998</v>
      </c>
      <c r="D1006">
        <v>4.4027710000000004</v>
      </c>
      <c r="E1006" t="s">
        <v>120</v>
      </c>
      <c r="F1006" t="s">
        <v>169</v>
      </c>
      <c r="G1006" t="s">
        <v>59</v>
      </c>
      <c r="H1006" s="4">
        <v>45375</v>
      </c>
      <c r="I1006" t="s">
        <v>26</v>
      </c>
      <c r="J1006" t="s">
        <v>605</v>
      </c>
      <c r="K1006">
        <v>1</v>
      </c>
      <c r="N1006">
        <v>6040</v>
      </c>
      <c r="O1006">
        <v>0.4</v>
      </c>
      <c r="P1006" s="4">
        <v>45427</v>
      </c>
      <c r="Q1006" s="4"/>
    </row>
    <row r="1007" spans="1:17" x14ac:dyDescent="0.35">
      <c r="A1007" t="s">
        <v>1085</v>
      </c>
      <c r="B1007" t="s">
        <v>78</v>
      </c>
      <c r="C1007">
        <v>38.736946000000003</v>
      </c>
      <c r="D1007">
        <v>-9.1426850000000002</v>
      </c>
      <c r="E1007" t="s">
        <v>3098</v>
      </c>
      <c r="F1007" t="s">
        <v>169</v>
      </c>
      <c r="G1007" t="s">
        <v>85</v>
      </c>
      <c r="H1007" s="4">
        <v>45392</v>
      </c>
      <c r="I1007" t="s">
        <v>26</v>
      </c>
      <c r="J1007" t="s">
        <v>605</v>
      </c>
      <c r="K1007">
        <v>1</v>
      </c>
      <c r="N1007">
        <v>2867</v>
      </c>
      <c r="O1007">
        <v>0.8</v>
      </c>
      <c r="P1007" s="4">
        <v>45469</v>
      </c>
      <c r="Q1007" s="4"/>
    </row>
    <row r="1008" spans="1:17" x14ac:dyDescent="0.35">
      <c r="A1008" t="s">
        <v>1086</v>
      </c>
      <c r="B1008" t="s">
        <v>71</v>
      </c>
      <c r="C1008">
        <v>48.210033000000003</v>
      </c>
      <c r="D1008">
        <v>16.363448999999999</v>
      </c>
      <c r="E1008" t="s">
        <v>64</v>
      </c>
      <c r="F1008" t="s">
        <v>169</v>
      </c>
      <c r="G1008" t="s">
        <v>39</v>
      </c>
      <c r="H1008" s="4">
        <v>45303</v>
      </c>
      <c r="I1008" t="s">
        <v>26</v>
      </c>
      <c r="J1008" t="s">
        <v>605</v>
      </c>
      <c r="K1008">
        <v>1</v>
      </c>
      <c r="N1008">
        <v>5894</v>
      </c>
      <c r="O1008">
        <v>0.3</v>
      </c>
      <c r="P1008" s="4">
        <v>45391</v>
      </c>
      <c r="Q1008" s="4"/>
    </row>
    <row r="1009" spans="1:17" x14ac:dyDescent="0.35">
      <c r="A1009" t="s">
        <v>1087</v>
      </c>
      <c r="B1009" t="s">
        <v>78</v>
      </c>
      <c r="C1009">
        <v>38.736946000000003</v>
      </c>
      <c r="D1009">
        <v>-9.1426850000000002</v>
      </c>
      <c r="E1009" t="s">
        <v>47</v>
      </c>
      <c r="F1009" t="s">
        <v>169</v>
      </c>
      <c r="G1009" t="s">
        <v>59</v>
      </c>
      <c r="H1009" s="4">
        <v>45302</v>
      </c>
      <c r="I1009" t="s">
        <v>66</v>
      </c>
      <c r="J1009" t="s">
        <v>605</v>
      </c>
      <c r="K1009">
        <v>1</v>
      </c>
      <c r="N1009">
        <v>1595</v>
      </c>
      <c r="O1009">
        <v>0.3</v>
      </c>
      <c r="P1009" s="4">
        <v>45421</v>
      </c>
      <c r="Q1009" s="4"/>
    </row>
    <row r="1010" spans="1:17" x14ac:dyDescent="0.35">
      <c r="A1010" t="s">
        <v>1088</v>
      </c>
      <c r="B1010" t="s">
        <v>61</v>
      </c>
      <c r="C1010">
        <v>48.864716000000001</v>
      </c>
      <c r="D1010">
        <v>2.3490139999999999</v>
      </c>
      <c r="E1010" t="s">
        <v>64</v>
      </c>
      <c r="F1010" t="s">
        <v>169</v>
      </c>
      <c r="G1010" t="s">
        <v>39</v>
      </c>
      <c r="H1010" s="4">
        <v>45436</v>
      </c>
      <c r="I1010" t="s">
        <v>26</v>
      </c>
      <c r="J1010" t="s">
        <v>605</v>
      </c>
      <c r="K1010">
        <v>1</v>
      </c>
      <c r="N1010">
        <v>4690</v>
      </c>
      <c r="O1010">
        <v>1</v>
      </c>
      <c r="P1010" s="4">
        <v>45586</v>
      </c>
      <c r="Q1010" s="4"/>
    </row>
    <row r="1011" spans="1:17" x14ac:dyDescent="0.35">
      <c r="A1011" t="s">
        <v>1089</v>
      </c>
      <c r="B1011" t="s">
        <v>41</v>
      </c>
      <c r="C1011">
        <v>52.520007999999997</v>
      </c>
      <c r="D1011">
        <v>13.404954</v>
      </c>
      <c r="E1011" t="s">
        <v>47</v>
      </c>
      <c r="F1011" t="s">
        <v>169</v>
      </c>
      <c r="G1011" t="s">
        <v>85</v>
      </c>
      <c r="H1011" s="4">
        <v>45393</v>
      </c>
      <c r="I1011" t="s">
        <v>66</v>
      </c>
      <c r="J1011" t="s">
        <v>605</v>
      </c>
      <c r="K1011">
        <v>1</v>
      </c>
      <c r="N1011">
        <v>6578</v>
      </c>
      <c r="O1011">
        <v>0.3</v>
      </c>
      <c r="P1011" s="4">
        <v>45636</v>
      </c>
      <c r="Q1011" s="4"/>
    </row>
    <row r="1012" spans="1:17" x14ac:dyDescent="0.35">
      <c r="A1012" t="s">
        <v>1090</v>
      </c>
      <c r="B1012" t="s">
        <v>78</v>
      </c>
      <c r="C1012">
        <v>38.736946000000003</v>
      </c>
      <c r="D1012">
        <v>-9.1426850000000002</v>
      </c>
      <c r="E1012" t="s">
        <v>47</v>
      </c>
      <c r="F1012" t="s">
        <v>169</v>
      </c>
      <c r="G1012" t="s">
        <v>48</v>
      </c>
      <c r="H1012" s="4">
        <v>45395</v>
      </c>
      <c r="I1012" t="s">
        <v>66</v>
      </c>
      <c r="J1012" t="s">
        <v>605</v>
      </c>
      <c r="K1012">
        <v>1</v>
      </c>
      <c r="N1012">
        <v>6308</v>
      </c>
      <c r="O1012">
        <v>0.2</v>
      </c>
      <c r="P1012" s="4">
        <v>45580</v>
      </c>
      <c r="Q1012" s="4"/>
    </row>
    <row r="1013" spans="1:17" x14ac:dyDescent="0.35">
      <c r="A1013" t="s">
        <v>1091</v>
      </c>
      <c r="B1013" t="s">
        <v>35</v>
      </c>
      <c r="C1013">
        <v>41.902782000000002</v>
      </c>
      <c r="D1013">
        <v>12.496366</v>
      </c>
      <c r="E1013" t="s">
        <v>84</v>
      </c>
      <c r="F1013" t="s">
        <v>241</v>
      </c>
      <c r="G1013" t="s">
        <v>48</v>
      </c>
      <c r="H1013" s="4">
        <v>45293</v>
      </c>
      <c r="I1013" t="s">
        <v>66</v>
      </c>
      <c r="J1013" t="s">
        <v>605</v>
      </c>
      <c r="K1013">
        <v>1</v>
      </c>
      <c r="N1013">
        <v>5166</v>
      </c>
      <c r="O1013">
        <v>0.3</v>
      </c>
      <c r="P1013" s="4">
        <v>45317</v>
      </c>
      <c r="Q1013" s="4"/>
    </row>
    <row r="1014" spans="1:17" x14ac:dyDescent="0.35">
      <c r="A1014" t="s">
        <v>1092</v>
      </c>
      <c r="B1014" t="s">
        <v>41</v>
      </c>
      <c r="C1014">
        <v>52.520007999999997</v>
      </c>
      <c r="D1014">
        <v>13.404954</v>
      </c>
      <c r="E1014" t="s">
        <v>84</v>
      </c>
      <c r="F1014" t="s">
        <v>241</v>
      </c>
      <c r="G1014" t="s">
        <v>74</v>
      </c>
      <c r="H1014" s="4">
        <v>45377</v>
      </c>
      <c r="I1014" t="s">
        <v>66</v>
      </c>
      <c r="J1014" t="s">
        <v>605</v>
      </c>
      <c r="K1014">
        <v>1</v>
      </c>
      <c r="N1014">
        <v>14523</v>
      </c>
      <c r="O1014">
        <v>0.3</v>
      </c>
      <c r="P1014" s="4">
        <v>45509</v>
      </c>
      <c r="Q1014" s="4"/>
    </row>
    <row r="1015" spans="1:17" x14ac:dyDescent="0.35">
      <c r="A1015" t="s">
        <v>1093</v>
      </c>
      <c r="B1015" t="s">
        <v>41</v>
      </c>
      <c r="C1015">
        <v>52.520007999999997</v>
      </c>
      <c r="D1015">
        <v>13.404954</v>
      </c>
      <c r="E1015" t="s">
        <v>47</v>
      </c>
      <c r="F1015" t="s">
        <v>241</v>
      </c>
      <c r="G1015" t="s">
        <v>25</v>
      </c>
      <c r="H1015" s="4">
        <v>45383</v>
      </c>
      <c r="I1015" t="s">
        <v>49</v>
      </c>
      <c r="J1015" t="s">
        <v>605</v>
      </c>
      <c r="K1015">
        <v>1</v>
      </c>
      <c r="N1015">
        <v>5375</v>
      </c>
      <c r="O1015">
        <v>0.2</v>
      </c>
      <c r="P1015" s="4">
        <v>45691</v>
      </c>
      <c r="Q1015" s="4"/>
    </row>
    <row r="1016" spans="1:17" x14ac:dyDescent="0.35">
      <c r="A1016" t="s">
        <v>1094</v>
      </c>
      <c r="B1016" t="s">
        <v>56</v>
      </c>
      <c r="C1016">
        <v>46.204391000000001</v>
      </c>
      <c r="D1016">
        <v>6.1431579999999997</v>
      </c>
      <c r="E1016" t="s">
        <v>3098</v>
      </c>
      <c r="F1016" t="s">
        <v>241</v>
      </c>
      <c r="G1016" t="s">
        <v>39</v>
      </c>
      <c r="H1016" s="4">
        <v>45370</v>
      </c>
      <c r="I1016" t="s">
        <v>26</v>
      </c>
      <c r="J1016" t="s">
        <v>605</v>
      </c>
      <c r="K1016">
        <v>1</v>
      </c>
      <c r="N1016">
        <v>13128</v>
      </c>
      <c r="O1016">
        <v>0.6</v>
      </c>
      <c r="P1016" s="4">
        <v>45734</v>
      </c>
      <c r="Q1016" s="4"/>
    </row>
    <row r="1017" spans="1:17" x14ac:dyDescent="0.35">
      <c r="A1017" t="s">
        <v>1095</v>
      </c>
      <c r="B1017" t="s">
        <v>61</v>
      </c>
      <c r="C1017">
        <v>48.864716000000001</v>
      </c>
      <c r="D1017">
        <v>2.3490139999999999</v>
      </c>
      <c r="E1017" t="s">
        <v>47</v>
      </c>
      <c r="F1017" t="s">
        <v>241</v>
      </c>
      <c r="G1017" t="s">
        <v>48</v>
      </c>
      <c r="H1017" s="4">
        <v>45427</v>
      </c>
      <c r="I1017" t="s">
        <v>26</v>
      </c>
      <c r="J1017" t="s">
        <v>605</v>
      </c>
      <c r="K1017">
        <v>1</v>
      </c>
      <c r="N1017">
        <v>18904</v>
      </c>
      <c r="O1017">
        <v>0.3</v>
      </c>
      <c r="P1017" s="4">
        <v>45470</v>
      </c>
      <c r="Q1017" s="4"/>
    </row>
    <row r="1018" spans="1:17" x14ac:dyDescent="0.35">
      <c r="A1018" t="s">
        <v>1096</v>
      </c>
      <c r="B1018" t="s">
        <v>20</v>
      </c>
      <c r="C1018">
        <v>52.370215999999999</v>
      </c>
      <c r="D1018">
        <v>4.895168</v>
      </c>
      <c r="E1018" t="s">
        <v>47</v>
      </c>
      <c r="F1018" t="s">
        <v>241</v>
      </c>
      <c r="G1018" t="s">
        <v>33</v>
      </c>
      <c r="H1018" s="4">
        <v>45416</v>
      </c>
      <c r="I1018" t="s">
        <v>26</v>
      </c>
      <c r="J1018" t="s">
        <v>605</v>
      </c>
      <c r="K1018">
        <v>1</v>
      </c>
      <c r="N1018">
        <v>11566</v>
      </c>
      <c r="O1018">
        <v>0.4</v>
      </c>
      <c r="P1018" s="4">
        <v>45449</v>
      </c>
      <c r="Q1018" s="4"/>
    </row>
    <row r="1019" spans="1:17" x14ac:dyDescent="0.35">
      <c r="A1019" t="s">
        <v>1097</v>
      </c>
      <c r="B1019" t="s">
        <v>35</v>
      </c>
      <c r="C1019">
        <v>41.902782000000002</v>
      </c>
      <c r="D1019">
        <v>12.496366</v>
      </c>
      <c r="E1019" t="s">
        <v>3099</v>
      </c>
      <c r="F1019" t="s">
        <v>241</v>
      </c>
      <c r="G1019" t="s">
        <v>59</v>
      </c>
      <c r="H1019" s="4">
        <v>45301</v>
      </c>
      <c r="I1019" t="s">
        <v>49</v>
      </c>
      <c r="J1019" t="s">
        <v>605</v>
      </c>
      <c r="K1019">
        <v>1</v>
      </c>
      <c r="N1019">
        <v>7949</v>
      </c>
      <c r="O1019">
        <v>0.2</v>
      </c>
      <c r="P1019" s="4">
        <v>45644</v>
      </c>
      <c r="Q1019" s="4"/>
    </row>
    <row r="1020" spans="1:17" x14ac:dyDescent="0.35">
      <c r="A1020" t="s">
        <v>1098</v>
      </c>
      <c r="B1020" t="s">
        <v>71</v>
      </c>
      <c r="C1020">
        <v>48.210033000000003</v>
      </c>
      <c r="D1020">
        <v>16.363448999999999</v>
      </c>
      <c r="E1020" t="s">
        <v>103</v>
      </c>
      <c r="F1020" t="s">
        <v>241</v>
      </c>
      <c r="G1020" t="s">
        <v>48</v>
      </c>
      <c r="H1020" s="4">
        <v>45383</v>
      </c>
      <c r="I1020" t="s">
        <v>49</v>
      </c>
      <c r="J1020" t="s">
        <v>605</v>
      </c>
      <c r="K1020">
        <v>1</v>
      </c>
      <c r="N1020">
        <v>6542</v>
      </c>
      <c r="O1020">
        <v>0.4</v>
      </c>
      <c r="P1020" s="4">
        <v>45570</v>
      </c>
      <c r="Q1020" s="4"/>
    </row>
    <row r="1021" spans="1:17" x14ac:dyDescent="0.35">
      <c r="A1021" t="s">
        <v>1099</v>
      </c>
      <c r="B1021" t="s">
        <v>56</v>
      </c>
      <c r="C1021">
        <v>46.204391000000001</v>
      </c>
      <c r="D1021">
        <v>6.1431579999999997</v>
      </c>
      <c r="E1021" t="s">
        <v>54</v>
      </c>
      <c r="F1021" t="s">
        <v>241</v>
      </c>
      <c r="G1021" t="s">
        <v>59</v>
      </c>
      <c r="H1021" s="4">
        <v>45352</v>
      </c>
      <c r="I1021" t="s">
        <v>66</v>
      </c>
      <c r="J1021" t="s">
        <v>605</v>
      </c>
      <c r="K1021">
        <v>1</v>
      </c>
      <c r="N1021">
        <v>16150</v>
      </c>
      <c r="O1021">
        <v>0.4</v>
      </c>
      <c r="P1021" s="4">
        <v>45441</v>
      </c>
      <c r="Q1021" s="4"/>
    </row>
    <row r="1022" spans="1:17" x14ac:dyDescent="0.35">
      <c r="A1022" t="s">
        <v>1100</v>
      </c>
      <c r="B1022" t="s">
        <v>41</v>
      </c>
      <c r="C1022">
        <v>52.520007999999997</v>
      </c>
      <c r="D1022">
        <v>13.404954</v>
      </c>
      <c r="E1022" t="s">
        <v>3100</v>
      </c>
      <c r="F1022" t="s">
        <v>241</v>
      </c>
      <c r="G1022" t="s">
        <v>85</v>
      </c>
      <c r="H1022" s="4">
        <v>45297</v>
      </c>
      <c r="I1022" t="s">
        <v>26</v>
      </c>
      <c r="J1022" t="s">
        <v>605</v>
      </c>
      <c r="K1022">
        <v>1</v>
      </c>
      <c r="N1022">
        <v>12331</v>
      </c>
      <c r="O1022">
        <v>0.4</v>
      </c>
      <c r="P1022" s="4">
        <v>45627</v>
      </c>
      <c r="Q1022" s="4"/>
    </row>
    <row r="1023" spans="1:17" x14ac:dyDescent="0.35">
      <c r="A1023" t="s">
        <v>1101</v>
      </c>
      <c r="B1023" t="s">
        <v>78</v>
      </c>
      <c r="C1023">
        <v>38.736946000000003</v>
      </c>
      <c r="D1023">
        <v>-9.1426850000000002</v>
      </c>
      <c r="E1023" t="s">
        <v>32</v>
      </c>
      <c r="F1023" t="s">
        <v>248</v>
      </c>
      <c r="G1023" t="s">
        <v>39</v>
      </c>
      <c r="H1023" s="4">
        <v>45390</v>
      </c>
      <c r="I1023" t="s">
        <v>66</v>
      </c>
      <c r="J1023" t="s">
        <v>605</v>
      </c>
      <c r="K1023">
        <v>1</v>
      </c>
      <c r="N1023">
        <v>5559</v>
      </c>
      <c r="O1023">
        <v>0.5</v>
      </c>
      <c r="P1023" s="4">
        <v>45495</v>
      </c>
      <c r="Q1023" s="4"/>
    </row>
    <row r="1024" spans="1:17" x14ac:dyDescent="0.35">
      <c r="A1024" t="s">
        <v>1102</v>
      </c>
      <c r="B1024" t="s">
        <v>61</v>
      </c>
      <c r="C1024">
        <v>48.864716000000001</v>
      </c>
      <c r="D1024">
        <v>2.3490139999999999</v>
      </c>
      <c r="E1024" t="s">
        <v>68</v>
      </c>
      <c r="F1024" t="s">
        <v>248</v>
      </c>
      <c r="G1024" t="s">
        <v>39</v>
      </c>
      <c r="H1024" s="4">
        <v>45379</v>
      </c>
      <c r="I1024" t="s">
        <v>66</v>
      </c>
      <c r="J1024" t="s">
        <v>605</v>
      </c>
      <c r="K1024">
        <v>1</v>
      </c>
      <c r="N1024">
        <v>17695</v>
      </c>
      <c r="O1024">
        <v>0.8</v>
      </c>
      <c r="P1024" s="4">
        <v>45721</v>
      </c>
      <c r="Q1024" s="4"/>
    </row>
    <row r="1025" spans="1:17" x14ac:dyDescent="0.35">
      <c r="A1025" t="s">
        <v>1103</v>
      </c>
      <c r="B1025" t="s">
        <v>35</v>
      </c>
      <c r="C1025">
        <v>41.902782000000002</v>
      </c>
      <c r="D1025">
        <v>12.496366</v>
      </c>
      <c r="E1025" t="s">
        <v>103</v>
      </c>
      <c r="F1025" t="s">
        <v>248</v>
      </c>
      <c r="G1025" t="s">
        <v>33</v>
      </c>
      <c r="H1025" s="4">
        <v>45378</v>
      </c>
      <c r="I1025" t="s">
        <v>49</v>
      </c>
      <c r="J1025" t="s">
        <v>605</v>
      </c>
      <c r="K1025">
        <v>1</v>
      </c>
      <c r="N1025">
        <v>18405</v>
      </c>
      <c r="O1025">
        <v>0.7</v>
      </c>
      <c r="P1025" s="4">
        <v>45546</v>
      </c>
      <c r="Q1025" s="4"/>
    </row>
    <row r="1026" spans="1:17" x14ac:dyDescent="0.35">
      <c r="A1026" t="s">
        <v>1104</v>
      </c>
      <c r="B1026" t="s">
        <v>29</v>
      </c>
      <c r="C1026">
        <v>40.416775000000001</v>
      </c>
      <c r="D1026">
        <v>-3.7037900000000001</v>
      </c>
      <c r="E1026" t="s">
        <v>103</v>
      </c>
      <c r="F1026" t="s">
        <v>248</v>
      </c>
      <c r="G1026" t="s">
        <v>48</v>
      </c>
      <c r="H1026" s="4">
        <v>45349</v>
      </c>
      <c r="I1026" t="s">
        <v>49</v>
      </c>
      <c r="J1026" t="s">
        <v>605</v>
      </c>
      <c r="K1026">
        <v>1</v>
      </c>
      <c r="N1026">
        <v>17424</v>
      </c>
      <c r="O1026">
        <v>0.4</v>
      </c>
      <c r="P1026" s="4">
        <v>45600</v>
      </c>
      <c r="Q1026" s="4"/>
    </row>
    <row r="1027" spans="1:17" x14ac:dyDescent="0.35">
      <c r="A1027" t="s">
        <v>1105</v>
      </c>
      <c r="B1027" t="s">
        <v>29</v>
      </c>
      <c r="C1027">
        <v>40.416775000000001</v>
      </c>
      <c r="D1027">
        <v>-3.7037900000000001</v>
      </c>
      <c r="E1027" t="s">
        <v>103</v>
      </c>
      <c r="F1027" t="s">
        <v>248</v>
      </c>
      <c r="G1027" t="s">
        <v>48</v>
      </c>
      <c r="H1027" s="4">
        <v>45309</v>
      </c>
      <c r="I1027" t="s">
        <v>66</v>
      </c>
      <c r="J1027" t="s">
        <v>605</v>
      </c>
      <c r="K1027">
        <v>1</v>
      </c>
      <c r="N1027">
        <v>4132</v>
      </c>
      <c r="O1027">
        <v>0.6</v>
      </c>
      <c r="P1027" s="4">
        <v>45465</v>
      </c>
      <c r="Q1027" s="4"/>
    </row>
    <row r="1028" spans="1:17" x14ac:dyDescent="0.35">
      <c r="A1028" t="s">
        <v>1106</v>
      </c>
      <c r="B1028" t="s">
        <v>56</v>
      </c>
      <c r="C1028">
        <v>46.204391000000001</v>
      </c>
      <c r="D1028">
        <v>6.1431579999999997</v>
      </c>
      <c r="E1028" t="s">
        <v>3100</v>
      </c>
      <c r="F1028" t="s">
        <v>248</v>
      </c>
      <c r="G1028" t="s">
        <v>48</v>
      </c>
      <c r="H1028" s="4">
        <v>45357</v>
      </c>
      <c r="I1028" t="s">
        <v>49</v>
      </c>
      <c r="J1028" t="s">
        <v>605</v>
      </c>
      <c r="K1028">
        <v>1</v>
      </c>
      <c r="N1028">
        <v>3394</v>
      </c>
      <c r="O1028">
        <v>0.5</v>
      </c>
      <c r="P1028" s="4">
        <v>45648</v>
      </c>
      <c r="Q1028" s="4"/>
    </row>
    <row r="1029" spans="1:17" x14ac:dyDescent="0.35">
      <c r="A1029" t="s">
        <v>1107</v>
      </c>
      <c r="B1029" t="s">
        <v>56</v>
      </c>
      <c r="C1029">
        <v>46.204391000000001</v>
      </c>
      <c r="D1029">
        <v>6.1431579999999997</v>
      </c>
      <c r="E1029" t="s">
        <v>54</v>
      </c>
      <c r="F1029" t="s">
        <v>248</v>
      </c>
      <c r="G1029" t="s">
        <v>33</v>
      </c>
      <c r="H1029" s="4">
        <v>45337</v>
      </c>
      <c r="I1029" t="s">
        <v>49</v>
      </c>
      <c r="J1029" t="s">
        <v>605</v>
      </c>
      <c r="K1029">
        <v>1</v>
      </c>
      <c r="N1029">
        <v>9437</v>
      </c>
      <c r="O1029">
        <v>0.2</v>
      </c>
      <c r="P1029" s="4">
        <v>45525</v>
      </c>
      <c r="Q1029" s="4"/>
    </row>
    <row r="1030" spans="1:17" x14ac:dyDescent="0.35">
      <c r="A1030" t="s">
        <v>1108</v>
      </c>
      <c r="B1030" t="s">
        <v>71</v>
      </c>
      <c r="C1030">
        <v>48.210033000000003</v>
      </c>
      <c r="D1030">
        <v>16.363448999999999</v>
      </c>
      <c r="E1030" t="s">
        <v>47</v>
      </c>
      <c r="F1030" t="s">
        <v>248</v>
      </c>
      <c r="G1030" t="s">
        <v>48</v>
      </c>
      <c r="H1030" s="4">
        <v>45353</v>
      </c>
      <c r="I1030" t="s">
        <v>49</v>
      </c>
      <c r="J1030" t="s">
        <v>605</v>
      </c>
      <c r="K1030">
        <v>1</v>
      </c>
      <c r="N1030">
        <v>5064</v>
      </c>
      <c r="O1030">
        <v>0.8</v>
      </c>
      <c r="P1030" s="4">
        <v>45390</v>
      </c>
      <c r="Q1030" s="4"/>
    </row>
    <row r="1031" spans="1:17" x14ac:dyDescent="0.35">
      <c r="A1031" t="s">
        <v>1109</v>
      </c>
      <c r="B1031" t="s">
        <v>78</v>
      </c>
      <c r="C1031">
        <v>38.736946000000003</v>
      </c>
      <c r="D1031">
        <v>-9.1426850000000002</v>
      </c>
      <c r="E1031" t="s">
        <v>124</v>
      </c>
      <c r="F1031" t="s">
        <v>248</v>
      </c>
      <c r="G1031" t="s">
        <v>48</v>
      </c>
      <c r="H1031" s="4">
        <v>45438</v>
      </c>
      <c r="I1031" t="s">
        <v>66</v>
      </c>
      <c r="J1031" t="s">
        <v>605</v>
      </c>
      <c r="K1031">
        <v>1</v>
      </c>
      <c r="N1031">
        <v>19446</v>
      </c>
      <c r="O1031">
        <v>0.3</v>
      </c>
      <c r="P1031" s="4">
        <v>45526</v>
      </c>
      <c r="Q1031" s="4"/>
    </row>
    <row r="1032" spans="1:17" x14ac:dyDescent="0.35">
      <c r="A1032" t="s">
        <v>1110</v>
      </c>
      <c r="B1032" t="s">
        <v>41</v>
      </c>
      <c r="C1032">
        <v>52.520007999999997</v>
      </c>
      <c r="D1032">
        <v>13.404954</v>
      </c>
      <c r="E1032" t="s">
        <v>84</v>
      </c>
      <c r="F1032" t="s">
        <v>248</v>
      </c>
      <c r="G1032" t="s">
        <v>33</v>
      </c>
      <c r="H1032" s="4">
        <v>45418</v>
      </c>
      <c r="I1032" t="s">
        <v>66</v>
      </c>
      <c r="J1032" t="s">
        <v>605</v>
      </c>
      <c r="K1032">
        <v>1</v>
      </c>
      <c r="N1032">
        <v>18343</v>
      </c>
      <c r="O1032">
        <v>0.3</v>
      </c>
      <c r="P1032" s="4">
        <v>45539</v>
      </c>
      <c r="Q1032" s="4"/>
    </row>
    <row r="1033" spans="1:17" x14ac:dyDescent="0.35">
      <c r="A1033" t="s">
        <v>1111</v>
      </c>
      <c r="B1033" t="s">
        <v>78</v>
      </c>
      <c r="C1033">
        <v>38.736946000000003</v>
      </c>
      <c r="D1033">
        <v>-9.1426850000000002</v>
      </c>
      <c r="E1033" t="s">
        <v>38</v>
      </c>
      <c r="F1033" t="s">
        <v>248</v>
      </c>
      <c r="G1033" t="s">
        <v>59</v>
      </c>
      <c r="H1033" s="4">
        <v>45423</v>
      </c>
      <c r="I1033" t="s">
        <v>49</v>
      </c>
      <c r="J1033" t="s">
        <v>605</v>
      </c>
      <c r="K1033">
        <v>1</v>
      </c>
      <c r="N1033">
        <v>6617</v>
      </c>
      <c r="O1033">
        <v>1</v>
      </c>
      <c r="P1033" s="4">
        <v>45648</v>
      </c>
      <c r="Q1033" s="4"/>
    </row>
    <row r="1034" spans="1:17" x14ac:dyDescent="0.35">
      <c r="A1034" t="s">
        <v>1112</v>
      </c>
      <c r="B1034" t="s">
        <v>35</v>
      </c>
      <c r="C1034">
        <v>41.902782000000002</v>
      </c>
      <c r="D1034">
        <v>12.496366</v>
      </c>
      <c r="E1034" t="s">
        <v>68</v>
      </c>
      <c r="F1034" t="s">
        <v>248</v>
      </c>
      <c r="G1034" t="s">
        <v>74</v>
      </c>
      <c r="H1034" s="4">
        <v>45438</v>
      </c>
      <c r="I1034" t="s">
        <v>66</v>
      </c>
      <c r="J1034" t="s">
        <v>605</v>
      </c>
      <c r="K1034">
        <v>1</v>
      </c>
      <c r="N1034">
        <v>18700</v>
      </c>
      <c r="O1034">
        <v>0.2</v>
      </c>
      <c r="P1034" s="4">
        <v>45715</v>
      </c>
      <c r="Q1034" s="4"/>
    </row>
    <row r="1035" spans="1:17" x14ac:dyDescent="0.35">
      <c r="A1035" t="s">
        <v>1113</v>
      </c>
      <c r="B1035" t="s">
        <v>61</v>
      </c>
      <c r="C1035">
        <v>48.864716000000001</v>
      </c>
      <c r="D1035">
        <v>2.3490139999999999</v>
      </c>
      <c r="E1035" t="s">
        <v>120</v>
      </c>
      <c r="F1035" t="s">
        <v>248</v>
      </c>
      <c r="G1035" t="s">
        <v>33</v>
      </c>
      <c r="H1035" s="4">
        <v>45296</v>
      </c>
      <c r="I1035" t="s">
        <v>66</v>
      </c>
      <c r="J1035" t="s">
        <v>605</v>
      </c>
      <c r="K1035">
        <v>1</v>
      </c>
      <c r="N1035">
        <v>8157</v>
      </c>
      <c r="O1035">
        <v>0.2</v>
      </c>
      <c r="P1035" s="4">
        <v>45460</v>
      </c>
      <c r="Q1035" s="4"/>
    </row>
    <row r="1036" spans="1:17" x14ac:dyDescent="0.35">
      <c r="A1036" t="s">
        <v>1114</v>
      </c>
      <c r="B1036" t="s">
        <v>41</v>
      </c>
      <c r="C1036">
        <v>52.520007999999997</v>
      </c>
      <c r="D1036">
        <v>13.404954</v>
      </c>
      <c r="E1036" t="s">
        <v>47</v>
      </c>
      <c r="F1036" t="s">
        <v>248</v>
      </c>
      <c r="G1036" t="s">
        <v>39</v>
      </c>
      <c r="H1036" s="4">
        <v>45396</v>
      </c>
      <c r="I1036" t="s">
        <v>66</v>
      </c>
      <c r="J1036" t="s">
        <v>605</v>
      </c>
      <c r="K1036">
        <v>1</v>
      </c>
      <c r="N1036">
        <v>14502</v>
      </c>
      <c r="O1036">
        <v>0.2</v>
      </c>
      <c r="P1036" s="4">
        <v>45608</v>
      </c>
      <c r="Q1036" s="4"/>
    </row>
    <row r="1037" spans="1:17" x14ac:dyDescent="0.35">
      <c r="A1037" t="s">
        <v>1115</v>
      </c>
      <c r="B1037" t="s">
        <v>61</v>
      </c>
      <c r="C1037">
        <v>48.864716000000001</v>
      </c>
      <c r="D1037">
        <v>2.3490139999999999</v>
      </c>
      <c r="E1037" t="s">
        <v>100</v>
      </c>
      <c r="F1037" t="s">
        <v>248</v>
      </c>
      <c r="G1037" t="s">
        <v>59</v>
      </c>
      <c r="H1037" s="4">
        <v>45335</v>
      </c>
      <c r="I1037" t="s">
        <v>66</v>
      </c>
      <c r="J1037" t="s">
        <v>605</v>
      </c>
      <c r="K1037">
        <v>1</v>
      </c>
      <c r="N1037">
        <v>14344</v>
      </c>
      <c r="O1037">
        <v>1</v>
      </c>
      <c r="P1037" s="4">
        <v>45381</v>
      </c>
      <c r="Q1037" s="4"/>
    </row>
    <row r="1038" spans="1:17" x14ac:dyDescent="0.35">
      <c r="A1038" t="s">
        <v>1116</v>
      </c>
      <c r="B1038" t="s">
        <v>56</v>
      </c>
      <c r="C1038">
        <v>46.204391000000001</v>
      </c>
      <c r="D1038">
        <v>6.1431579999999997</v>
      </c>
      <c r="E1038" t="s">
        <v>47</v>
      </c>
      <c r="F1038" t="s">
        <v>248</v>
      </c>
      <c r="G1038" t="s">
        <v>33</v>
      </c>
      <c r="H1038" s="4">
        <v>45397</v>
      </c>
      <c r="I1038" t="s">
        <v>26</v>
      </c>
      <c r="J1038" t="s">
        <v>605</v>
      </c>
      <c r="K1038">
        <v>1</v>
      </c>
      <c r="N1038">
        <v>19863</v>
      </c>
      <c r="O1038">
        <v>0.4</v>
      </c>
      <c r="P1038" s="4">
        <v>45600</v>
      </c>
      <c r="Q1038" s="4"/>
    </row>
    <row r="1039" spans="1:17" x14ac:dyDescent="0.35">
      <c r="A1039" t="s">
        <v>1117</v>
      </c>
      <c r="B1039" t="s">
        <v>61</v>
      </c>
      <c r="C1039">
        <v>48.864716000000001</v>
      </c>
      <c r="D1039">
        <v>2.3490139999999999</v>
      </c>
      <c r="E1039" t="s">
        <v>54</v>
      </c>
      <c r="F1039" t="s">
        <v>248</v>
      </c>
      <c r="G1039" t="s">
        <v>39</v>
      </c>
      <c r="H1039" s="4">
        <v>45351</v>
      </c>
      <c r="I1039" t="s">
        <v>66</v>
      </c>
      <c r="J1039" t="s">
        <v>605</v>
      </c>
      <c r="K1039">
        <v>1</v>
      </c>
      <c r="N1039">
        <v>14666</v>
      </c>
      <c r="O1039">
        <v>0.6</v>
      </c>
      <c r="P1039" s="4">
        <v>45564</v>
      </c>
      <c r="Q1039" s="4"/>
    </row>
    <row r="1040" spans="1:17" x14ac:dyDescent="0.35">
      <c r="A1040" t="s">
        <v>1118</v>
      </c>
      <c r="B1040" t="s">
        <v>51</v>
      </c>
      <c r="C1040">
        <v>51.260196999999998</v>
      </c>
      <c r="D1040">
        <v>4.4027710000000004</v>
      </c>
      <c r="E1040" t="s">
        <v>38</v>
      </c>
      <c r="F1040" t="s">
        <v>24</v>
      </c>
      <c r="G1040" t="s">
        <v>59</v>
      </c>
      <c r="H1040" s="4">
        <v>45366</v>
      </c>
      <c r="I1040" t="s">
        <v>66</v>
      </c>
      <c r="J1040" t="s">
        <v>1119</v>
      </c>
      <c r="K1040">
        <v>5</v>
      </c>
      <c r="L1040" t="s">
        <v>1120</v>
      </c>
      <c r="M1040">
        <v>2</v>
      </c>
      <c r="N1040">
        <v>1136</v>
      </c>
      <c r="O1040">
        <v>0.9</v>
      </c>
      <c r="P1040" s="4">
        <v>45388</v>
      </c>
      <c r="Q1040" s="4"/>
    </row>
    <row r="1041" spans="1:17" x14ac:dyDescent="0.35">
      <c r="A1041" t="s">
        <v>1121</v>
      </c>
      <c r="B1041" t="s">
        <v>41</v>
      </c>
      <c r="C1041">
        <v>52.520007999999997</v>
      </c>
      <c r="D1041">
        <v>13.404954</v>
      </c>
      <c r="E1041" t="s">
        <v>3098</v>
      </c>
      <c r="F1041" t="s">
        <v>24</v>
      </c>
      <c r="G1041" t="s">
        <v>85</v>
      </c>
      <c r="H1041" s="4">
        <v>45379</v>
      </c>
      <c r="I1041" t="s">
        <v>26</v>
      </c>
      <c r="J1041" t="s">
        <v>1119</v>
      </c>
      <c r="K1041">
        <v>5</v>
      </c>
      <c r="L1041" t="s">
        <v>1120</v>
      </c>
      <c r="M1041">
        <v>2</v>
      </c>
      <c r="N1041">
        <v>402</v>
      </c>
      <c r="O1041">
        <v>0.2</v>
      </c>
      <c r="P1041" s="4">
        <v>45644</v>
      </c>
      <c r="Q1041" s="4"/>
    </row>
    <row r="1042" spans="1:17" x14ac:dyDescent="0.35">
      <c r="A1042" t="s">
        <v>1122</v>
      </c>
      <c r="B1042" t="s">
        <v>61</v>
      </c>
      <c r="C1042">
        <v>48.864716000000001</v>
      </c>
      <c r="D1042">
        <v>2.3490139999999999</v>
      </c>
      <c r="E1042" t="s">
        <v>32</v>
      </c>
      <c r="F1042" t="s">
        <v>24</v>
      </c>
      <c r="G1042" t="s">
        <v>59</v>
      </c>
      <c r="H1042" s="4">
        <v>45350</v>
      </c>
      <c r="I1042" t="s">
        <v>49</v>
      </c>
      <c r="J1042" t="s">
        <v>1119</v>
      </c>
      <c r="K1042">
        <v>5</v>
      </c>
      <c r="L1042" t="s">
        <v>1120</v>
      </c>
      <c r="M1042">
        <v>2</v>
      </c>
      <c r="N1042">
        <v>1210</v>
      </c>
      <c r="O1042">
        <v>0.3</v>
      </c>
      <c r="P1042" s="4">
        <v>45624</v>
      </c>
      <c r="Q1042" s="4"/>
    </row>
    <row r="1043" spans="1:17" x14ac:dyDescent="0.35">
      <c r="A1043" t="s">
        <v>1123</v>
      </c>
      <c r="B1043" t="s">
        <v>35</v>
      </c>
      <c r="C1043">
        <v>41.902782000000002</v>
      </c>
      <c r="D1043">
        <v>12.496366</v>
      </c>
      <c r="E1043" t="s">
        <v>47</v>
      </c>
      <c r="F1043" t="s">
        <v>24</v>
      </c>
      <c r="G1043" t="s">
        <v>74</v>
      </c>
      <c r="H1043" s="4">
        <v>45415</v>
      </c>
      <c r="I1043" t="s">
        <v>66</v>
      </c>
      <c r="J1043" t="s">
        <v>1119</v>
      </c>
      <c r="K1043">
        <v>5</v>
      </c>
      <c r="L1043" t="s">
        <v>1120</v>
      </c>
      <c r="M1043">
        <v>2</v>
      </c>
      <c r="N1043">
        <v>1626</v>
      </c>
      <c r="O1043">
        <v>0.4</v>
      </c>
      <c r="P1043" s="4">
        <v>45568</v>
      </c>
      <c r="Q1043" s="4"/>
    </row>
    <row r="1044" spans="1:17" x14ac:dyDescent="0.35">
      <c r="A1044" t="s">
        <v>1124</v>
      </c>
      <c r="B1044" t="s">
        <v>56</v>
      </c>
      <c r="C1044">
        <v>46.204391000000001</v>
      </c>
      <c r="D1044">
        <v>6.1431579999999997</v>
      </c>
      <c r="E1044" t="s">
        <v>47</v>
      </c>
      <c r="F1044" t="s">
        <v>24</v>
      </c>
      <c r="G1044" t="s">
        <v>25</v>
      </c>
      <c r="H1044" s="4">
        <v>45295</v>
      </c>
      <c r="I1044" t="s">
        <v>66</v>
      </c>
      <c r="J1044" t="s">
        <v>1119</v>
      </c>
      <c r="K1044">
        <v>5</v>
      </c>
      <c r="L1044" t="s">
        <v>1120</v>
      </c>
      <c r="M1044">
        <v>2</v>
      </c>
      <c r="N1044">
        <v>785</v>
      </c>
      <c r="O1044">
        <v>0.6</v>
      </c>
      <c r="P1044" s="4">
        <v>45343</v>
      </c>
      <c r="Q1044" s="4"/>
    </row>
    <row r="1045" spans="1:17" x14ac:dyDescent="0.35">
      <c r="A1045" t="s">
        <v>1125</v>
      </c>
      <c r="B1045" t="s">
        <v>61</v>
      </c>
      <c r="C1045">
        <v>48.864716000000001</v>
      </c>
      <c r="D1045">
        <v>2.3490139999999999</v>
      </c>
      <c r="E1045" t="s">
        <v>124</v>
      </c>
      <c r="F1045" t="s">
        <v>24</v>
      </c>
      <c r="G1045" t="s">
        <v>48</v>
      </c>
      <c r="H1045" s="4">
        <v>45299</v>
      </c>
      <c r="I1045" t="s">
        <v>66</v>
      </c>
      <c r="J1045" t="s">
        <v>1119</v>
      </c>
      <c r="K1045">
        <v>5</v>
      </c>
      <c r="L1045" t="s">
        <v>1120</v>
      </c>
      <c r="M1045">
        <v>2</v>
      </c>
      <c r="N1045">
        <v>1380</v>
      </c>
      <c r="O1045">
        <v>0.3</v>
      </c>
      <c r="P1045" s="4">
        <v>45641</v>
      </c>
      <c r="Q1045" s="4"/>
    </row>
    <row r="1046" spans="1:17" x14ac:dyDescent="0.35">
      <c r="A1046" t="s">
        <v>1126</v>
      </c>
      <c r="B1046" t="s">
        <v>29</v>
      </c>
      <c r="C1046">
        <v>40.416775000000001</v>
      </c>
      <c r="D1046">
        <v>-3.7037900000000001</v>
      </c>
      <c r="E1046" t="s">
        <v>64</v>
      </c>
      <c r="F1046" t="s">
        <v>24</v>
      </c>
      <c r="G1046" t="s">
        <v>59</v>
      </c>
      <c r="H1046" s="4">
        <v>45415</v>
      </c>
      <c r="I1046" t="s">
        <v>66</v>
      </c>
      <c r="J1046" t="s">
        <v>1119</v>
      </c>
      <c r="K1046">
        <v>5</v>
      </c>
      <c r="L1046" t="s">
        <v>1120</v>
      </c>
      <c r="M1046">
        <v>2</v>
      </c>
      <c r="N1046">
        <v>1885</v>
      </c>
      <c r="O1046">
        <v>0.7</v>
      </c>
      <c r="P1046" s="4">
        <v>45580</v>
      </c>
      <c r="Q1046" s="4"/>
    </row>
    <row r="1047" spans="1:17" x14ac:dyDescent="0.35">
      <c r="A1047" t="s">
        <v>1127</v>
      </c>
      <c r="B1047" t="s">
        <v>56</v>
      </c>
      <c r="C1047">
        <v>46.204391000000001</v>
      </c>
      <c r="D1047">
        <v>6.1431579999999997</v>
      </c>
      <c r="E1047" t="s">
        <v>54</v>
      </c>
      <c r="F1047" t="s">
        <v>24</v>
      </c>
      <c r="G1047" t="s">
        <v>48</v>
      </c>
      <c r="H1047" s="4">
        <v>45320</v>
      </c>
      <c r="I1047" t="s">
        <v>66</v>
      </c>
      <c r="J1047" t="s">
        <v>1119</v>
      </c>
      <c r="K1047">
        <v>5</v>
      </c>
      <c r="L1047" t="s">
        <v>1120</v>
      </c>
      <c r="M1047">
        <v>2</v>
      </c>
      <c r="N1047">
        <v>1320</v>
      </c>
      <c r="O1047">
        <v>0.7</v>
      </c>
      <c r="P1047" s="4">
        <v>45342</v>
      </c>
      <c r="Q1047" s="4"/>
    </row>
    <row r="1048" spans="1:17" x14ac:dyDescent="0.35">
      <c r="A1048" t="s">
        <v>1128</v>
      </c>
      <c r="B1048" t="s">
        <v>78</v>
      </c>
      <c r="C1048">
        <v>38.736946000000003</v>
      </c>
      <c r="D1048">
        <v>-9.1426850000000002</v>
      </c>
      <c r="E1048" t="s">
        <v>47</v>
      </c>
      <c r="F1048" t="s">
        <v>24</v>
      </c>
      <c r="G1048" t="s">
        <v>39</v>
      </c>
      <c r="H1048" s="4">
        <v>45354</v>
      </c>
      <c r="I1048" t="s">
        <v>66</v>
      </c>
      <c r="J1048" t="s">
        <v>1119</v>
      </c>
      <c r="K1048">
        <v>5</v>
      </c>
      <c r="L1048" t="s">
        <v>1120</v>
      </c>
      <c r="M1048">
        <v>2</v>
      </c>
      <c r="N1048">
        <v>683</v>
      </c>
      <c r="O1048">
        <v>1</v>
      </c>
      <c r="P1048" s="4">
        <v>45625</v>
      </c>
      <c r="Q1048" s="4"/>
    </row>
    <row r="1049" spans="1:17" x14ac:dyDescent="0.35">
      <c r="A1049" t="s">
        <v>1129</v>
      </c>
      <c r="B1049" t="s">
        <v>56</v>
      </c>
      <c r="C1049">
        <v>46.204391000000001</v>
      </c>
      <c r="D1049">
        <v>6.1431579999999997</v>
      </c>
      <c r="E1049" t="s">
        <v>47</v>
      </c>
      <c r="F1049" t="s">
        <v>24</v>
      </c>
      <c r="G1049" t="s">
        <v>48</v>
      </c>
      <c r="H1049" s="4">
        <v>45375</v>
      </c>
      <c r="I1049" t="s">
        <v>66</v>
      </c>
      <c r="J1049" t="s">
        <v>1119</v>
      </c>
      <c r="K1049">
        <v>5</v>
      </c>
      <c r="L1049" t="s">
        <v>1120</v>
      </c>
      <c r="M1049">
        <v>2</v>
      </c>
      <c r="N1049">
        <v>909</v>
      </c>
      <c r="O1049">
        <v>0.4</v>
      </c>
      <c r="P1049" s="4">
        <v>45411</v>
      </c>
      <c r="Q1049" s="4"/>
    </row>
    <row r="1050" spans="1:17" x14ac:dyDescent="0.35">
      <c r="A1050" t="s">
        <v>1130</v>
      </c>
      <c r="B1050" t="s">
        <v>41</v>
      </c>
      <c r="C1050">
        <v>52.520007999999997</v>
      </c>
      <c r="D1050">
        <v>13.404954</v>
      </c>
      <c r="E1050" t="s">
        <v>3098</v>
      </c>
      <c r="F1050" t="s">
        <v>24</v>
      </c>
      <c r="G1050" t="s">
        <v>59</v>
      </c>
      <c r="H1050" s="4">
        <v>45315</v>
      </c>
      <c r="I1050" t="s">
        <v>26</v>
      </c>
      <c r="J1050" t="s">
        <v>1119</v>
      </c>
      <c r="K1050">
        <v>5</v>
      </c>
      <c r="L1050" t="s">
        <v>1120</v>
      </c>
      <c r="M1050">
        <v>2</v>
      </c>
      <c r="N1050">
        <v>673</v>
      </c>
      <c r="O1050">
        <v>0.6</v>
      </c>
      <c r="P1050" s="4">
        <v>45647</v>
      </c>
      <c r="Q1050" s="4"/>
    </row>
    <row r="1051" spans="1:17" x14ac:dyDescent="0.35">
      <c r="A1051" t="s">
        <v>1131</v>
      </c>
      <c r="B1051" t="s">
        <v>51</v>
      </c>
      <c r="C1051">
        <v>51.260196999999998</v>
      </c>
      <c r="D1051">
        <v>4.4027710000000004</v>
      </c>
      <c r="E1051" t="s">
        <v>3099</v>
      </c>
      <c r="F1051" t="s">
        <v>24</v>
      </c>
      <c r="G1051" t="s">
        <v>25</v>
      </c>
      <c r="H1051" s="4">
        <v>45388</v>
      </c>
      <c r="I1051" t="s">
        <v>49</v>
      </c>
      <c r="J1051" t="s">
        <v>1119</v>
      </c>
      <c r="K1051">
        <v>5</v>
      </c>
      <c r="L1051" t="s">
        <v>1120</v>
      </c>
      <c r="M1051">
        <v>2</v>
      </c>
      <c r="N1051">
        <v>1498</v>
      </c>
      <c r="O1051">
        <v>0.6</v>
      </c>
      <c r="P1051" s="4">
        <v>45496</v>
      </c>
      <c r="Q1051" s="4"/>
    </row>
    <row r="1052" spans="1:17" x14ac:dyDescent="0.35">
      <c r="A1052" t="s">
        <v>1132</v>
      </c>
      <c r="B1052" t="s">
        <v>61</v>
      </c>
      <c r="C1052">
        <v>48.864716000000001</v>
      </c>
      <c r="D1052">
        <v>2.3490139999999999</v>
      </c>
      <c r="E1052" t="s">
        <v>54</v>
      </c>
      <c r="F1052" t="s">
        <v>24</v>
      </c>
      <c r="G1052" t="s">
        <v>39</v>
      </c>
      <c r="H1052" s="4">
        <v>45396</v>
      </c>
      <c r="I1052" t="s">
        <v>66</v>
      </c>
      <c r="J1052" t="s">
        <v>1119</v>
      </c>
      <c r="K1052">
        <v>5</v>
      </c>
      <c r="L1052" t="s">
        <v>1120</v>
      </c>
      <c r="M1052">
        <v>2</v>
      </c>
      <c r="N1052">
        <v>1710</v>
      </c>
      <c r="O1052">
        <v>0.1</v>
      </c>
      <c r="P1052" s="4">
        <v>45619</v>
      </c>
      <c r="Q1052" s="4"/>
    </row>
    <row r="1053" spans="1:17" x14ac:dyDescent="0.35">
      <c r="A1053" t="s">
        <v>1133</v>
      </c>
      <c r="B1053" t="s">
        <v>35</v>
      </c>
      <c r="C1053">
        <v>41.902782000000002</v>
      </c>
      <c r="D1053">
        <v>12.496366</v>
      </c>
      <c r="E1053" t="s">
        <v>100</v>
      </c>
      <c r="F1053" t="s">
        <v>24</v>
      </c>
      <c r="G1053" t="s">
        <v>48</v>
      </c>
      <c r="H1053" s="4">
        <v>45327</v>
      </c>
      <c r="I1053" t="s">
        <v>26</v>
      </c>
      <c r="J1053" t="s">
        <v>1119</v>
      </c>
      <c r="K1053">
        <v>5</v>
      </c>
      <c r="L1053" t="s">
        <v>1120</v>
      </c>
      <c r="M1053">
        <v>2</v>
      </c>
      <c r="N1053">
        <v>1963</v>
      </c>
      <c r="O1053">
        <v>0.5</v>
      </c>
      <c r="P1053" s="4">
        <v>45655</v>
      </c>
      <c r="Q1053" s="4"/>
    </row>
    <row r="1054" spans="1:17" x14ac:dyDescent="0.35">
      <c r="A1054" t="s">
        <v>1134</v>
      </c>
      <c r="B1054" t="s">
        <v>71</v>
      </c>
      <c r="C1054">
        <v>48.210033000000003</v>
      </c>
      <c r="D1054">
        <v>16.363448999999999</v>
      </c>
      <c r="E1054" t="s">
        <v>64</v>
      </c>
      <c r="F1054" t="s">
        <v>24</v>
      </c>
      <c r="G1054" t="s">
        <v>25</v>
      </c>
      <c r="H1054" s="4">
        <v>45421</v>
      </c>
      <c r="I1054" t="s">
        <v>49</v>
      </c>
      <c r="J1054" t="s">
        <v>1119</v>
      </c>
      <c r="K1054">
        <v>5</v>
      </c>
      <c r="L1054" t="s">
        <v>1120</v>
      </c>
      <c r="M1054">
        <v>2</v>
      </c>
      <c r="N1054">
        <v>1053</v>
      </c>
      <c r="O1054">
        <v>0.6</v>
      </c>
      <c r="P1054" s="4">
        <v>45758</v>
      </c>
      <c r="Q1054" s="4"/>
    </row>
    <row r="1055" spans="1:17" x14ac:dyDescent="0.35">
      <c r="A1055" t="s">
        <v>1135</v>
      </c>
      <c r="B1055" t="s">
        <v>20</v>
      </c>
      <c r="C1055">
        <v>52.370215999999999</v>
      </c>
      <c r="D1055">
        <v>4.895168</v>
      </c>
      <c r="E1055" t="s">
        <v>3100</v>
      </c>
      <c r="F1055" t="s">
        <v>24</v>
      </c>
      <c r="G1055" t="s">
        <v>48</v>
      </c>
      <c r="H1055" s="4">
        <v>45393</v>
      </c>
      <c r="I1055" t="s">
        <v>66</v>
      </c>
      <c r="J1055" t="s">
        <v>1119</v>
      </c>
      <c r="K1055">
        <v>5</v>
      </c>
      <c r="L1055" t="s">
        <v>1120</v>
      </c>
      <c r="M1055">
        <v>2</v>
      </c>
      <c r="N1055">
        <v>927</v>
      </c>
      <c r="O1055">
        <v>1</v>
      </c>
      <c r="P1055" s="4">
        <v>45646</v>
      </c>
      <c r="Q1055" s="4"/>
    </row>
    <row r="1056" spans="1:17" x14ac:dyDescent="0.35">
      <c r="A1056" t="s">
        <v>1136</v>
      </c>
      <c r="B1056" t="s">
        <v>41</v>
      </c>
      <c r="C1056">
        <v>52.520007999999997</v>
      </c>
      <c r="D1056">
        <v>13.404954</v>
      </c>
      <c r="E1056" t="s">
        <v>38</v>
      </c>
      <c r="F1056" t="s">
        <v>24</v>
      </c>
      <c r="G1056" t="s">
        <v>59</v>
      </c>
      <c r="H1056" s="4">
        <v>45335</v>
      </c>
      <c r="I1056" t="s">
        <v>26</v>
      </c>
      <c r="J1056" t="s">
        <v>1119</v>
      </c>
      <c r="K1056">
        <v>5</v>
      </c>
      <c r="L1056" t="s">
        <v>1120</v>
      </c>
      <c r="M1056">
        <v>2</v>
      </c>
      <c r="N1056">
        <v>345</v>
      </c>
      <c r="O1056">
        <v>0.2</v>
      </c>
      <c r="P1056" s="4">
        <v>45597</v>
      </c>
      <c r="Q1056" s="4"/>
    </row>
    <row r="1057" spans="1:17" x14ac:dyDescent="0.35">
      <c r="A1057" t="s">
        <v>1137</v>
      </c>
      <c r="B1057" t="s">
        <v>41</v>
      </c>
      <c r="C1057">
        <v>52.520007999999997</v>
      </c>
      <c r="D1057">
        <v>13.404954</v>
      </c>
      <c r="E1057" t="s">
        <v>3099</v>
      </c>
      <c r="F1057" t="s">
        <v>24</v>
      </c>
      <c r="G1057" t="s">
        <v>25</v>
      </c>
      <c r="H1057" s="4">
        <v>45352</v>
      </c>
      <c r="I1057" t="s">
        <v>66</v>
      </c>
      <c r="J1057" t="s">
        <v>1119</v>
      </c>
      <c r="K1057">
        <v>5</v>
      </c>
      <c r="L1057" t="s">
        <v>1120</v>
      </c>
      <c r="M1057">
        <v>2</v>
      </c>
      <c r="N1057">
        <v>1553</v>
      </c>
      <c r="O1057">
        <v>0.4</v>
      </c>
      <c r="P1057" s="4">
        <v>45469</v>
      </c>
      <c r="Q1057" s="4"/>
    </row>
    <row r="1058" spans="1:17" x14ac:dyDescent="0.35">
      <c r="A1058" t="s">
        <v>1138</v>
      </c>
      <c r="B1058" t="s">
        <v>71</v>
      </c>
      <c r="C1058">
        <v>48.210033000000003</v>
      </c>
      <c r="D1058">
        <v>16.363448999999999</v>
      </c>
      <c r="E1058" t="s">
        <v>3098</v>
      </c>
      <c r="F1058" t="s">
        <v>24</v>
      </c>
      <c r="G1058" t="s">
        <v>33</v>
      </c>
      <c r="H1058" s="4">
        <v>45303</v>
      </c>
      <c r="I1058" t="s">
        <v>26</v>
      </c>
      <c r="J1058" t="s">
        <v>1119</v>
      </c>
      <c r="K1058">
        <v>5</v>
      </c>
      <c r="L1058" t="s">
        <v>1120</v>
      </c>
      <c r="M1058">
        <v>2</v>
      </c>
      <c r="N1058">
        <v>955</v>
      </c>
      <c r="O1058">
        <v>0.5</v>
      </c>
      <c r="P1058" s="4">
        <v>45368</v>
      </c>
      <c r="Q1058" s="4"/>
    </row>
    <row r="1059" spans="1:17" x14ac:dyDescent="0.35">
      <c r="A1059" t="s">
        <v>1139</v>
      </c>
      <c r="B1059" t="s">
        <v>41</v>
      </c>
      <c r="C1059">
        <v>52.520007999999997</v>
      </c>
      <c r="D1059">
        <v>13.404954</v>
      </c>
      <c r="E1059" t="s">
        <v>64</v>
      </c>
      <c r="F1059" t="s">
        <v>24</v>
      </c>
      <c r="G1059" t="s">
        <v>48</v>
      </c>
      <c r="H1059" s="4">
        <v>45337</v>
      </c>
      <c r="I1059" t="s">
        <v>66</v>
      </c>
      <c r="J1059" t="s">
        <v>1119</v>
      </c>
      <c r="K1059">
        <v>5</v>
      </c>
      <c r="L1059" t="s">
        <v>1120</v>
      </c>
      <c r="M1059">
        <v>2</v>
      </c>
      <c r="N1059">
        <v>630</v>
      </c>
      <c r="O1059">
        <v>0.3</v>
      </c>
      <c r="P1059" s="4">
        <v>45593</v>
      </c>
      <c r="Q1059" s="4"/>
    </row>
    <row r="1060" spans="1:17" x14ac:dyDescent="0.35">
      <c r="A1060" t="s">
        <v>1140</v>
      </c>
      <c r="B1060" t="s">
        <v>41</v>
      </c>
      <c r="C1060">
        <v>52.520007999999997</v>
      </c>
      <c r="D1060">
        <v>13.404954</v>
      </c>
      <c r="E1060" t="s">
        <v>103</v>
      </c>
      <c r="F1060" t="s">
        <v>24</v>
      </c>
      <c r="G1060" t="s">
        <v>48</v>
      </c>
      <c r="H1060" s="4">
        <v>45443</v>
      </c>
      <c r="I1060" t="s">
        <v>49</v>
      </c>
      <c r="J1060" t="s">
        <v>1119</v>
      </c>
      <c r="K1060">
        <v>5</v>
      </c>
      <c r="L1060" t="s">
        <v>1120</v>
      </c>
      <c r="M1060">
        <v>2</v>
      </c>
      <c r="N1060">
        <v>1832</v>
      </c>
      <c r="O1060">
        <v>0.3</v>
      </c>
      <c r="P1060" s="4">
        <v>45599</v>
      </c>
      <c r="Q1060" s="4"/>
    </row>
    <row r="1061" spans="1:17" x14ac:dyDescent="0.35">
      <c r="A1061" t="s">
        <v>1141</v>
      </c>
      <c r="B1061" t="s">
        <v>78</v>
      </c>
      <c r="C1061">
        <v>38.736946000000003</v>
      </c>
      <c r="D1061">
        <v>-9.1426850000000002</v>
      </c>
      <c r="E1061" t="s">
        <v>54</v>
      </c>
      <c r="F1061" t="s">
        <v>24</v>
      </c>
      <c r="G1061" t="s">
        <v>59</v>
      </c>
      <c r="H1061" s="4">
        <v>45329</v>
      </c>
      <c r="I1061" t="s">
        <v>66</v>
      </c>
      <c r="J1061" t="s">
        <v>1119</v>
      </c>
      <c r="K1061">
        <v>5</v>
      </c>
      <c r="L1061" t="s">
        <v>1120</v>
      </c>
      <c r="M1061">
        <v>2</v>
      </c>
      <c r="N1061">
        <v>649</v>
      </c>
      <c r="O1061">
        <v>0.3</v>
      </c>
      <c r="P1061" s="4">
        <v>45391</v>
      </c>
      <c r="Q1061" s="4"/>
    </row>
    <row r="1062" spans="1:17" x14ac:dyDescent="0.35">
      <c r="A1062" t="s">
        <v>1142</v>
      </c>
      <c r="B1062" t="s">
        <v>78</v>
      </c>
      <c r="C1062">
        <v>38.736946000000003</v>
      </c>
      <c r="D1062">
        <v>-9.1426850000000002</v>
      </c>
      <c r="E1062" t="s">
        <v>64</v>
      </c>
      <c r="F1062" t="s">
        <v>24</v>
      </c>
      <c r="G1062" t="s">
        <v>48</v>
      </c>
      <c r="H1062" s="4">
        <v>45385</v>
      </c>
      <c r="I1062" t="s">
        <v>26</v>
      </c>
      <c r="J1062" t="s">
        <v>1119</v>
      </c>
      <c r="K1062">
        <v>5</v>
      </c>
      <c r="L1062" t="s">
        <v>1120</v>
      </c>
      <c r="M1062">
        <v>2</v>
      </c>
      <c r="N1062">
        <v>448</v>
      </c>
      <c r="O1062">
        <v>0.2</v>
      </c>
      <c r="P1062" s="4">
        <v>45643</v>
      </c>
      <c r="Q1062" s="4"/>
    </row>
    <row r="1063" spans="1:17" x14ac:dyDescent="0.35">
      <c r="A1063" t="s">
        <v>1143</v>
      </c>
      <c r="B1063" t="s">
        <v>29</v>
      </c>
      <c r="C1063">
        <v>40.416775000000001</v>
      </c>
      <c r="D1063">
        <v>-3.7037900000000001</v>
      </c>
      <c r="E1063" t="s">
        <v>54</v>
      </c>
      <c r="F1063" t="s">
        <v>24</v>
      </c>
      <c r="G1063" t="s">
        <v>25</v>
      </c>
      <c r="H1063" s="4">
        <v>45340</v>
      </c>
      <c r="I1063" t="s">
        <v>26</v>
      </c>
      <c r="J1063" t="s">
        <v>1119</v>
      </c>
      <c r="K1063">
        <v>5</v>
      </c>
      <c r="L1063" t="s">
        <v>1120</v>
      </c>
      <c r="M1063">
        <v>2</v>
      </c>
      <c r="N1063">
        <v>550</v>
      </c>
      <c r="O1063">
        <v>0.5</v>
      </c>
      <c r="P1063" s="4">
        <v>45369</v>
      </c>
      <c r="Q1063" s="4"/>
    </row>
    <row r="1064" spans="1:17" x14ac:dyDescent="0.35">
      <c r="A1064" t="s">
        <v>1144</v>
      </c>
      <c r="B1064" t="s">
        <v>78</v>
      </c>
      <c r="C1064">
        <v>38.736946000000003</v>
      </c>
      <c r="D1064">
        <v>-9.1426850000000002</v>
      </c>
      <c r="E1064" t="s">
        <v>3099</v>
      </c>
      <c r="F1064" t="s">
        <v>24</v>
      </c>
      <c r="G1064" t="s">
        <v>48</v>
      </c>
      <c r="H1064" s="4">
        <v>45424</v>
      </c>
      <c r="I1064" t="s">
        <v>66</v>
      </c>
      <c r="J1064" t="s">
        <v>1119</v>
      </c>
      <c r="K1064">
        <v>5</v>
      </c>
      <c r="L1064" t="s">
        <v>1120</v>
      </c>
      <c r="M1064">
        <v>2</v>
      </c>
      <c r="N1064">
        <v>1238</v>
      </c>
      <c r="O1064">
        <v>0.4</v>
      </c>
      <c r="P1064" s="4">
        <v>45583</v>
      </c>
      <c r="Q1064" s="4"/>
    </row>
    <row r="1065" spans="1:17" x14ac:dyDescent="0.35">
      <c r="A1065" t="s">
        <v>1145</v>
      </c>
      <c r="B1065" t="s">
        <v>71</v>
      </c>
      <c r="C1065">
        <v>48.210033000000003</v>
      </c>
      <c r="D1065">
        <v>16.363448999999999</v>
      </c>
      <c r="E1065" t="s">
        <v>54</v>
      </c>
      <c r="F1065" t="s">
        <v>24</v>
      </c>
      <c r="G1065" t="s">
        <v>48</v>
      </c>
      <c r="H1065" s="4">
        <v>45311</v>
      </c>
      <c r="I1065" t="s">
        <v>66</v>
      </c>
      <c r="J1065" t="s">
        <v>1119</v>
      </c>
      <c r="K1065">
        <v>5</v>
      </c>
      <c r="L1065" t="s">
        <v>1120</v>
      </c>
      <c r="M1065">
        <v>2</v>
      </c>
      <c r="N1065">
        <v>1646</v>
      </c>
      <c r="O1065">
        <v>0.4</v>
      </c>
      <c r="P1065" s="4">
        <v>45545</v>
      </c>
      <c r="Q1065" s="4"/>
    </row>
    <row r="1066" spans="1:17" x14ac:dyDescent="0.35">
      <c r="A1066" t="s">
        <v>1146</v>
      </c>
      <c r="B1066" t="s">
        <v>35</v>
      </c>
      <c r="C1066">
        <v>41.902782000000002</v>
      </c>
      <c r="D1066">
        <v>12.496366</v>
      </c>
      <c r="E1066" t="s">
        <v>3099</v>
      </c>
      <c r="F1066" t="s">
        <v>24</v>
      </c>
      <c r="G1066" t="s">
        <v>48</v>
      </c>
      <c r="H1066" s="4">
        <v>45388</v>
      </c>
      <c r="I1066" t="s">
        <v>66</v>
      </c>
      <c r="J1066" t="s">
        <v>1119</v>
      </c>
      <c r="K1066">
        <v>5</v>
      </c>
      <c r="L1066" t="s">
        <v>1120</v>
      </c>
      <c r="M1066">
        <v>2</v>
      </c>
      <c r="N1066">
        <v>1054</v>
      </c>
      <c r="O1066">
        <v>0.5</v>
      </c>
      <c r="P1066" s="4">
        <v>45646</v>
      </c>
      <c r="Q1066" s="4"/>
    </row>
    <row r="1067" spans="1:17" x14ac:dyDescent="0.35">
      <c r="A1067" t="s">
        <v>1147</v>
      </c>
      <c r="B1067" t="s">
        <v>56</v>
      </c>
      <c r="C1067">
        <v>46.204391000000001</v>
      </c>
      <c r="D1067">
        <v>6.1431579999999997</v>
      </c>
      <c r="E1067" t="s">
        <v>124</v>
      </c>
      <c r="F1067" t="s">
        <v>24</v>
      </c>
      <c r="G1067" t="s">
        <v>59</v>
      </c>
      <c r="H1067" s="4">
        <v>45403</v>
      </c>
      <c r="I1067" t="s">
        <v>26</v>
      </c>
      <c r="J1067" t="s">
        <v>1119</v>
      </c>
      <c r="K1067">
        <v>5</v>
      </c>
      <c r="L1067" t="s">
        <v>1120</v>
      </c>
      <c r="M1067">
        <v>2</v>
      </c>
      <c r="N1067">
        <v>288</v>
      </c>
      <c r="O1067">
        <v>0.6</v>
      </c>
      <c r="P1067" s="4">
        <v>45464</v>
      </c>
      <c r="Q1067" s="4"/>
    </row>
    <row r="1068" spans="1:17" x14ac:dyDescent="0.35">
      <c r="A1068" t="s">
        <v>1148</v>
      </c>
      <c r="B1068" t="s">
        <v>61</v>
      </c>
      <c r="C1068">
        <v>48.864716000000001</v>
      </c>
      <c r="D1068">
        <v>2.3490139999999999</v>
      </c>
      <c r="E1068" t="s">
        <v>47</v>
      </c>
      <c r="F1068" t="s">
        <v>24</v>
      </c>
      <c r="G1068" t="s">
        <v>48</v>
      </c>
      <c r="H1068" s="4">
        <v>45385</v>
      </c>
      <c r="I1068" t="s">
        <v>26</v>
      </c>
      <c r="J1068" t="s">
        <v>1119</v>
      </c>
      <c r="K1068">
        <v>5</v>
      </c>
      <c r="L1068" t="s">
        <v>1120</v>
      </c>
      <c r="M1068">
        <v>2</v>
      </c>
      <c r="N1068">
        <v>1824</v>
      </c>
      <c r="O1068">
        <v>0.7</v>
      </c>
      <c r="P1068" s="4">
        <v>45441</v>
      </c>
      <c r="Q1068" s="4"/>
    </row>
    <row r="1069" spans="1:17" x14ac:dyDescent="0.35">
      <c r="A1069" t="s">
        <v>1149</v>
      </c>
      <c r="B1069" t="s">
        <v>78</v>
      </c>
      <c r="C1069">
        <v>38.736946000000003</v>
      </c>
      <c r="D1069">
        <v>-9.1426850000000002</v>
      </c>
      <c r="E1069" t="s">
        <v>54</v>
      </c>
      <c r="F1069" t="s">
        <v>24</v>
      </c>
      <c r="G1069" t="s">
        <v>59</v>
      </c>
      <c r="H1069" s="4">
        <v>45404</v>
      </c>
      <c r="I1069" t="s">
        <v>66</v>
      </c>
      <c r="J1069" t="s">
        <v>1119</v>
      </c>
      <c r="K1069">
        <v>5</v>
      </c>
      <c r="L1069" t="s">
        <v>1120</v>
      </c>
      <c r="M1069">
        <v>2</v>
      </c>
      <c r="N1069">
        <v>1987</v>
      </c>
      <c r="O1069">
        <v>0.3</v>
      </c>
      <c r="P1069" s="4">
        <v>45536</v>
      </c>
      <c r="Q1069" s="4"/>
    </row>
    <row r="1070" spans="1:17" x14ac:dyDescent="0.35">
      <c r="A1070" t="s">
        <v>1150</v>
      </c>
      <c r="B1070" t="s">
        <v>51</v>
      </c>
      <c r="C1070">
        <v>51.260196999999998</v>
      </c>
      <c r="D1070">
        <v>4.4027710000000004</v>
      </c>
      <c r="E1070" t="s">
        <v>3099</v>
      </c>
      <c r="F1070" t="s">
        <v>24</v>
      </c>
      <c r="G1070" t="s">
        <v>39</v>
      </c>
      <c r="H1070" s="4">
        <v>45350</v>
      </c>
      <c r="I1070" t="s">
        <v>49</v>
      </c>
      <c r="J1070" t="s">
        <v>1119</v>
      </c>
      <c r="K1070">
        <v>5</v>
      </c>
      <c r="L1070" t="s">
        <v>1120</v>
      </c>
      <c r="M1070">
        <v>2</v>
      </c>
      <c r="N1070">
        <v>1202</v>
      </c>
      <c r="O1070">
        <v>0.2</v>
      </c>
      <c r="P1070" s="4">
        <v>45674</v>
      </c>
      <c r="Q1070" s="4"/>
    </row>
    <row r="1071" spans="1:17" x14ac:dyDescent="0.35">
      <c r="A1071" t="s">
        <v>1151</v>
      </c>
      <c r="B1071" t="s">
        <v>41</v>
      </c>
      <c r="C1071">
        <v>52.520007999999997</v>
      </c>
      <c r="D1071">
        <v>13.404954</v>
      </c>
      <c r="E1071" t="s">
        <v>120</v>
      </c>
      <c r="F1071" t="s">
        <v>24</v>
      </c>
      <c r="G1071" t="s">
        <v>48</v>
      </c>
      <c r="H1071" s="4">
        <v>45316</v>
      </c>
      <c r="I1071" t="s">
        <v>26</v>
      </c>
      <c r="J1071" t="s">
        <v>1119</v>
      </c>
      <c r="K1071">
        <v>5</v>
      </c>
      <c r="L1071" t="s">
        <v>1120</v>
      </c>
      <c r="M1071">
        <v>2</v>
      </c>
      <c r="N1071">
        <v>565</v>
      </c>
      <c r="O1071">
        <v>0.1</v>
      </c>
      <c r="P1071" s="4">
        <v>45656</v>
      </c>
      <c r="Q1071" s="4"/>
    </row>
    <row r="1072" spans="1:17" x14ac:dyDescent="0.35">
      <c r="A1072" t="s">
        <v>1152</v>
      </c>
      <c r="B1072" t="s">
        <v>56</v>
      </c>
      <c r="C1072">
        <v>46.204391000000001</v>
      </c>
      <c r="D1072">
        <v>6.1431579999999997</v>
      </c>
      <c r="E1072" t="s">
        <v>100</v>
      </c>
      <c r="F1072" t="s">
        <v>24</v>
      </c>
      <c r="G1072" t="s">
        <v>39</v>
      </c>
      <c r="H1072" s="4">
        <v>45388</v>
      </c>
      <c r="I1072" t="s">
        <v>49</v>
      </c>
      <c r="J1072" t="s">
        <v>1119</v>
      </c>
      <c r="K1072">
        <v>5</v>
      </c>
      <c r="L1072" t="s">
        <v>1120</v>
      </c>
      <c r="M1072">
        <v>2</v>
      </c>
      <c r="N1072">
        <v>893</v>
      </c>
      <c r="O1072">
        <v>0.2</v>
      </c>
      <c r="P1072" s="4">
        <v>45576</v>
      </c>
      <c r="Q1072" s="4"/>
    </row>
    <row r="1073" spans="1:17" x14ac:dyDescent="0.35">
      <c r="A1073" t="s">
        <v>1153</v>
      </c>
      <c r="B1073" t="s">
        <v>61</v>
      </c>
      <c r="C1073">
        <v>48.864716000000001</v>
      </c>
      <c r="D1073">
        <v>2.3490139999999999</v>
      </c>
      <c r="E1073" t="s">
        <v>120</v>
      </c>
      <c r="F1073" t="s">
        <v>24</v>
      </c>
      <c r="G1073" t="s">
        <v>39</v>
      </c>
      <c r="H1073" s="4">
        <v>45403</v>
      </c>
      <c r="I1073" t="s">
        <v>66</v>
      </c>
      <c r="J1073" t="s">
        <v>1119</v>
      </c>
      <c r="K1073">
        <v>5</v>
      </c>
      <c r="L1073" t="s">
        <v>1120</v>
      </c>
      <c r="M1073">
        <v>2</v>
      </c>
      <c r="N1073">
        <v>724</v>
      </c>
      <c r="O1073">
        <v>0.3</v>
      </c>
      <c r="P1073" s="4">
        <v>45642</v>
      </c>
      <c r="Q1073" s="4"/>
    </row>
    <row r="1074" spans="1:17" x14ac:dyDescent="0.35">
      <c r="A1074" t="s">
        <v>1154</v>
      </c>
      <c r="B1074" t="s">
        <v>71</v>
      </c>
      <c r="C1074">
        <v>48.210033000000003</v>
      </c>
      <c r="D1074">
        <v>16.363448999999999</v>
      </c>
      <c r="E1074" t="s">
        <v>84</v>
      </c>
      <c r="F1074" t="s">
        <v>24</v>
      </c>
      <c r="G1074" t="s">
        <v>39</v>
      </c>
      <c r="H1074" s="4">
        <v>45429</v>
      </c>
      <c r="I1074" t="s">
        <v>26</v>
      </c>
      <c r="J1074" t="s">
        <v>1119</v>
      </c>
      <c r="K1074">
        <v>5</v>
      </c>
      <c r="L1074" t="s">
        <v>1120</v>
      </c>
      <c r="M1074">
        <v>2</v>
      </c>
      <c r="N1074">
        <v>558</v>
      </c>
      <c r="O1074">
        <v>0.7</v>
      </c>
      <c r="P1074" s="4">
        <v>45740</v>
      </c>
      <c r="Q1074" s="4"/>
    </row>
    <row r="1075" spans="1:17" x14ac:dyDescent="0.35">
      <c r="A1075" t="s">
        <v>1155</v>
      </c>
      <c r="B1075" t="s">
        <v>35</v>
      </c>
      <c r="C1075">
        <v>41.902782000000002</v>
      </c>
      <c r="D1075">
        <v>12.496366</v>
      </c>
      <c r="E1075" t="s">
        <v>54</v>
      </c>
      <c r="F1075" t="s">
        <v>24</v>
      </c>
      <c r="G1075" t="s">
        <v>85</v>
      </c>
      <c r="H1075" s="4">
        <v>45379</v>
      </c>
      <c r="I1075" t="s">
        <v>26</v>
      </c>
      <c r="J1075" t="s">
        <v>1119</v>
      </c>
      <c r="K1075">
        <v>5</v>
      </c>
      <c r="L1075" t="s">
        <v>1120</v>
      </c>
      <c r="M1075">
        <v>2</v>
      </c>
      <c r="N1075">
        <v>453</v>
      </c>
      <c r="O1075">
        <v>0.8</v>
      </c>
      <c r="P1075" s="4">
        <v>45607</v>
      </c>
      <c r="Q1075" s="4"/>
    </row>
    <row r="1076" spans="1:17" x14ac:dyDescent="0.35">
      <c r="A1076" t="s">
        <v>1156</v>
      </c>
      <c r="B1076" t="s">
        <v>41</v>
      </c>
      <c r="C1076">
        <v>52.520007999999997</v>
      </c>
      <c r="D1076">
        <v>13.404954</v>
      </c>
      <c r="E1076" t="s">
        <v>3098</v>
      </c>
      <c r="F1076" t="s">
        <v>24</v>
      </c>
      <c r="G1076" t="s">
        <v>48</v>
      </c>
      <c r="H1076" s="4">
        <v>45411</v>
      </c>
      <c r="I1076" t="s">
        <v>66</v>
      </c>
      <c r="J1076" t="s">
        <v>1119</v>
      </c>
      <c r="K1076">
        <v>5</v>
      </c>
      <c r="L1076" t="s">
        <v>1120</v>
      </c>
      <c r="M1076">
        <v>2</v>
      </c>
      <c r="N1076">
        <v>1881</v>
      </c>
      <c r="O1076">
        <v>0.7</v>
      </c>
      <c r="P1076" s="4">
        <v>45514</v>
      </c>
      <c r="Q1076" s="4"/>
    </row>
    <row r="1077" spans="1:17" x14ac:dyDescent="0.35">
      <c r="A1077" t="s">
        <v>1157</v>
      </c>
      <c r="B1077" t="s">
        <v>71</v>
      </c>
      <c r="C1077">
        <v>48.210033000000003</v>
      </c>
      <c r="D1077">
        <v>16.363448999999999</v>
      </c>
      <c r="E1077" t="s">
        <v>47</v>
      </c>
      <c r="F1077" t="s">
        <v>24</v>
      </c>
      <c r="G1077" t="s">
        <v>87</v>
      </c>
      <c r="H1077" s="4">
        <v>45345</v>
      </c>
      <c r="I1077" t="s">
        <v>26</v>
      </c>
      <c r="J1077" t="s">
        <v>1119</v>
      </c>
      <c r="K1077">
        <v>5</v>
      </c>
      <c r="L1077" t="s">
        <v>1120</v>
      </c>
      <c r="M1077">
        <v>2</v>
      </c>
      <c r="N1077">
        <v>1735</v>
      </c>
      <c r="O1077">
        <v>0.4</v>
      </c>
      <c r="P1077" s="4">
        <v>45703</v>
      </c>
      <c r="Q1077" s="4"/>
    </row>
    <row r="1078" spans="1:17" x14ac:dyDescent="0.35">
      <c r="A1078" t="s">
        <v>1158</v>
      </c>
      <c r="B1078" t="s">
        <v>56</v>
      </c>
      <c r="C1078">
        <v>46.204391000000001</v>
      </c>
      <c r="D1078">
        <v>6.1431579999999997</v>
      </c>
      <c r="E1078" t="s">
        <v>47</v>
      </c>
      <c r="F1078" t="s">
        <v>24</v>
      </c>
      <c r="G1078" t="s">
        <v>48</v>
      </c>
      <c r="H1078" s="4">
        <v>45425</v>
      </c>
      <c r="I1078" t="s">
        <v>26</v>
      </c>
      <c r="J1078" t="s">
        <v>1119</v>
      </c>
      <c r="K1078">
        <v>5</v>
      </c>
      <c r="L1078" t="s">
        <v>1120</v>
      </c>
      <c r="M1078">
        <v>2</v>
      </c>
      <c r="N1078">
        <v>1418</v>
      </c>
      <c r="O1078">
        <v>0.4</v>
      </c>
      <c r="P1078" s="4">
        <v>45616</v>
      </c>
      <c r="Q1078" s="4"/>
    </row>
    <row r="1079" spans="1:17" x14ac:dyDescent="0.35">
      <c r="A1079" t="s">
        <v>1159</v>
      </c>
      <c r="B1079" t="s">
        <v>78</v>
      </c>
      <c r="C1079">
        <v>38.736946000000003</v>
      </c>
      <c r="D1079">
        <v>-9.1426850000000002</v>
      </c>
      <c r="E1079" t="s">
        <v>47</v>
      </c>
      <c r="F1079" t="s">
        <v>24</v>
      </c>
      <c r="G1079" t="s">
        <v>39</v>
      </c>
      <c r="H1079" s="4">
        <v>45304</v>
      </c>
      <c r="I1079" t="s">
        <v>66</v>
      </c>
      <c r="J1079" t="s">
        <v>1119</v>
      </c>
      <c r="K1079">
        <v>5</v>
      </c>
      <c r="L1079" t="s">
        <v>1120</v>
      </c>
      <c r="M1079">
        <v>2</v>
      </c>
      <c r="N1079">
        <v>585</v>
      </c>
      <c r="O1079">
        <v>0.7</v>
      </c>
      <c r="P1079" s="4">
        <v>45502</v>
      </c>
      <c r="Q1079" s="4"/>
    </row>
    <row r="1080" spans="1:17" x14ac:dyDescent="0.35">
      <c r="A1080" t="s">
        <v>1160</v>
      </c>
      <c r="B1080" t="s">
        <v>61</v>
      </c>
      <c r="C1080">
        <v>48.864716000000001</v>
      </c>
      <c r="D1080">
        <v>2.3490139999999999</v>
      </c>
      <c r="E1080" t="s">
        <v>100</v>
      </c>
      <c r="F1080" t="s">
        <v>24</v>
      </c>
      <c r="G1080" t="s">
        <v>59</v>
      </c>
      <c r="H1080" s="4">
        <v>45298</v>
      </c>
      <c r="I1080" t="s">
        <v>66</v>
      </c>
      <c r="J1080" t="s">
        <v>1119</v>
      </c>
      <c r="K1080">
        <v>5</v>
      </c>
      <c r="L1080" t="s">
        <v>1120</v>
      </c>
      <c r="M1080">
        <v>2</v>
      </c>
      <c r="N1080">
        <v>334</v>
      </c>
      <c r="O1080">
        <v>0.3</v>
      </c>
      <c r="P1080" s="4">
        <v>45450</v>
      </c>
      <c r="Q1080" s="4"/>
    </row>
    <row r="1081" spans="1:17" x14ac:dyDescent="0.35">
      <c r="A1081" t="s">
        <v>1161</v>
      </c>
      <c r="B1081" t="s">
        <v>71</v>
      </c>
      <c r="C1081">
        <v>48.210033000000003</v>
      </c>
      <c r="D1081">
        <v>16.363448999999999</v>
      </c>
      <c r="E1081" t="s">
        <v>120</v>
      </c>
      <c r="F1081" t="s">
        <v>24</v>
      </c>
      <c r="G1081" t="s">
        <v>74</v>
      </c>
      <c r="H1081" s="4">
        <v>45430</v>
      </c>
      <c r="I1081" t="s">
        <v>49</v>
      </c>
      <c r="J1081" t="s">
        <v>1119</v>
      </c>
      <c r="K1081">
        <v>5</v>
      </c>
      <c r="L1081" t="s">
        <v>1120</v>
      </c>
      <c r="M1081">
        <v>2</v>
      </c>
      <c r="N1081">
        <v>1959</v>
      </c>
      <c r="O1081">
        <v>0.5</v>
      </c>
      <c r="P1081" s="4">
        <v>45450</v>
      </c>
      <c r="Q1081" s="4"/>
    </row>
    <row r="1082" spans="1:17" x14ac:dyDescent="0.35">
      <c r="A1082" t="s">
        <v>1162</v>
      </c>
      <c r="B1082" t="s">
        <v>78</v>
      </c>
      <c r="C1082">
        <v>38.736946000000003</v>
      </c>
      <c r="D1082">
        <v>-9.1426850000000002</v>
      </c>
      <c r="E1082" t="s">
        <v>84</v>
      </c>
      <c r="F1082" t="s">
        <v>24</v>
      </c>
      <c r="G1082" t="s">
        <v>25</v>
      </c>
      <c r="H1082" s="4">
        <v>45305</v>
      </c>
      <c r="I1082" t="s">
        <v>26</v>
      </c>
      <c r="J1082" t="s">
        <v>1119</v>
      </c>
      <c r="K1082">
        <v>5</v>
      </c>
      <c r="L1082" t="s">
        <v>1120</v>
      </c>
      <c r="M1082">
        <v>2</v>
      </c>
      <c r="N1082">
        <v>623</v>
      </c>
      <c r="O1082">
        <v>0.4</v>
      </c>
      <c r="P1082" s="4">
        <v>45590</v>
      </c>
      <c r="Q1082" s="4"/>
    </row>
    <row r="1083" spans="1:17" x14ac:dyDescent="0.35">
      <c r="A1083" t="s">
        <v>1163</v>
      </c>
      <c r="B1083" t="s">
        <v>35</v>
      </c>
      <c r="C1083">
        <v>41.902782000000002</v>
      </c>
      <c r="D1083">
        <v>12.496366</v>
      </c>
      <c r="E1083" t="s">
        <v>3098</v>
      </c>
      <c r="F1083" t="s">
        <v>24</v>
      </c>
      <c r="G1083" t="s">
        <v>87</v>
      </c>
      <c r="H1083" s="4">
        <v>45411</v>
      </c>
      <c r="I1083" t="s">
        <v>26</v>
      </c>
      <c r="J1083" t="s">
        <v>1119</v>
      </c>
      <c r="K1083">
        <v>5</v>
      </c>
      <c r="L1083" t="s">
        <v>1120</v>
      </c>
      <c r="M1083">
        <v>2</v>
      </c>
      <c r="N1083">
        <v>307</v>
      </c>
      <c r="O1083">
        <v>0.2</v>
      </c>
      <c r="P1083" s="4">
        <v>45772</v>
      </c>
      <c r="Q1083" s="4"/>
    </row>
    <row r="1084" spans="1:17" x14ac:dyDescent="0.35">
      <c r="A1084" t="s">
        <v>1164</v>
      </c>
      <c r="B1084" t="s">
        <v>35</v>
      </c>
      <c r="C1084">
        <v>41.902782000000002</v>
      </c>
      <c r="D1084">
        <v>12.496366</v>
      </c>
      <c r="E1084" t="s">
        <v>38</v>
      </c>
      <c r="F1084" t="s">
        <v>24</v>
      </c>
      <c r="G1084" t="s">
        <v>39</v>
      </c>
      <c r="H1084" s="4">
        <v>45325</v>
      </c>
      <c r="I1084" t="s">
        <v>66</v>
      </c>
      <c r="J1084" t="s">
        <v>1119</v>
      </c>
      <c r="K1084">
        <v>5</v>
      </c>
      <c r="L1084" t="s">
        <v>1120</v>
      </c>
      <c r="M1084">
        <v>2</v>
      </c>
      <c r="N1084">
        <v>349</v>
      </c>
      <c r="O1084">
        <v>0.4</v>
      </c>
      <c r="P1084" s="4">
        <v>45667</v>
      </c>
      <c r="Q1084" s="4"/>
    </row>
    <row r="1085" spans="1:17" x14ac:dyDescent="0.35">
      <c r="A1085" t="s">
        <v>1165</v>
      </c>
      <c r="B1085" t="s">
        <v>78</v>
      </c>
      <c r="C1085">
        <v>38.736946000000003</v>
      </c>
      <c r="D1085">
        <v>-9.1426850000000002</v>
      </c>
      <c r="E1085" t="s">
        <v>54</v>
      </c>
      <c r="F1085" t="s">
        <v>24</v>
      </c>
      <c r="G1085" t="s">
        <v>74</v>
      </c>
      <c r="H1085" s="4">
        <v>45318</v>
      </c>
      <c r="I1085" t="s">
        <v>26</v>
      </c>
      <c r="J1085" t="s">
        <v>1119</v>
      </c>
      <c r="K1085">
        <v>5</v>
      </c>
      <c r="L1085" t="s">
        <v>1120</v>
      </c>
      <c r="M1085">
        <v>2</v>
      </c>
      <c r="N1085">
        <v>460</v>
      </c>
      <c r="O1085">
        <v>0.7</v>
      </c>
      <c r="P1085" s="4">
        <v>45587</v>
      </c>
      <c r="Q1085" s="4"/>
    </row>
    <row r="1086" spans="1:17" x14ac:dyDescent="0.35">
      <c r="A1086" t="s">
        <v>1166</v>
      </c>
      <c r="B1086" t="s">
        <v>61</v>
      </c>
      <c r="C1086">
        <v>48.864716000000001</v>
      </c>
      <c r="D1086">
        <v>2.3490139999999999</v>
      </c>
      <c r="E1086" t="s">
        <v>124</v>
      </c>
      <c r="F1086" t="s">
        <v>24</v>
      </c>
      <c r="G1086" t="s">
        <v>85</v>
      </c>
      <c r="H1086" s="4">
        <v>45373</v>
      </c>
      <c r="I1086" t="s">
        <v>26</v>
      </c>
      <c r="J1086" t="s">
        <v>1119</v>
      </c>
      <c r="K1086">
        <v>5</v>
      </c>
      <c r="L1086" t="s">
        <v>1120</v>
      </c>
      <c r="M1086">
        <v>2</v>
      </c>
      <c r="N1086">
        <v>992</v>
      </c>
      <c r="O1086">
        <v>0.9</v>
      </c>
      <c r="P1086" s="4">
        <v>45440</v>
      </c>
      <c r="Q1086" s="4"/>
    </row>
    <row r="1087" spans="1:17" x14ac:dyDescent="0.35">
      <c r="A1087" t="s">
        <v>1167</v>
      </c>
      <c r="B1087" t="s">
        <v>35</v>
      </c>
      <c r="C1087">
        <v>41.902782000000002</v>
      </c>
      <c r="D1087">
        <v>12.496366</v>
      </c>
      <c r="E1087" t="s">
        <v>84</v>
      </c>
      <c r="F1087" t="s">
        <v>24</v>
      </c>
      <c r="G1087" t="s">
        <v>87</v>
      </c>
      <c r="H1087" s="4">
        <v>45397</v>
      </c>
      <c r="I1087" t="s">
        <v>66</v>
      </c>
      <c r="J1087" t="s">
        <v>1119</v>
      </c>
      <c r="K1087">
        <v>5</v>
      </c>
      <c r="L1087" t="s">
        <v>1120</v>
      </c>
      <c r="M1087">
        <v>2</v>
      </c>
      <c r="N1087">
        <v>1369</v>
      </c>
      <c r="O1087">
        <v>0.5</v>
      </c>
      <c r="P1087" s="4">
        <v>45657</v>
      </c>
      <c r="Q1087" s="4"/>
    </row>
    <row r="1088" spans="1:17" x14ac:dyDescent="0.35">
      <c r="A1088" t="s">
        <v>1168</v>
      </c>
      <c r="B1088" t="s">
        <v>20</v>
      </c>
      <c r="C1088">
        <v>52.370215999999999</v>
      </c>
      <c r="D1088">
        <v>4.895168</v>
      </c>
      <c r="E1088" t="s">
        <v>103</v>
      </c>
      <c r="F1088" t="s">
        <v>24</v>
      </c>
      <c r="G1088" t="s">
        <v>33</v>
      </c>
      <c r="H1088" s="4">
        <v>45436</v>
      </c>
      <c r="I1088" t="s">
        <v>26</v>
      </c>
      <c r="J1088" t="s">
        <v>1119</v>
      </c>
      <c r="K1088">
        <v>5</v>
      </c>
      <c r="L1088" t="s">
        <v>1120</v>
      </c>
      <c r="M1088">
        <v>2</v>
      </c>
      <c r="N1088">
        <v>638</v>
      </c>
      <c r="O1088">
        <v>0.4</v>
      </c>
      <c r="P1088" s="4">
        <v>45525</v>
      </c>
      <c r="Q1088" s="4"/>
    </row>
    <row r="1089" spans="1:17" x14ac:dyDescent="0.35">
      <c r="A1089" t="s">
        <v>1169</v>
      </c>
      <c r="B1089" t="s">
        <v>56</v>
      </c>
      <c r="C1089">
        <v>46.204391000000001</v>
      </c>
      <c r="D1089">
        <v>6.1431579999999997</v>
      </c>
      <c r="E1089" t="s">
        <v>68</v>
      </c>
      <c r="F1089" t="s">
        <v>24</v>
      </c>
      <c r="G1089" t="s">
        <v>87</v>
      </c>
      <c r="H1089" s="4">
        <v>45427</v>
      </c>
      <c r="I1089" t="s">
        <v>49</v>
      </c>
      <c r="J1089" t="s">
        <v>1119</v>
      </c>
      <c r="K1089">
        <v>5</v>
      </c>
      <c r="L1089" t="s">
        <v>1120</v>
      </c>
      <c r="M1089">
        <v>2</v>
      </c>
      <c r="N1089">
        <v>1269</v>
      </c>
      <c r="O1089">
        <v>0.4</v>
      </c>
      <c r="P1089" s="4">
        <v>45685</v>
      </c>
      <c r="Q1089" s="4"/>
    </row>
    <row r="1090" spans="1:17" x14ac:dyDescent="0.35">
      <c r="A1090" t="s">
        <v>1170</v>
      </c>
      <c r="B1090" t="s">
        <v>35</v>
      </c>
      <c r="C1090">
        <v>41.902782000000002</v>
      </c>
      <c r="D1090">
        <v>12.496366</v>
      </c>
      <c r="E1090" t="s">
        <v>32</v>
      </c>
      <c r="F1090" t="s">
        <v>24</v>
      </c>
      <c r="G1090" t="s">
        <v>59</v>
      </c>
      <c r="H1090" s="4">
        <v>45346</v>
      </c>
      <c r="I1090" t="s">
        <v>66</v>
      </c>
      <c r="J1090" t="s">
        <v>1119</v>
      </c>
      <c r="K1090">
        <v>5</v>
      </c>
      <c r="L1090" t="s">
        <v>1120</v>
      </c>
      <c r="M1090">
        <v>2</v>
      </c>
      <c r="N1090">
        <v>1875</v>
      </c>
      <c r="O1090">
        <v>0.2</v>
      </c>
      <c r="P1090" s="4">
        <v>45529</v>
      </c>
      <c r="Q1090" s="4"/>
    </row>
    <row r="1091" spans="1:17" x14ac:dyDescent="0.35">
      <c r="A1091" t="s">
        <v>1171</v>
      </c>
      <c r="B1091" t="s">
        <v>29</v>
      </c>
      <c r="C1091">
        <v>40.416775000000001</v>
      </c>
      <c r="D1091">
        <v>-3.7037900000000001</v>
      </c>
      <c r="E1091" t="s">
        <v>38</v>
      </c>
      <c r="F1091" t="s">
        <v>24</v>
      </c>
      <c r="G1091" t="s">
        <v>59</v>
      </c>
      <c r="H1091" s="4">
        <v>45294</v>
      </c>
      <c r="I1091" t="s">
        <v>26</v>
      </c>
      <c r="J1091" t="s">
        <v>1119</v>
      </c>
      <c r="K1091">
        <v>5</v>
      </c>
      <c r="L1091" t="s">
        <v>1120</v>
      </c>
      <c r="M1091">
        <v>2</v>
      </c>
      <c r="N1091">
        <v>218</v>
      </c>
      <c r="O1091">
        <v>0.3</v>
      </c>
      <c r="P1091" s="4">
        <v>45536</v>
      </c>
      <c r="Q1091" s="4"/>
    </row>
    <row r="1092" spans="1:17" x14ac:dyDescent="0.35">
      <c r="A1092" t="s">
        <v>1172</v>
      </c>
      <c r="B1092" t="s">
        <v>35</v>
      </c>
      <c r="C1092">
        <v>41.902782000000002</v>
      </c>
      <c r="D1092">
        <v>12.496366</v>
      </c>
      <c r="E1092" t="s">
        <v>54</v>
      </c>
      <c r="F1092" t="s">
        <v>24</v>
      </c>
      <c r="G1092" t="s">
        <v>25</v>
      </c>
      <c r="H1092" s="4">
        <v>45439</v>
      </c>
      <c r="I1092" t="s">
        <v>26</v>
      </c>
      <c r="J1092" t="s">
        <v>1119</v>
      </c>
      <c r="K1092">
        <v>5</v>
      </c>
      <c r="L1092" t="s">
        <v>1120</v>
      </c>
      <c r="M1092">
        <v>2</v>
      </c>
      <c r="N1092">
        <v>628</v>
      </c>
      <c r="O1092">
        <v>0.6</v>
      </c>
      <c r="P1092" s="4">
        <v>45758</v>
      </c>
      <c r="Q1092" s="4"/>
    </row>
    <row r="1093" spans="1:17" x14ac:dyDescent="0.35">
      <c r="A1093" t="s">
        <v>1173</v>
      </c>
      <c r="B1093" t="s">
        <v>61</v>
      </c>
      <c r="C1093">
        <v>48.864716000000001</v>
      </c>
      <c r="D1093">
        <v>2.3490139999999999</v>
      </c>
      <c r="E1093" t="s">
        <v>54</v>
      </c>
      <c r="F1093" t="s">
        <v>24</v>
      </c>
      <c r="G1093" t="s">
        <v>33</v>
      </c>
      <c r="H1093" s="4">
        <v>45406</v>
      </c>
      <c r="I1093" t="s">
        <v>26</v>
      </c>
      <c r="J1093" t="s">
        <v>1119</v>
      </c>
      <c r="K1093">
        <v>5</v>
      </c>
      <c r="L1093" t="s">
        <v>1120</v>
      </c>
      <c r="M1093">
        <v>2</v>
      </c>
      <c r="N1093">
        <v>889</v>
      </c>
      <c r="O1093">
        <v>0.2</v>
      </c>
      <c r="P1093" s="4">
        <v>45759</v>
      </c>
      <c r="Q1093" s="4"/>
    </row>
    <row r="1094" spans="1:17" x14ac:dyDescent="0.35">
      <c r="A1094" t="s">
        <v>1174</v>
      </c>
      <c r="B1094" t="s">
        <v>71</v>
      </c>
      <c r="C1094">
        <v>48.210033000000003</v>
      </c>
      <c r="D1094">
        <v>16.363448999999999</v>
      </c>
      <c r="E1094" t="s">
        <v>54</v>
      </c>
      <c r="F1094" t="s">
        <v>24</v>
      </c>
      <c r="G1094" t="s">
        <v>39</v>
      </c>
      <c r="H1094" s="4">
        <v>45365</v>
      </c>
      <c r="I1094" t="s">
        <v>26</v>
      </c>
      <c r="J1094" t="s">
        <v>1119</v>
      </c>
      <c r="K1094">
        <v>5</v>
      </c>
      <c r="L1094" t="s">
        <v>1120</v>
      </c>
      <c r="M1094">
        <v>2</v>
      </c>
      <c r="N1094">
        <v>1694</v>
      </c>
      <c r="O1094">
        <v>0.5</v>
      </c>
      <c r="P1094" s="4">
        <v>45606</v>
      </c>
      <c r="Q1094" s="4"/>
    </row>
    <row r="1095" spans="1:17" x14ac:dyDescent="0.35">
      <c r="A1095" t="s">
        <v>1175</v>
      </c>
      <c r="B1095" t="s">
        <v>51</v>
      </c>
      <c r="C1095">
        <v>51.260196999999998</v>
      </c>
      <c r="D1095">
        <v>4.4027710000000004</v>
      </c>
      <c r="E1095" t="s">
        <v>54</v>
      </c>
      <c r="F1095" t="s">
        <v>24</v>
      </c>
      <c r="G1095" t="s">
        <v>33</v>
      </c>
      <c r="H1095" s="4">
        <v>45367</v>
      </c>
      <c r="I1095" t="s">
        <v>49</v>
      </c>
      <c r="J1095" t="s">
        <v>1119</v>
      </c>
      <c r="K1095">
        <v>5</v>
      </c>
      <c r="L1095" t="s">
        <v>1120</v>
      </c>
      <c r="M1095">
        <v>2</v>
      </c>
      <c r="N1095">
        <v>1902</v>
      </c>
      <c r="O1095">
        <v>0.4</v>
      </c>
      <c r="P1095" s="4">
        <v>45530</v>
      </c>
      <c r="Q1095" s="4"/>
    </row>
    <row r="1096" spans="1:17" x14ac:dyDescent="0.35">
      <c r="A1096" t="s">
        <v>1176</v>
      </c>
      <c r="B1096" t="s">
        <v>29</v>
      </c>
      <c r="C1096">
        <v>40.416775000000001</v>
      </c>
      <c r="D1096">
        <v>-3.7037900000000001</v>
      </c>
      <c r="E1096" t="s">
        <v>3100</v>
      </c>
      <c r="F1096" t="s">
        <v>24</v>
      </c>
      <c r="G1096" t="s">
        <v>59</v>
      </c>
      <c r="H1096" s="4">
        <v>45434</v>
      </c>
      <c r="I1096" t="s">
        <v>66</v>
      </c>
      <c r="J1096" t="s">
        <v>1119</v>
      </c>
      <c r="K1096">
        <v>5</v>
      </c>
      <c r="L1096" t="s">
        <v>1120</v>
      </c>
      <c r="M1096">
        <v>2</v>
      </c>
      <c r="N1096">
        <v>1897</v>
      </c>
      <c r="O1096">
        <v>0.6</v>
      </c>
      <c r="P1096" s="4">
        <v>45747</v>
      </c>
      <c r="Q1096" s="4"/>
    </row>
    <row r="1097" spans="1:17" x14ac:dyDescent="0.35">
      <c r="A1097" t="s">
        <v>1177</v>
      </c>
      <c r="B1097" t="s">
        <v>20</v>
      </c>
      <c r="C1097">
        <v>52.370215999999999</v>
      </c>
      <c r="D1097">
        <v>4.895168</v>
      </c>
      <c r="E1097" t="s">
        <v>3099</v>
      </c>
      <c r="F1097" t="s">
        <v>24</v>
      </c>
      <c r="G1097" t="s">
        <v>39</v>
      </c>
      <c r="H1097" s="4">
        <v>45410</v>
      </c>
      <c r="I1097" t="s">
        <v>49</v>
      </c>
      <c r="J1097" t="s">
        <v>1119</v>
      </c>
      <c r="K1097">
        <v>5</v>
      </c>
      <c r="L1097" t="s">
        <v>1120</v>
      </c>
      <c r="M1097">
        <v>2</v>
      </c>
      <c r="N1097">
        <v>1568</v>
      </c>
      <c r="O1097">
        <v>0.4</v>
      </c>
      <c r="P1097" s="4">
        <v>45642</v>
      </c>
      <c r="Q1097" s="4"/>
    </row>
    <row r="1098" spans="1:17" x14ac:dyDescent="0.35">
      <c r="A1098" t="s">
        <v>1178</v>
      </c>
      <c r="B1098" t="s">
        <v>71</v>
      </c>
      <c r="C1098">
        <v>48.210033000000003</v>
      </c>
      <c r="D1098">
        <v>16.363448999999999</v>
      </c>
      <c r="E1098" t="s">
        <v>3099</v>
      </c>
      <c r="F1098" t="s">
        <v>24</v>
      </c>
      <c r="G1098" t="s">
        <v>25</v>
      </c>
      <c r="H1098" s="4">
        <v>45403</v>
      </c>
      <c r="I1098" t="s">
        <v>26</v>
      </c>
      <c r="J1098" t="s">
        <v>1119</v>
      </c>
      <c r="K1098">
        <v>5</v>
      </c>
      <c r="L1098" t="s">
        <v>1120</v>
      </c>
      <c r="M1098">
        <v>2</v>
      </c>
      <c r="N1098">
        <v>357</v>
      </c>
      <c r="O1098">
        <v>0.4</v>
      </c>
      <c r="P1098" s="4">
        <v>45557</v>
      </c>
      <c r="Q1098" s="4"/>
    </row>
    <row r="1099" spans="1:17" x14ac:dyDescent="0.35">
      <c r="A1099" t="s">
        <v>1179</v>
      </c>
      <c r="B1099" t="s">
        <v>35</v>
      </c>
      <c r="C1099">
        <v>41.902782000000002</v>
      </c>
      <c r="D1099">
        <v>12.496366</v>
      </c>
      <c r="E1099" t="s">
        <v>3098</v>
      </c>
      <c r="F1099" t="s">
        <v>24</v>
      </c>
      <c r="G1099" t="s">
        <v>39</v>
      </c>
      <c r="H1099" s="4">
        <v>45374</v>
      </c>
      <c r="I1099" t="s">
        <v>26</v>
      </c>
      <c r="J1099" t="s">
        <v>1119</v>
      </c>
      <c r="K1099">
        <v>5</v>
      </c>
      <c r="L1099" t="s">
        <v>1120</v>
      </c>
      <c r="M1099">
        <v>2</v>
      </c>
      <c r="N1099">
        <v>468</v>
      </c>
      <c r="O1099">
        <v>0.2</v>
      </c>
      <c r="P1099" s="4">
        <v>45656</v>
      </c>
      <c r="Q1099" s="4"/>
    </row>
    <row r="1100" spans="1:17" x14ac:dyDescent="0.35">
      <c r="A1100" t="s">
        <v>1180</v>
      </c>
      <c r="B1100" t="s">
        <v>78</v>
      </c>
      <c r="C1100">
        <v>38.736946000000003</v>
      </c>
      <c r="D1100">
        <v>-9.1426850000000002</v>
      </c>
      <c r="E1100" t="s">
        <v>124</v>
      </c>
      <c r="F1100" t="s">
        <v>24</v>
      </c>
      <c r="G1100" t="s">
        <v>25</v>
      </c>
      <c r="H1100" s="4">
        <v>45437</v>
      </c>
      <c r="I1100" t="s">
        <v>49</v>
      </c>
      <c r="J1100" t="s">
        <v>1119</v>
      </c>
      <c r="K1100">
        <v>5</v>
      </c>
      <c r="L1100" t="s">
        <v>1120</v>
      </c>
      <c r="M1100">
        <v>2</v>
      </c>
      <c r="N1100">
        <v>1704</v>
      </c>
      <c r="O1100">
        <v>0.4</v>
      </c>
      <c r="P1100" s="4">
        <v>45614</v>
      </c>
      <c r="Q1100" s="4"/>
    </row>
    <row r="1101" spans="1:17" x14ac:dyDescent="0.35">
      <c r="A1101" t="s">
        <v>1181</v>
      </c>
      <c r="B1101" t="s">
        <v>56</v>
      </c>
      <c r="C1101">
        <v>46.204391000000001</v>
      </c>
      <c r="D1101">
        <v>6.1431579999999997</v>
      </c>
      <c r="E1101" t="s">
        <v>124</v>
      </c>
      <c r="F1101" t="s">
        <v>24</v>
      </c>
      <c r="G1101" t="s">
        <v>59</v>
      </c>
      <c r="H1101" s="4">
        <v>45397</v>
      </c>
      <c r="I1101" t="s">
        <v>26</v>
      </c>
      <c r="J1101" t="s">
        <v>1119</v>
      </c>
      <c r="K1101">
        <v>5</v>
      </c>
      <c r="L1101" t="s">
        <v>1120</v>
      </c>
      <c r="M1101">
        <v>2</v>
      </c>
      <c r="N1101">
        <v>939</v>
      </c>
      <c r="O1101">
        <v>0.8</v>
      </c>
      <c r="P1101" s="4">
        <v>45621</v>
      </c>
      <c r="Q1101" s="4"/>
    </row>
    <row r="1102" spans="1:17" x14ac:dyDescent="0.35">
      <c r="A1102" t="s">
        <v>1182</v>
      </c>
      <c r="B1102" t="s">
        <v>56</v>
      </c>
      <c r="C1102">
        <v>46.204391000000001</v>
      </c>
      <c r="D1102">
        <v>6.1431579999999997</v>
      </c>
      <c r="E1102" t="s">
        <v>54</v>
      </c>
      <c r="F1102" t="s">
        <v>24</v>
      </c>
      <c r="G1102" t="s">
        <v>85</v>
      </c>
      <c r="H1102" s="4">
        <v>45440</v>
      </c>
      <c r="I1102" t="s">
        <v>66</v>
      </c>
      <c r="J1102" t="s">
        <v>1119</v>
      </c>
      <c r="K1102">
        <v>5</v>
      </c>
      <c r="L1102" t="s">
        <v>1120</v>
      </c>
      <c r="M1102">
        <v>2</v>
      </c>
      <c r="N1102">
        <v>1225</v>
      </c>
      <c r="O1102">
        <v>0.1</v>
      </c>
      <c r="P1102" s="4">
        <v>45680</v>
      </c>
      <c r="Q1102" s="4"/>
    </row>
    <row r="1103" spans="1:17" x14ac:dyDescent="0.35">
      <c r="A1103" t="s">
        <v>1183</v>
      </c>
      <c r="B1103" t="s">
        <v>56</v>
      </c>
      <c r="C1103">
        <v>46.204391000000001</v>
      </c>
      <c r="D1103">
        <v>6.1431579999999997</v>
      </c>
      <c r="E1103" t="s">
        <v>38</v>
      </c>
      <c r="F1103" t="s">
        <v>24</v>
      </c>
      <c r="G1103" t="s">
        <v>59</v>
      </c>
      <c r="H1103" s="4">
        <v>45329</v>
      </c>
      <c r="I1103" t="s">
        <v>26</v>
      </c>
      <c r="J1103" t="s">
        <v>1119</v>
      </c>
      <c r="K1103">
        <v>5</v>
      </c>
      <c r="L1103" t="s">
        <v>1120</v>
      </c>
      <c r="M1103">
        <v>2</v>
      </c>
      <c r="N1103">
        <v>788</v>
      </c>
      <c r="O1103">
        <v>0.8</v>
      </c>
      <c r="P1103" s="4">
        <v>45442</v>
      </c>
      <c r="Q1103" s="4"/>
    </row>
    <row r="1104" spans="1:17" x14ac:dyDescent="0.35">
      <c r="A1104" t="s">
        <v>1184</v>
      </c>
      <c r="B1104" t="s">
        <v>71</v>
      </c>
      <c r="C1104">
        <v>48.210033000000003</v>
      </c>
      <c r="D1104">
        <v>16.363448999999999</v>
      </c>
      <c r="E1104" t="s">
        <v>124</v>
      </c>
      <c r="F1104" t="s">
        <v>24</v>
      </c>
      <c r="G1104" t="s">
        <v>87</v>
      </c>
      <c r="H1104" s="4">
        <v>45363</v>
      </c>
      <c r="I1104" t="s">
        <v>66</v>
      </c>
      <c r="J1104" t="s">
        <v>1119</v>
      </c>
      <c r="K1104">
        <v>5</v>
      </c>
      <c r="L1104" t="s">
        <v>1120</v>
      </c>
      <c r="M1104">
        <v>2</v>
      </c>
      <c r="N1104">
        <v>1004</v>
      </c>
      <c r="O1104">
        <v>0.2</v>
      </c>
      <c r="P1104" s="4">
        <v>45686</v>
      </c>
      <c r="Q1104" s="4"/>
    </row>
    <row r="1105" spans="1:17" x14ac:dyDescent="0.35">
      <c r="A1105" t="s">
        <v>1185</v>
      </c>
      <c r="B1105" t="s">
        <v>41</v>
      </c>
      <c r="C1105">
        <v>52.520007999999997</v>
      </c>
      <c r="D1105">
        <v>13.404954</v>
      </c>
      <c r="E1105" t="s">
        <v>54</v>
      </c>
      <c r="F1105" t="s">
        <v>24</v>
      </c>
      <c r="G1105" t="s">
        <v>48</v>
      </c>
      <c r="H1105" s="4">
        <v>45316</v>
      </c>
      <c r="I1105" t="s">
        <v>26</v>
      </c>
      <c r="J1105" t="s">
        <v>1119</v>
      </c>
      <c r="K1105">
        <v>5</v>
      </c>
      <c r="L1105" t="s">
        <v>1120</v>
      </c>
      <c r="M1105">
        <v>2</v>
      </c>
      <c r="N1105">
        <v>586</v>
      </c>
      <c r="O1105">
        <v>0.4</v>
      </c>
      <c r="P1105" s="4">
        <v>45541</v>
      </c>
      <c r="Q1105" s="4"/>
    </row>
    <row r="1106" spans="1:17" x14ac:dyDescent="0.35">
      <c r="A1106" t="s">
        <v>1186</v>
      </c>
      <c r="B1106" t="s">
        <v>35</v>
      </c>
      <c r="C1106">
        <v>41.902782000000002</v>
      </c>
      <c r="D1106">
        <v>12.496366</v>
      </c>
      <c r="E1106" t="s">
        <v>3099</v>
      </c>
      <c r="F1106" t="s">
        <v>24</v>
      </c>
      <c r="G1106" t="s">
        <v>59</v>
      </c>
      <c r="H1106" s="4">
        <v>45434</v>
      </c>
      <c r="I1106" t="s">
        <v>26</v>
      </c>
      <c r="J1106" t="s">
        <v>1119</v>
      </c>
      <c r="K1106">
        <v>5</v>
      </c>
      <c r="L1106" t="s">
        <v>1120</v>
      </c>
      <c r="M1106">
        <v>2</v>
      </c>
      <c r="N1106">
        <v>1990</v>
      </c>
      <c r="O1106">
        <v>0.4</v>
      </c>
      <c r="P1106" s="4">
        <v>45532</v>
      </c>
      <c r="Q1106" s="4"/>
    </row>
    <row r="1107" spans="1:17" x14ac:dyDescent="0.35">
      <c r="A1107" t="s">
        <v>1187</v>
      </c>
      <c r="B1107" t="s">
        <v>41</v>
      </c>
      <c r="C1107">
        <v>52.520007999999997</v>
      </c>
      <c r="D1107">
        <v>13.404954</v>
      </c>
      <c r="E1107" t="s">
        <v>3098</v>
      </c>
      <c r="F1107" t="s">
        <v>24</v>
      </c>
      <c r="G1107" t="s">
        <v>33</v>
      </c>
      <c r="H1107" s="4">
        <v>45321</v>
      </c>
      <c r="I1107" t="s">
        <v>49</v>
      </c>
      <c r="J1107" t="s">
        <v>1119</v>
      </c>
      <c r="K1107">
        <v>5</v>
      </c>
      <c r="L1107" t="s">
        <v>1120</v>
      </c>
      <c r="M1107">
        <v>2</v>
      </c>
      <c r="N1107">
        <v>1567</v>
      </c>
      <c r="O1107">
        <v>0.4</v>
      </c>
      <c r="P1107" s="4">
        <v>45424</v>
      </c>
      <c r="Q1107" s="4"/>
    </row>
    <row r="1108" spans="1:17" x14ac:dyDescent="0.35">
      <c r="A1108" t="s">
        <v>1188</v>
      </c>
      <c r="B1108" t="s">
        <v>78</v>
      </c>
      <c r="C1108">
        <v>38.736946000000003</v>
      </c>
      <c r="D1108">
        <v>-9.1426850000000002</v>
      </c>
      <c r="E1108" t="s">
        <v>3098</v>
      </c>
      <c r="F1108" t="s">
        <v>24</v>
      </c>
      <c r="G1108" t="s">
        <v>48</v>
      </c>
      <c r="H1108" s="4">
        <v>45384</v>
      </c>
      <c r="I1108" t="s">
        <v>49</v>
      </c>
      <c r="J1108" t="s">
        <v>1119</v>
      </c>
      <c r="K1108">
        <v>5</v>
      </c>
      <c r="L1108" t="s">
        <v>1120</v>
      </c>
      <c r="M1108">
        <v>2</v>
      </c>
      <c r="N1108">
        <v>1256</v>
      </c>
      <c r="O1108">
        <v>0.5</v>
      </c>
      <c r="P1108" s="4">
        <v>45744</v>
      </c>
      <c r="Q1108" s="4"/>
    </row>
    <row r="1109" spans="1:17" x14ac:dyDescent="0.35">
      <c r="A1109" t="s">
        <v>1189</v>
      </c>
      <c r="B1109" t="s">
        <v>35</v>
      </c>
      <c r="C1109">
        <v>41.902782000000002</v>
      </c>
      <c r="D1109">
        <v>12.496366</v>
      </c>
      <c r="E1109" t="s">
        <v>3098</v>
      </c>
      <c r="F1109" t="s">
        <v>24</v>
      </c>
      <c r="G1109" t="s">
        <v>39</v>
      </c>
      <c r="H1109" s="4">
        <v>45434</v>
      </c>
      <c r="I1109" t="s">
        <v>26</v>
      </c>
      <c r="J1109" t="s">
        <v>1119</v>
      </c>
      <c r="K1109">
        <v>5</v>
      </c>
      <c r="L1109" t="s">
        <v>1120</v>
      </c>
      <c r="M1109">
        <v>2</v>
      </c>
      <c r="N1109">
        <v>1279</v>
      </c>
      <c r="O1109">
        <v>0.7</v>
      </c>
      <c r="P1109" s="4">
        <v>45539</v>
      </c>
      <c r="Q1109" s="4"/>
    </row>
    <row r="1110" spans="1:17" x14ac:dyDescent="0.35">
      <c r="A1110" t="s">
        <v>1190</v>
      </c>
      <c r="B1110" t="s">
        <v>78</v>
      </c>
      <c r="C1110">
        <v>38.736946000000003</v>
      </c>
      <c r="D1110">
        <v>-9.1426850000000002</v>
      </c>
      <c r="E1110" t="s">
        <v>103</v>
      </c>
      <c r="F1110" t="s">
        <v>24</v>
      </c>
      <c r="G1110" t="s">
        <v>74</v>
      </c>
      <c r="H1110" s="4">
        <v>45354</v>
      </c>
      <c r="I1110" t="s">
        <v>26</v>
      </c>
      <c r="J1110" t="s">
        <v>1119</v>
      </c>
      <c r="K1110">
        <v>5</v>
      </c>
      <c r="L1110" t="s">
        <v>1120</v>
      </c>
      <c r="M1110">
        <v>2</v>
      </c>
      <c r="N1110">
        <v>1850</v>
      </c>
      <c r="O1110">
        <v>0.6</v>
      </c>
      <c r="P1110" s="4">
        <v>45626</v>
      </c>
      <c r="Q1110" s="4"/>
    </row>
    <row r="1111" spans="1:17" x14ac:dyDescent="0.35">
      <c r="A1111" t="s">
        <v>1191</v>
      </c>
      <c r="B1111" t="s">
        <v>29</v>
      </c>
      <c r="C1111">
        <v>40.416775000000001</v>
      </c>
      <c r="D1111">
        <v>-3.7037900000000001</v>
      </c>
      <c r="E1111" t="s">
        <v>124</v>
      </c>
      <c r="F1111" t="s">
        <v>24</v>
      </c>
      <c r="G1111" t="s">
        <v>87</v>
      </c>
      <c r="H1111" s="4">
        <v>45438</v>
      </c>
      <c r="I1111" t="s">
        <v>26</v>
      </c>
      <c r="J1111" t="s">
        <v>1119</v>
      </c>
      <c r="K1111">
        <v>5</v>
      </c>
      <c r="L1111" t="s">
        <v>1120</v>
      </c>
      <c r="M1111">
        <v>2</v>
      </c>
      <c r="N1111">
        <v>1738</v>
      </c>
      <c r="O1111">
        <v>0.9</v>
      </c>
      <c r="P1111" s="4">
        <v>45732</v>
      </c>
      <c r="Q1111" s="4"/>
    </row>
    <row r="1112" spans="1:17" x14ac:dyDescent="0.35">
      <c r="A1112" t="s">
        <v>1192</v>
      </c>
      <c r="B1112" t="s">
        <v>35</v>
      </c>
      <c r="C1112">
        <v>41.902782000000002</v>
      </c>
      <c r="D1112">
        <v>12.496366</v>
      </c>
      <c r="E1112" t="s">
        <v>54</v>
      </c>
      <c r="F1112" t="s">
        <v>24</v>
      </c>
      <c r="G1112" t="s">
        <v>25</v>
      </c>
      <c r="H1112" s="4">
        <v>45294</v>
      </c>
      <c r="I1112" t="s">
        <v>66</v>
      </c>
      <c r="J1112" t="s">
        <v>1119</v>
      </c>
      <c r="K1112">
        <v>5</v>
      </c>
      <c r="L1112" t="s">
        <v>1120</v>
      </c>
      <c r="M1112">
        <v>2</v>
      </c>
      <c r="N1112">
        <v>219</v>
      </c>
      <c r="O1112">
        <v>0.6</v>
      </c>
      <c r="P1112" s="4">
        <v>45599</v>
      </c>
      <c r="Q1112" s="4"/>
    </row>
    <row r="1113" spans="1:17" x14ac:dyDescent="0.35">
      <c r="A1113" t="s">
        <v>1193</v>
      </c>
      <c r="B1113" t="s">
        <v>56</v>
      </c>
      <c r="C1113">
        <v>46.204391000000001</v>
      </c>
      <c r="D1113">
        <v>6.1431579999999997</v>
      </c>
      <c r="E1113" t="s">
        <v>103</v>
      </c>
      <c r="F1113" t="s">
        <v>24</v>
      </c>
      <c r="G1113" t="s">
        <v>39</v>
      </c>
      <c r="H1113" s="4">
        <v>45305</v>
      </c>
      <c r="I1113" t="s">
        <v>26</v>
      </c>
      <c r="J1113" t="s">
        <v>1119</v>
      </c>
      <c r="K1113">
        <v>5</v>
      </c>
      <c r="L1113" t="s">
        <v>1120</v>
      </c>
      <c r="M1113">
        <v>2</v>
      </c>
      <c r="N1113">
        <v>487</v>
      </c>
      <c r="O1113">
        <v>0.3</v>
      </c>
      <c r="P1113" s="4">
        <v>45556</v>
      </c>
      <c r="Q1113" s="4"/>
    </row>
    <row r="1114" spans="1:17" x14ac:dyDescent="0.35">
      <c r="A1114" t="s">
        <v>1194</v>
      </c>
      <c r="B1114" t="s">
        <v>29</v>
      </c>
      <c r="C1114">
        <v>40.416775000000001</v>
      </c>
      <c r="D1114">
        <v>-3.7037900000000001</v>
      </c>
      <c r="E1114" t="s">
        <v>38</v>
      </c>
      <c r="F1114" t="s">
        <v>24</v>
      </c>
      <c r="G1114" t="s">
        <v>85</v>
      </c>
      <c r="H1114" s="4">
        <v>45329</v>
      </c>
      <c r="I1114" t="s">
        <v>66</v>
      </c>
      <c r="J1114" t="s">
        <v>1119</v>
      </c>
      <c r="K1114">
        <v>5</v>
      </c>
      <c r="L1114" t="s">
        <v>1120</v>
      </c>
      <c r="M1114">
        <v>2</v>
      </c>
      <c r="N1114">
        <v>1790</v>
      </c>
      <c r="O1114">
        <v>0.8</v>
      </c>
      <c r="P1114" s="4">
        <v>45425</v>
      </c>
      <c r="Q1114" s="4"/>
    </row>
    <row r="1115" spans="1:17" x14ac:dyDescent="0.35">
      <c r="A1115" t="s">
        <v>1195</v>
      </c>
      <c r="B1115" t="s">
        <v>41</v>
      </c>
      <c r="C1115">
        <v>52.520007999999997</v>
      </c>
      <c r="D1115">
        <v>13.404954</v>
      </c>
      <c r="E1115" t="s">
        <v>54</v>
      </c>
      <c r="F1115" t="s">
        <v>24</v>
      </c>
      <c r="G1115" t="s">
        <v>39</v>
      </c>
      <c r="H1115" s="4">
        <v>45302</v>
      </c>
      <c r="I1115" t="s">
        <v>49</v>
      </c>
      <c r="J1115" t="s">
        <v>1119</v>
      </c>
      <c r="K1115">
        <v>5</v>
      </c>
      <c r="L1115" t="s">
        <v>1120</v>
      </c>
      <c r="M1115">
        <v>2</v>
      </c>
      <c r="N1115">
        <v>713</v>
      </c>
      <c r="O1115">
        <v>0.3</v>
      </c>
      <c r="P1115" s="4">
        <v>45376</v>
      </c>
      <c r="Q1115" s="4"/>
    </row>
    <row r="1116" spans="1:17" x14ac:dyDescent="0.35">
      <c r="A1116" t="s">
        <v>1196</v>
      </c>
      <c r="B1116" t="s">
        <v>51</v>
      </c>
      <c r="C1116">
        <v>51.260196999999998</v>
      </c>
      <c r="D1116">
        <v>4.4027710000000004</v>
      </c>
      <c r="E1116" t="s">
        <v>32</v>
      </c>
      <c r="F1116" t="s">
        <v>24</v>
      </c>
      <c r="G1116" t="s">
        <v>74</v>
      </c>
      <c r="H1116" s="4">
        <v>45320</v>
      </c>
      <c r="I1116" t="s">
        <v>26</v>
      </c>
      <c r="J1116" t="s">
        <v>1119</v>
      </c>
      <c r="K1116">
        <v>5</v>
      </c>
      <c r="L1116" t="s">
        <v>1120</v>
      </c>
      <c r="M1116">
        <v>2</v>
      </c>
      <c r="N1116">
        <v>474</v>
      </c>
      <c r="O1116">
        <v>0.3</v>
      </c>
      <c r="P1116" s="4">
        <v>45519</v>
      </c>
      <c r="Q1116" s="4"/>
    </row>
    <row r="1117" spans="1:17" x14ac:dyDescent="0.35">
      <c r="A1117" t="s">
        <v>1197</v>
      </c>
      <c r="B1117" t="s">
        <v>61</v>
      </c>
      <c r="C1117">
        <v>48.864716000000001</v>
      </c>
      <c r="D1117">
        <v>2.3490139999999999</v>
      </c>
      <c r="E1117" t="s">
        <v>103</v>
      </c>
      <c r="F1117" t="s">
        <v>24</v>
      </c>
      <c r="G1117" t="s">
        <v>39</v>
      </c>
      <c r="H1117" s="4">
        <v>45324</v>
      </c>
      <c r="I1117" t="s">
        <v>49</v>
      </c>
      <c r="J1117" t="s">
        <v>1119</v>
      </c>
      <c r="K1117">
        <v>5</v>
      </c>
      <c r="L1117" t="s">
        <v>1120</v>
      </c>
      <c r="M1117">
        <v>2</v>
      </c>
      <c r="N1117">
        <v>662</v>
      </c>
      <c r="O1117">
        <v>0.4</v>
      </c>
      <c r="P1117" s="4">
        <v>45345</v>
      </c>
      <c r="Q1117" s="4"/>
    </row>
    <row r="1118" spans="1:17" x14ac:dyDescent="0.35">
      <c r="A1118" t="s">
        <v>1198</v>
      </c>
      <c r="B1118" t="s">
        <v>29</v>
      </c>
      <c r="C1118">
        <v>40.416775000000001</v>
      </c>
      <c r="D1118">
        <v>-3.7037900000000001</v>
      </c>
      <c r="E1118" t="s">
        <v>47</v>
      </c>
      <c r="F1118" t="s">
        <v>24</v>
      </c>
      <c r="G1118" t="s">
        <v>59</v>
      </c>
      <c r="H1118" s="4">
        <v>45365</v>
      </c>
      <c r="I1118" t="s">
        <v>49</v>
      </c>
      <c r="J1118" t="s">
        <v>1119</v>
      </c>
      <c r="K1118">
        <v>5</v>
      </c>
      <c r="L1118" t="s">
        <v>1120</v>
      </c>
      <c r="M1118">
        <v>2</v>
      </c>
      <c r="N1118">
        <v>251</v>
      </c>
      <c r="O1118">
        <v>0.6</v>
      </c>
      <c r="P1118" s="4">
        <v>45703</v>
      </c>
      <c r="Q1118" s="4"/>
    </row>
    <row r="1119" spans="1:17" x14ac:dyDescent="0.35">
      <c r="A1119" t="s">
        <v>1199</v>
      </c>
      <c r="B1119" t="s">
        <v>35</v>
      </c>
      <c r="C1119">
        <v>41.902782000000002</v>
      </c>
      <c r="D1119">
        <v>12.496366</v>
      </c>
      <c r="E1119" t="s">
        <v>3098</v>
      </c>
      <c r="F1119" t="s">
        <v>24</v>
      </c>
      <c r="G1119" t="s">
        <v>48</v>
      </c>
      <c r="H1119" s="4">
        <v>45360</v>
      </c>
      <c r="I1119" t="s">
        <v>66</v>
      </c>
      <c r="J1119" t="s">
        <v>1119</v>
      </c>
      <c r="K1119">
        <v>5</v>
      </c>
      <c r="L1119" t="s">
        <v>1120</v>
      </c>
      <c r="M1119">
        <v>2</v>
      </c>
      <c r="N1119">
        <v>406</v>
      </c>
      <c r="O1119">
        <v>0.6</v>
      </c>
      <c r="P1119" s="4">
        <v>45489</v>
      </c>
      <c r="Q1119" s="4"/>
    </row>
    <row r="1120" spans="1:17" x14ac:dyDescent="0.35">
      <c r="A1120" t="s">
        <v>1200</v>
      </c>
      <c r="B1120" t="s">
        <v>51</v>
      </c>
      <c r="C1120">
        <v>51.260196999999998</v>
      </c>
      <c r="D1120">
        <v>4.4027710000000004</v>
      </c>
      <c r="E1120" t="s">
        <v>38</v>
      </c>
      <c r="F1120" t="s">
        <v>24</v>
      </c>
      <c r="G1120" t="s">
        <v>87</v>
      </c>
      <c r="H1120" s="4">
        <v>45305</v>
      </c>
      <c r="I1120" t="s">
        <v>26</v>
      </c>
      <c r="J1120" t="s">
        <v>1119</v>
      </c>
      <c r="K1120">
        <v>5</v>
      </c>
      <c r="L1120" t="s">
        <v>1120</v>
      </c>
      <c r="M1120">
        <v>2</v>
      </c>
      <c r="N1120">
        <v>427</v>
      </c>
      <c r="O1120">
        <v>0.1</v>
      </c>
      <c r="P1120" s="4">
        <v>45611</v>
      </c>
      <c r="Q1120" s="4"/>
    </row>
    <row r="1121" spans="1:17" x14ac:dyDescent="0.35">
      <c r="A1121" t="s">
        <v>1201</v>
      </c>
      <c r="B1121" t="s">
        <v>20</v>
      </c>
      <c r="C1121">
        <v>52.370215999999999</v>
      </c>
      <c r="D1121">
        <v>4.895168</v>
      </c>
      <c r="E1121" t="s">
        <v>124</v>
      </c>
      <c r="F1121" t="s">
        <v>24</v>
      </c>
      <c r="G1121" t="s">
        <v>74</v>
      </c>
      <c r="H1121" s="4">
        <v>45385</v>
      </c>
      <c r="I1121" t="s">
        <v>66</v>
      </c>
      <c r="J1121" t="s">
        <v>1119</v>
      </c>
      <c r="K1121">
        <v>5</v>
      </c>
      <c r="L1121" t="s">
        <v>1120</v>
      </c>
      <c r="M1121">
        <v>2</v>
      </c>
      <c r="N1121">
        <v>1398</v>
      </c>
      <c r="O1121">
        <v>0.7</v>
      </c>
      <c r="P1121" s="4">
        <v>45491</v>
      </c>
      <c r="Q1121" s="4"/>
    </row>
    <row r="1122" spans="1:17" x14ac:dyDescent="0.35">
      <c r="A1122" t="s">
        <v>1202</v>
      </c>
      <c r="B1122" t="s">
        <v>78</v>
      </c>
      <c r="C1122">
        <v>38.736946000000003</v>
      </c>
      <c r="D1122">
        <v>-9.1426850000000002</v>
      </c>
      <c r="E1122" t="s">
        <v>103</v>
      </c>
      <c r="F1122" t="s">
        <v>24</v>
      </c>
      <c r="G1122" t="s">
        <v>25</v>
      </c>
      <c r="H1122" s="4">
        <v>45379</v>
      </c>
      <c r="I1122" t="s">
        <v>66</v>
      </c>
      <c r="J1122" t="s">
        <v>1119</v>
      </c>
      <c r="K1122">
        <v>5</v>
      </c>
      <c r="L1122" t="s">
        <v>1120</v>
      </c>
      <c r="M1122">
        <v>2</v>
      </c>
      <c r="N1122">
        <v>1936</v>
      </c>
      <c r="O1122">
        <v>0.2</v>
      </c>
      <c r="P1122" s="4">
        <v>45518</v>
      </c>
      <c r="Q1122" s="4"/>
    </row>
    <row r="1123" spans="1:17" x14ac:dyDescent="0.35">
      <c r="A1123" t="s">
        <v>1203</v>
      </c>
      <c r="B1123" t="s">
        <v>35</v>
      </c>
      <c r="C1123">
        <v>41.902782000000002</v>
      </c>
      <c r="D1123">
        <v>12.496366</v>
      </c>
      <c r="E1123" t="s">
        <v>54</v>
      </c>
      <c r="F1123" t="s">
        <v>24</v>
      </c>
      <c r="G1123" t="s">
        <v>87</v>
      </c>
      <c r="H1123" s="4">
        <v>45338</v>
      </c>
      <c r="I1123" t="s">
        <v>66</v>
      </c>
      <c r="J1123" t="s">
        <v>1119</v>
      </c>
      <c r="K1123">
        <v>5</v>
      </c>
      <c r="L1123" t="s">
        <v>1120</v>
      </c>
      <c r="M1123">
        <v>2</v>
      </c>
      <c r="N1123">
        <v>1601</v>
      </c>
      <c r="O1123">
        <v>0.3</v>
      </c>
      <c r="P1123" s="4">
        <v>45602</v>
      </c>
      <c r="Q1123" s="4"/>
    </row>
    <row r="1124" spans="1:17" x14ac:dyDescent="0.35">
      <c r="A1124" t="s">
        <v>1204</v>
      </c>
      <c r="B1124" t="s">
        <v>61</v>
      </c>
      <c r="C1124">
        <v>48.864716000000001</v>
      </c>
      <c r="D1124">
        <v>2.3490139999999999</v>
      </c>
      <c r="E1124" t="s">
        <v>32</v>
      </c>
      <c r="F1124" t="s">
        <v>24</v>
      </c>
      <c r="G1124" t="s">
        <v>39</v>
      </c>
      <c r="H1124" s="4">
        <v>45390</v>
      </c>
      <c r="I1124" t="s">
        <v>26</v>
      </c>
      <c r="J1124" t="s">
        <v>1119</v>
      </c>
      <c r="K1124">
        <v>5</v>
      </c>
      <c r="L1124" t="s">
        <v>1120</v>
      </c>
      <c r="M1124">
        <v>2</v>
      </c>
      <c r="N1124">
        <v>677</v>
      </c>
      <c r="O1124">
        <v>0.4</v>
      </c>
      <c r="P1124" s="4">
        <v>45624</v>
      </c>
      <c r="Q1124" s="4"/>
    </row>
    <row r="1125" spans="1:17" x14ac:dyDescent="0.35">
      <c r="A1125" t="s">
        <v>1205</v>
      </c>
      <c r="B1125" t="s">
        <v>35</v>
      </c>
      <c r="C1125">
        <v>41.902782000000002</v>
      </c>
      <c r="D1125">
        <v>12.496366</v>
      </c>
      <c r="E1125" t="s">
        <v>38</v>
      </c>
      <c r="F1125" t="s">
        <v>24</v>
      </c>
      <c r="G1125" t="s">
        <v>33</v>
      </c>
      <c r="H1125" s="4">
        <v>45317</v>
      </c>
      <c r="I1125" t="s">
        <v>49</v>
      </c>
      <c r="J1125" t="s">
        <v>1119</v>
      </c>
      <c r="K1125">
        <v>5</v>
      </c>
      <c r="L1125" t="s">
        <v>1120</v>
      </c>
      <c r="M1125">
        <v>2</v>
      </c>
      <c r="N1125">
        <v>1071</v>
      </c>
      <c r="O1125">
        <v>0.4</v>
      </c>
      <c r="P1125" s="4">
        <v>45522</v>
      </c>
      <c r="Q1125" s="4"/>
    </row>
    <row r="1126" spans="1:17" x14ac:dyDescent="0.35">
      <c r="A1126" t="s">
        <v>1206</v>
      </c>
      <c r="B1126" t="s">
        <v>61</v>
      </c>
      <c r="C1126">
        <v>48.864716000000001</v>
      </c>
      <c r="D1126">
        <v>2.3490139999999999</v>
      </c>
      <c r="E1126" t="s">
        <v>64</v>
      </c>
      <c r="F1126" t="s">
        <v>24</v>
      </c>
      <c r="G1126" t="s">
        <v>48</v>
      </c>
      <c r="H1126" s="4">
        <v>45434</v>
      </c>
      <c r="I1126" t="s">
        <v>26</v>
      </c>
      <c r="J1126" t="s">
        <v>1119</v>
      </c>
      <c r="K1126">
        <v>5</v>
      </c>
      <c r="L1126" t="s">
        <v>1120</v>
      </c>
      <c r="M1126">
        <v>2</v>
      </c>
      <c r="N1126">
        <v>321</v>
      </c>
      <c r="O1126">
        <v>0.5</v>
      </c>
      <c r="P1126" s="4">
        <v>45653</v>
      </c>
      <c r="Q1126" s="4"/>
    </row>
    <row r="1127" spans="1:17" x14ac:dyDescent="0.35">
      <c r="A1127" t="s">
        <v>1207</v>
      </c>
      <c r="B1127" t="s">
        <v>35</v>
      </c>
      <c r="C1127">
        <v>41.902782000000002</v>
      </c>
      <c r="D1127">
        <v>12.496366</v>
      </c>
      <c r="E1127" t="s">
        <v>32</v>
      </c>
      <c r="F1127" t="s">
        <v>24</v>
      </c>
      <c r="G1127" t="s">
        <v>59</v>
      </c>
      <c r="H1127" s="4">
        <v>45394</v>
      </c>
      <c r="I1127" t="s">
        <v>49</v>
      </c>
      <c r="J1127" t="s">
        <v>1119</v>
      </c>
      <c r="K1127">
        <v>5</v>
      </c>
      <c r="L1127" t="s">
        <v>1120</v>
      </c>
      <c r="M1127">
        <v>2</v>
      </c>
      <c r="N1127">
        <v>1248</v>
      </c>
      <c r="O1127">
        <v>0.9</v>
      </c>
      <c r="P1127" s="4">
        <v>45503</v>
      </c>
      <c r="Q1127" s="4"/>
    </row>
    <row r="1128" spans="1:17" x14ac:dyDescent="0.35">
      <c r="A1128" t="s">
        <v>1208</v>
      </c>
      <c r="B1128" t="s">
        <v>61</v>
      </c>
      <c r="C1128">
        <v>48.864716000000001</v>
      </c>
      <c r="D1128">
        <v>2.3490139999999999</v>
      </c>
      <c r="E1128" t="s">
        <v>3098</v>
      </c>
      <c r="F1128" t="s">
        <v>24</v>
      </c>
      <c r="G1128" t="s">
        <v>39</v>
      </c>
      <c r="H1128" s="4">
        <v>45384</v>
      </c>
      <c r="I1128" t="s">
        <v>26</v>
      </c>
      <c r="J1128" t="s">
        <v>1119</v>
      </c>
      <c r="K1128">
        <v>5</v>
      </c>
      <c r="L1128" t="s">
        <v>1120</v>
      </c>
      <c r="M1128">
        <v>2</v>
      </c>
      <c r="N1128">
        <v>631</v>
      </c>
      <c r="O1128">
        <v>0.2</v>
      </c>
      <c r="P1128" s="4">
        <v>45730</v>
      </c>
      <c r="Q1128" s="4"/>
    </row>
    <row r="1129" spans="1:17" x14ac:dyDescent="0.35">
      <c r="A1129" t="s">
        <v>1209</v>
      </c>
      <c r="B1129" t="s">
        <v>56</v>
      </c>
      <c r="C1129">
        <v>46.204391000000001</v>
      </c>
      <c r="D1129">
        <v>6.1431579999999997</v>
      </c>
      <c r="E1129" t="s">
        <v>3100</v>
      </c>
      <c r="F1129" t="s">
        <v>24</v>
      </c>
      <c r="G1129" t="s">
        <v>48</v>
      </c>
      <c r="H1129" s="4">
        <v>45351</v>
      </c>
      <c r="I1129" t="s">
        <v>26</v>
      </c>
      <c r="J1129" t="s">
        <v>1119</v>
      </c>
      <c r="K1129">
        <v>5</v>
      </c>
      <c r="L1129" t="s">
        <v>1120</v>
      </c>
      <c r="M1129">
        <v>2</v>
      </c>
      <c r="N1129">
        <v>1194</v>
      </c>
      <c r="O1129">
        <v>0.2</v>
      </c>
      <c r="P1129" s="4">
        <v>45486</v>
      </c>
      <c r="Q1129" s="4"/>
    </row>
    <row r="1130" spans="1:17" x14ac:dyDescent="0.35">
      <c r="A1130" t="s">
        <v>1210</v>
      </c>
      <c r="B1130" t="s">
        <v>41</v>
      </c>
      <c r="C1130">
        <v>52.520007999999997</v>
      </c>
      <c r="D1130">
        <v>13.404954</v>
      </c>
      <c r="E1130" t="s">
        <v>47</v>
      </c>
      <c r="F1130" t="s">
        <v>24</v>
      </c>
      <c r="G1130" t="s">
        <v>85</v>
      </c>
      <c r="H1130" s="4">
        <v>45293</v>
      </c>
      <c r="I1130" t="s">
        <v>26</v>
      </c>
      <c r="J1130" t="s">
        <v>1119</v>
      </c>
      <c r="K1130">
        <v>5</v>
      </c>
      <c r="L1130" t="s">
        <v>1120</v>
      </c>
      <c r="M1130">
        <v>2</v>
      </c>
      <c r="N1130">
        <v>1441</v>
      </c>
      <c r="O1130">
        <v>0.5</v>
      </c>
      <c r="P1130" s="4">
        <v>45378</v>
      </c>
      <c r="Q1130" s="4"/>
    </row>
    <row r="1131" spans="1:17" x14ac:dyDescent="0.35">
      <c r="A1131" t="s">
        <v>1211</v>
      </c>
      <c r="B1131" t="s">
        <v>29</v>
      </c>
      <c r="C1131">
        <v>40.416775000000001</v>
      </c>
      <c r="D1131">
        <v>-3.7037900000000001</v>
      </c>
      <c r="E1131" t="s">
        <v>3098</v>
      </c>
      <c r="F1131" t="s">
        <v>24</v>
      </c>
      <c r="G1131" t="s">
        <v>25</v>
      </c>
      <c r="H1131" s="4">
        <v>45329</v>
      </c>
      <c r="I1131" t="s">
        <v>66</v>
      </c>
      <c r="J1131" t="s">
        <v>1119</v>
      </c>
      <c r="K1131">
        <v>5</v>
      </c>
      <c r="L1131" t="s">
        <v>1120</v>
      </c>
      <c r="M1131">
        <v>2</v>
      </c>
      <c r="N1131">
        <v>275</v>
      </c>
      <c r="O1131">
        <v>0.4</v>
      </c>
      <c r="P1131" s="4">
        <v>45556</v>
      </c>
      <c r="Q1131" s="4"/>
    </row>
    <row r="1132" spans="1:17" x14ac:dyDescent="0.35">
      <c r="A1132" t="s">
        <v>1212</v>
      </c>
      <c r="B1132" t="s">
        <v>51</v>
      </c>
      <c r="C1132">
        <v>51.260196999999998</v>
      </c>
      <c r="D1132">
        <v>4.4027710000000004</v>
      </c>
      <c r="E1132" t="s">
        <v>47</v>
      </c>
      <c r="F1132" t="s">
        <v>24</v>
      </c>
      <c r="G1132" t="s">
        <v>39</v>
      </c>
      <c r="H1132" s="4">
        <v>45429</v>
      </c>
      <c r="I1132" t="s">
        <v>26</v>
      </c>
      <c r="J1132" t="s">
        <v>1119</v>
      </c>
      <c r="K1132">
        <v>5</v>
      </c>
      <c r="L1132" t="s">
        <v>1120</v>
      </c>
      <c r="M1132">
        <v>2</v>
      </c>
      <c r="N1132">
        <v>1734</v>
      </c>
      <c r="O1132">
        <v>1</v>
      </c>
      <c r="P1132" s="4">
        <v>45576</v>
      </c>
      <c r="Q1132" s="4"/>
    </row>
    <row r="1133" spans="1:17" x14ac:dyDescent="0.35">
      <c r="A1133" t="s">
        <v>1213</v>
      </c>
      <c r="B1133" t="s">
        <v>35</v>
      </c>
      <c r="C1133">
        <v>41.902782000000002</v>
      </c>
      <c r="D1133">
        <v>12.496366</v>
      </c>
      <c r="E1133" t="s">
        <v>54</v>
      </c>
      <c r="F1133" t="s">
        <v>24</v>
      </c>
      <c r="G1133" t="s">
        <v>59</v>
      </c>
      <c r="H1133" s="4">
        <v>45367</v>
      </c>
      <c r="I1133" t="s">
        <v>26</v>
      </c>
      <c r="J1133" t="s">
        <v>1119</v>
      </c>
      <c r="K1133">
        <v>5</v>
      </c>
      <c r="L1133" t="s">
        <v>1120</v>
      </c>
      <c r="M1133">
        <v>2</v>
      </c>
      <c r="N1133">
        <v>863</v>
      </c>
      <c r="O1133">
        <v>0.3</v>
      </c>
      <c r="P1133" s="4">
        <v>45663</v>
      </c>
      <c r="Q1133" s="4"/>
    </row>
    <row r="1134" spans="1:17" x14ac:dyDescent="0.35">
      <c r="A1134" t="s">
        <v>1214</v>
      </c>
      <c r="B1134" t="s">
        <v>51</v>
      </c>
      <c r="C1134">
        <v>51.260196999999998</v>
      </c>
      <c r="D1134">
        <v>4.4027710000000004</v>
      </c>
      <c r="E1134" t="s">
        <v>124</v>
      </c>
      <c r="F1134" t="s">
        <v>24</v>
      </c>
      <c r="G1134" t="s">
        <v>39</v>
      </c>
      <c r="H1134" s="4">
        <v>45348</v>
      </c>
      <c r="I1134" t="s">
        <v>49</v>
      </c>
      <c r="J1134" t="s">
        <v>1119</v>
      </c>
      <c r="K1134">
        <v>5</v>
      </c>
      <c r="L1134" t="s">
        <v>1120</v>
      </c>
      <c r="M1134">
        <v>2</v>
      </c>
      <c r="N1134">
        <v>723</v>
      </c>
      <c r="O1134">
        <v>0.3</v>
      </c>
      <c r="P1134" s="4">
        <v>45685</v>
      </c>
      <c r="Q1134" s="4"/>
    </row>
    <row r="1135" spans="1:17" x14ac:dyDescent="0.35">
      <c r="A1135" t="s">
        <v>1215</v>
      </c>
      <c r="B1135" t="s">
        <v>51</v>
      </c>
      <c r="C1135">
        <v>51.260196999999998</v>
      </c>
      <c r="D1135">
        <v>4.4027710000000004</v>
      </c>
      <c r="E1135" t="s">
        <v>32</v>
      </c>
      <c r="F1135" t="s">
        <v>127</v>
      </c>
      <c r="G1135" t="s">
        <v>33</v>
      </c>
      <c r="H1135" s="4">
        <v>45438</v>
      </c>
      <c r="I1135" t="s">
        <v>26</v>
      </c>
      <c r="J1135" t="s">
        <v>1119</v>
      </c>
      <c r="K1135">
        <v>5</v>
      </c>
      <c r="L1135" t="s">
        <v>1120</v>
      </c>
      <c r="M1135">
        <v>2</v>
      </c>
      <c r="N1135">
        <v>897</v>
      </c>
      <c r="O1135">
        <v>0.2</v>
      </c>
      <c r="P1135" s="4">
        <v>45551</v>
      </c>
      <c r="Q1135" s="4"/>
    </row>
    <row r="1136" spans="1:17" x14ac:dyDescent="0.35">
      <c r="A1136" t="s">
        <v>1216</v>
      </c>
      <c r="B1136" t="s">
        <v>56</v>
      </c>
      <c r="C1136">
        <v>46.204391000000001</v>
      </c>
      <c r="D1136">
        <v>6.1431579999999997</v>
      </c>
      <c r="E1136" t="s">
        <v>68</v>
      </c>
      <c r="F1136" t="s">
        <v>127</v>
      </c>
      <c r="G1136" t="s">
        <v>33</v>
      </c>
      <c r="H1136" s="4">
        <v>45422</v>
      </c>
      <c r="I1136" t="s">
        <v>66</v>
      </c>
      <c r="J1136" t="s">
        <v>1119</v>
      </c>
      <c r="K1136">
        <v>5</v>
      </c>
      <c r="L1136" t="s">
        <v>1120</v>
      </c>
      <c r="M1136">
        <v>2</v>
      </c>
      <c r="N1136">
        <v>669</v>
      </c>
      <c r="O1136">
        <v>0.2</v>
      </c>
      <c r="P1136" s="4">
        <v>45730</v>
      </c>
      <c r="Q1136" s="4"/>
    </row>
    <row r="1137" spans="1:17" x14ac:dyDescent="0.35">
      <c r="A1137" t="s">
        <v>1217</v>
      </c>
      <c r="B1137" t="s">
        <v>61</v>
      </c>
      <c r="C1137">
        <v>48.864716000000001</v>
      </c>
      <c r="D1137">
        <v>2.3490139999999999</v>
      </c>
      <c r="E1137" t="s">
        <v>47</v>
      </c>
      <c r="F1137" t="s">
        <v>127</v>
      </c>
      <c r="G1137" t="s">
        <v>59</v>
      </c>
      <c r="H1137" s="4">
        <v>45348</v>
      </c>
      <c r="I1137" t="s">
        <v>26</v>
      </c>
      <c r="J1137" t="s">
        <v>1119</v>
      </c>
      <c r="K1137">
        <v>5</v>
      </c>
      <c r="L1137" t="s">
        <v>1120</v>
      </c>
      <c r="M1137">
        <v>2</v>
      </c>
      <c r="N1137">
        <v>759</v>
      </c>
      <c r="O1137">
        <v>0.3</v>
      </c>
      <c r="P1137" s="4">
        <v>45653</v>
      </c>
      <c r="Q1137" s="4"/>
    </row>
    <row r="1138" spans="1:17" x14ac:dyDescent="0.35">
      <c r="A1138" t="s">
        <v>1218</v>
      </c>
      <c r="B1138" t="s">
        <v>78</v>
      </c>
      <c r="C1138">
        <v>38.736946000000003</v>
      </c>
      <c r="D1138">
        <v>-9.1426850000000002</v>
      </c>
      <c r="E1138" t="s">
        <v>47</v>
      </c>
      <c r="F1138" t="s">
        <v>127</v>
      </c>
      <c r="G1138" t="s">
        <v>48</v>
      </c>
      <c r="H1138" s="4">
        <v>45410</v>
      </c>
      <c r="I1138" t="s">
        <v>26</v>
      </c>
      <c r="J1138" t="s">
        <v>1119</v>
      </c>
      <c r="K1138">
        <v>5</v>
      </c>
      <c r="L1138" t="s">
        <v>1120</v>
      </c>
      <c r="M1138">
        <v>2</v>
      </c>
      <c r="N1138">
        <v>767</v>
      </c>
      <c r="O1138">
        <v>0.5</v>
      </c>
      <c r="P1138" s="4">
        <v>45532</v>
      </c>
      <c r="Q1138" s="4"/>
    </row>
    <row r="1139" spans="1:17" x14ac:dyDescent="0.35">
      <c r="A1139" t="s">
        <v>1219</v>
      </c>
      <c r="B1139" t="s">
        <v>56</v>
      </c>
      <c r="C1139">
        <v>46.204391000000001</v>
      </c>
      <c r="D1139">
        <v>6.1431579999999997</v>
      </c>
      <c r="E1139" t="s">
        <v>3098</v>
      </c>
      <c r="F1139" t="s">
        <v>127</v>
      </c>
      <c r="G1139" t="s">
        <v>25</v>
      </c>
      <c r="H1139" s="4">
        <v>45328</v>
      </c>
      <c r="I1139" t="s">
        <v>26</v>
      </c>
      <c r="J1139" t="s">
        <v>1119</v>
      </c>
      <c r="K1139">
        <v>5</v>
      </c>
      <c r="L1139" t="s">
        <v>1120</v>
      </c>
      <c r="M1139">
        <v>2</v>
      </c>
      <c r="N1139">
        <v>697</v>
      </c>
      <c r="O1139">
        <v>0.9</v>
      </c>
      <c r="P1139" s="4">
        <v>45478</v>
      </c>
      <c r="Q1139" s="4"/>
    </row>
    <row r="1140" spans="1:17" x14ac:dyDescent="0.35">
      <c r="A1140" t="s">
        <v>1220</v>
      </c>
      <c r="B1140" t="s">
        <v>35</v>
      </c>
      <c r="C1140">
        <v>41.902782000000002</v>
      </c>
      <c r="D1140">
        <v>12.496366</v>
      </c>
      <c r="E1140" t="s">
        <v>103</v>
      </c>
      <c r="F1140" t="s">
        <v>127</v>
      </c>
      <c r="G1140" t="s">
        <v>74</v>
      </c>
      <c r="H1140" s="4">
        <v>45334</v>
      </c>
      <c r="I1140" t="s">
        <v>26</v>
      </c>
      <c r="J1140" t="s">
        <v>1119</v>
      </c>
      <c r="K1140">
        <v>5</v>
      </c>
      <c r="L1140" t="s">
        <v>1120</v>
      </c>
      <c r="M1140">
        <v>2</v>
      </c>
      <c r="N1140">
        <v>208</v>
      </c>
      <c r="O1140">
        <v>0.4</v>
      </c>
      <c r="P1140" s="4">
        <v>45618</v>
      </c>
      <c r="Q1140" s="4"/>
    </row>
    <row r="1141" spans="1:17" x14ac:dyDescent="0.35">
      <c r="A1141" t="s">
        <v>1221</v>
      </c>
      <c r="B1141" t="s">
        <v>41</v>
      </c>
      <c r="C1141">
        <v>52.520007999999997</v>
      </c>
      <c r="D1141">
        <v>13.404954</v>
      </c>
      <c r="E1141" t="s">
        <v>124</v>
      </c>
      <c r="F1141" t="s">
        <v>127</v>
      </c>
      <c r="G1141" t="s">
        <v>85</v>
      </c>
      <c r="H1141" s="4">
        <v>45362</v>
      </c>
      <c r="I1141" t="s">
        <v>26</v>
      </c>
      <c r="J1141" t="s">
        <v>1119</v>
      </c>
      <c r="K1141">
        <v>5</v>
      </c>
      <c r="L1141" t="s">
        <v>1120</v>
      </c>
      <c r="M1141">
        <v>2</v>
      </c>
      <c r="N1141">
        <v>1193</v>
      </c>
      <c r="O1141">
        <v>0.4</v>
      </c>
      <c r="P1141" s="4">
        <v>45503</v>
      </c>
      <c r="Q1141" s="4"/>
    </row>
    <row r="1142" spans="1:17" x14ac:dyDescent="0.35">
      <c r="A1142" t="s">
        <v>1222</v>
      </c>
      <c r="B1142" t="s">
        <v>61</v>
      </c>
      <c r="C1142">
        <v>48.864716000000001</v>
      </c>
      <c r="D1142">
        <v>2.3490139999999999</v>
      </c>
      <c r="E1142" t="s">
        <v>3100</v>
      </c>
      <c r="F1142" t="s">
        <v>127</v>
      </c>
      <c r="G1142" t="s">
        <v>48</v>
      </c>
      <c r="H1142" s="4">
        <v>45293</v>
      </c>
      <c r="I1142" t="s">
        <v>26</v>
      </c>
      <c r="J1142" t="s">
        <v>1119</v>
      </c>
      <c r="K1142">
        <v>5</v>
      </c>
      <c r="L1142" t="s">
        <v>1120</v>
      </c>
      <c r="M1142">
        <v>2</v>
      </c>
      <c r="N1142">
        <v>488</v>
      </c>
      <c r="O1142">
        <v>0.4</v>
      </c>
      <c r="P1142" s="4">
        <v>45649</v>
      </c>
      <c r="Q1142" s="4"/>
    </row>
    <row r="1143" spans="1:17" x14ac:dyDescent="0.35">
      <c r="A1143" t="s">
        <v>1223</v>
      </c>
      <c r="B1143" t="s">
        <v>61</v>
      </c>
      <c r="C1143">
        <v>48.864716000000001</v>
      </c>
      <c r="D1143">
        <v>2.3490139999999999</v>
      </c>
      <c r="E1143" t="s">
        <v>3099</v>
      </c>
      <c r="F1143" t="s">
        <v>127</v>
      </c>
      <c r="G1143" t="s">
        <v>87</v>
      </c>
      <c r="H1143" s="4">
        <v>45387</v>
      </c>
      <c r="I1143" t="s">
        <v>26</v>
      </c>
      <c r="J1143" t="s">
        <v>1119</v>
      </c>
      <c r="K1143">
        <v>5</v>
      </c>
      <c r="L1143" t="s">
        <v>1120</v>
      </c>
      <c r="M1143">
        <v>2</v>
      </c>
      <c r="N1143">
        <v>216</v>
      </c>
      <c r="O1143">
        <v>0.3</v>
      </c>
      <c r="P1143" s="4">
        <v>45563</v>
      </c>
      <c r="Q1143" s="4"/>
    </row>
    <row r="1144" spans="1:17" x14ac:dyDescent="0.35">
      <c r="A1144" t="s">
        <v>1224</v>
      </c>
      <c r="B1144" t="s">
        <v>41</v>
      </c>
      <c r="C1144">
        <v>52.520007999999997</v>
      </c>
      <c r="D1144">
        <v>13.404954</v>
      </c>
      <c r="E1144" t="s">
        <v>54</v>
      </c>
      <c r="F1144" t="s">
        <v>127</v>
      </c>
      <c r="G1144" t="s">
        <v>74</v>
      </c>
      <c r="H1144" s="4">
        <v>45380</v>
      </c>
      <c r="I1144" t="s">
        <v>66</v>
      </c>
      <c r="J1144" t="s">
        <v>1119</v>
      </c>
      <c r="K1144">
        <v>5</v>
      </c>
      <c r="L1144" t="s">
        <v>1120</v>
      </c>
      <c r="M1144">
        <v>2</v>
      </c>
      <c r="N1144">
        <v>619</v>
      </c>
      <c r="O1144">
        <v>0.2</v>
      </c>
      <c r="P1144" s="4">
        <v>45730</v>
      </c>
      <c r="Q1144" s="4"/>
    </row>
    <row r="1145" spans="1:17" x14ac:dyDescent="0.35">
      <c r="A1145" t="s">
        <v>1225</v>
      </c>
      <c r="B1145" t="s">
        <v>35</v>
      </c>
      <c r="C1145">
        <v>41.902782000000002</v>
      </c>
      <c r="D1145">
        <v>12.496366</v>
      </c>
      <c r="E1145" t="s">
        <v>84</v>
      </c>
      <c r="F1145" t="s">
        <v>127</v>
      </c>
      <c r="G1145" t="s">
        <v>59</v>
      </c>
      <c r="H1145" s="4">
        <v>45330</v>
      </c>
      <c r="I1145" t="s">
        <v>26</v>
      </c>
      <c r="J1145" t="s">
        <v>1119</v>
      </c>
      <c r="K1145">
        <v>5</v>
      </c>
      <c r="L1145" t="s">
        <v>1120</v>
      </c>
      <c r="M1145">
        <v>2</v>
      </c>
      <c r="N1145">
        <v>945</v>
      </c>
      <c r="O1145">
        <v>0.2</v>
      </c>
      <c r="P1145" s="4">
        <v>45568</v>
      </c>
      <c r="Q1145" s="4"/>
    </row>
    <row r="1146" spans="1:17" x14ac:dyDescent="0.35">
      <c r="A1146" t="s">
        <v>1226</v>
      </c>
      <c r="B1146" t="s">
        <v>56</v>
      </c>
      <c r="C1146">
        <v>46.204391000000001</v>
      </c>
      <c r="D1146">
        <v>6.1431579999999997</v>
      </c>
      <c r="E1146" t="s">
        <v>3099</v>
      </c>
      <c r="F1146" t="s">
        <v>127</v>
      </c>
      <c r="G1146" t="s">
        <v>59</v>
      </c>
      <c r="H1146" s="4">
        <v>45412</v>
      </c>
      <c r="I1146" t="s">
        <v>66</v>
      </c>
      <c r="J1146" t="s">
        <v>1119</v>
      </c>
      <c r="K1146">
        <v>5</v>
      </c>
      <c r="L1146" t="s">
        <v>1120</v>
      </c>
      <c r="M1146">
        <v>2</v>
      </c>
      <c r="N1146">
        <v>461</v>
      </c>
      <c r="O1146">
        <v>0.4</v>
      </c>
      <c r="P1146" s="4">
        <v>45616</v>
      </c>
      <c r="Q1146" s="4"/>
    </row>
    <row r="1147" spans="1:17" x14ac:dyDescent="0.35">
      <c r="A1147" t="s">
        <v>1227</v>
      </c>
      <c r="B1147" t="s">
        <v>78</v>
      </c>
      <c r="C1147">
        <v>38.736946000000003</v>
      </c>
      <c r="D1147">
        <v>-9.1426850000000002</v>
      </c>
      <c r="E1147" t="s">
        <v>3098</v>
      </c>
      <c r="F1147" t="s">
        <v>127</v>
      </c>
      <c r="G1147" t="s">
        <v>74</v>
      </c>
      <c r="H1147" s="4">
        <v>45429</v>
      </c>
      <c r="I1147" t="s">
        <v>26</v>
      </c>
      <c r="J1147" t="s">
        <v>1119</v>
      </c>
      <c r="K1147">
        <v>5</v>
      </c>
      <c r="L1147" t="s">
        <v>1120</v>
      </c>
      <c r="M1147">
        <v>2</v>
      </c>
      <c r="N1147">
        <v>552</v>
      </c>
      <c r="O1147">
        <v>0.4</v>
      </c>
      <c r="P1147" s="4">
        <v>45543</v>
      </c>
      <c r="Q1147" s="4"/>
    </row>
    <row r="1148" spans="1:17" x14ac:dyDescent="0.35">
      <c r="A1148" t="s">
        <v>1228</v>
      </c>
      <c r="B1148" t="s">
        <v>61</v>
      </c>
      <c r="C1148">
        <v>48.864716000000001</v>
      </c>
      <c r="D1148">
        <v>2.3490139999999999</v>
      </c>
      <c r="E1148" t="s">
        <v>47</v>
      </c>
      <c r="F1148" t="s">
        <v>127</v>
      </c>
      <c r="G1148" t="s">
        <v>33</v>
      </c>
      <c r="H1148" s="4">
        <v>45353</v>
      </c>
      <c r="I1148" t="s">
        <v>26</v>
      </c>
      <c r="J1148" t="s">
        <v>1119</v>
      </c>
      <c r="K1148">
        <v>5</v>
      </c>
      <c r="L1148" t="s">
        <v>1120</v>
      </c>
      <c r="M1148">
        <v>2</v>
      </c>
      <c r="N1148">
        <v>893</v>
      </c>
      <c r="O1148">
        <v>1</v>
      </c>
      <c r="P1148" s="4">
        <v>45425</v>
      </c>
      <c r="Q1148" s="4"/>
    </row>
    <row r="1149" spans="1:17" x14ac:dyDescent="0.35">
      <c r="A1149" t="s">
        <v>1229</v>
      </c>
      <c r="B1149" t="s">
        <v>56</v>
      </c>
      <c r="C1149">
        <v>46.204391000000001</v>
      </c>
      <c r="D1149">
        <v>6.1431579999999997</v>
      </c>
      <c r="E1149" t="s">
        <v>3100</v>
      </c>
      <c r="F1149" t="s">
        <v>127</v>
      </c>
      <c r="G1149" t="s">
        <v>39</v>
      </c>
      <c r="H1149" s="4">
        <v>45318</v>
      </c>
      <c r="I1149" t="s">
        <v>26</v>
      </c>
      <c r="J1149" t="s">
        <v>1119</v>
      </c>
      <c r="K1149">
        <v>5</v>
      </c>
      <c r="L1149" t="s">
        <v>1120</v>
      </c>
      <c r="M1149">
        <v>2</v>
      </c>
      <c r="N1149">
        <v>233</v>
      </c>
      <c r="O1149">
        <v>0.9</v>
      </c>
      <c r="P1149" s="4">
        <v>45477</v>
      </c>
      <c r="Q1149" s="4"/>
    </row>
    <row r="1150" spans="1:17" x14ac:dyDescent="0.35">
      <c r="A1150" t="s">
        <v>1230</v>
      </c>
      <c r="B1150" t="s">
        <v>78</v>
      </c>
      <c r="C1150">
        <v>38.736946000000003</v>
      </c>
      <c r="D1150">
        <v>-9.1426850000000002</v>
      </c>
      <c r="E1150" t="s">
        <v>3099</v>
      </c>
      <c r="F1150" t="s">
        <v>127</v>
      </c>
      <c r="G1150" t="s">
        <v>48</v>
      </c>
      <c r="H1150" s="4">
        <v>45387</v>
      </c>
      <c r="I1150" t="s">
        <v>66</v>
      </c>
      <c r="J1150" t="s">
        <v>1119</v>
      </c>
      <c r="K1150">
        <v>5</v>
      </c>
      <c r="L1150" t="s">
        <v>1120</v>
      </c>
      <c r="M1150">
        <v>2</v>
      </c>
      <c r="N1150">
        <v>213</v>
      </c>
      <c r="O1150">
        <v>0.3</v>
      </c>
      <c r="P1150" s="4">
        <v>45739</v>
      </c>
      <c r="Q1150" s="4"/>
    </row>
    <row r="1151" spans="1:17" x14ac:dyDescent="0.35">
      <c r="A1151" t="s">
        <v>1231</v>
      </c>
      <c r="B1151" t="s">
        <v>20</v>
      </c>
      <c r="C1151">
        <v>52.370215999999999</v>
      </c>
      <c r="D1151">
        <v>4.895168</v>
      </c>
      <c r="E1151" t="s">
        <v>64</v>
      </c>
      <c r="F1151" t="s">
        <v>127</v>
      </c>
      <c r="G1151" t="s">
        <v>85</v>
      </c>
      <c r="H1151" s="4">
        <v>45428</v>
      </c>
      <c r="I1151" t="s">
        <v>26</v>
      </c>
      <c r="J1151" t="s">
        <v>1119</v>
      </c>
      <c r="K1151">
        <v>5</v>
      </c>
      <c r="L1151" t="s">
        <v>1120</v>
      </c>
      <c r="M1151">
        <v>2</v>
      </c>
      <c r="N1151">
        <v>364</v>
      </c>
      <c r="O1151">
        <v>0.4</v>
      </c>
      <c r="P1151" s="4">
        <v>45554</v>
      </c>
      <c r="Q1151" s="4"/>
    </row>
    <row r="1152" spans="1:17" x14ac:dyDescent="0.35">
      <c r="A1152" t="s">
        <v>1232</v>
      </c>
      <c r="B1152" t="s">
        <v>61</v>
      </c>
      <c r="C1152">
        <v>48.864716000000001</v>
      </c>
      <c r="D1152">
        <v>2.3490139999999999</v>
      </c>
      <c r="E1152" t="s">
        <v>103</v>
      </c>
      <c r="F1152" t="s">
        <v>127</v>
      </c>
      <c r="G1152" t="s">
        <v>85</v>
      </c>
      <c r="H1152" s="4">
        <v>45312</v>
      </c>
      <c r="I1152" t="s">
        <v>26</v>
      </c>
      <c r="J1152" t="s">
        <v>1119</v>
      </c>
      <c r="K1152">
        <v>5</v>
      </c>
      <c r="L1152" t="s">
        <v>1120</v>
      </c>
      <c r="M1152">
        <v>2</v>
      </c>
      <c r="N1152">
        <v>946</v>
      </c>
      <c r="O1152">
        <v>0.7</v>
      </c>
      <c r="P1152" s="4">
        <v>45454</v>
      </c>
      <c r="Q1152" s="4"/>
    </row>
    <row r="1153" spans="1:17" x14ac:dyDescent="0.35">
      <c r="A1153" t="s">
        <v>1233</v>
      </c>
      <c r="B1153" t="s">
        <v>51</v>
      </c>
      <c r="C1153">
        <v>51.260196999999998</v>
      </c>
      <c r="D1153">
        <v>4.4027710000000004</v>
      </c>
      <c r="E1153" t="s">
        <v>103</v>
      </c>
      <c r="F1153" t="s">
        <v>127</v>
      </c>
      <c r="G1153" t="s">
        <v>87</v>
      </c>
      <c r="H1153" s="4">
        <v>45347</v>
      </c>
      <c r="I1153" t="s">
        <v>26</v>
      </c>
      <c r="J1153" t="s">
        <v>1119</v>
      </c>
      <c r="K1153">
        <v>5</v>
      </c>
      <c r="L1153" t="s">
        <v>1120</v>
      </c>
      <c r="M1153">
        <v>2</v>
      </c>
      <c r="N1153">
        <v>618</v>
      </c>
      <c r="O1153">
        <v>0.3</v>
      </c>
      <c r="P1153" s="4">
        <v>45708</v>
      </c>
      <c r="Q1153" s="4"/>
    </row>
    <row r="1154" spans="1:17" x14ac:dyDescent="0.35">
      <c r="A1154" t="s">
        <v>1234</v>
      </c>
      <c r="B1154" t="s">
        <v>61</v>
      </c>
      <c r="C1154">
        <v>48.864716000000001</v>
      </c>
      <c r="D1154">
        <v>2.3490139999999999</v>
      </c>
      <c r="E1154" t="s">
        <v>47</v>
      </c>
      <c r="F1154" t="s">
        <v>127</v>
      </c>
      <c r="G1154" t="s">
        <v>48</v>
      </c>
      <c r="H1154" s="4">
        <v>45300</v>
      </c>
      <c r="I1154" t="s">
        <v>66</v>
      </c>
      <c r="J1154" t="s">
        <v>1119</v>
      </c>
      <c r="K1154">
        <v>5</v>
      </c>
      <c r="L1154" t="s">
        <v>1120</v>
      </c>
      <c r="M1154">
        <v>2</v>
      </c>
      <c r="N1154">
        <v>825</v>
      </c>
      <c r="O1154">
        <v>0.3</v>
      </c>
      <c r="P1154" s="4">
        <v>45488</v>
      </c>
      <c r="Q1154" s="4"/>
    </row>
    <row r="1155" spans="1:17" x14ac:dyDescent="0.35">
      <c r="A1155" t="s">
        <v>1235</v>
      </c>
      <c r="B1155" t="s">
        <v>56</v>
      </c>
      <c r="C1155">
        <v>46.204391000000001</v>
      </c>
      <c r="D1155">
        <v>6.1431579999999997</v>
      </c>
      <c r="E1155" t="s">
        <v>103</v>
      </c>
      <c r="F1155" t="s">
        <v>127</v>
      </c>
      <c r="G1155" t="s">
        <v>85</v>
      </c>
      <c r="H1155" s="4">
        <v>45419</v>
      </c>
      <c r="I1155" t="s">
        <v>66</v>
      </c>
      <c r="J1155" t="s">
        <v>1119</v>
      </c>
      <c r="K1155">
        <v>5</v>
      </c>
      <c r="L1155" t="s">
        <v>1120</v>
      </c>
      <c r="M1155">
        <v>2</v>
      </c>
      <c r="N1155">
        <v>1188</v>
      </c>
      <c r="O1155">
        <v>0.4</v>
      </c>
      <c r="P1155" s="4">
        <v>45639</v>
      </c>
      <c r="Q1155" s="4"/>
    </row>
    <row r="1156" spans="1:17" x14ac:dyDescent="0.35">
      <c r="A1156" t="s">
        <v>1236</v>
      </c>
      <c r="B1156" t="s">
        <v>61</v>
      </c>
      <c r="C1156">
        <v>48.864716000000001</v>
      </c>
      <c r="D1156">
        <v>2.3490139999999999</v>
      </c>
      <c r="E1156" t="s">
        <v>54</v>
      </c>
      <c r="F1156" t="s">
        <v>127</v>
      </c>
      <c r="G1156" t="s">
        <v>87</v>
      </c>
      <c r="H1156" s="4">
        <v>45406</v>
      </c>
      <c r="I1156" t="s">
        <v>66</v>
      </c>
      <c r="J1156" t="s">
        <v>1119</v>
      </c>
      <c r="K1156">
        <v>5</v>
      </c>
      <c r="L1156" t="s">
        <v>1120</v>
      </c>
      <c r="M1156">
        <v>2</v>
      </c>
      <c r="N1156">
        <v>1084</v>
      </c>
      <c r="O1156">
        <v>0.4</v>
      </c>
      <c r="P1156" s="4">
        <v>45589</v>
      </c>
      <c r="Q1156" s="4"/>
    </row>
    <row r="1157" spans="1:17" x14ac:dyDescent="0.35">
      <c r="A1157" t="s">
        <v>1237</v>
      </c>
      <c r="B1157" t="s">
        <v>29</v>
      </c>
      <c r="C1157">
        <v>40.416775000000001</v>
      </c>
      <c r="D1157">
        <v>-3.7037900000000001</v>
      </c>
      <c r="E1157" t="s">
        <v>47</v>
      </c>
      <c r="F1157" t="s">
        <v>127</v>
      </c>
      <c r="G1157" t="s">
        <v>48</v>
      </c>
      <c r="H1157" s="4">
        <v>45375</v>
      </c>
      <c r="I1157" t="s">
        <v>49</v>
      </c>
      <c r="J1157" t="s">
        <v>1119</v>
      </c>
      <c r="K1157">
        <v>5</v>
      </c>
      <c r="L1157" t="s">
        <v>1120</v>
      </c>
      <c r="M1157">
        <v>2</v>
      </c>
      <c r="N1157">
        <v>900</v>
      </c>
      <c r="O1157">
        <v>0.2</v>
      </c>
      <c r="P1157" s="4">
        <v>45531</v>
      </c>
      <c r="Q1157" s="4"/>
    </row>
    <row r="1158" spans="1:17" x14ac:dyDescent="0.35">
      <c r="A1158" t="s">
        <v>1238</v>
      </c>
      <c r="B1158" t="s">
        <v>41</v>
      </c>
      <c r="C1158">
        <v>52.520007999999997</v>
      </c>
      <c r="D1158">
        <v>13.404954</v>
      </c>
      <c r="E1158" t="s">
        <v>100</v>
      </c>
      <c r="F1158" t="s">
        <v>127</v>
      </c>
      <c r="G1158" t="s">
        <v>85</v>
      </c>
      <c r="H1158" s="4">
        <v>45366</v>
      </c>
      <c r="I1158" t="s">
        <v>26</v>
      </c>
      <c r="J1158" t="s">
        <v>1119</v>
      </c>
      <c r="K1158">
        <v>5</v>
      </c>
      <c r="L1158" t="s">
        <v>1120</v>
      </c>
      <c r="M1158">
        <v>2</v>
      </c>
      <c r="N1158">
        <v>744</v>
      </c>
      <c r="O1158">
        <v>0.4</v>
      </c>
      <c r="P1158" s="4">
        <v>45518</v>
      </c>
      <c r="Q1158" s="4"/>
    </row>
    <row r="1159" spans="1:17" x14ac:dyDescent="0.35">
      <c r="A1159" t="s">
        <v>1239</v>
      </c>
      <c r="B1159" t="s">
        <v>61</v>
      </c>
      <c r="C1159">
        <v>48.864716000000001</v>
      </c>
      <c r="D1159">
        <v>2.3490139999999999</v>
      </c>
      <c r="E1159" t="s">
        <v>68</v>
      </c>
      <c r="F1159" t="s">
        <v>127</v>
      </c>
      <c r="G1159" t="s">
        <v>74</v>
      </c>
      <c r="H1159" s="4">
        <v>45375</v>
      </c>
      <c r="I1159" t="s">
        <v>26</v>
      </c>
      <c r="J1159" t="s">
        <v>1119</v>
      </c>
      <c r="K1159">
        <v>5</v>
      </c>
      <c r="L1159" t="s">
        <v>1120</v>
      </c>
      <c r="M1159">
        <v>2</v>
      </c>
      <c r="N1159">
        <v>1139</v>
      </c>
      <c r="O1159">
        <v>0.2</v>
      </c>
      <c r="P1159" s="4">
        <v>45444</v>
      </c>
      <c r="Q1159" s="4"/>
    </row>
    <row r="1160" spans="1:17" x14ac:dyDescent="0.35">
      <c r="A1160" t="s">
        <v>1240</v>
      </c>
      <c r="B1160" t="s">
        <v>35</v>
      </c>
      <c r="C1160">
        <v>41.902782000000002</v>
      </c>
      <c r="D1160">
        <v>12.496366</v>
      </c>
      <c r="E1160" t="s">
        <v>32</v>
      </c>
      <c r="F1160" t="s">
        <v>127</v>
      </c>
      <c r="G1160" t="s">
        <v>87</v>
      </c>
      <c r="H1160" s="4">
        <v>45425</v>
      </c>
      <c r="I1160" t="s">
        <v>26</v>
      </c>
      <c r="J1160" t="s">
        <v>1119</v>
      </c>
      <c r="K1160">
        <v>5</v>
      </c>
      <c r="L1160" t="s">
        <v>1120</v>
      </c>
      <c r="M1160">
        <v>2</v>
      </c>
      <c r="N1160">
        <v>917</v>
      </c>
      <c r="O1160">
        <v>0.3</v>
      </c>
      <c r="P1160" s="4">
        <v>45482</v>
      </c>
      <c r="Q1160" s="4"/>
    </row>
    <row r="1161" spans="1:17" x14ac:dyDescent="0.35">
      <c r="A1161" t="s">
        <v>1241</v>
      </c>
      <c r="B1161" t="s">
        <v>71</v>
      </c>
      <c r="C1161">
        <v>48.210033000000003</v>
      </c>
      <c r="D1161">
        <v>16.363448999999999</v>
      </c>
      <c r="E1161" t="s">
        <v>68</v>
      </c>
      <c r="F1161" t="s">
        <v>127</v>
      </c>
      <c r="G1161" t="s">
        <v>48</v>
      </c>
      <c r="H1161" s="4">
        <v>45417</v>
      </c>
      <c r="I1161" t="s">
        <v>49</v>
      </c>
      <c r="J1161" t="s">
        <v>1119</v>
      </c>
      <c r="K1161">
        <v>5</v>
      </c>
      <c r="L1161" t="s">
        <v>1120</v>
      </c>
      <c r="M1161">
        <v>2</v>
      </c>
      <c r="N1161">
        <v>981</v>
      </c>
      <c r="O1161">
        <v>0.2</v>
      </c>
      <c r="P1161" s="4">
        <v>45481</v>
      </c>
      <c r="Q1161" s="4"/>
    </row>
    <row r="1162" spans="1:17" x14ac:dyDescent="0.35">
      <c r="A1162" t="s">
        <v>1242</v>
      </c>
      <c r="B1162" t="s">
        <v>78</v>
      </c>
      <c r="C1162">
        <v>38.736946000000003</v>
      </c>
      <c r="D1162">
        <v>-9.1426850000000002</v>
      </c>
      <c r="E1162" t="s">
        <v>103</v>
      </c>
      <c r="F1162" t="s">
        <v>127</v>
      </c>
      <c r="G1162" t="s">
        <v>39</v>
      </c>
      <c r="H1162" s="4">
        <v>45437</v>
      </c>
      <c r="I1162" t="s">
        <v>66</v>
      </c>
      <c r="J1162" t="s">
        <v>1119</v>
      </c>
      <c r="K1162">
        <v>5</v>
      </c>
      <c r="L1162" t="s">
        <v>1120</v>
      </c>
      <c r="M1162">
        <v>2</v>
      </c>
      <c r="N1162">
        <v>363</v>
      </c>
      <c r="O1162">
        <v>0.6</v>
      </c>
      <c r="P1162" s="4">
        <v>45578</v>
      </c>
      <c r="Q1162" s="4"/>
    </row>
    <row r="1163" spans="1:17" x14ac:dyDescent="0.35">
      <c r="A1163" t="s">
        <v>1243</v>
      </c>
      <c r="B1163" t="s">
        <v>71</v>
      </c>
      <c r="C1163">
        <v>48.210033000000003</v>
      </c>
      <c r="D1163">
        <v>16.363448999999999</v>
      </c>
      <c r="E1163" t="s">
        <v>103</v>
      </c>
      <c r="F1163" t="s">
        <v>127</v>
      </c>
      <c r="G1163" t="s">
        <v>33</v>
      </c>
      <c r="H1163" s="4">
        <v>45309</v>
      </c>
      <c r="I1163" t="s">
        <v>26</v>
      </c>
      <c r="J1163" t="s">
        <v>1119</v>
      </c>
      <c r="K1163">
        <v>5</v>
      </c>
      <c r="L1163" t="s">
        <v>1120</v>
      </c>
      <c r="M1163">
        <v>2</v>
      </c>
      <c r="N1163">
        <v>579</v>
      </c>
      <c r="O1163">
        <v>0.7</v>
      </c>
      <c r="P1163" s="4">
        <v>45366</v>
      </c>
      <c r="Q1163" s="4"/>
    </row>
    <row r="1164" spans="1:17" x14ac:dyDescent="0.35">
      <c r="A1164" t="s">
        <v>1244</v>
      </c>
      <c r="B1164" t="s">
        <v>56</v>
      </c>
      <c r="C1164">
        <v>46.204391000000001</v>
      </c>
      <c r="D1164">
        <v>6.1431579999999997</v>
      </c>
      <c r="E1164" t="s">
        <v>47</v>
      </c>
      <c r="F1164" t="s">
        <v>127</v>
      </c>
      <c r="G1164" t="s">
        <v>39</v>
      </c>
      <c r="H1164" s="4">
        <v>45383</v>
      </c>
      <c r="I1164" t="s">
        <v>26</v>
      </c>
      <c r="J1164" t="s">
        <v>1119</v>
      </c>
      <c r="K1164">
        <v>5</v>
      </c>
      <c r="L1164" t="s">
        <v>1120</v>
      </c>
      <c r="M1164">
        <v>2</v>
      </c>
      <c r="N1164">
        <v>995</v>
      </c>
      <c r="O1164">
        <v>0.6</v>
      </c>
      <c r="P1164" s="4">
        <v>45553</v>
      </c>
      <c r="Q1164" s="4"/>
    </row>
    <row r="1165" spans="1:17" x14ac:dyDescent="0.35">
      <c r="A1165" t="s">
        <v>1245</v>
      </c>
      <c r="B1165" t="s">
        <v>35</v>
      </c>
      <c r="C1165">
        <v>41.902782000000002</v>
      </c>
      <c r="D1165">
        <v>12.496366</v>
      </c>
      <c r="E1165" t="s">
        <v>3098</v>
      </c>
      <c r="F1165" t="s">
        <v>127</v>
      </c>
      <c r="G1165" t="s">
        <v>48</v>
      </c>
      <c r="H1165" s="4">
        <v>45334</v>
      </c>
      <c r="I1165" t="s">
        <v>26</v>
      </c>
      <c r="J1165" t="s">
        <v>1119</v>
      </c>
      <c r="K1165">
        <v>5</v>
      </c>
      <c r="L1165" t="s">
        <v>1120</v>
      </c>
      <c r="M1165">
        <v>2</v>
      </c>
      <c r="N1165">
        <v>1078</v>
      </c>
      <c r="O1165">
        <v>0.5</v>
      </c>
      <c r="P1165" s="4">
        <v>45599</v>
      </c>
      <c r="Q1165" s="4"/>
    </row>
    <row r="1166" spans="1:17" x14ac:dyDescent="0.35">
      <c r="A1166" t="s">
        <v>1246</v>
      </c>
      <c r="B1166" t="s">
        <v>41</v>
      </c>
      <c r="C1166">
        <v>52.520007999999997</v>
      </c>
      <c r="D1166">
        <v>13.404954</v>
      </c>
      <c r="E1166" t="s">
        <v>47</v>
      </c>
      <c r="F1166" t="s">
        <v>127</v>
      </c>
      <c r="G1166" t="s">
        <v>87</v>
      </c>
      <c r="H1166" s="4">
        <v>45382</v>
      </c>
      <c r="I1166" t="s">
        <v>49</v>
      </c>
      <c r="J1166" t="s">
        <v>1119</v>
      </c>
      <c r="K1166">
        <v>5</v>
      </c>
      <c r="L1166" t="s">
        <v>1120</v>
      </c>
      <c r="M1166">
        <v>2</v>
      </c>
      <c r="N1166">
        <v>786</v>
      </c>
      <c r="O1166">
        <v>0.3</v>
      </c>
      <c r="P1166" s="4">
        <v>45539</v>
      </c>
      <c r="Q1166" s="4"/>
    </row>
    <row r="1167" spans="1:17" x14ac:dyDescent="0.35">
      <c r="A1167" t="s">
        <v>1247</v>
      </c>
      <c r="B1167" t="s">
        <v>56</v>
      </c>
      <c r="C1167">
        <v>46.204391000000001</v>
      </c>
      <c r="D1167">
        <v>6.1431579999999997</v>
      </c>
      <c r="E1167" t="s">
        <v>124</v>
      </c>
      <c r="F1167" t="s">
        <v>127</v>
      </c>
      <c r="G1167" t="s">
        <v>48</v>
      </c>
      <c r="H1167" s="4">
        <v>45360</v>
      </c>
      <c r="I1167" t="s">
        <v>66</v>
      </c>
      <c r="J1167" t="s">
        <v>1119</v>
      </c>
      <c r="K1167">
        <v>5</v>
      </c>
      <c r="L1167" t="s">
        <v>1120</v>
      </c>
      <c r="M1167">
        <v>2</v>
      </c>
      <c r="N1167">
        <v>827</v>
      </c>
      <c r="O1167">
        <v>1</v>
      </c>
      <c r="P1167" s="4">
        <v>45700</v>
      </c>
      <c r="Q1167" s="4"/>
    </row>
    <row r="1168" spans="1:17" x14ac:dyDescent="0.35">
      <c r="A1168" t="s">
        <v>1248</v>
      </c>
      <c r="B1168" t="s">
        <v>61</v>
      </c>
      <c r="C1168">
        <v>48.864716000000001</v>
      </c>
      <c r="D1168">
        <v>2.3490139999999999</v>
      </c>
      <c r="E1168" t="s">
        <v>3098</v>
      </c>
      <c r="F1168" t="s">
        <v>127</v>
      </c>
      <c r="G1168" t="s">
        <v>48</v>
      </c>
      <c r="H1168" s="4">
        <v>45303</v>
      </c>
      <c r="I1168" t="s">
        <v>66</v>
      </c>
      <c r="J1168" t="s">
        <v>1119</v>
      </c>
      <c r="K1168">
        <v>5</v>
      </c>
      <c r="L1168" t="s">
        <v>1120</v>
      </c>
      <c r="M1168">
        <v>2</v>
      </c>
      <c r="N1168">
        <v>741</v>
      </c>
      <c r="O1168">
        <v>0.2</v>
      </c>
      <c r="P1168" s="4">
        <v>45547</v>
      </c>
      <c r="Q1168" s="4"/>
    </row>
    <row r="1169" spans="1:17" x14ac:dyDescent="0.35">
      <c r="A1169" t="s">
        <v>1249</v>
      </c>
      <c r="B1169" t="s">
        <v>56</v>
      </c>
      <c r="C1169">
        <v>46.204391000000001</v>
      </c>
      <c r="D1169">
        <v>6.1431579999999997</v>
      </c>
      <c r="E1169" t="s">
        <v>3099</v>
      </c>
      <c r="F1169" t="s">
        <v>127</v>
      </c>
      <c r="G1169" t="s">
        <v>25</v>
      </c>
      <c r="H1169" s="4">
        <v>45403</v>
      </c>
      <c r="I1169" t="s">
        <v>66</v>
      </c>
      <c r="J1169" t="s">
        <v>1119</v>
      </c>
      <c r="K1169">
        <v>5</v>
      </c>
      <c r="L1169" t="s">
        <v>1120</v>
      </c>
      <c r="M1169">
        <v>2</v>
      </c>
      <c r="N1169">
        <v>614</v>
      </c>
      <c r="O1169">
        <v>0.2</v>
      </c>
      <c r="P1169" s="4">
        <v>45676</v>
      </c>
      <c r="Q1169" s="4"/>
    </row>
    <row r="1170" spans="1:17" x14ac:dyDescent="0.35">
      <c r="A1170" t="s">
        <v>1250</v>
      </c>
      <c r="B1170" t="s">
        <v>35</v>
      </c>
      <c r="C1170">
        <v>41.902782000000002</v>
      </c>
      <c r="D1170">
        <v>12.496366</v>
      </c>
      <c r="E1170" t="s">
        <v>120</v>
      </c>
      <c r="F1170" t="s">
        <v>127</v>
      </c>
      <c r="G1170" t="s">
        <v>74</v>
      </c>
      <c r="H1170" s="4">
        <v>45394</v>
      </c>
      <c r="I1170" t="s">
        <v>26</v>
      </c>
      <c r="J1170" t="s">
        <v>1119</v>
      </c>
      <c r="K1170">
        <v>5</v>
      </c>
      <c r="L1170" t="s">
        <v>1120</v>
      </c>
      <c r="M1170">
        <v>2</v>
      </c>
      <c r="N1170">
        <v>907</v>
      </c>
      <c r="O1170">
        <v>0.4</v>
      </c>
      <c r="P1170" s="4">
        <v>45687</v>
      </c>
      <c r="Q1170" s="4"/>
    </row>
    <row r="1171" spans="1:17" x14ac:dyDescent="0.35">
      <c r="A1171" t="s">
        <v>1251</v>
      </c>
      <c r="B1171" t="s">
        <v>56</v>
      </c>
      <c r="C1171">
        <v>46.204391000000001</v>
      </c>
      <c r="D1171">
        <v>6.1431579999999997</v>
      </c>
      <c r="E1171" t="s">
        <v>47</v>
      </c>
      <c r="F1171" t="s">
        <v>127</v>
      </c>
      <c r="G1171" t="s">
        <v>85</v>
      </c>
      <c r="H1171" s="4">
        <v>45374</v>
      </c>
      <c r="I1171" t="s">
        <v>26</v>
      </c>
      <c r="J1171" t="s">
        <v>1119</v>
      </c>
      <c r="K1171">
        <v>5</v>
      </c>
      <c r="L1171" t="s">
        <v>1120</v>
      </c>
      <c r="M1171">
        <v>2</v>
      </c>
      <c r="N1171">
        <v>646</v>
      </c>
      <c r="O1171">
        <v>0.6</v>
      </c>
      <c r="P1171" s="4">
        <v>45410</v>
      </c>
      <c r="Q1171" s="4"/>
    </row>
    <row r="1172" spans="1:17" x14ac:dyDescent="0.35">
      <c r="A1172" t="s">
        <v>1252</v>
      </c>
      <c r="B1172" t="s">
        <v>20</v>
      </c>
      <c r="C1172">
        <v>52.370215999999999</v>
      </c>
      <c r="D1172">
        <v>4.895168</v>
      </c>
      <c r="E1172" t="s">
        <v>100</v>
      </c>
      <c r="F1172" t="s">
        <v>127</v>
      </c>
      <c r="G1172" t="s">
        <v>48</v>
      </c>
      <c r="H1172" s="4">
        <v>45440</v>
      </c>
      <c r="I1172" t="s">
        <v>66</v>
      </c>
      <c r="J1172" t="s">
        <v>1119</v>
      </c>
      <c r="K1172">
        <v>5</v>
      </c>
      <c r="L1172" t="s">
        <v>1120</v>
      </c>
      <c r="M1172">
        <v>2</v>
      </c>
      <c r="N1172">
        <v>355</v>
      </c>
      <c r="O1172">
        <v>0.2</v>
      </c>
      <c r="P1172" s="4">
        <v>45732</v>
      </c>
      <c r="Q1172" s="4"/>
    </row>
    <row r="1173" spans="1:17" x14ac:dyDescent="0.35">
      <c r="A1173" t="s">
        <v>1253</v>
      </c>
      <c r="B1173" t="s">
        <v>61</v>
      </c>
      <c r="C1173">
        <v>48.864716000000001</v>
      </c>
      <c r="D1173">
        <v>2.3490139999999999</v>
      </c>
      <c r="E1173" t="s">
        <v>3100</v>
      </c>
      <c r="F1173" t="s">
        <v>127</v>
      </c>
      <c r="G1173" t="s">
        <v>74</v>
      </c>
      <c r="H1173" s="4">
        <v>45369</v>
      </c>
      <c r="I1173" t="s">
        <v>26</v>
      </c>
      <c r="J1173" t="s">
        <v>1119</v>
      </c>
      <c r="K1173">
        <v>5</v>
      </c>
      <c r="L1173" t="s">
        <v>1120</v>
      </c>
      <c r="M1173">
        <v>2</v>
      </c>
      <c r="N1173">
        <v>1112</v>
      </c>
      <c r="O1173">
        <v>0.4</v>
      </c>
      <c r="P1173" s="4">
        <v>45622</v>
      </c>
      <c r="Q1173" s="4"/>
    </row>
    <row r="1174" spans="1:17" x14ac:dyDescent="0.35">
      <c r="A1174" t="s">
        <v>1254</v>
      </c>
      <c r="B1174" t="s">
        <v>56</v>
      </c>
      <c r="C1174">
        <v>46.204391000000001</v>
      </c>
      <c r="D1174">
        <v>6.1431579999999997</v>
      </c>
      <c r="E1174" t="s">
        <v>103</v>
      </c>
      <c r="F1174" t="s">
        <v>127</v>
      </c>
      <c r="G1174" t="s">
        <v>25</v>
      </c>
      <c r="H1174" s="4">
        <v>45414</v>
      </c>
      <c r="I1174" t="s">
        <v>66</v>
      </c>
      <c r="J1174" t="s">
        <v>1119</v>
      </c>
      <c r="K1174">
        <v>5</v>
      </c>
      <c r="L1174" t="s">
        <v>1120</v>
      </c>
      <c r="M1174">
        <v>2</v>
      </c>
      <c r="N1174">
        <v>206</v>
      </c>
      <c r="O1174">
        <v>0.1</v>
      </c>
      <c r="P1174" s="4">
        <v>45742</v>
      </c>
      <c r="Q1174" s="4"/>
    </row>
    <row r="1175" spans="1:17" x14ac:dyDescent="0.35">
      <c r="A1175" t="s">
        <v>1255</v>
      </c>
      <c r="B1175" t="s">
        <v>51</v>
      </c>
      <c r="C1175">
        <v>51.260196999999998</v>
      </c>
      <c r="D1175">
        <v>4.4027710000000004</v>
      </c>
      <c r="E1175" t="s">
        <v>47</v>
      </c>
      <c r="F1175" t="s">
        <v>127</v>
      </c>
      <c r="G1175" t="s">
        <v>48</v>
      </c>
      <c r="H1175" s="4">
        <v>45374</v>
      </c>
      <c r="I1175" t="s">
        <v>66</v>
      </c>
      <c r="J1175" t="s">
        <v>1119</v>
      </c>
      <c r="K1175">
        <v>5</v>
      </c>
      <c r="L1175" t="s">
        <v>1120</v>
      </c>
      <c r="M1175">
        <v>2</v>
      </c>
      <c r="N1175">
        <v>683</v>
      </c>
      <c r="O1175">
        <v>0.4</v>
      </c>
      <c r="P1175" s="4">
        <v>45589</v>
      </c>
      <c r="Q1175" s="4"/>
    </row>
    <row r="1176" spans="1:17" x14ac:dyDescent="0.35">
      <c r="A1176" t="s">
        <v>1256</v>
      </c>
      <c r="B1176" t="s">
        <v>29</v>
      </c>
      <c r="C1176">
        <v>40.416775000000001</v>
      </c>
      <c r="D1176">
        <v>-3.7037900000000001</v>
      </c>
      <c r="E1176" t="s">
        <v>3098</v>
      </c>
      <c r="F1176" t="s">
        <v>127</v>
      </c>
      <c r="G1176" t="s">
        <v>85</v>
      </c>
      <c r="H1176" s="4">
        <v>45326</v>
      </c>
      <c r="I1176" t="s">
        <v>26</v>
      </c>
      <c r="J1176" t="s">
        <v>1119</v>
      </c>
      <c r="K1176">
        <v>5</v>
      </c>
      <c r="L1176" t="s">
        <v>1120</v>
      </c>
      <c r="M1176">
        <v>2</v>
      </c>
      <c r="N1176">
        <v>279</v>
      </c>
      <c r="O1176">
        <v>0.5</v>
      </c>
      <c r="P1176" s="4">
        <v>45661</v>
      </c>
      <c r="Q1176" s="4"/>
    </row>
    <row r="1177" spans="1:17" x14ac:dyDescent="0.35">
      <c r="A1177" t="s">
        <v>1257</v>
      </c>
      <c r="B1177" t="s">
        <v>35</v>
      </c>
      <c r="C1177">
        <v>41.902782000000002</v>
      </c>
      <c r="D1177">
        <v>12.496366</v>
      </c>
      <c r="E1177" t="s">
        <v>54</v>
      </c>
      <c r="F1177" t="s">
        <v>127</v>
      </c>
      <c r="G1177" t="s">
        <v>48</v>
      </c>
      <c r="H1177" s="4">
        <v>45431</v>
      </c>
      <c r="I1177" t="s">
        <v>26</v>
      </c>
      <c r="J1177" t="s">
        <v>1119</v>
      </c>
      <c r="K1177">
        <v>5</v>
      </c>
      <c r="L1177" t="s">
        <v>1120</v>
      </c>
      <c r="M1177">
        <v>2</v>
      </c>
      <c r="N1177">
        <v>764</v>
      </c>
      <c r="O1177">
        <v>0.5</v>
      </c>
      <c r="P1177" s="4">
        <v>45562</v>
      </c>
      <c r="Q1177" s="4"/>
    </row>
    <row r="1178" spans="1:17" x14ac:dyDescent="0.35">
      <c r="A1178" t="s">
        <v>1258</v>
      </c>
      <c r="B1178" t="s">
        <v>35</v>
      </c>
      <c r="C1178">
        <v>41.902782000000002</v>
      </c>
      <c r="D1178">
        <v>12.496366</v>
      </c>
      <c r="E1178" t="s">
        <v>120</v>
      </c>
      <c r="F1178" t="s">
        <v>127</v>
      </c>
      <c r="G1178" t="s">
        <v>85</v>
      </c>
      <c r="H1178" s="4">
        <v>45317</v>
      </c>
      <c r="I1178" t="s">
        <v>26</v>
      </c>
      <c r="J1178" t="s">
        <v>1119</v>
      </c>
      <c r="K1178">
        <v>5</v>
      </c>
      <c r="L1178" t="s">
        <v>1120</v>
      </c>
      <c r="M1178">
        <v>2</v>
      </c>
      <c r="N1178">
        <v>341</v>
      </c>
      <c r="O1178">
        <v>0.2</v>
      </c>
      <c r="P1178" s="4">
        <v>45447</v>
      </c>
      <c r="Q1178" s="4"/>
    </row>
    <row r="1179" spans="1:17" x14ac:dyDescent="0.35">
      <c r="A1179" t="s">
        <v>1259</v>
      </c>
      <c r="B1179" t="s">
        <v>29</v>
      </c>
      <c r="C1179">
        <v>40.416775000000001</v>
      </c>
      <c r="D1179">
        <v>-3.7037900000000001</v>
      </c>
      <c r="E1179" t="s">
        <v>100</v>
      </c>
      <c r="F1179" t="s">
        <v>127</v>
      </c>
      <c r="G1179" t="s">
        <v>59</v>
      </c>
      <c r="H1179" s="4">
        <v>45308</v>
      </c>
      <c r="I1179" t="s">
        <v>26</v>
      </c>
      <c r="J1179" t="s">
        <v>1119</v>
      </c>
      <c r="K1179">
        <v>5</v>
      </c>
      <c r="L1179" t="s">
        <v>1120</v>
      </c>
      <c r="M1179">
        <v>2</v>
      </c>
      <c r="N1179">
        <v>976</v>
      </c>
      <c r="O1179">
        <v>0.3</v>
      </c>
      <c r="P1179" s="4">
        <v>45394</v>
      </c>
      <c r="Q1179" s="4"/>
    </row>
    <row r="1180" spans="1:17" x14ac:dyDescent="0.35">
      <c r="A1180" t="s">
        <v>1260</v>
      </c>
      <c r="B1180" t="s">
        <v>56</v>
      </c>
      <c r="C1180">
        <v>46.204391000000001</v>
      </c>
      <c r="D1180">
        <v>6.1431579999999997</v>
      </c>
      <c r="E1180" t="s">
        <v>64</v>
      </c>
      <c r="F1180" t="s">
        <v>127</v>
      </c>
      <c r="G1180" t="s">
        <v>39</v>
      </c>
      <c r="H1180" s="4">
        <v>45301</v>
      </c>
      <c r="I1180" t="s">
        <v>66</v>
      </c>
      <c r="J1180" t="s">
        <v>1119</v>
      </c>
      <c r="K1180">
        <v>5</v>
      </c>
      <c r="L1180" t="s">
        <v>1120</v>
      </c>
      <c r="M1180">
        <v>2</v>
      </c>
      <c r="N1180">
        <v>489</v>
      </c>
      <c r="O1180">
        <v>0.6</v>
      </c>
      <c r="P1180" s="4">
        <v>45505</v>
      </c>
      <c r="Q1180" s="4"/>
    </row>
    <row r="1181" spans="1:17" x14ac:dyDescent="0.35">
      <c r="A1181" t="s">
        <v>1261</v>
      </c>
      <c r="B1181" t="s">
        <v>78</v>
      </c>
      <c r="C1181">
        <v>38.736946000000003</v>
      </c>
      <c r="D1181">
        <v>-9.1426850000000002</v>
      </c>
      <c r="E1181" t="s">
        <v>68</v>
      </c>
      <c r="F1181" t="s">
        <v>127</v>
      </c>
      <c r="G1181" t="s">
        <v>39</v>
      </c>
      <c r="H1181" s="4">
        <v>45439</v>
      </c>
      <c r="I1181" t="s">
        <v>66</v>
      </c>
      <c r="J1181" t="s">
        <v>1119</v>
      </c>
      <c r="K1181">
        <v>5</v>
      </c>
      <c r="L1181" t="s">
        <v>1120</v>
      </c>
      <c r="M1181">
        <v>2</v>
      </c>
      <c r="N1181">
        <v>366</v>
      </c>
      <c r="O1181">
        <v>0.1</v>
      </c>
      <c r="P1181" s="4">
        <v>45803</v>
      </c>
      <c r="Q1181" s="4"/>
    </row>
    <row r="1182" spans="1:17" x14ac:dyDescent="0.35">
      <c r="A1182" t="s">
        <v>1262</v>
      </c>
      <c r="B1182" t="s">
        <v>35</v>
      </c>
      <c r="C1182">
        <v>41.902782000000002</v>
      </c>
      <c r="D1182">
        <v>12.496366</v>
      </c>
      <c r="E1182" t="s">
        <v>47</v>
      </c>
      <c r="F1182" t="s">
        <v>127</v>
      </c>
      <c r="G1182" t="s">
        <v>39</v>
      </c>
      <c r="H1182" s="4">
        <v>45401</v>
      </c>
      <c r="I1182" t="s">
        <v>26</v>
      </c>
      <c r="J1182" t="s">
        <v>1119</v>
      </c>
      <c r="K1182">
        <v>5</v>
      </c>
      <c r="L1182" t="s">
        <v>1120</v>
      </c>
      <c r="M1182">
        <v>2</v>
      </c>
      <c r="N1182">
        <v>274</v>
      </c>
      <c r="O1182">
        <v>0.2</v>
      </c>
      <c r="P1182" s="4">
        <v>45523</v>
      </c>
      <c r="Q1182" s="4"/>
    </row>
    <row r="1183" spans="1:17" x14ac:dyDescent="0.35">
      <c r="A1183" t="s">
        <v>1263</v>
      </c>
      <c r="B1183" t="s">
        <v>41</v>
      </c>
      <c r="C1183">
        <v>52.520007999999997</v>
      </c>
      <c r="D1183">
        <v>13.404954</v>
      </c>
      <c r="E1183" t="s">
        <v>54</v>
      </c>
      <c r="F1183" t="s">
        <v>127</v>
      </c>
      <c r="G1183" t="s">
        <v>87</v>
      </c>
      <c r="H1183" s="4">
        <v>45369</v>
      </c>
      <c r="I1183" t="s">
        <v>66</v>
      </c>
      <c r="J1183" t="s">
        <v>1119</v>
      </c>
      <c r="K1183">
        <v>5</v>
      </c>
      <c r="L1183" t="s">
        <v>1120</v>
      </c>
      <c r="M1183">
        <v>2</v>
      </c>
      <c r="N1183">
        <v>544</v>
      </c>
      <c r="O1183">
        <v>0.2</v>
      </c>
      <c r="P1183" s="4">
        <v>45448</v>
      </c>
      <c r="Q1183" s="4"/>
    </row>
    <row r="1184" spans="1:17" x14ac:dyDescent="0.35">
      <c r="A1184" t="s">
        <v>1264</v>
      </c>
      <c r="B1184" t="s">
        <v>71</v>
      </c>
      <c r="C1184">
        <v>48.210033000000003</v>
      </c>
      <c r="D1184">
        <v>16.363448999999999</v>
      </c>
      <c r="E1184" t="s">
        <v>3098</v>
      </c>
      <c r="F1184" t="s">
        <v>127</v>
      </c>
      <c r="G1184" t="s">
        <v>48</v>
      </c>
      <c r="H1184" s="4">
        <v>45349</v>
      </c>
      <c r="I1184" t="s">
        <v>26</v>
      </c>
      <c r="J1184" t="s">
        <v>1119</v>
      </c>
      <c r="K1184">
        <v>5</v>
      </c>
      <c r="L1184" t="s">
        <v>1120</v>
      </c>
      <c r="M1184">
        <v>2</v>
      </c>
      <c r="N1184">
        <v>1172</v>
      </c>
      <c r="O1184">
        <v>0.4</v>
      </c>
      <c r="P1184" s="4">
        <v>45597</v>
      </c>
      <c r="Q1184" s="4"/>
    </row>
    <row r="1185" spans="1:17" x14ac:dyDescent="0.35">
      <c r="A1185" t="s">
        <v>1265</v>
      </c>
      <c r="B1185" t="s">
        <v>41</v>
      </c>
      <c r="C1185">
        <v>52.520007999999997</v>
      </c>
      <c r="D1185">
        <v>13.404954</v>
      </c>
      <c r="E1185" t="s">
        <v>47</v>
      </c>
      <c r="F1185" t="s">
        <v>127</v>
      </c>
      <c r="G1185" t="s">
        <v>85</v>
      </c>
      <c r="H1185" s="4">
        <v>45300</v>
      </c>
      <c r="I1185" t="s">
        <v>66</v>
      </c>
      <c r="J1185" t="s">
        <v>1119</v>
      </c>
      <c r="K1185">
        <v>5</v>
      </c>
      <c r="L1185" t="s">
        <v>1120</v>
      </c>
      <c r="M1185">
        <v>2</v>
      </c>
      <c r="N1185">
        <v>675</v>
      </c>
      <c r="O1185">
        <v>0.6</v>
      </c>
      <c r="P1185" s="4">
        <v>45402</v>
      </c>
      <c r="Q1185" s="4"/>
    </row>
    <row r="1186" spans="1:17" x14ac:dyDescent="0.35">
      <c r="A1186" t="s">
        <v>1266</v>
      </c>
      <c r="B1186" t="s">
        <v>20</v>
      </c>
      <c r="C1186">
        <v>52.370215999999999</v>
      </c>
      <c r="D1186">
        <v>4.895168</v>
      </c>
      <c r="E1186" t="s">
        <v>100</v>
      </c>
      <c r="F1186" t="s">
        <v>127</v>
      </c>
      <c r="G1186" t="s">
        <v>87</v>
      </c>
      <c r="H1186" s="4">
        <v>45318</v>
      </c>
      <c r="I1186" t="s">
        <v>26</v>
      </c>
      <c r="J1186" t="s">
        <v>1119</v>
      </c>
      <c r="K1186">
        <v>5</v>
      </c>
      <c r="L1186" t="s">
        <v>1120</v>
      </c>
      <c r="M1186">
        <v>2</v>
      </c>
      <c r="N1186">
        <v>795</v>
      </c>
      <c r="O1186">
        <v>0.5</v>
      </c>
      <c r="P1186" s="4">
        <v>45338</v>
      </c>
      <c r="Q1186" s="4"/>
    </row>
    <row r="1187" spans="1:17" x14ac:dyDescent="0.35">
      <c r="A1187" t="s">
        <v>1267</v>
      </c>
      <c r="B1187" t="s">
        <v>41</v>
      </c>
      <c r="C1187">
        <v>52.520007999999997</v>
      </c>
      <c r="D1187">
        <v>13.404954</v>
      </c>
      <c r="E1187" t="s">
        <v>3100</v>
      </c>
      <c r="F1187" t="s">
        <v>127</v>
      </c>
      <c r="G1187" t="s">
        <v>48</v>
      </c>
      <c r="H1187" s="4">
        <v>45345</v>
      </c>
      <c r="I1187" t="s">
        <v>49</v>
      </c>
      <c r="J1187" t="s">
        <v>1119</v>
      </c>
      <c r="K1187">
        <v>5</v>
      </c>
      <c r="L1187" t="s">
        <v>1120</v>
      </c>
      <c r="M1187">
        <v>2</v>
      </c>
      <c r="N1187">
        <v>510</v>
      </c>
      <c r="O1187">
        <v>0.5</v>
      </c>
      <c r="P1187" s="4">
        <v>45376</v>
      </c>
      <c r="Q1187" s="4"/>
    </row>
    <row r="1188" spans="1:17" x14ac:dyDescent="0.35">
      <c r="A1188" t="s">
        <v>1268</v>
      </c>
      <c r="B1188" t="s">
        <v>56</v>
      </c>
      <c r="C1188">
        <v>46.204391000000001</v>
      </c>
      <c r="D1188">
        <v>6.1431579999999997</v>
      </c>
      <c r="E1188" t="s">
        <v>47</v>
      </c>
      <c r="F1188" t="s">
        <v>127</v>
      </c>
      <c r="G1188" t="s">
        <v>74</v>
      </c>
      <c r="H1188" s="4">
        <v>45373</v>
      </c>
      <c r="I1188" t="s">
        <v>66</v>
      </c>
      <c r="J1188" t="s">
        <v>1119</v>
      </c>
      <c r="K1188">
        <v>5</v>
      </c>
      <c r="L1188" t="s">
        <v>1120</v>
      </c>
      <c r="M1188">
        <v>2</v>
      </c>
      <c r="N1188">
        <v>314</v>
      </c>
      <c r="O1188">
        <v>0.1</v>
      </c>
      <c r="P1188" s="4">
        <v>45528</v>
      </c>
      <c r="Q1188" s="4"/>
    </row>
    <row r="1189" spans="1:17" x14ac:dyDescent="0.35">
      <c r="A1189" t="s">
        <v>1269</v>
      </c>
      <c r="B1189" t="s">
        <v>61</v>
      </c>
      <c r="C1189">
        <v>48.864716000000001</v>
      </c>
      <c r="D1189">
        <v>2.3490139999999999</v>
      </c>
      <c r="E1189" t="s">
        <v>3098</v>
      </c>
      <c r="F1189" t="s">
        <v>127</v>
      </c>
      <c r="G1189" t="s">
        <v>39</v>
      </c>
      <c r="H1189" s="4">
        <v>45297</v>
      </c>
      <c r="I1189" t="s">
        <v>26</v>
      </c>
      <c r="J1189" t="s">
        <v>1119</v>
      </c>
      <c r="K1189">
        <v>5</v>
      </c>
      <c r="L1189" t="s">
        <v>1120</v>
      </c>
      <c r="M1189">
        <v>2</v>
      </c>
      <c r="N1189">
        <v>1109</v>
      </c>
      <c r="O1189">
        <v>0.3</v>
      </c>
      <c r="P1189" s="4">
        <v>45492</v>
      </c>
      <c r="Q1189" s="4"/>
    </row>
    <row r="1190" spans="1:17" x14ac:dyDescent="0.35">
      <c r="A1190" t="s">
        <v>1270</v>
      </c>
      <c r="B1190" t="s">
        <v>20</v>
      </c>
      <c r="C1190">
        <v>52.370215999999999</v>
      </c>
      <c r="D1190">
        <v>4.895168</v>
      </c>
      <c r="E1190" t="s">
        <v>3098</v>
      </c>
      <c r="F1190" t="s">
        <v>127</v>
      </c>
      <c r="G1190" t="s">
        <v>59</v>
      </c>
      <c r="H1190" s="4">
        <v>45401</v>
      </c>
      <c r="I1190" t="s">
        <v>49</v>
      </c>
      <c r="J1190" t="s">
        <v>1119</v>
      </c>
      <c r="K1190">
        <v>5</v>
      </c>
      <c r="L1190" t="s">
        <v>1120</v>
      </c>
      <c r="M1190">
        <v>2</v>
      </c>
      <c r="N1190">
        <v>986</v>
      </c>
      <c r="O1190">
        <v>0.9</v>
      </c>
      <c r="P1190" s="4">
        <v>45676</v>
      </c>
      <c r="Q1190" s="4"/>
    </row>
    <row r="1191" spans="1:17" x14ac:dyDescent="0.35">
      <c r="A1191" t="s">
        <v>1271</v>
      </c>
      <c r="B1191" t="s">
        <v>56</v>
      </c>
      <c r="C1191">
        <v>46.204391000000001</v>
      </c>
      <c r="D1191">
        <v>6.1431579999999997</v>
      </c>
      <c r="E1191" t="s">
        <v>3099</v>
      </c>
      <c r="F1191" t="s">
        <v>127</v>
      </c>
      <c r="G1191" t="s">
        <v>85</v>
      </c>
      <c r="H1191" s="4">
        <v>45418</v>
      </c>
      <c r="I1191" t="s">
        <v>66</v>
      </c>
      <c r="J1191" t="s">
        <v>1119</v>
      </c>
      <c r="K1191">
        <v>5</v>
      </c>
      <c r="L1191" t="s">
        <v>1120</v>
      </c>
      <c r="M1191">
        <v>2</v>
      </c>
      <c r="N1191">
        <v>213</v>
      </c>
      <c r="O1191">
        <v>0.6</v>
      </c>
      <c r="P1191" s="4">
        <v>45540</v>
      </c>
      <c r="Q1191" s="4"/>
    </row>
    <row r="1192" spans="1:17" x14ac:dyDescent="0.35">
      <c r="A1192" t="s">
        <v>1272</v>
      </c>
      <c r="B1192" t="s">
        <v>20</v>
      </c>
      <c r="C1192">
        <v>52.370215999999999</v>
      </c>
      <c r="D1192">
        <v>4.895168</v>
      </c>
      <c r="E1192" t="s">
        <v>3100</v>
      </c>
      <c r="F1192" t="s">
        <v>127</v>
      </c>
      <c r="G1192" t="s">
        <v>59</v>
      </c>
      <c r="H1192" s="4">
        <v>45404</v>
      </c>
      <c r="I1192" t="s">
        <v>49</v>
      </c>
      <c r="J1192" t="s">
        <v>1119</v>
      </c>
      <c r="K1192">
        <v>5</v>
      </c>
      <c r="L1192" t="s">
        <v>1120</v>
      </c>
      <c r="M1192">
        <v>2</v>
      </c>
      <c r="N1192">
        <v>401</v>
      </c>
      <c r="O1192">
        <v>0.4</v>
      </c>
      <c r="P1192" s="4">
        <v>45730</v>
      </c>
      <c r="Q1192" s="4"/>
    </row>
    <row r="1193" spans="1:17" x14ac:dyDescent="0.35">
      <c r="A1193" t="s">
        <v>1273</v>
      </c>
      <c r="B1193" t="s">
        <v>61</v>
      </c>
      <c r="C1193">
        <v>48.864716000000001</v>
      </c>
      <c r="D1193">
        <v>2.3490139999999999</v>
      </c>
      <c r="E1193" t="s">
        <v>3099</v>
      </c>
      <c r="F1193" t="s">
        <v>127</v>
      </c>
      <c r="G1193" t="s">
        <v>39</v>
      </c>
      <c r="H1193" s="4">
        <v>45374</v>
      </c>
      <c r="I1193" t="s">
        <v>26</v>
      </c>
      <c r="J1193" t="s">
        <v>1119</v>
      </c>
      <c r="K1193">
        <v>5</v>
      </c>
      <c r="L1193" t="s">
        <v>1120</v>
      </c>
      <c r="M1193">
        <v>2</v>
      </c>
      <c r="N1193">
        <v>994</v>
      </c>
      <c r="O1193">
        <v>1</v>
      </c>
      <c r="P1193" s="4">
        <v>45583</v>
      </c>
      <c r="Q1193" s="4"/>
    </row>
    <row r="1194" spans="1:17" x14ac:dyDescent="0.35">
      <c r="A1194" t="s">
        <v>1274</v>
      </c>
      <c r="B1194" t="s">
        <v>78</v>
      </c>
      <c r="C1194">
        <v>38.736946000000003</v>
      </c>
      <c r="D1194">
        <v>-9.1426850000000002</v>
      </c>
      <c r="E1194" t="s">
        <v>103</v>
      </c>
      <c r="F1194" t="s">
        <v>127</v>
      </c>
      <c r="G1194" t="s">
        <v>85</v>
      </c>
      <c r="H1194" s="4">
        <v>45352</v>
      </c>
      <c r="I1194" t="s">
        <v>26</v>
      </c>
      <c r="J1194" t="s">
        <v>1119</v>
      </c>
      <c r="K1194">
        <v>5</v>
      </c>
      <c r="L1194" t="s">
        <v>1120</v>
      </c>
      <c r="M1194">
        <v>2</v>
      </c>
      <c r="N1194">
        <v>909</v>
      </c>
      <c r="O1194">
        <v>0.2</v>
      </c>
      <c r="P1194" s="4">
        <v>45586</v>
      </c>
      <c r="Q1194" s="4"/>
    </row>
    <row r="1195" spans="1:17" x14ac:dyDescent="0.35">
      <c r="A1195" t="s">
        <v>1275</v>
      </c>
      <c r="B1195" t="s">
        <v>20</v>
      </c>
      <c r="C1195">
        <v>52.370215999999999</v>
      </c>
      <c r="D1195">
        <v>4.895168</v>
      </c>
      <c r="E1195" t="s">
        <v>68</v>
      </c>
      <c r="F1195" t="s">
        <v>169</v>
      </c>
      <c r="G1195" t="s">
        <v>85</v>
      </c>
      <c r="H1195" s="4">
        <v>45412</v>
      </c>
      <c r="I1195" t="s">
        <v>26</v>
      </c>
      <c r="J1195" t="s">
        <v>1119</v>
      </c>
      <c r="K1195">
        <v>5</v>
      </c>
      <c r="L1195" t="s">
        <v>1120</v>
      </c>
      <c r="M1195">
        <v>2</v>
      </c>
      <c r="N1195">
        <v>4836</v>
      </c>
      <c r="O1195">
        <v>0.3</v>
      </c>
      <c r="P1195" s="4">
        <v>45560</v>
      </c>
      <c r="Q1195" s="4"/>
    </row>
    <row r="1196" spans="1:17" x14ac:dyDescent="0.35">
      <c r="A1196" t="s">
        <v>1276</v>
      </c>
      <c r="B1196" t="s">
        <v>35</v>
      </c>
      <c r="C1196">
        <v>41.902782000000002</v>
      </c>
      <c r="D1196">
        <v>12.496366</v>
      </c>
      <c r="E1196" t="s">
        <v>84</v>
      </c>
      <c r="F1196" t="s">
        <v>169</v>
      </c>
      <c r="G1196" t="s">
        <v>48</v>
      </c>
      <c r="H1196" s="4">
        <v>45431</v>
      </c>
      <c r="I1196" t="s">
        <v>26</v>
      </c>
      <c r="J1196" t="s">
        <v>1119</v>
      </c>
      <c r="K1196">
        <v>5</v>
      </c>
      <c r="L1196" t="s">
        <v>1120</v>
      </c>
      <c r="M1196">
        <v>2</v>
      </c>
      <c r="N1196">
        <v>358</v>
      </c>
      <c r="O1196">
        <v>0.2</v>
      </c>
      <c r="P1196" s="4">
        <v>45707</v>
      </c>
      <c r="Q1196" s="4"/>
    </row>
    <row r="1197" spans="1:17" x14ac:dyDescent="0.35">
      <c r="A1197" t="s">
        <v>1277</v>
      </c>
      <c r="B1197" t="s">
        <v>35</v>
      </c>
      <c r="C1197">
        <v>41.902782000000002</v>
      </c>
      <c r="D1197">
        <v>12.496366</v>
      </c>
      <c r="E1197" t="s">
        <v>54</v>
      </c>
      <c r="F1197" t="s">
        <v>169</v>
      </c>
      <c r="G1197" t="s">
        <v>85</v>
      </c>
      <c r="H1197" s="4">
        <v>45360</v>
      </c>
      <c r="I1197" t="s">
        <v>26</v>
      </c>
      <c r="J1197" t="s">
        <v>1119</v>
      </c>
      <c r="K1197">
        <v>5</v>
      </c>
      <c r="L1197" t="s">
        <v>1120</v>
      </c>
      <c r="M1197">
        <v>2</v>
      </c>
      <c r="N1197">
        <v>7664</v>
      </c>
      <c r="O1197">
        <v>0.3</v>
      </c>
      <c r="P1197" s="4">
        <v>45531</v>
      </c>
      <c r="Q1197" s="4"/>
    </row>
    <row r="1198" spans="1:17" x14ac:dyDescent="0.35">
      <c r="A1198" t="s">
        <v>1278</v>
      </c>
      <c r="B1198" t="s">
        <v>71</v>
      </c>
      <c r="C1198">
        <v>48.210033000000003</v>
      </c>
      <c r="D1198">
        <v>16.363448999999999</v>
      </c>
      <c r="E1198" t="s">
        <v>3098</v>
      </c>
      <c r="F1198" t="s">
        <v>169</v>
      </c>
      <c r="G1198" t="s">
        <v>48</v>
      </c>
      <c r="H1198" s="4">
        <v>45434</v>
      </c>
      <c r="I1198" t="s">
        <v>66</v>
      </c>
      <c r="J1198" t="s">
        <v>1119</v>
      </c>
      <c r="K1198">
        <v>5</v>
      </c>
      <c r="L1198" t="s">
        <v>1120</v>
      </c>
      <c r="M1198">
        <v>2</v>
      </c>
      <c r="N1198">
        <v>7607</v>
      </c>
      <c r="O1198">
        <v>0.8</v>
      </c>
      <c r="P1198" s="4">
        <v>45660</v>
      </c>
      <c r="Q1198" s="4"/>
    </row>
    <row r="1199" spans="1:17" x14ac:dyDescent="0.35">
      <c r="A1199" t="s">
        <v>1279</v>
      </c>
      <c r="B1199" t="s">
        <v>35</v>
      </c>
      <c r="C1199">
        <v>41.902782000000002</v>
      </c>
      <c r="D1199">
        <v>12.496366</v>
      </c>
      <c r="E1199" t="s">
        <v>54</v>
      </c>
      <c r="F1199" t="s">
        <v>169</v>
      </c>
      <c r="G1199" t="s">
        <v>48</v>
      </c>
      <c r="H1199" s="4">
        <v>45401</v>
      </c>
      <c r="I1199" t="s">
        <v>49</v>
      </c>
      <c r="J1199" t="s">
        <v>1119</v>
      </c>
      <c r="K1199">
        <v>5</v>
      </c>
      <c r="L1199" t="s">
        <v>1120</v>
      </c>
      <c r="M1199">
        <v>2</v>
      </c>
      <c r="N1199">
        <v>7542</v>
      </c>
      <c r="O1199">
        <v>0.9</v>
      </c>
      <c r="P1199" s="4">
        <v>45755</v>
      </c>
      <c r="Q1199" s="4"/>
    </row>
    <row r="1200" spans="1:17" x14ac:dyDescent="0.35">
      <c r="A1200" t="s">
        <v>1280</v>
      </c>
      <c r="B1200" t="s">
        <v>41</v>
      </c>
      <c r="C1200">
        <v>52.520007999999997</v>
      </c>
      <c r="D1200">
        <v>13.404954</v>
      </c>
      <c r="E1200" t="s">
        <v>3099</v>
      </c>
      <c r="F1200" t="s">
        <v>169</v>
      </c>
      <c r="G1200" t="s">
        <v>74</v>
      </c>
      <c r="H1200" s="4">
        <v>45309</v>
      </c>
      <c r="I1200" t="s">
        <v>66</v>
      </c>
      <c r="J1200" t="s">
        <v>1119</v>
      </c>
      <c r="K1200">
        <v>5</v>
      </c>
      <c r="L1200" t="s">
        <v>1120</v>
      </c>
      <c r="M1200">
        <v>2</v>
      </c>
      <c r="N1200">
        <v>6196</v>
      </c>
      <c r="O1200">
        <v>0.4</v>
      </c>
      <c r="P1200" s="4">
        <v>45542</v>
      </c>
      <c r="Q1200" s="4"/>
    </row>
    <row r="1201" spans="1:17" x14ac:dyDescent="0.35">
      <c r="A1201" t="s">
        <v>1281</v>
      </c>
      <c r="B1201" t="s">
        <v>35</v>
      </c>
      <c r="C1201">
        <v>41.902782000000002</v>
      </c>
      <c r="D1201">
        <v>12.496366</v>
      </c>
      <c r="E1201" t="s">
        <v>68</v>
      </c>
      <c r="F1201" t="s">
        <v>169</v>
      </c>
      <c r="G1201" t="s">
        <v>59</v>
      </c>
      <c r="H1201" s="4">
        <v>45441</v>
      </c>
      <c r="I1201" t="s">
        <v>26</v>
      </c>
      <c r="J1201" t="s">
        <v>1119</v>
      </c>
      <c r="K1201">
        <v>5</v>
      </c>
      <c r="L1201" t="s">
        <v>1120</v>
      </c>
      <c r="M1201">
        <v>2</v>
      </c>
      <c r="N1201">
        <v>4051</v>
      </c>
      <c r="O1201">
        <v>0.3</v>
      </c>
      <c r="P1201" s="4">
        <v>45489</v>
      </c>
      <c r="Q1201" s="4"/>
    </row>
    <row r="1202" spans="1:17" x14ac:dyDescent="0.35">
      <c r="A1202" t="s">
        <v>1282</v>
      </c>
      <c r="B1202" t="s">
        <v>56</v>
      </c>
      <c r="C1202">
        <v>46.204391000000001</v>
      </c>
      <c r="D1202">
        <v>6.1431579999999997</v>
      </c>
      <c r="E1202" t="s">
        <v>103</v>
      </c>
      <c r="F1202" t="s">
        <v>169</v>
      </c>
      <c r="G1202" t="s">
        <v>48</v>
      </c>
      <c r="H1202" s="4">
        <v>45388</v>
      </c>
      <c r="I1202" t="s">
        <v>66</v>
      </c>
      <c r="J1202" t="s">
        <v>1119</v>
      </c>
      <c r="K1202">
        <v>5</v>
      </c>
      <c r="L1202" t="s">
        <v>1120</v>
      </c>
      <c r="M1202">
        <v>2</v>
      </c>
      <c r="N1202">
        <v>7588</v>
      </c>
      <c r="O1202">
        <v>0.4</v>
      </c>
      <c r="P1202" s="4">
        <v>45680</v>
      </c>
      <c r="Q1202" s="4"/>
    </row>
    <row r="1203" spans="1:17" x14ac:dyDescent="0.35">
      <c r="A1203" t="s">
        <v>1283</v>
      </c>
      <c r="B1203" t="s">
        <v>35</v>
      </c>
      <c r="C1203">
        <v>41.902782000000002</v>
      </c>
      <c r="D1203">
        <v>12.496366</v>
      </c>
      <c r="E1203" t="s">
        <v>103</v>
      </c>
      <c r="F1203" t="s">
        <v>169</v>
      </c>
      <c r="G1203" t="s">
        <v>85</v>
      </c>
      <c r="H1203" s="4">
        <v>45413</v>
      </c>
      <c r="I1203" t="s">
        <v>26</v>
      </c>
      <c r="J1203" t="s">
        <v>1119</v>
      </c>
      <c r="K1203">
        <v>5</v>
      </c>
      <c r="L1203" t="s">
        <v>1120</v>
      </c>
      <c r="M1203">
        <v>2</v>
      </c>
      <c r="N1203">
        <v>409</v>
      </c>
      <c r="O1203">
        <v>0.2</v>
      </c>
      <c r="P1203" s="4">
        <v>45745</v>
      </c>
      <c r="Q1203" s="4"/>
    </row>
    <row r="1204" spans="1:17" x14ac:dyDescent="0.35">
      <c r="A1204" t="s">
        <v>1284</v>
      </c>
      <c r="B1204" t="s">
        <v>29</v>
      </c>
      <c r="C1204">
        <v>40.416775000000001</v>
      </c>
      <c r="D1204">
        <v>-3.7037900000000001</v>
      </c>
      <c r="E1204" t="s">
        <v>64</v>
      </c>
      <c r="F1204" t="s">
        <v>169</v>
      </c>
      <c r="G1204" t="s">
        <v>48</v>
      </c>
      <c r="H1204" s="4">
        <v>45375</v>
      </c>
      <c r="I1204" t="s">
        <v>26</v>
      </c>
      <c r="J1204" t="s">
        <v>1119</v>
      </c>
      <c r="K1204">
        <v>5</v>
      </c>
      <c r="L1204" t="s">
        <v>1120</v>
      </c>
      <c r="M1204">
        <v>2</v>
      </c>
      <c r="N1204">
        <v>2102</v>
      </c>
      <c r="O1204">
        <v>0.5</v>
      </c>
      <c r="P1204" s="4">
        <v>45427</v>
      </c>
      <c r="Q1204" s="4"/>
    </row>
    <row r="1205" spans="1:17" x14ac:dyDescent="0.35">
      <c r="A1205" t="s">
        <v>1285</v>
      </c>
      <c r="B1205" t="s">
        <v>61</v>
      </c>
      <c r="C1205">
        <v>48.864716000000001</v>
      </c>
      <c r="D1205">
        <v>2.3490139999999999</v>
      </c>
      <c r="E1205" t="s">
        <v>64</v>
      </c>
      <c r="F1205" t="s">
        <v>169</v>
      </c>
      <c r="G1205" t="s">
        <v>33</v>
      </c>
      <c r="H1205" s="4">
        <v>45389</v>
      </c>
      <c r="I1205" t="s">
        <v>26</v>
      </c>
      <c r="J1205" t="s">
        <v>1119</v>
      </c>
      <c r="K1205">
        <v>5</v>
      </c>
      <c r="L1205" t="s">
        <v>1120</v>
      </c>
      <c r="M1205">
        <v>2</v>
      </c>
      <c r="N1205">
        <v>7972</v>
      </c>
      <c r="O1205">
        <v>0.9</v>
      </c>
      <c r="P1205" s="4">
        <v>45527</v>
      </c>
      <c r="Q1205" s="4"/>
    </row>
    <row r="1206" spans="1:17" x14ac:dyDescent="0.35">
      <c r="A1206" t="s">
        <v>1286</v>
      </c>
      <c r="B1206" t="s">
        <v>35</v>
      </c>
      <c r="C1206">
        <v>41.902782000000002</v>
      </c>
      <c r="D1206">
        <v>12.496366</v>
      </c>
      <c r="E1206" t="s">
        <v>32</v>
      </c>
      <c r="F1206" t="s">
        <v>169</v>
      </c>
      <c r="G1206" t="s">
        <v>25</v>
      </c>
      <c r="H1206" s="4">
        <v>45404</v>
      </c>
      <c r="I1206" t="s">
        <v>66</v>
      </c>
      <c r="J1206" t="s">
        <v>1119</v>
      </c>
      <c r="K1206">
        <v>5</v>
      </c>
      <c r="L1206" t="s">
        <v>1120</v>
      </c>
      <c r="M1206">
        <v>2</v>
      </c>
      <c r="N1206">
        <v>482</v>
      </c>
      <c r="O1206">
        <v>0.5</v>
      </c>
      <c r="P1206" s="4">
        <v>45441</v>
      </c>
      <c r="Q1206" s="4"/>
    </row>
    <row r="1207" spans="1:17" x14ac:dyDescent="0.35">
      <c r="A1207" t="s">
        <v>1287</v>
      </c>
      <c r="B1207" t="s">
        <v>61</v>
      </c>
      <c r="C1207">
        <v>48.864716000000001</v>
      </c>
      <c r="D1207">
        <v>2.3490139999999999</v>
      </c>
      <c r="E1207" t="s">
        <v>64</v>
      </c>
      <c r="F1207" t="s">
        <v>169</v>
      </c>
      <c r="G1207" t="s">
        <v>48</v>
      </c>
      <c r="H1207" s="4">
        <v>45384</v>
      </c>
      <c r="I1207" t="s">
        <v>26</v>
      </c>
      <c r="J1207" t="s">
        <v>1119</v>
      </c>
      <c r="K1207">
        <v>5</v>
      </c>
      <c r="L1207" t="s">
        <v>1120</v>
      </c>
      <c r="M1207">
        <v>2</v>
      </c>
      <c r="N1207">
        <v>4302</v>
      </c>
      <c r="O1207">
        <v>0.2</v>
      </c>
      <c r="P1207" s="4">
        <v>45704</v>
      </c>
      <c r="Q1207" s="4"/>
    </row>
    <row r="1208" spans="1:17" x14ac:dyDescent="0.35">
      <c r="A1208" t="s">
        <v>1288</v>
      </c>
      <c r="B1208" t="s">
        <v>61</v>
      </c>
      <c r="C1208">
        <v>48.864716000000001</v>
      </c>
      <c r="D1208">
        <v>2.3490139999999999</v>
      </c>
      <c r="E1208" t="s">
        <v>103</v>
      </c>
      <c r="F1208" t="s">
        <v>169</v>
      </c>
      <c r="G1208" t="s">
        <v>48</v>
      </c>
      <c r="H1208" s="4">
        <v>45358</v>
      </c>
      <c r="I1208" t="s">
        <v>66</v>
      </c>
      <c r="J1208" t="s">
        <v>1119</v>
      </c>
      <c r="K1208">
        <v>5</v>
      </c>
      <c r="L1208" t="s">
        <v>1120</v>
      </c>
      <c r="M1208">
        <v>2</v>
      </c>
      <c r="N1208">
        <v>3625</v>
      </c>
      <c r="O1208">
        <v>0.9</v>
      </c>
      <c r="P1208" s="4">
        <v>45648</v>
      </c>
      <c r="Q1208" s="4"/>
    </row>
    <row r="1209" spans="1:17" x14ac:dyDescent="0.35">
      <c r="A1209" t="s">
        <v>1289</v>
      </c>
      <c r="B1209" t="s">
        <v>29</v>
      </c>
      <c r="C1209">
        <v>40.416775000000001</v>
      </c>
      <c r="D1209">
        <v>-3.7037900000000001</v>
      </c>
      <c r="E1209" t="s">
        <v>3098</v>
      </c>
      <c r="F1209" t="s">
        <v>169</v>
      </c>
      <c r="G1209" t="s">
        <v>48</v>
      </c>
      <c r="H1209" s="4">
        <v>45362</v>
      </c>
      <c r="I1209" t="s">
        <v>26</v>
      </c>
      <c r="J1209" t="s">
        <v>1119</v>
      </c>
      <c r="K1209">
        <v>5</v>
      </c>
      <c r="L1209" t="s">
        <v>1120</v>
      </c>
      <c r="M1209">
        <v>2</v>
      </c>
      <c r="N1209">
        <v>7215</v>
      </c>
      <c r="O1209">
        <v>0.4</v>
      </c>
      <c r="P1209" s="4">
        <v>45668</v>
      </c>
      <c r="Q1209" s="4"/>
    </row>
    <row r="1210" spans="1:17" x14ac:dyDescent="0.35">
      <c r="A1210" t="s">
        <v>1290</v>
      </c>
      <c r="B1210" t="s">
        <v>35</v>
      </c>
      <c r="C1210">
        <v>41.902782000000002</v>
      </c>
      <c r="D1210">
        <v>12.496366</v>
      </c>
      <c r="E1210" t="s">
        <v>3099</v>
      </c>
      <c r="F1210" t="s">
        <v>169</v>
      </c>
      <c r="G1210" t="s">
        <v>33</v>
      </c>
      <c r="H1210" s="4">
        <v>45388</v>
      </c>
      <c r="I1210" t="s">
        <v>26</v>
      </c>
      <c r="J1210" t="s">
        <v>1119</v>
      </c>
      <c r="K1210">
        <v>5</v>
      </c>
      <c r="L1210" t="s">
        <v>1120</v>
      </c>
      <c r="M1210">
        <v>2</v>
      </c>
      <c r="N1210">
        <v>3724</v>
      </c>
      <c r="O1210">
        <v>0.2</v>
      </c>
      <c r="P1210" s="4">
        <v>45524</v>
      </c>
      <c r="Q1210" s="4"/>
    </row>
    <row r="1211" spans="1:17" x14ac:dyDescent="0.35">
      <c r="A1211" t="s">
        <v>1291</v>
      </c>
      <c r="B1211" t="s">
        <v>61</v>
      </c>
      <c r="C1211">
        <v>48.864716000000001</v>
      </c>
      <c r="D1211">
        <v>2.3490139999999999</v>
      </c>
      <c r="E1211" t="s">
        <v>32</v>
      </c>
      <c r="F1211" t="s">
        <v>169</v>
      </c>
      <c r="G1211" t="s">
        <v>74</v>
      </c>
      <c r="H1211" s="4">
        <v>45299</v>
      </c>
      <c r="I1211" t="s">
        <v>49</v>
      </c>
      <c r="J1211" t="s">
        <v>1119</v>
      </c>
      <c r="K1211">
        <v>5</v>
      </c>
      <c r="L1211" t="s">
        <v>1120</v>
      </c>
      <c r="M1211">
        <v>2</v>
      </c>
      <c r="N1211">
        <v>6024</v>
      </c>
      <c r="O1211">
        <v>0.5</v>
      </c>
      <c r="P1211" s="4">
        <v>45456</v>
      </c>
      <c r="Q1211" s="4"/>
    </row>
    <row r="1212" spans="1:17" x14ac:dyDescent="0.35">
      <c r="A1212" t="s">
        <v>1292</v>
      </c>
      <c r="B1212" t="s">
        <v>35</v>
      </c>
      <c r="C1212">
        <v>41.902782000000002</v>
      </c>
      <c r="D1212">
        <v>12.496366</v>
      </c>
      <c r="E1212" t="s">
        <v>103</v>
      </c>
      <c r="F1212" t="s">
        <v>169</v>
      </c>
      <c r="G1212" t="s">
        <v>48</v>
      </c>
      <c r="H1212" s="4">
        <v>45395</v>
      </c>
      <c r="I1212" t="s">
        <v>66</v>
      </c>
      <c r="J1212" t="s">
        <v>1119</v>
      </c>
      <c r="K1212">
        <v>5</v>
      </c>
      <c r="L1212" t="s">
        <v>1120</v>
      </c>
      <c r="M1212">
        <v>2</v>
      </c>
      <c r="N1212">
        <v>5798</v>
      </c>
      <c r="O1212">
        <v>0.4</v>
      </c>
      <c r="P1212" s="4">
        <v>45702</v>
      </c>
      <c r="Q1212" s="4"/>
    </row>
    <row r="1213" spans="1:17" x14ac:dyDescent="0.35">
      <c r="A1213" t="s">
        <v>1293</v>
      </c>
      <c r="B1213" t="s">
        <v>20</v>
      </c>
      <c r="C1213">
        <v>52.370215999999999</v>
      </c>
      <c r="D1213">
        <v>4.895168</v>
      </c>
      <c r="E1213" t="s">
        <v>54</v>
      </c>
      <c r="F1213" t="s">
        <v>169</v>
      </c>
      <c r="G1213" t="s">
        <v>39</v>
      </c>
      <c r="H1213" s="4">
        <v>45389</v>
      </c>
      <c r="I1213" t="s">
        <v>66</v>
      </c>
      <c r="J1213" t="s">
        <v>1119</v>
      </c>
      <c r="K1213">
        <v>5</v>
      </c>
      <c r="L1213" t="s">
        <v>1120</v>
      </c>
      <c r="M1213">
        <v>2</v>
      </c>
      <c r="N1213">
        <v>1863</v>
      </c>
      <c r="O1213">
        <v>0.2</v>
      </c>
      <c r="P1213" s="4">
        <v>45628</v>
      </c>
      <c r="Q1213" s="4"/>
    </row>
    <row r="1214" spans="1:17" x14ac:dyDescent="0.35">
      <c r="A1214" t="s">
        <v>1294</v>
      </c>
      <c r="B1214" t="s">
        <v>41</v>
      </c>
      <c r="C1214">
        <v>52.520007999999997</v>
      </c>
      <c r="D1214">
        <v>13.404954</v>
      </c>
      <c r="E1214" t="s">
        <v>3100</v>
      </c>
      <c r="F1214" t="s">
        <v>169</v>
      </c>
      <c r="G1214" t="s">
        <v>48</v>
      </c>
      <c r="H1214" s="4">
        <v>45410</v>
      </c>
      <c r="I1214" t="s">
        <v>26</v>
      </c>
      <c r="J1214" t="s">
        <v>1119</v>
      </c>
      <c r="K1214">
        <v>5</v>
      </c>
      <c r="L1214" t="s">
        <v>1120</v>
      </c>
      <c r="M1214">
        <v>2</v>
      </c>
      <c r="N1214">
        <v>2059</v>
      </c>
      <c r="O1214">
        <v>0.4</v>
      </c>
      <c r="P1214" s="4">
        <v>45748</v>
      </c>
      <c r="Q1214" s="4"/>
    </row>
    <row r="1215" spans="1:17" x14ac:dyDescent="0.35">
      <c r="A1215" t="s">
        <v>1295</v>
      </c>
      <c r="B1215" t="s">
        <v>56</v>
      </c>
      <c r="C1215">
        <v>46.204391000000001</v>
      </c>
      <c r="D1215">
        <v>6.1431579999999997</v>
      </c>
      <c r="E1215" t="s">
        <v>124</v>
      </c>
      <c r="F1215" t="s">
        <v>169</v>
      </c>
      <c r="G1215" t="s">
        <v>85</v>
      </c>
      <c r="H1215" s="4">
        <v>45361</v>
      </c>
      <c r="I1215" t="s">
        <v>26</v>
      </c>
      <c r="J1215" t="s">
        <v>1119</v>
      </c>
      <c r="K1215">
        <v>5</v>
      </c>
      <c r="L1215" t="s">
        <v>1120</v>
      </c>
      <c r="M1215">
        <v>2</v>
      </c>
      <c r="N1215">
        <v>7739</v>
      </c>
      <c r="O1215">
        <v>0.6</v>
      </c>
      <c r="P1215" s="4">
        <v>45496</v>
      </c>
      <c r="Q1215" s="4"/>
    </row>
    <row r="1216" spans="1:17" x14ac:dyDescent="0.35">
      <c r="A1216" t="s">
        <v>1296</v>
      </c>
      <c r="B1216" t="s">
        <v>71</v>
      </c>
      <c r="C1216">
        <v>48.210033000000003</v>
      </c>
      <c r="D1216">
        <v>16.363448999999999</v>
      </c>
      <c r="E1216" t="s">
        <v>3100</v>
      </c>
      <c r="F1216" t="s">
        <v>169</v>
      </c>
      <c r="G1216" t="s">
        <v>33</v>
      </c>
      <c r="H1216" s="4">
        <v>45394</v>
      </c>
      <c r="I1216" t="s">
        <v>26</v>
      </c>
      <c r="J1216" t="s">
        <v>1119</v>
      </c>
      <c r="K1216">
        <v>5</v>
      </c>
      <c r="L1216" t="s">
        <v>1120</v>
      </c>
      <c r="M1216">
        <v>2</v>
      </c>
      <c r="N1216">
        <v>3809</v>
      </c>
      <c r="O1216">
        <v>0.3</v>
      </c>
      <c r="P1216" s="4">
        <v>45731</v>
      </c>
      <c r="Q1216" s="4"/>
    </row>
    <row r="1217" spans="1:17" x14ac:dyDescent="0.35">
      <c r="A1217" t="s">
        <v>1297</v>
      </c>
      <c r="B1217" t="s">
        <v>56</v>
      </c>
      <c r="C1217">
        <v>46.204391000000001</v>
      </c>
      <c r="D1217">
        <v>6.1431579999999997</v>
      </c>
      <c r="E1217" t="s">
        <v>3100</v>
      </c>
      <c r="F1217" t="s">
        <v>169</v>
      </c>
      <c r="G1217" t="s">
        <v>39</v>
      </c>
      <c r="H1217" s="4">
        <v>45316</v>
      </c>
      <c r="I1217" t="s">
        <v>49</v>
      </c>
      <c r="J1217" t="s">
        <v>1119</v>
      </c>
      <c r="K1217">
        <v>5</v>
      </c>
      <c r="L1217" t="s">
        <v>1120</v>
      </c>
      <c r="M1217">
        <v>2</v>
      </c>
      <c r="N1217">
        <v>1530</v>
      </c>
      <c r="O1217">
        <v>0.3</v>
      </c>
      <c r="P1217" s="4">
        <v>45439</v>
      </c>
      <c r="Q1217" s="4"/>
    </row>
    <row r="1218" spans="1:17" x14ac:dyDescent="0.35">
      <c r="A1218" t="s">
        <v>1298</v>
      </c>
      <c r="B1218" t="s">
        <v>56</v>
      </c>
      <c r="C1218">
        <v>46.204391000000001</v>
      </c>
      <c r="D1218">
        <v>6.1431579999999997</v>
      </c>
      <c r="E1218" t="s">
        <v>47</v>
      </c>
      <c r="F1218" t="s">
        <v>169</v>
      </c>
      <c r="G1218" t="s">
        <v>39</v>
      </c>
      <c r="H1218" s="4">
        <v>45316</v>
      </c>
      <c r="I1218" t="s">
        <v>26</v>
      </c>
      <c r="J1218" t="s">
        <v>1119</v>
      </c>
      <c r="K1218">
        <v>5</v>
      </c>
      <c r="L1218" t="s">
        <v>1120</v>
      </c>
      <c r="M1218">
        <v>2</v>
      </c>
      <c r="N1218">
        <v>6962</v>
      </c>
      <c r="O1218">
        <v>0.3</v>
      </c>
      <c r="P1218" s="4">
        <v>45417</v>
      </c>
      <c r="Q1218" s="4"/>
    </row>
    <row r="1219" spans="1:17" x14ac:dyDescent="0.35">
      <c r="A1219" t="s">
        <v>1299</v>
      </c>
      <c r="B1219" t="s">
        <v>78</v>
      </c>
      <c r="C1219">
        <v>38.736946000000003</v>
      </c>
      <c r="D1219">
        <v>-9.1426850000000002</v>
      </c>
      <c r="E1219" t="s">
        <v>3100</v>
      </c>
      <c r="F1219" t="s">
        <v>169</v>
      </c>
      <c r="G1219" t="s">
        <v>59</v>
      </c>
      <c r="H1219" s="4">
        <v>45344</v>
      </c>
      <c r="I1219" t="s">
        <v>49</v>
      </c>
      <c r="J1219" t="s">
        <v>1119</v>
      </c>
      <c r="K1219">
        <v>5</v>
      </c>
      <c r="L1219" t="s">
        <v>1120</v>
      </c>
      <c r="M1219">
        <v>2</v>
      </c>
      <c r="N1219">
        <v>2172</v>
      </c>
      <c r="O1219">
        <v>0.4</v>
      </c>
      <c r="P1219" s="4">
        <v>45705</v>
      </c>
      <c r="Q1219" s="4"/>
    </row>
    <row r="1220" spans="1:17" x14ac:dyDescent="0.35">
      <c r="A1220" t="s">
        <v>1300</v>
      </c>
      <c r="B1220" t="s">
        <v>56</v>
      </c>
      <c r="C1220">
        <v>46.204391000000001</v>
      </c>
      <c r="D1220">
        <v>6.1431579999999997</v>
      </c>
      <c r="E1220" t="s">
        <v>120</v>
      </c>
      <c r="F1220" t="s">
        <v>169</v>
      </c>
      <c r="G1220" t="s">
        <v>39</v>
      </c>
      <c r="H1220" s="4">
        <v>45374</v>
      </c>
      <c r="I1220" t="s">
        <v>66</v>
      </c>
      <c r="J1220" t="s">
        <v>1119</v>
      </c>
      <c r="K1220">
        <v>5</v>
      </c>
      <c r="L1220" t="s">
        <v>1120</v>
      </c>
      <c r="M1220">
        <v>2</v>
      </c>
      <c r="N1220">
        <v>1825</v>
      </c>
      <c r="O1220">
        <v>0.6</v>
      </c>
      <c r="P1220" s="4">
        <v>45602</v>
      </c>
      <c r="Q1220" s="4"/>
    </row>
    <row r="1221" spans="1:17" x14ac:dyDescent="0.35">
      <c r="A1221" t="s">
        <v>1301</v>
      </c>
      <c r="B1221" t="s">
        <v>56</v>
      </c>
      <c r="C1221">
        <v>46.204391000000001</v>
      </c>
      <c r="D1221">
        <v>6.1431579999999997</v>
      </c>
      <c r="E1221" t="s">
        <v>120</v>
      </c>
      <c r="F1221" t="s">
        <v>169</v>
      </c>
      <c r="G1221" t="s">
        <v>85</v>
      </c>
      <c r="H1221" s="4">
        <v>45368</v>
      </c>
      <c r="I1221" t="s">
        <v>26</v>
      </c>
      <c r="J1221" t="s">
        <v>1119</v>
      </c>
      <c r="K1221">
        <v>5</v>
      </c>
      <c r="L1221" t="s">
        <v>1120</v>
      </c>
      <c r="M1221">
        <v>2</v>
      </c>
      <c r="N1221">
        <v>2418</v>
      </c>
      <c r="O1221">
        <v>0.2</v>
      </c>
      <c r="P1221" s="4">
        <v>45611</v>
      </c>
      <c r="Q1221" s="4"/>
    </row>
    <row r="1222" spans="1:17" x14ac:dyDescent="0.35">
      <c r="A1222" t="s">
        <v>1302</v>
      </c>
      <c r="B1222" t="s">
        <v>71</v>
      </c>
      <c r="C1222">
        <v>48.210033000000003</v>
      </c>
      <c r="D1222">
        <v>16.363448999999999</v>
      </c>
      <c r="E1222" t="s">
        <v>3099</v>
      </c>
      <c r="F1222" t="s">
        <v>169</v>
      </c>
      <c r="G1222" t="s">
        <v>59</v>
      </c>
      <c r="H1222" s="4">
        <v>45439</v>
      </c>
      <c r="I1222" t="s">
        <v>66</v>
      </c>
      <c r="J1222" t="s">
        <v>1119</v>
      </c>
      <c r="K1222">
        <v>5</v>
      </c>
      <c r="L1222" t="s">
        <v>1120</v>
      </c>
      <c r="M1222">
        <v>2</v>
      </c>
      <c r="N1222">
        <v>1784</v>
      </c>
      <c r="O1222">
        <v>0.5</v>
      </c>
      <c r="P1222" s="4">
        <v>45585</v>
      </c>
      <c r="Q1222" s="4"/>
    </row>
    <row r="1223" spans="1:17" x14ac:dyDescent="0.35">
      <c r="A1223" t="s">
        <v>1303</v>
      </c>
      <c r="B1223" t="s">
        <v>56</v>
      </c>
      <c r="C1223">
        <v>46.204391000000001</v>
      </c>
      <c r="D1223">
        <v>6.1431579999999997</v>
      </c>
      <c r="E1223" t="s">
        <v>3098</v>
      </c>
      <c r="F1223" t="s">
        <v>169</v>
      </c>
      <c r="G1223" t="s">
        <v>59</v>
      </c>
      <c r="H1223" s="4">
        <v>45296</v>
      </c>
      <c r="I1223" t="s">
        <v>66</v>
      </c>
      <c r="J1223" t="s">
        <v>1119</v>
      </c>
      <c r="K1223">
        <v>5</v>
      </c>
      <c r="L1223" t="s">
        <v>1120</v>
      </c>
      <c r="M1223">
        <v>2</v>
      </c>
      <c r="N1223">
        <v>6739</v>
      </c>
      <c r="O1223">
        <v>0.2</v>
      </c>
      <c r="P1223" s="4">
        <v>45349</v>
      </c>
      <c r="Q1223" s="4"/>
    </row>
    <row r="1224" spans="1:17" x14ac:dyDescent="0.35">
      <c r="A1224" t="s">
        <v>1304</v>
      </c>
      <c r="B1224" t="s">
        <v>35</v>
      </c>
      <c r="C1224">
        <v>41.902782000000002</v>
      </c>
      <c r="D1224">
        <v>12.496366</v>
      </c>
      <c r="E1224" t="s">
        <v>3099</v>
      </c>
      <c r="F1224" t="s">
        <v>169</v>
      </c>
      <c r="G1224" t="s">
        <v>85</v>
      </c>
      <c r="H1224" s="4">
        <v>45406</v>
      </c>
      <c r="I1224" t="s">
        <v>26</v>
      </c>
      <c r="J1224" t="s">
        <v>1119</v>
      </c>
      <c r="K1224">
        <v>5</v>
      </c>
      <c r="L1224" t="s">
        <v>1120</v>
      </c>
      <c r="M1224">
        <v>2</v>
      </c>
      <c r="N1224">
        <v>2127</v>
      </c>
      <c r="O1224">
        <v>0.5</v>
      </c>
      <c r="P1224" s="4">
        <v>45690</v>
      </c>
      <c r="Q1224" s="4"/>
    </row>
    <row r="1225" spans="1:17" x14ac:dyDescent="0.35">
      <c r="A1225" t="s">
        <v>1305</v>
      </c>
      <c r="B1225" t="s">
        <v>20</v>
      </c>
      <c r="C1225">
        <v>52.370215999999999</v>
      </c>
      <c r="D1225">
        <v>4.895168</v>
      </c>
      <c r="E1225" t="s">
        <v>47</v>
      </c>
      <c r="F1225" t="s">
        <v>169</v>
      </c>
      <c r="G1225" t="s">
        <v>25</v>
      </c>
      <c r="H1225" s="4">
        <v>45302</v>
      </c>
      <c r="I1225" t="s">
        <v>66</v>
      </c>
      <c r="J1225" t="s">
        <v>1119</v>
      </c>
      <c r="K1225">
        <v>5</v>
      </c>
      <c r="L1225" t="s">
        <v>1120</v>
      </c>
      <c r="M1225">
        <v>2</v>
      </c>
      <c r="N1225">
        <v>5436</v>
      </c>
      <c r="O1225">
        <v>0.2</v>
      </c>
      <c r="P1225" s="4">
        <v>45613</v>
      </c>
      <c r="Q1225" s="4"/>
    </row>
    <row r="1226" spans="1:17" x14ac:dyDescent="0.35">
      <c r="A1226" t="s">
        <v>1306</v>
      </c>
      <c r="B1226" t="s">
        <v>78</v>
      </c>
      <c r="C1226">
        <v>38.736946000000003</v>
      </c>
      <c r="D1226">
        <v>-9.1426850000000002</v>
      </c>
      <c r="E1226" t="s">
        <v>3100</v>
      </c>
      <c r="F1226" t="s">
        <v>169</v>
      </c>
      <c r="G1226" t="s">
        <v>59</v>
      </c>
      <c r="H1226" s="4">
        <v>45419</v>
      </c>
      <c r="I1226" t="s">
        <v>66</v>
      </c>
      <c r="J1226" t="s">
        <v>1119</v>
      </c>
      <c r="K1226">
        <v>5</v>
      </c>
      <c r="L1226" t="s">
        <v>1120</v>
      </c>
      <c r="M1226">
        <v>2</v>
      </c>
      <c r="N1226">
        <v>1227</v>
      </c>
      <c r="O1226">
        <v>0.3</v>
      </c>
      <c r="P1226" s="4">
        <v>45774</v>
      </c>
      <c r="Q1226" s="4"/>
    </row>
    <row r="1227" spans="1:17" x14ac:dyDescent="0.35">
      <c r="A1227" t="s">
        <v>1307</v>
      </c>
      <c r="B1227" t="s">
        <v>35</v>
      </c>
      <c r="C1227">
        <v>41.902782000000002</v>
      </c>
      <c r="D1227">
        <v>12.496366</v>
      </c>
      <c r="E1227" t="s">
        <v>47</v>
      </c>
      <c r="F1227" t="s">
        <v>169</v>
      </c>
      <c r="G1227" t="s">
        <v>48</v>
      </c>
      <c r="H1227" s="4">
        <v>45409</v>
      </c>
      <c r="I1227" t="s">
        <v>26</v>
      </c>
      <c r="J1227" t="s">
        <v>1119</v>
      </c>
      <c r="K1227">
        <v>5</v>
      </c>
      <c r="L1227" t="s">
        <v>1120</v>
      </c>
      <c r="M1227">
        <v>2</v>
      </c>
      <c r="N1227">
        <v>2746</v>
      </c>
      <c r="O1227">
        <v>0.1</v>
      </c>
      <c r="P1227" s="4">
        <v>45621</v>
      </c>
      <c r="Q1227" s="4"/>
    </row>
    <row r="1228" spans="1:17" x14ac:dyDescent="0.35">
      <c r="A1228" t="s">
        <v>1308</v>
      </c>
      <c r="B1228" t="s">
        <v>41</v>
      </c>
      <c r="C1228">
        <v>52.520007999999997</v>
      </c>
      <c r="D1228">
        <v>13.404954</v>
      </c>
      <c r="E1228" t="s">
        <v>47</v>
      </c>
      <c r="F1228" t="s">
        <v>169</v>
      </c>
      <c r="G1228" t="s">
        <v>87</v>
      </c>
      <c r="H1228" s="4">
        <v>45377</v>
      </c>
      <c r="I1228" t="s">
        <v>26</v>
      </c>
      <c r="J1228" t="s">
        <v>1119</v>
      </c>
      <c r="K1228">
        <v>5</v>
      </c>
      <c r="L1228" t="s">
        <v>1120</v>
      </c>
      <c r="M1228">
        <v>2</v>
      </c>
      <c r="N1228">
        <v>4185</v>
      </c>
      <c r="O1228">
        <v>0.6</v>
      </c>
      <c r="P1228" s="4">
        <v>45659</v>
      </c>
      <c r="Q1228" s="4"/>
    </row>
    <row r="1229" spans="1:17" x14ac:dyDescent="0.35">
      <c r="A1229" t="s">
        <v>1309</v>
      </c>
      <c r="B1229" t="s">
        <v>41</v>
      </c>
      <c r="C1229">
        <v>52.520007999999997</v>
      </c>
      <c r="D1229">
        <v>13.404954</v>
      </c>
      <c r="E1229" t="s">
        <v>47</v>
      </c>
      <c r="F1229" t="s">
        <v>169</v>
      </c>
      <c r="G1229" t="s">
        <v>59</v>
      </c>
      <c r="H1229" s="4">
        <v>45402</v>
      </c>
      <c r="I1229" t="s">
        <v>66</v>
      </c>
      <c r="J1229" t="s">
        <v>1119</v>
      </c>
      <c r="K1229">
        <v>5</v>
      </c>
      <c r="L1229" t="s">
        <v>1120</v>
      </c>
      <c r="M1229">
        <v>2</v>
      </c>
      <c r="N1229">
        <v>4630</v>
      </c>
      <c r="O1229">
        <v>0.2</v>
      </c>
      <c r="P1229" s="4">
        <v>45678</v>
      </c>
      <c r="Q1229" s="4"/>
    </row>
    <row r="1230" spans="1:17" x14ac:dyDescent="0.35">
      <c r="A1230" t="s">
        <v>1310</v>
      </c>
      <c r="B1230" t="s">
        <v>71</v>
      </c>
      <c r="C1230">
        <v>48.210033000000003</v>
      </c>
      <c r="D1230">
        <v>16.363448999999999</v>
      </c>
      <c r="E1230" t="s">
        <v>120</v>
      </c>
      <c r="F1230" t="s">
        <v>169</v>
      </c>
      <c r="G1230" t="s">
        <v>59</v>
      </c>
      <c r="H1230" s="4">
        <v>45429</v>
      </c>
      <c r="I1230" t="s">
        <v>66</v>
      </c>
      <c r="J1230" t="s">
        <v>1119</v>
      </c>
      <c r="K1230">
        <v>5</v>
      </c>
      <c r="L1230" t="s">
        <v>1120</v>
      </c>
      <c r="M1230">
        <v>2</v>
      </c>
      <c r="N1230">
        <v>5254</v>
      </c>
      <c r="O1230">
        <v>0.1</v>
      </c>
      <c r="P1230" s="4">
        <v>45598</v>
      </c>
      <c r="Q1230" s="4"/>
    </row>
    <row r="1231" spans="1:17" x14ac:dyDescent="0.35">
      <c r="A1231" t="s">
        <v>1311</v>
      </c>
      <c r="B1231" t="s">
        <v>56</v>
      </c>
      <c r="C1231">
        <v>46.204391000000001</v>
      </c>
      <c r="D1231">
        <v>6.1431579999999997</v>
      </c>
      <c r="E1231" t="s">
        <v>68</v>
      </c>
      <c r="F1231" t="s">
        <v>169</v>
      </c>
      <c r="G1231" t="s">
        <v>39</v>
      </c>
      <c r="H1231" s="4">
        <v>45326</v>
      </c>
      <c r="I1231" t="s">
        <v>26</v>
      </c>
      <c r="J1231" t="s">
        <v>1119</v>
      </c>
      <c r="K1231">
        <v>5</v>
      </c>
      <c r="L1231" t="s">
        <v>1120</v>
      </c>
      <c r="M1231">
        <v>2</v>
      </c>
      <c r="N1231">
        <v>2328</v>
      </c>
      <c r="O1231">
        <v>0.9</v>
      </c>
      <c r="P1231" s="4">
        <v>45403</v>
      </c>
      <c r="Q1231" s="4"/>
    </row>
    <row r="1232" spans="1:17" x14ac:dyDescent="0.35">
      <c r="A1232" t="s">
        <v>1312</v>
      </c>
      <c r="B1232" t="s">
        <v>29</v>
      </c>
      <c r="C1232">
        <v>40.416775000000001</v>
      </c>
      <c r="D1232">
        <v>-3.7037900000000001</v>
      </c>
      <c r="E1232" t="s">
        <v>84</v>
      </c>
      <c r="F1232" t="s">
        <v>169</v>
      </c>
      <c r="G1232" t="s">
        <v>25</v>
      </c>
      <c r="H1232" s="4">
        <v>45323</v>
      </c>
      <c r="I1232" t="s">
        <v>26</v>
      </c>
      <c r="J1232" t="s">
        <v>1119</v>
      </c>
      <c r="K1232">
        <v>5</v>
      </c>
      <c r="L1232" t="s">
        <v>1120</v>
      </c>
      <c r="M1232">
        <v>2</v>
      </c>
      <c r="N1232">
        <v>755</v>
      </c>
      <c r="O1232">
        <v>0.9</v>
      </c>
      <c r="P1232" s="4">
        <v>45665</v>
      </c>
      <c r="Q1232" s="4"/>
    </row>
    <row r="1233" spans="1:17" x14ac:dyDescent="0.35">
      <c r="A1233" t="s">
        <v>1313</v>
      </c>
      <c r="B1233" t="s">
        <v>78</v>
      </c>
      <c r="C1233">
        <v>38.736946000000003</v>
      </c>
      <c r="D1233">
        <v>-9.1426850000000002</v>
      </c>
      <c r="E1233" t="s">
        <v>47</v>
      </c>
      <c r="F1233" t="s">
        <v>169</v>
      </c>
      <c r="G1233" t="s">
        <v>59</v>
      </c>
      <c r="H1233" s="4">
        <v>45293</v>
      </c>
      <c r="I1233" t="s">
        <v>26</v>
      </c>
      <c r="J1233" t="s">
        <v>1119</v>
      </c>
      <c r="K1233">
        <v>5</v>
      </c>
      <c r="L1233" t="s">
        <v>1120</v>
      </c>
      <c r="M1233">
        <v>2</v>
      </c>
      <c r="N1233">
        <v>4682</v>
      </c>
      <c r="O1233">
        <v>0.2</v>
      </c>
      <c r="P1233" s="4">
        <v>45629</v>
      </c>
      <c r="Q1233" s="4"/>
    </row>
    <row r="1234" spans="1:17" x14ac:dyDescent="0.35">
      <c r="A1234" t="s">
        <v>1314</v>
      </c>
      <c r="B1234" t="s">
        <v>41</v>
      </c>
      <c r="C1234">
        <v>52.520007999999997</v>
      </c>
      <c r="D1234">
        <v>13.404954</v>
      </c>
      <c r="E1234" t="s">
        <v>32</v>
      </c>
      <c r="F1234" t="s">
        <v>169</v>
      </c>
      <c r="G1234" t="s">
        <v>59</v>
      </c>
      <c r="H1234" s="4">
        <v>45437</v>
      </c>
      <c r="I1234" t="s">
        <v>66</v>
      </c>
      <c r="J1234" t="s">
        <v>1119</v>
      </c>
      <c r="K1234">
        <v>5</v>
      </c>
      <c r="L1234" t="s">
        <v>1120</v>
      </c>
      <c r="M1234">
        <v>2</v>
      </c>
      <c r="N1234">
        <v>3732</v>
      </c>
      <c r="O1234">
        <v>1</v>
      </c>
      <c r="P1234" s="4">
        <v>45680</v>
      </c>
      <c r="Q1234" s="4"/>
    </row>
    <row r="1235" spans="1:17" x14ac:dyDescent="0.35">
      <c r="A1235" t="s">
        <v>1315</v>
      </c>
      <c r="B1235" t="s">
        <v>29</v>
      </c>
      <c r="C1235">
        <v>40.416775000000001</v>
      </c>
      <c r="D1235">
        <v>-3.7037900000000001</v>
      </c>
      <c r="E1235" t="s">
        <v>54</v>
      </c>
      <c r="F1235" t="s">
        <v>169</v>
      </c>
      <c r="G1235" t="s">
        <v>59</v>
      </c>
      <c r="H1235" s="4">
        <v>45358</v>
      </c>
      <c r="I1235" t="s">
        <v>49</v>
      </c>
      <c r="J1235" t="s">
        <v>1119</v>
      </c>
      <c r="K1235">
        <v>5</v>
      </c>
      <c r="L1235" t="s">
        <v>1120</v>
      </c>
      <c r="M1235">
        <v>2</v>
      </c>
      <c r="N1235">
        <v>3569</v>
      </c>
      <c r="O1235">
        <v>0.6</v>
      </c>
      <c r="P1235" s="4">
        <v>45610</v>
      </c>
      <c r="Q1235" s="4"/>
    </row>
    <row r="1236" spans="1:17" x14ac:dyDescent="0.35">
      <c r="A1236" t="s">
        <v>1316</v>
      </c>
      <c r="B1236" t="s">
        <v>35</v>
      </c>
      <c r="C1236">
        <v>41.902782000000002</v>
      </c>
      <c r="D1236">
        <v>12.496366</v>
      </c>
      <c r="E1236" t="s">
        <v>47</v>
      </c>
      <c r="F1236" t="s">
        <v>169</v>
      </c>
      <c r="G1236" t="s">
        <v>85</v>
      </c>
      <c r="H1236" s="4">
        <v>45427</v>
      </c>
      <c r="I1236" t="s">
        <v>66</v>
      </c>
      <c r="J1236" t="s">
        <v>1119</v>
      </c>
      <c r="K1236">
        <v>5</v>
      </c>
      <c r="L1236" t="s">
        <v>1120</v>
      </c>
      <c r="M1236">
        <v>2</v>
      </c>
      <c r="N1236">
        <v>7885</v>
      </c>
      <c r="O1236">
        <v>0.4</v>
      </c>
      <c r="P1236" s="4">
        <v>45637</v>
      </c>
      <c r="Q1236" s="4"/>
    </row>
    <row r="1237" spans="1:17" x14ac:dyDescent="0.35">
      <c r="A1237" t="s">
        <v>1317</v>
      </c>
      <c r="B1237" t="s">
        <v>56</v>
      </c>
      <c r="C1237">
        <v>46.204391000000001</v>
      </c>
      <c r="D1237">
        <v>6.1431579999999997</v>
      </c>
      <c r="E1237" t="s">
        <v>3099</v>
      </c>
      <c r="F1237" t="s">
        <v>169</v>
      </c>
      <c r="G1237" t="s">
        <v>48</v>
      </c>
      <c r="H1237" s="4">
        <v>45415</v>
      </c>
      <c r="I1237" t="s">
        <v>26</v>
      </c>
      <c r="J1237" t="s">
        <v>1119</v>
      </c>
      <c r="K1237">
        <v>5</v>
      </c>
      <c r="L1237" t="s">
        <v>1120</v>
      </c>
      <c r="M1237">
        <v>2</v>
      </c>
      <c r="N1237">
        <v>5152</v>
      </c>
      <c r="O1237">
        <v>0.4</v>
      </c>
      <c r="P1237" s="4">
        <v>45700</v>
      </c>
      <c r="Q1237" s="4"/>
    </row>
    <row r="1238" spans="1:17" x14ac:dyDescent="0.35">
      <c r="A1238" t="s">
        <v>1318</v>
      </c>
      <c r="B1238" t="s">
        <v>29</v>
      </c>
      <c r="C1238">
        <v>40.416775000000001</v>
      </c>
      <c r="D1238">
        <v>-3.7037900000000001</v>
      </c>
      <c r="E1238" t="s">
        <v>3099</v>
      </c>
      <c r="F1238" t="s">
        <v>169</v>
      </c>
      <c r="G1238" t="s">
        <v>74</v>
      </c>
      <c r="H1238" s="4">
        <v>45427</v>
      </c>
      <c r="I1238" t="s">
        <v>66</v>
      </c>
      <c r="J1238" t="s">
        <v>1119</v>
      </c>
      <c r="K1238">
        <v>5</v>
      </c>
      <c r="L1238" t="s">
        <v>1120</v>
      </c>
      <c r="M1238">
        <v>2</v>
      </c>
      <c r="N1238">
        <v>2691</v>
      </c>
      <c r="O1238">
        <v>1</v>
      </c>
      <c r="P1238" s="4">
        <v>45543</v>
      </c>
      <c r="Q1238" s="4"/>
    </row>
    <row r="1239" spans="1:17" x14ac:dyDescent="0.35">
      <c r="A1239" t="s">
        <v>1319</v>
      </c>
      <c r="B1239" t="s">
        <v>20</v>
      </c>
      <c r="C1239">
        <v>52.370215999999999</v>
      </c>
      <c r="D1239">
        <v>4.895168</v>
      </c>
      <c r="E1239" t="s">
        <v>64</v>
      </c>
      <c r="F1239" t="s">
        <v>169</v>
      </c>
      <c r="G1239" t="s">
        <v>74</v>
      </c>
      <c r="H1239" s="4">
        <v>45323</v>
      </c>
      <c r="I1239" t="s">
        <v>49</v>
      </c>
      <c r="J1239" t="s">
        <v>1119</v>
      </c>
      <c r="K1239">
        <v>5</v>
      </c>
      <c r="L1239" t="s">
        <v>1120</v>
      </c>
      <c r="M1239">
        <v>2</v>
      </c>
      <c r="N1239">
        <v>5532</v>
      </c>
      <c r="O1239">
        <v>0.1</v>
      </c>
      <c r="P1239" s="4">
        <v>45614</v>
      </c>
      <c r="Q1239" s="4"/>
    </row>
    <row r="1240" spans="1:17" x14ac:dyDescent="0.35">
      <c r="A1240" t="s">
        <v>1320</v>
      </c>
      <c r="B1240" t="s">
        <v>71</v>
      </c>
      <c r="C1240">
        <v>48.210033000000003</v>
      </c>
      <c r="D1240">
        <v>16.363448999999999</v>
      </c>
      <c r="E1240" t="s">
        <v>3098</v>
      </c>
      <c r="F1240" t="s">
        <v>169</v>
      </c>
      <c r="G1240" t="s">
        <v>48</v>
      </c>
      <c r="H1240" s="4">
        <v>45322</v>
      </c>
      <c r="I1240" t="s">
        <v>66</v>
      </c>
      <c r="J1240" t="s">
        <v>1119</v>
      </c>
      <c r="K1240">
        <v>5</v>
      </c>
      <c r="L1240" t="s">
        <v>1120</v>
      </c>
      <c r="M1240">
        <v>2</v>
      </c>
      <c r="N1240">
        <v>4387</v>
      </c>
      <c r="O1240">
        <v>0.9</v>
      </c>
      <c r="P1240" s="4">
        <v>45494</v>
      </c>
      <c r="Q1240" s="4"/>
    </row>
    <row r="1241" spans="1:17" x14ac:dyDescent="0.35">
      <c r="A1241" t="s">
        <v>1321</v>
      </c>
      <c r="B1241" t="s">
        <v>20</v>
      </c>
      <c r="C1241">
        <v>52.370215999999999</v>
      </c>
      <c r="D1241">
        <v>4.895168</v>
      </c>
      <c r="E1241" t="s">
        <v>38</v>
      </c>
      <c r="F1241" t="s">
        <v>169</v>
      </c>
      <c r="G1241" t="s">
        <v>87</v>
      </c>
      <c r="H1241" s="4">
        <v>45357</v>
      </c>
      <c r="I1241" t="s">
        <v>66</v>
      </c>
      <c r="J1241" t="s">
        <v>1119</v>
      </c>
      <c r="K1241">
        <v>5</v>
      </c>
      <c r="L1241" t="s">
        <v>1120</v>
      </c>
      <c r="M1241">
        <v>2</v>
      </c>
      <c r="N1241">
        <v>6640</v>
      </c>
      <c r="O1241">
        <v>0.4</v>
      </c>
      <c r="P1241" s="4">
        <v>45649</v>
      </c>
      <c r="Q1241" s="4"/>
    </row>
    <row r="1242" spans="1:17" x14ac:dyDescent="0.35">
      <c r="A1242" t="s">
        <v>1322</v>
      </c>
      <c r="B1242" t="s">
        <v>78</v>
      </c>
      <c r="C1242">
        <v>38.736946000000003</v>
      </c>
      <c r="D1242">
        <v>-9.1426850000000002</v>
      </c>
      <c r="E1242" t="s">
        <v>3100</v>
      </c>
      <c r="F1242" t="s">
        <v>169</v>
      </c>
      <c r="G1242" t="s">
        <v>25</v>
      </c>
      <c r="H1242" s="4">
        <v>45404</v>
      </c>
      <c r="I1242" t="s">
        <v>49</v>
      </c>
      <c r="J1242" t="s">
        <v>1119</v>
      </c>
      <c r="K1242">
        <v>5</v>
      </c>
      <c r="L1242" t="s">
        <v>1120</v>
      </c>
      <c r="M1242">
        <v>2</v>
      </c>
      <c r="N1242">
        <v>3640</v>
      </c>
      <c r="O1242">
        <v>0.3</v>
      </c>
      <c r="P1242" s="4">
        <v>45644</v>
      </c>
      <c r="Q1242" s="4"/>
    </row>
    <row r="1243" spans="1:17" x14ac:dyDescent="0.35">
      <c r="A1243" t="s">
        <v>1323</v>
      </c>
      <c r="B1243" t="s">
        <v>56</v>
      </c>
      <c r="C1243">
        <v>46.204391000000001</v>
      </c>
      <c r="D1243">
        <v>6.1431579999999997</v>
      </c>
      <c r="E1243" t="s">
        <v>100</v>
      </c>
      <c r="F1243" t="s">
        <v>169</v>
      </c>
      <c r="G1243" t="s">
        <v>87</v>
      </c>
      <c r="H1243" s="4">
        <v>45389</v>
      </c>
      <c r="I1243" t="s">
        <v>26</v>
      </c>
      <c r="J1243" t="s">
        <v>1119</v>
      </c>
      <c r="K1243">
        <v>5</v>
      </c>
      <c r="L1243" t="s">
        <v>1120</v>
      </c>
      <c r="M1243">
        <v>2</v>
      </c>
      <c r="N1243">
        <v>3237</v>
      </c>
      <c r="O1243">
        <v>0.3</v>
      </c>
      <c r="P1243" s="4">
        <v>45654</v>
      </c>
      <c r="Q1243" s="4"/>
    </row>
    <row r="1244" spans="1:17" x14ac:dyDescent="0.35">
      <c r="A1244" t="s">
        <v>1324</v>
      </c>
      <c r="B1244" t="s">
        <v>35</v>
      </c>
      <c r="C1244">
        <v>41.902782000000002</v>
      </c>
      <c r="D1244">
        <v>12.496366</v>
      </c>
      <c r="E1244" t="s">
        <v>47</v>
      </c>
      <c r="F1244" t="s">
        <v>169</v>
      </c>
      <c r="G1244" t="s">
        <v>87</v>
      </c>
      <c r="H1244" s="4">
        <v>45370</v>
      </c>
      <c r="I1244" t="s">
        <v>66</v>
      </c>
      <c r="J1244" t="s">
        <v>1119</v>
      </c>
      <c r="K1244">
        <v>5</v>
      </c>
      <c r="L1244" t="s">
        <v>1120</v>
      </c>
      <c r="M1244">
        <v>2</v>
      </c>
      <c r="N1244">
        <v>3071</v>
      </c>
      <c r="O1244">
        <v>0.9</v>
      </c>
      <c r="P1244" s="4">
        <v>45513</v>
      </c>
      <c r="Q1244" s="4"/>
    </row>
    <row r="1245" spans="1:17" x14ac:dyDescent="0.35">
      <c r="A1245" t="s">
        <v>1325</v>
      </c>
      <c r="B1245" t="s">
        <v>35</v>
      </c>
      <c r="C1245">
        <v>41.902782000000002</v>
      </c>
      <c r="D1245">
        <v>12.496366</v>
      </c>
      <c r="E1245" t="s">
        <v>47</v>
      </c>
      <c r="F1245" t="s">
        <v>169</v>
      </c>
      <c r="G1245" t="s">
        <v>39</v>
      </c>
      <c r="H1245" s="4">
        <v>45368</v>
      </c>
      <c r="I1245" t="s">
        <v>26</v>
      </c>
      <c r="J1245" t="s">
        <v>1119</v>
      </c>
      <c r="K1245">
        <v>5</v>
      </c>
      <c r="L1245" t="s">
        <v>1120</v>
      </c>
      <c r="M1245">
        <v>2</v>
      </c>
      <c r="N1245">
        <v>7500</v>
      </c>
      <c r="O1245">
        <v>0.5</v>
      </c>
      <c r="P1245" s="4">
        <v>45575</v>
      </c>
      <c r="Q1245" s="4"/>
    </row>
    <row r="1246" spans="1:17" x14ac:dyDescent="0.35">
      <c r="A1246" t="s">
        <v>1326</v>
      </c>
      <c r="B1246" t="s">
        <v>41</v>
      </c>
      <c r="C1246">
        <v>52.520007999999997</v>
      </c>
      <c r="D1246">
        <v>13.404954</v>
      </c>
      <c r="E1246" t="s">
        <v>32</v>
      </c>
      <c r="F1246" t="s">
        <v>169</v>
      </c>
      <c r="G1246" t="s">
        <v>87</v>
      </c>
      <c r="H1246" s="4">
        <v>45358</v>
      </c>
      <c r="I1246" t="s">
        <v>66</v>
      </c>
      <c r="J1246" t="s">
        <v>1119</v>
      </c>
      <c r="K1246">
        <v>5</v>
      </c>
      <c r="L1246" t="s">
        <v>1120</v>
      </c>
      <c r="M1246">
        <v>2</v>
      </c>
      <c r="N1246">
        <v>5842</v>
      </c>
      <c r="O1246">
        <v>0.1</v>
      </c>
      <c r="P1246" s="4">
        <v>45429</v>
      </c>
      <c r="Q1246" s="4"/>
    </row>
    <row r="1247" spans="1:17" x14ac:dyDescent="0.35">
      <c r="A1247" t="s">
        <v>1327</v>
      </c>
      <c r="B1247" t="s">
        <v>78</v>
      </c>
      <c r="C1247">
        <v>38.736946000000003</v>
      </c>
      <c r="D1247">
        <v>-9.1426850000000002</v>
      </c>
      <c r="E1247" t="s">
        <v>47</v>
      </c>
      <c r="F1247" t="s">
        <v>169</v>
      </c>
      <c r="G1247" t="s">
        <v>39</v>
      </c>
      <c r="H1247" s="4">
        <v>45410</v>
      </c>
      <c r="I1247" t="s">
        <v>66</v>
      </c>
      <c r="J1247" t="s">
        <v>1119</v>
      </c>
      <c r="K1247">
        <v>5</v>
      </c>
      <c r="L1247" t="s">
        <v>1120</v>
      </c>
      <c r="M1247">
        <v>2</v>
      </c>
      <c r="N1247">
        <v>7677</v>
      </c>
      <c r="O1247">
        <v>1</v>
      </c>
      <c r="P1247" s="4">
        <v>45653</v>
      </c>
      <c r="Q1247" s="4"/>
    </row>
    <row r="1248" spans="1:17" x14ac:dyDescent="0.35">
      <c r="A1248" t="s">
        <v>1328</v>
      </c>
      <c r="B1248" t="s">
        <v>41</v>
      </c>
      <c r="C1248">
        <v>52.520007999999997</v>
      </c>
      <c r="D1248">
        <v>13.404954</v>
      </c>
      <c r="E1248" t="s">
        <v>64</v>
      </c>
      <c r="F1248" t="s">
        <v>169</v>
      </c>
      <c r="G1248" t="s">
        <v>87</v>
      </c>
      <c r="H1248" s="4">
        <v>45366</v>
      </c>
      <c r="I1248" t="s">
        <v>26</v>
      </c>
      <c r="J1248" t="s">
        <v>1119</v>
      </c>
      <c r="K1248">
        <v>5</v>
      </c>
      <c r="L1248" t="s">
        <v>1120</v>
      </c>
      <c r="M1248">
        <v>2</v>
      </c>
      <c r="N1248">
        <v>4904</v>
      </c>
      <c r="O1248">
        <v>1</v>
      </c>
      <c r="P1248" s="4">
        <v>45587</v>
      </c>
      <c r="Q1248" s="4"/>
    </row>
    <row r="1249" spans="1:17" x14ac:dyDescent="0.35">
      <c r="A1249" t="s">
        <v>1329</v>
      </c>
      <c r="B1249" t="s">
        <v>61</v>
      </c>
      <c r="C1249">
        <v>48.864716000000001</v>
      </c>
      <c r="D1249">
        <v>2.3490139999999999</v>
      </c>
      <c r="E1249" t="s">
        <v>103</v>
      </c>
      <c r="F1249" t="s">
        <v>169</v>
      </c>
      <c r="G1249" t="s">
        <v>25</v>
      </c>
      <c r="H1249" s="4">
        <v>45326</v>
      </c>
      <c r="I1249" t="s">
        <v>66</v>
      </c>
      <c r="J1249" t="s">
        <v>1119</v>
      </c>
      <c r="K1249">
        <v>5</v>
      </c>
      <c r="L1249" t="s">
        <v>1120</v>
      </c>
      <c r="M1249">
        <v>2</v>
      </c>
      <c r="N1249">
        <v>1657</v>
      </c>
      <c r="O1249">
        <v>0.3</v>
      </c>
      <c r="P1249" s="4">
        <v>45536</v>
      </c>
      <c r="Q1249" s="4"/>
    </row>
    <row r="1250" spans="1:17" x14ac:dyDescent="0.35">
      <c r="A1250" t="s">
        <v>1330</v>
      </c>
      <c r="B1250" t="s">
        <v>71</v>
      </c>
      <c r="C1250">
        <v>48.210033000000003</v>
      </c>
      <c r="D1250">
        <v>16.363448999999999</v>
      </c>
      <c r="E1250" t="s">
        <v>84</v>
      </c>
      <c r="F1250" t="s">
        <v>169</v>
      </c>
      <c r="G1250" t="s">
        <v>85</v>
      </c>
      <c r="H1250" s="4">
        <v>45379</v>
      </c>
      <c r="I1250" t="s">
        <v>26</v>
      </c>
      <c r="J1250" t="s">
        <v>1119</v>
      </c>
      <c r="K1250">
        <v>5</v>
      </c>
      <c r="L1250" t="s">
        <v>1120</v>
      </c>
      <c r="M1250">
        <v>2</v>
      </c>
      <c r="N1250">
        <v>2112</v>
      </c>
      <c r="O1250">
        <v>0.7</v>
      </c>
      <c r="P1250" s="4">
        <v>45686</v>
      </c>
      <c r="Q1250" s="4"/>
    </row>
    <row r="1251" spans="1:17" x14ac:dyDescent="0.35">
      <c r="A1251" t="s">
        <v>1331</v>
      </c>
      <c r="B1251" t="s">
        <v>35</v>
      </c>
      <c r="C1251">
        <v>41.902782000000002</v>
      </c>
      <c r="D1251">
        <v>12.496366</v>
      </c>
      <c r="E1251" t="s">
        <v>32</v>
      </c>
      <c r="F1251" t="s">
        <v>169</v>
      </c>
      <c r="G1251" t="s">
        <v>85</v>
      </c>
      <c r="H1251" s="4">
        <v>45318</v>
      </c>
      <c r="I1251" t="s">
        <v>66</v>
      </c>
      <c r="J1251" t="s">
        <v>1119</v>
      </c>
      <c r="K1251">
        <v>5</v>
      </c>
      <c r="L1251" t="s">
        <v>1120</v>
      </c>
      <c r="M1251">
        <v>2</v>
      </c>
      <c r="N1251">
        <v>1284</v>
      </c>
      <c r="O1251">
        <v>0.4</v>
      </c>
      <c r="P1251" s="4">
        <v>45456</v>
      </c>
      <c r="Q1251" s="4"/>
    </row>
    <row r="1252" spans="1:17" x14ac:dyDescent="0.35">
      <c r="A1252" t="s">
        <v>1332</v>
      </c>
      <c r="B1252" t="s">
        <v>41</v>
      </c>
      <c r="C1252">
        <v>52.520007999999997</v>
      </c>
      <c r="D1252">
        <v>13.404954</v>
      </c>
      <c r="E1252" t="s">
        <v>120</v>
      </c>
      <c r="F1252" t="s">
        <v>169</v>
      </c>
      <c r="G1252" t="s">
        <v>33</v>
      </c>
      <c r="H1252" s="4">
        <v>45304</v>
      </c>
      <c r="I1252" t="s">
        <v>26</v>
      </c>
      <c r="J1252" t="s">
        <v>1119</v>
      </c>
      <c r="K1252">
        <v>5</v>
      </c>
      <c r="L1252" t="s">
        <v>1120</v>
      </c>
      <c r="M1252">
        <v>2</v>
      </c>
      <c r="N1252">
        <v>6205</v>
      </c>
      <c r="O1252">
        <v>0.3</v>
      </c>
      <c r="P1252" s="4">
        <v>45407</v>
      </c>
      <c r="Q1252" s="4"/>
    </row>
    <row r="1253" spans="1:17" x14ac:dyDescent="0.35">
      <c r="A1253" t="s">
        <v>1333</v>
      </c>
      <c r="B1253" t="s">
        <v>20</v>
      </c>
      <c r="C1253">
        <v>52.370215999999999</v>
      </c>
      <c r="D1253">
        <v>4.895168</v>
      </c>
      <c r="E1253" t="s">
        <v>3099</v>
      </c>
      <c r="F1253" t="s">
        <v>169</v>
      </c>
      <c r="G1253" t="s">
        <v>39</v>
      </c>
      <c r="H1253" s="4">
        <v>45301</v>
      </c>
      <c r="I1253" t="s">
        <v>66</v>
      </c>
      <c r="J1253" t="s">
        <v>1119</v>
      </c>
      <c r="K1253">
        <v>5</v>
      </c>
      <c r="L1253" t="s">
        <v>1120</v>
      </c>
      <c r="M1253">
        <v>2</v>
      </c>
      <c r="N1253">
        <v>502</v>
      </c>
      <c r="O1253">
        <v>0.1</v>
      </c>
      <c r="P1253" s="4">
        <v>45649</v>
      </c>
      <c r="Q1253" s="4"/>
    </row>
    <row r="1254" spans="1:17" x14ac:dyDescent="0.35">
      <c r="A1254" t="s">
        <v>1334</v>
      </c>
      <c r="B1254" t="s">
        <v>61</v>
      </c>
      <c r="C1254">
        <v>48.864716000000001</v>
      </c>
      <c r="D1254">
        <v>2.3490139999999999</v>
      </c>
      <c r="E1254" t="s">
        <v>3100</v>
      </c>
      <c r="F1254" t="s">
        <v>169</v>
      </c>
      <c r="G1254" t="s">
        <v>59</v>
      </c>
      <c r="H1254" s="4">
        <v>45326</v>
      </c>
      <c r="I1254" t="s">
        <v>66</v>
      </c>
      <c r="J1254" t="s">
        <v>1119</v>
      </c>
      <c r="K1254">
        <v>5</v>
      </c>
      <c r="L1254" t="s">
        <v>1120</v>
      </c>
      <c r="M1254">
        <v>2</v>
      </c>
      <c r="N1254">
        <v>7094</v>
      </c>
      <c r="O1254">
        <v>0.4</v>
      </c>
      <c r="P1254" s="4">
        <v>45440</v>
      </c>
      <c r="Q1254" s="4"/>
    </row>
    <row r="1255" spans="1:17" x14ac:dyDescent="0.35">
      <c r="A1255" t="s">
        <v>1335</v>
      </c>
      <c r="B1255" t="s">
        <v>56</v>
      </c>
      <c r="C1255">
        <v>46.204391000000001</v>
      </c>
      <c r="D1255">
        <v>6.1431579999999997</v>
      </c>
      <c r="E1255" t="s">
        <v>3100</v>
      </c>
      <c r="F1255" t="s">
        <v>169</v>
      </c>
      <c r="G1255" t="s">
        <v>59</v>
      </c>
      <c r="H1255" s="4">
        <v>45374</v>
      </c>
      <c r="I1255" t="s">
        <v>26</v>
      </c>
      <c r="J1255" t="s">
        <v>1119</v>
      </c>
      <c r="K1255">
        <v>5</v>
      </c>
      <c r="L1255" t="s">
        <v>1120</v>
      </c>
      <c r="M1255">
        <v>2</v>
      </c>
      <c r="N1255">
        <v>3955</v>
      </c>
      <c r="O1255">
        <v>0.3</v>
      </c>
      <c r="P1255" s="4">
        <v>45738</v>
      </c>
      <c r="Q1255" s="4"/>
    </row>
    <row r="1256" spans="1:17" x14ac:dyDescent="0.35">
      <c r="A1256" t="s">
        <v>1336</v>
      </c>
      <c r="B1256" t="s">
        <v>35</v>
      </c>
      <c r="C1256">
        <v>41.902782000000002</v>
      </c>
      <c r="D1256">
        <v>12.496366</v>
      </c>
      <c r="E1256" t="s">
        <v>32</v>
      </c>
      <c r="F1256" t="s">
        <v>169</v>
      </c>
      <c r="G1256" t="s">
        <v>39</v>
      </c>
      <c r="H1256" s="4">
        <v>45411</v>
      </c>
      <c r="I1256" t="s">
        <v>66</v>
      </c>
      <c r="J1256" t="s">
        <v>1119</v>
      </c>
      <c r="K1256">
        <v>5</v>
      </c>
      <c r="L1256" t="s">
        <v>1120</v>
      </c>
      <c r="M1256">
        <v>2</v>
      </c>
      <c r="N1256">
        <v>7725</v>
      </c>
      <c r="O1256">
        <v>0.2</v>
      </c>
      <c r="P1256" s="4">
        <v>45579</v>
      </c>
      <c r="Q1256" s="4"/>
    </row>
    <row r="1257" spans="1:17" x14ac:dyDescent="0.35">
      <c r="A1257" t="s">
        <v>1337</v>
      </c>
      <c r="B1257" t="s">
        <v>61</v>
      </c>
      <c r="C1257">
        <v>48.864716000000001</v>
      </c>
      <c r="D1257">
        <v>2.3490139999999999</v>
      </c>
      <c r="E1257" t="s">
        <v>47</v>
      </c>
      <c r="F1257" t="s">
        <v>169</v>
      </c>
      <c r="G1257" t="s">
        <v>33</v>
      </c>
      <c r="H1257" s="4">
        <v>45429</v>
      </c>
      <c r="I1257" t="s">
        <v>66</v>
      </c>
      <c r="J1257" t="s">
        <v>1119</v>
      </c>
      <c r="K1257">
        <v>5</v>
      </c>
      <c r="L1257" t="s">
        <v>1120</v>
      </c>
      <c r="M1257">
        <v>2</v>
      </c>
      <c r="N1257">
        <v>5993</v>
      </c>
      <c r="O1257">
        <v>0.8</v>
      </c>
      <c r="P1257" s="4">
        <v>45691</v>
      </c>
      <c r="Q1257" s="4"/>
    </row>
    <row r="1258" spans="1:17" x14ac:dyDescent="0.35">
      <c r="A1258" t="s">
        <v>1338</v>
      </c>
      <c r="B1258" t="s">
        <v>56</v>
      </c>
      <c r="C1258">
        <v>46.204391000000001</v>
      </c>
      <c r="D1258">
        <v>6.1431579999999997</v>
      </c>
      <c r="E1258" t="s">
        <v>3099</v>
      </c>
      <c r="F1258" t="s">
        <v>169</v>
      </c>
      <c r="G1258" t="s">
        <v>39</v>
      </c>
      <c r="H1258" s="4">
        <v>45354</v>
      </c>
      <c r="I1258" t="s">
        <v>66</v>
      </c>
      <c r="J1258" t="s">
        <v>1119</v>
      </c>
      <c r="K1258">
        <v>5</v>
      </c>
      <c r="L1258" t="s">
        <v>1120</v>
      </c>
      <c r="M1258">
        <v>2</v>
      </c>
      <c r="N1258">
        <v>4910</v>
      </c>
      <c r="O1258">
        <v>0.4</v>
      </c>
      <c r="P1258" s="4">
        <v>45554</v>
      </c>
      <c r="Q1258" s="4"/>
    </row>
    <row r="1259" spans="1:17" x14ac:dyDescent="0.35">
      <c r="A1259" t="s">
        <v>1339</v>
      </c>
      <c r="B1259" t="s">
        <v>51</v>
      </c>
      <c r="C1259">
        <v>51.260196999999998</v>
      </c>
      <c r="D1259">
        <v>4.4027710000000004</v>
      </c>
      <c r="E1259" t="s">
        <v>68</v>
      </c>
      <c r="F1259" t="s">
        <v>169</v>
      </c>
      <c r="G1259" t="s">
        <v>39</v>
      </c>
      <c r="H1259" s="4">
        <v>45321</v>
      </c>
      <c r="I1259" t="s">
        <v>26</v>
      </c>
      <c r="J1259" t="s">
        <v>1119</v>
      </c>
      <c r="K1259">
        <v>5</v>
      </c>
      <c r="L1259" t="s">
        <v>1120</v>
      </c>
      <c r="M1259">
        <v>2</v>
      </c>
      <c r="N1259">
        <v>6186</v>
      </c>
      <c r="O1259">
        <v>0.4</v>
      </c>
      <c r="P1259" s="4">
        <v>45557</v>
      </c>
      <c r="Q1259" s="4"/>
    </row>
    <row r="1260" spans="1:17" x14ac:dyDescent="0.35">
      <c r="A1260" t="s">
        <v>1340</v>
      </c>
      <c r="B1260" t="s">
        <v>78</v>
      </c>
      <c r="C1260">
        <v>38.736946000000003</v>
      </c>
      <c r="D1260">
        <v>-9.1426850000000002</v>
      </c>
      <c r="E1260" t="s">
        <v>3099</v>
      </c>
      <c r="F1260" t="s">
        <v>169</v>
      </c>
      <c r="G1260" t="s">
        <v>39</v>
      </c>
      <c r="H1260" s="4">
        <v>45348</v>
      </c>
      <c r="I1260" t="s">
        <v>49</v>
      </c>
      <c r="J1260" t="s">
        <v>1119</v>
      </c>
      <c r="K1260">
        <v>5</v>
      </c>
      <c r="L1260" t="s">
        <v>1120</v>
      </c>
      <c r="M1260">
        <v>2</v>
      </c>
      <c r="N1260">
        <v>4143</v>
      </c>
      <c r="O1260">
        <v>0.2</v>
      </c>
      <c r="P1260" s="4">
        <v>45466</v>
      </c>
      <c r="Q1260" s="4"/>
    </row>
    <row r="1261" spans="1:17" x14ac:dyDescent="0.35">
      <c r="A1261" t="s">
        <v>1341</v>
      </c>
      <c r="B1261" t="s">
        <v>41</v>
      </c>
      <c r="C1261">
        <v>52.520007999999997</v>
      </c>
      <c r="D1261">
        <v>13.404954</v>
      </c>
      <c r="E1261" t="s">
        <v>47</v>
      </c>
      <c r="F1261" t="s">
        <v>169</v>
      </c>
      <c r="G1261" t="s">
        <v>48</v>
      </c>
      <c r="H1261" s="4">
        <v>45330</v>
      </c>
      <c r="I1261" t="s">
        <v>66</v>
      </c>
      <c r="J1261" t="s">
        <v>1119</v>
      </c>
      <c r="K1261">
        <v>5</v>
      </c>
      <c r="L1261" t="s">
        <v>1120</v>
      </c>
      <c r="M1261">
        <v>2</v>
      </c>
      <c r="N1261">
        <v>1932</v>
      </c>
      <c r="O1261">
        <v>0.7</v>
      </c>
      <c r="P1261" s="4">
        <v>45647</v>
      </c>
      <c r="Q1261" s="4"/>
    </row>
    <row r="1262" spans="1:17" x14ac:dyDescent="0.35">
      <c r="A1262" t="s">
        <v>1342</v>
      </c>
      <c r="B1262" t="s">
        <v>56</v>
      </c>
      <c r="C1262">
        <v>46.204391000000001</v>
      </c>
      <c r="D1262">
        <v>6.1431579999999997</v>
      </c>
      <c r="E1262" t="s">
        <v>3098</v>
      </c>
      <c r="F1262" t="s">
        <v>169</v>
      </c>
      <c r="G1262" t="s">
        <v>39</v>
      </c>
      <c r="H1262" s="4">
        <v>45420</v>
      </c>
      <c r="I1262" t="s">
        <v>66</v>
      </c>
      <c r="J1262" t="s">
        <v>1119</v>
      </c>
      <c r="K1262">
        <v>5</v>
      </c>
      <c r="L1262" t="s">
        <v>1120</v>
      </c>
      <c r="M1262">
        <v>2</v>
      </c>
      <c r="N1262">
        <v>5594</v>
      </c>
      <c r="O1262">
        <v>0.1</v>
      </c>
      <c r="P1262" s="4">
        <v>45483</v>
      </c>
      <c r="Q1262" s="4"/>
    </row>
    <row r="1263" spans="1:17" x14ac:dyDescent="0.35">
      <c r="A1263" t="s">
        <v>1343</v>
      </c>
      <c r="B1263" t="s">
        <v>78</v>
      </c>
      <c r="C1263">
        <v>38.736946000000003</v>
      </c>
      <c r="D1263">
        <v>-9.1426850000000002</v>
      </c>
      <c r="E1263" t="s">
        <v>3099</v>
      </c>
      <c r="F1263" t="s">
        <v>169</v>
      </c>
      <c r="G1263" t="s">
        <v>87</v>
      </c>
      <c r="H1263" s="4">
        <v>45359</v>
      </c>
      <c r="I1263" t="s">
        <v>49</v>
      </c>
      <c r="J1263" t="s">
        <v>1119</v>
      </c>
      <c r="K1263">
        <v>5</v>
      </c>
      <c r="L1263" t="s">
        <v>1120</v>
      </c>
      <c r="M1263">
        <v>2</v>
      </c>
      <c r="N1263">
        <v>7212</v>
      </c>
      <c r="O1263">
        <v>0.5</v>
      </c>
      <c r="P1263" s="4">
        <v>45615</v>
      </c>
      <c r="Q1263" s="4"/>
    </row>
    <row r="1264" spans="1:17" x14ac:dyDescent="0.35">
      <c r="A1264" t="s">
        <v>1344</v>
      </c>
      <c r="B1264" t="s">
        <v>61</v>
      </c>
      <c r="C1264">
        <v>48.864716000000001</v>
      </c>
      <c r="D1264">
        <v>2.3490139999999999</v>
      </c>
      <c r="E1264" t="s">
        <v>3100</v>
      </c>
      <c r="F1264" t="s">
        <v>169</v>
      </c>
      <c r="G1264" t="s">
        <v>85</v>
      </c>
      <c r="H1264" s="4">
        <v>45403</v>
      </c>
      <c r="I1264" t="s">
        <v>26</v>
      </c>
      <c r="J1264" t="s">
        <v>1119</v>
      </c>
      <c r="K1264">
        <v>5</v>
      </c>
      <c r="L1264" t="s">
        <v>1120</v>
      </c>
      <c r="M1264">
        <v>2</v>
      </c>
      <c r="N1264">
        <v>1094</v>
      </c>
      <c r="O1264">
        <v>0.5</v>
      </c>
      <c r="P1264" s="4">
        <v>45616</v>
      </c>
      <c r="Q1264" s="4"/>
    </row>
    <row r="1265" spans="1:17" x14ac:dyDescent="0.35">
      <c r="A1265" t="s">
        <v>1345</v>
      </c>
      <c r="B1265" t="s">
        <v>78</v>
      </c>
      <c r="C1265">
        <v>38.736946000000003</v>
      </c>
      <c r="D1265">
        <v>-9.1426850000000002</v>
      </c>
      <c r="E1265" t="s">
        <v>54</v>
      </c>
      <c r="F1265" t="s">
        <v>169</v>
      </c>
      <c r="G1265" t="s">
        <v>59</v>
      </c>
      <c r="H1265" s="4">
        <v>45314</v>
      </c>
      <c r="I1265" t="s">
        <v>26</v>
      </c>
      <c r="J1265" t="s">
        <v>1119</v>
      </c>
      <c r="K1265">
        <v>5</v>
      </c>
      <c r="L1265" t="s">
        <v>1120</v>
      </c>
      <c r="M1265">
        <v>2</v>
      </c>
      <c r="N1265">
        <v>7972</v>
      </c>
      <c r="O1265">
        <v>0.3</v>
      </c>
      <c r="P1265" s="4">
        <v>45513</v>
      </c>
      <c r="Q1265" s="4"/>
    </row>
    <row r="1266" spans="1:17" x14ac:dyDescent="0.35">
      <c r="A1266" t="s">
        <v>1346</v>
      </c>
      <c r="B1266" t="s">
        <v>61</v>
      </c>
      <c r="C1266">
        <v>48.864716000000001</v>
      </c>
      <c r="D1266">
        <v>2.3490139999999999</v>
      </c>
      <c r="E1266" t="s">
        <v>54</v>
      </c>
      <c r="F1266" t="s">
        <v>169</v>
      </c>
      <c r="G1266" t="s">
        <v>48</v>
      </c>
      <c r="H1266" s="4">
        <v>45326</v>
      </c>
      <c r="I1266" t="s">
        <v>66</v>
      </c>
      <c r="J1266" t="s">
        <v>1119</v>
      </c>
      <c r="K1266">
        <v>5</v>
      </c>
      <c r="L1266" t="s">
        <v>1120</v>
      </c>
      <c r="M1266">
        <v>2</v>
      </c>
      <c r="N1266">
        <v>5743</v>
      </c>
      <c r="O1266">
        <v>0.4</v>
      </c>
      <c r="P1266" s="4">
        <v>45440</v>
      </c>
      <c r="Q1266" s="4"/>
    </row>
    <row r="1267" spans="1:17" x14ac:dyDescent="0.35">
      <c r="A1267" t="s">
        <v>1347</v>
      </c>
      <c r="B1267" t="s">
        <v>41</v>
      </c>
      <c r="C1267">
        <v>52.520007999999997</v>
      </c>
      <c r="D1267">
        <v>13.404954</v>
      </c>
      <c r="E1267" t="s">
        <v>3100</v>
      </c>
      <c r="F1267" t="s">
        <v>169</v>
      </c>
      <c r="G1267" t="s">
        <v>25</v>
      </c>
      <c r="H1267" s="4">
        <v>45403</v>
      </c>
      <c r="I1267" t="s">
        <v>66</v>
      </c>
      <c r="J1267" t="s">
        <v>1119</v>
      </c>
      <c r="K1267">
        <v>5</v>
      </c>
      <c r="L1267" t="s">
        <v>1120</v>
      </c>
      <c r="M1267">
        <v>2</v>
      </c>
      <c r="N1267">
        <v>1906</v>
      </c>
      <c r="O1267">
        <v>0.5</v>
      </c>
      <c r="P1267" s="4">
        <v>45660</v>
      </c>
      <c r="Q1267" s="4"/>
    </row>
    <row r="1268" spans="1:17" x14ac:dyDescent="0.35">
      <c r="A1268" t="s">
        <v>1348</v>
      </c>
      <c r="B1268" t="s">
        <v>61</v>
      </c>
      <c r="C1268">
        <v>48.864716000000001</v>
      </c>
      <c r="D1268">
        <v>2.3490139999999999</v>
      </c>
      <c r="E1268" t="s">
        <v>84</v>
      </c>
      <c r="F1268" t="s">
        <v>169</v>
      </c>
      <c r="G1268" t="s">
        <v>39</v>
      </c>
      <c r="H1268" s="4">
        <v>45422</v>
      </c>
      <c r="I1268" t="s">
        <v>26</v>
      </c>
      <c r="J1268" t="s">
        <v>1119</v>
      </c>
      <c r="K1268">
        <v>5</v>
      </c>
      <c r="L1268" t="s">
        <v>1120</v>
      </c>
      <c r="M1268">
        <v>2</v>
      </c>
      <c r="N1268">
        <v>635</v>
      </c>
      <c r="O1268">
        <v>0.1</v>
      </c>
      <c r="P1268" s="4">
        <v>45740</v>
      </c>
      <c r="Q1268" s="4"/>
    </row>
    <row r="1269" spans="1:17" x14ac:dyDescent="0.35">
      <c r="A1269" t="s">
        <v>1349</v>
      </c>
      <c r="B1269" t="s">
        <v>51</v>
      </c>
      <c r="C1269">
        <v>51.260196999999998</v>
      </c>
      <c r="D1269">
        <v>4.4027710000000004</v>
      </c>
      <c r="E1269" t="s">
        <v>3098</v>
      </c>
      <c r="F1269" t="s">
        <v>169</v>
      </c>
      <c r="G1269" t="s">
        <v>48</v>
      </c>
      <c r="H1269" s="4">
        <v>45335</v>
      </c>
      <c r="I1269" t="s">
        <v>49</v>
      </c>
      <c r="J1269" t="s">
        <v>1119</v>
      </c>
      <c r="K1269">
        <v>5</v>
      </c>
      <c r="L1269" t="s">
        <v>1120</v>
      </c>
      <c r="M1269">
        <v>2</v>
      </c>
      <c r="N1269">
        <v>1429</v>
      </c>
      <c r="O1269">
        <v>0.2</v>
      </c>
      <c r="P1269" s="4">
        <v>45504</v>
      </c>
      <c r="Q1269" s="4"/>
    </row>
    <row r="1270" spans="1:17" x14ac:dyDescent="0.35">
      <c r="A1270" t="s">
        <v>1350</v>
      </c>
      <c r="B1270" t="s">
        <v>41</v>
      </c>
      <c r="C1270">
        <v>52.520007999999997</v>
      </c>
      <c r="D1270">
        <v>13.404954</v>
      </c>
      <c r="E1270" t="s">
        <v>84</v>
      </c>
      <c r="F1270" t="s">
        <v>169</v>
      </c>
      <c r="G1270" t="s">
        <v>87</v>
      </c>
      <c r="H1270" s="4">
        <v>45325</v>
      </c>
      <c r="I1270" t="s">
        <v>66</v>
      </c>
      <c r="J1270" t="s">
        <v>1119</v>
      </c>
      <c r="K1270">
        <v>5</v>
      </c>
      <c r="L1270" t="s">
        <v>1120</v>
      </c>
      <c r="M1270">
        <v>2</v>
      </c>
      <c r="N1270">
        <v>4340</v>
      </c>
      <c r="O1270">
        <v>0.5</v>
      </c>
      <c r="P1270" s="4">
        <v>45467</v>
      </c>
      <c r="Q1270" s="4"/>
    </row>
    <row r="1271" spans="1:17" x14ac:dyDescent="0.35">
      <c r="A1271" t="s">
        <v>1351</v>
      </c>
      <c r="B1271" t="s">
        <v>35</v>
      </c>
      <c r="C1271">
        <v>41.902782000000002</v>
      </c>
      <c r="D1271">
        <v>12.496366</v>
      </c>
      <c r="E1271" t="s">
        <v>47</v>
      </c>
      <c r="F1271" t="s">
        <v>169</v>
      </c>
      <c r="G1271" t="s">
        <v>48</v>
      </c>
      <c r="H1271" s="4">
        <v>45309</v>
      </c>
      <c r="I1271" t="s">
        <v>49</v>
      </c>
      <c r="J1271" t="s">
        <v>1119</v>
      </c>
      <c r="K1271">
        <v>5</v>
      </c>
      <c r="L1271" t="s">
        <v>1120</v>
      </c>
      <c r="M1271">
        <v>2</v>
      </c>
      <c r="N1271">
        <v>3907</v>
      </c>
      <c r="O1271">
        <v>0.4</v>
      </c>
      <c r="P1271" s="4">
        <v>45473</v>
      </c>
      <c r="Q1271" s="4"/>
    </row>
    <row r="1272" spans="1:17" x14ac:dyDescent="0.35">
      <c r="A1272" t="s">
        <v>1352</v>
      </c>
      <c r="B1272" t="s">
        <v>20</v>
      </c>
      <c r="C1272">
        <v>52.370215999999999</v>
      </c>
      <c r="D1272">
        <v>4.895168</v>
      </c>
      <c r="E1272" t="s">
        <v>3099</v>
      </c>
      <c r="F1272" t="s">
        <v>169</v>
      </c>
      <c r="G1272" t="s">
        <v>85</v>
      </c>
      <c r="H1272" s="4">
        <v>45294</v>
      </c>
      <c r="I1272" t="s">
        <v>26</v>
      </c>
      <c r="J1272" t="s">
        <v>1119</v>
      </c>
      <c r="K1272">
        <v>5</v>
      </c>
      <c r="L1272" t="s">
        <v>1120</v>
      </c>
      <c r="M1272">
        <v>2</v>
      </c>
      <c r="N1272">
        <v>671</v>
      </c>
      <c r="O1272">
        <v>0.2</v>
      </c>
      <c r="P1272" s="4">
        <v>45328</v>
      </c>
      <c r="Q1272" s="4"/>
    </row>
    <row r="1273" spans="1:17" x14ac:dyDescent="0.35">
      <c r="A1273" t="s">
        <v>1353</v>
      </c>
      <c r="B1273" t="s">
        <v>56</v>
      </c>
      <c r="C1273">
        <v>46.204391000000001</v>
      </c>
      <c r="D1273">
        <v>6.1431579999999997</v>
      </c>
      <c r="E1273" t="s">
        <v>3099</v>
      </c>
      <c r="F1273" t="s">
        <v>169</v>
      </c>
      <c r="G1273" t="s">
        <v>39</v>
      </c>
      <c r="H1273" s="4">
        <v>45334</v>
      </c>
      <c r="I1273" t="s">
        <v>49</v>
      </c>
      <c r="J1273" t="s">
        <v>1119</v>
      </c>
      <c r="K1273">
        <v>5</v>
      </c>
      <c r="L1273" t="s">
        <v>1120</v>
      </c>
      <c r="M1273">
        <v>2</v>
      </c>
      <c r="N1273">
        <v>7563</v>
      </c>
      <c r="O1273">
        <v>0.3</v>
      </c>
      <c r="P1273" s="4">
        <v>45361</v>
      </c>
      <c r="Q1273" s="4"/>
    </row>
    <row r="1274" spans="1:17" x14ac:dyDescent="0.35">
      <c r="A1274" t="s">
        <v>1354</v>
      </c>
      <c r="B1274" t="s">
        <v>20</v>
      </c>
      <c r="C1274">
        <v>52.370215999999999</v>
      </c>
      <c r="D1274">
        <v>4.895168</v>
      </c>
      <c r="E1274" t="s">
        <v>3099</v>
      </c>
      <c r="F1274" t="s">
        <v>169</v>
      </c>
      <c r="G1274" t="s">
        <v>85</v>
      </c>
      <c r="H1274" s="4">
        <v>45374</v>
      </c>
      <c r="I1274" t="s">
        <v>66</v>
      </c>
      <c r="J1274" t="s">
        <v>1119</v>
      </c>
      <c r="K1274">
        <v>5</v>
      </c>
      <c r="L1274" t="s">
        <v>1120</v>
      </c>
      <c r="M1274">
        <v>2</v>
      </c>
      <c r="N1274">
        <v>1083</v>
      </c>
      <c r="O1274">
        <v>0.6</v>
      </c>
      <c r="P1274" s="4">
        <v>45693</v>
      </c>
      <c r="Q1274" s="4"/>
    </row>
    <row r="1275" spans="1:17" x14ac:dyDescent="0.35">
      <c r="A1275" t="s">
        <v>1355</v>
      </c>
      <c r="B1275" t="s">
        <v>78</v>
      </c>
      <c r="C1275">
        <v>38.736946000000003</v>
      </c>
      <c r="D1275">
        <v>-9.1426850000000002</v>
      </c>
      <c r="E1275" t="s">
        <v>3099</v>
      </c>
      <c r="F1275" t="s">
        <v>169</v>
      </c>
      <c r="G1275" t="s">
        <v>48</v>
      </c>
      <c r="H1275" s="4">
        <v>45305</v>
      </c>
      <c r="I1275" t="s">
        <v>26</v>
      </c>
      <c r="J1275" t="s">
        <v>1119</v>
      </c>
      <c r="K1275">
        <v>5</v>
      </c>
      <c r="L1275" t="s">
        <v>1120</v>
      </c>
      <c r="M1275">
        <v>2</v>
      </c>
      <c r="N1275">
        <v>5813</v>
      </c>
      <c r="O1275">
        <v>0.1</v>
      </c>
      <c r="P1275" s="4">
        <v>45490</v>
      </c>
      <c r="Q1275" s="4"/>
    </row>
    <row r="1276" spans="1:17" x14ac:dyDescent="0.35">
      <c r="A1276" t="s">
        <v>1356</v>
      </c>
      <c r="B1276" t="s">
        <v>51</v>
      </c>
      <c r="C1276">
        <v>51.260196999999998</v>
      </c>
      <c r="D1276">
        <v>4.4027710000000004</v>
      </c>
      <c r="E1276" t="s">
        <v>54</v>
      </c>
      <c r="F1276" t="s">
        <v>169</v>
      </c>
      <c r="G1276" t="s">
        <v>85</v>
      </c>
      <c r="H1276" s="4">
        <v>45328</v>
      </c>
      <c r="I1276" t="s">
        <v>49</v>
      </c>
      <c r="J1276" t="s">
        <v>1119</v>
      </c>
      <c r="K1276">
        <v>5</v>
      </c>
      <c r="L1276" t="s">
        <v>1120</v>
      </c>
      <c r="M1276">
        <v>2</v>
      </c>
      <c r="N1276">
        <v>2873</v>
      </c>
      <c r="O1276">
        <v>0.6</v>
      </c>
      <c r="P1276" s="4">
        <v>45384</v>
      </c>
      <c r="Q1276" s="4"/>
    </row>
    <row r="1277" spans="1:17" x14ac:dyDescent="0.35">
      <c r="A1277" t="s">
        <v>1357</v>
      </c>
      <c r="B1277" t="s">
        <v>29</v>
      </c>
      <c r="C1277">
        <v>40.416775000000001</v>
      </c>
      <c r="D1277">
        <v>-3.7037900000000001</v>
      </c>
      <c r="E1277" t="s">
        <v>47</v>
      </c>
      <c r="F1277" t="s">
        <v>169</v>
      </c>
      <c r="G1277" t="s">
        <v>59</v>
      </c>
      <c r="H1277" s="4">
        <v>45407</v>
      </c>
      <c r="I1277" t="s">
        <v>26</v>
      </c>
      <c r="J1277" t="s">
        <v>1119</v>
      </c>
      <c r="K1277">
        <v>5</v>
      </c>
      <c r="L1277" t="s">
        <v>1120</v>
      </c>
      <c r="M1277">
        <v>2</v>
      </c>
      <c r="N1277">
        <v>5053</v>
      </c>
      <c r="O1277">
        <v>0.2</v>
      </c>
      <c r="P1277" s="4">
        <v>45754</v>
      </c>
      <c r="Q1277" s="4"/>
    </row>
    <row r="1278" spans="1:17" x14ac:dyDescent="0.35">
      <c r="A1278" t="s">
        <v>1358</v>
      </c>
      <c r="B1278" t="s">
        <v>51</v>
      </c>
      <c r="C1278">
        <v>51.260196999999998</v>
      </c>
      <c r="D1278">
        <v>4.4027710000000004</v>
      </c>
      <c r="E1278" t="s">
        <v>38</v>
      </c>
      <c r="F1278" t="s">
        <v>169</v>
      </c>
      <c r="G1278" t="s">
        <v>87</v>
      </c>
      <c r="H1278" s="4">
        <v>45322</v>
      </c>
      <c r="I1278" t="s">
        <v>26</v>
      </c>
      <c r="J1278" t="s">
        <v>1119</v>
      </c>
      <c r="K1278">
        <v>5</v>
      </c>
      <c r="L1278" t="s">
        <v>1120</v>
      </c>
      <c r="M1278">
        <v>2</v>
      </c>
      <c r="N1278">
        <v>8000</v>
      </c>
      <c r="O1278">
        <v>0.4</v>
      </c>
      <c r="P1278" s="4">
        <v>45605</v>
      </c>
      <c r="Q1278" s="4"/>
    </row>
    <row r="1279" spans="1:17" x14ac:dyDescent="0.35">
      <c r="A1279" t="s">
        <v>1359</v>
      </c>
      <c r="B1279" t="s">
        <v>71</v>
      </c>
      <c r="C1279">
        <v>48.210033000000003</v>
      </c>
      <c r="D1279">
        <v>16.363448999999999</v>
      </c>
      <c r="E1279" t="s">
        <v>54</v>
      </c>
      <c r="F1279" t="s">
        <v>169</v>
      </c>
      <c r="G1279" t="s">
        <v>48</v>
      </c>
      <c r="H1279" s="4">
        <v>45437</v>
      </c>
      <c r="I1279" t="s">
        <v>49</v>
      </c>
      <c r="J1279" t="s">
        <v>1119</v>
      </c>
      <c r="K1279">
        <v>5</v>
      </c>
      <c r="L1279" t="s">
        <v>1120</v>
      </c>
      <c r="M1279">
        <v>2</v>
      </c>
      <c r="N1279">
        <v>7020</v>
      </c>
      <c r="O1279">
        <v>0.8</v>
      </c>
      <c r="P1279" s="4">
        <v>45638</v>
      </c>
      <c r="Q1279" s="4"/>
    </row>
    <row r="1280" spans="1:17" x14ac:dyDescent="0.35">
      <c r="A1280" t="s">
        <v>1360</v>
      </c>
      <c r="B1280" t="s">
        <v>71</v>
      </c>
      <c r="C1280">
        <v>48.210033000000003</v>
      </c>
      <c r="D1280">
        <v>16.363448999999999</v>
      </c>
      <c r="E1280" t="s">
        <v>54</v>
      </c>
      <c r="F1280" t="s">
        <v>169</v>
      </c>
      <c r="G1280" t="s">
        <v>39</v>
      </c>
      <c r="H1280" s="4">
        <v>45358</v>
      </c>
      <c r="I1280" t="s">
        <v>66</v>
      </c>
      <c r="J1280" t="s">
        <v>1119</v>
      </c>
      <c r="K1280">
        <v>5</v>
      </c>
      <c r="L1280" t="s">
        <v>1120</v>
      </c>
      <c r="M1280">
        <v>2</v>
      </c>
      <c r="N1280">
        <v>3691</v>
      </c>
      <c r="O1280">
        <v>0.3</v>
      </c>
      <c r="P1280" s="4">
        <v>45661</v>
      </c>
      <c r="Q1280" s="4"/>
    </row>
    <row r="1281" spans="1:17" x14ac:dyDescent="0.35">
      <c r="A1281" t="s">
        <v>1361</v>
      </c>
      <c r="B1281" t="s">
        <v>20</v>
      </c>
      <c r="C1281">
        <v>52.370215999999999</v>
      </c>
      <c r="D1281">
        <v>4.895168</v>
      </c>
      <c r="E1281" t="s">
        <v>124</v>
      </c>
      <c r="F1281" t="s">
        <v>169</v>
      </c>
      <c r="G1281" t="s">
        <v>74</v>
      </c>
      <c r="H1281" s="4">
        <v>45327</v>
      </c>
      <c r="I1281" t="s">
        <v>49</v>
      </c>
      <c r="J1281" t="s">
        <v>1119</v>
      </c>
      <c r="K1281">
        <v>5</v>
      </c>
      <c r="L1281" t="s">
        <v>1120</v>
      </c>
      <c r="M1281">
        <v>2</v>
      </c>
      <c r="N1281">
        <v>7971</v>
      </c>
      <c r="O1281">
        <v>0.5</v>
      </c>
      <c r="P1281" s="4">
        <v>45383</v>
      </c>
      <c r="Q1281" s="4"/>
    </row>
    <row r="1282" spans="1:17" x14ac:dyDescent="0.35">
      <c r="A1282" t="s">
        <v>1362</v>
      </c>
      <c r="B1282" t="s">
        <v>29</v>
      </c>
      <c r="C1282">
        <v>40.416775000000001</v>
      </c>
      <c r="D1282">
        <v>-3.7037900000000001</v>
      </c>
      <c r="E1282" t="s">
        <v>84</v>
      </c>
      <c r="F1282" t="s">
        <v>169</v>
      </c>
      <c r="G1282" t="s">
        <v>39</v>
      </c>
      <c r="H1282" s="4">
        <v>45355</v>
      </c>
      <c r="I1282" t="s">
        <v>66</v>
      </c>
      <c r="J1282" t="s">
        <v>1119</v>
      </c>
      <c r="K1282">
        <v>5</v>
      </c>
      <c r="L1282" t="s">
        <v>1120</v>
      </c>
      <c r="M1282">
        <v>2</v>
      </c>
      <c r="N1282">
        <v>2545</v>
      </c>
      <c r="O1282">
        <v>1</v>
      </c>
      <c r="P1282" s="4">
        <v>45531</v>
      </c>
      <c r="Q1282" s="4"/>
    </row>
    <row r="1283" spans="1:17" x14ac:dyDescent="0.35">
      <c r="A1283" t="s">
        <v>1363</v>
      </c>
      <c r="B1283" t="s">
        <v>29</v>
      </c>
      <c r="C1283">
        <v>40.416775000000001</v>
      </c>
      <c r="D1283">
        <v>-3.7037900000000001</v>
      </c>
      <c r="E1283" t="s">
        <v>47</v>
      </c>
      <c r="F1283" t="s">
        <v>169</v>
      </c>
      <c r="G1283" t="s">
        <v>59</v>
      </c>
      <c r="H1283" s="4">
        <v>45427</v>
      </c>
      <c r="I1283" t="s">
        <v>49</v>
      </c>
      <c r="J1283" t="s">
        <v>1119</v>
      </c>
      <c r="K1283">
        <v>5</v>
      </c>
      <c r="L1283" t="s">
        <v>1120</v>
      </c>
      <c r="M1283">
        <v>2</v>
      </c>
      <c r="N1283">
        <v>3848</v>
      </c>
      <c r="O1283">
        <v>0.9</v>
      </c>
      <c r="P1283" s="4">
        <v>45751</v>
      </c>
      <c r="Q1283" s="4"/>
    </row>
    <row r="1284" spans="1:17" x14ac:dyDescent="0.35">
      <c r="A1284" t="s">
        <v>1364</v>
      </c>
      <c r="B1284" t="s">
        <v>51</v>
      </c>
      <c r="C1284">
        <v>51.260196999999998</v>
      </c>
      <c r="D1284">
        <v>4.4027710000000004</v>
      </c>
      <c r="E1284" t="s">
        <v>3098</v>
      </c>
      <c r="F1284" t="s">
        <v>169</v>
      </c>
      <c r="G1284" t="s">
        <v>85</v>
      </c>
      <c r="H1284" s="4">
        <v>45435</v>
      </c>
      <c r="I1284" t="s">
        <v>49</v>
      </c>
      <c r="J1284" t="s">
        <v>1119</v>
      </c>
      <c r="K1284">
        <v>5</v>
      </c>
      <c r="L1284" t="s">
        <v>1120</v>
      </c>
      <c r="M1284">
        <v>2</v>
      </c>
      <c r="N1284">
        <v>386</v>
      </c>
      <c r="O1284">
        <v>0.5</v>
      </c>
      <c r="P1284" s="4">
        <v>45546</v>
      </c>
      <c r="Q1284" s="4"/>
    </row>
    <row r="1285" spans="1:17" x14ac:dyDescent="0.35">
      <c r="A1285" t="s">
        <v>1365</v>
      </c>
      <c r="B1285" t="s">
        <v>61</v>
      </c>
      <c r="C1285">
        <v>48.864716000000001</v>
      </c>
      <c r="D1285">
        <v>2.3490139999999999</v>
      </c>
      <c r="E1285" t="s">
        <v>3099</v>
      </c>
      <c r="F1285" t="s">
        <v>169</v>
      </c>
      <c r="G1285" t="s">
        <v>59</v>
      </c>
      <c r="H1285" s="4">
        <v>45432</v>
      </c>
      <c r="I1285" t="s">
        <v>26</v>
      </c>
      <c r="J1285" t="s">
        <v>1119</v>
      </c>
      <c r="K1285">
        <v>5</v>
      </c>
      <c r="L1285" t="s">
        <v>1120</v>
      </c>
      <c r="M1285">
        <v>2</v>
      </c>
      <c r="N1285">
        <v>1523</v>
      </c>
      <c r="O1285">
        <v>0.3</v>
      </c>
      <c r="P1285" s="4">
        <v>45682</v>
      </c>
      <c r="Q1285" s="4"/>
    </row>
    <row r="1286" spans="1:17" x14ac:dyDescent="0.35">
      <c r="A1286" t="s">
        <v>1366</v>
      </c>
      <c r="B1286" t="s">
        <v>56</v>
      </c>
      <c r="C1286">
        <v>46.204391000000001</v>
      </c>
      <c r="D1286">
        <v>6.1431579999999997</v>
      </c>
      <c r="E1286" t="s">
        <v>120</v>
      </c>
      <c r="F1286" t="s">
        <v>169</v>
      </c>
      <c r="G1286" t="s">
        <v>59</v>
      </c>
      <c r="H1286" s="4">
        <v>45412</v>
      </c>
      <c r="I1286" t="s">
        <v>26</v>
      </c>
      <c r="J1286" t="s">
        <v>1119</v>
      </c>
      <c r="K1286">
        <v>5</v>
      </c>
      <c r="L1286" t="s">
        <v>1120</v>
      </c>
      <c r="M1286">
        <v>2</v>
      </c>
      <c r="N1286">
        <v>1672</v>
      </c>
      <c r="O1286">
        <v>0.9</v>
      </c>
      <c r="P1286" s="4">
        <v>45459</v>
      </c>
      <c r="Q1286" s="4"/>
    </row>
    <row r="1287" spans="1:17" x14ac:dyDescent="0.35">
      <c r="A1287" t="s">
        <v>1367</v>
      </c>
      <c r="B1287" t="s">
        <v>78</v>
      </c>
      <c r="C1287">
        <v>38.736946000000003</v>
      </c>
      <c r="D1287">
        <v>-9.1426850000000002</v>
      </c>
      <c r="E1287" t="s">
        <v>103</v>
      </c>
      <c r="F1287" t="s">
        <v>169</v>
      </c>
      <c r="G1287" t="s">
        <v>33</v>
      </c>
      <c r="H1287" s="4">
        <v>45309</v>
      </c>
      <c r="I1287" t="s">
        <v>26</v>
      </c>
      <c r="J1287" t="s">
        <v>1119</v>
      </c>
      <c r="K1287">
        <v>5</v>
      </c>
      <c r="L1287" t="s">
        <v>1120</v>
      </c>
      <c r="M1287">
        <v>2</v>
      </c>
      <c r="N1287">
        <v>2045</v>
      </c>
      <c r="O1287">
        <v>0.5</v>
      </c>
      <c r="P1287" s="4">
        <v>45567</v>
      </c>
      <c r="Q1287" s="4"/>
    </row>
    <row r="1288" spans="1:17" x14ac:dyDescent="0.35">
      <c r="A1288" t="s">
        <v>1368</v>
      </c>
      <c r="B1288" t="s">
        <v>61</v>
      </c>
      <c r="C1288">
        <v>48.864716000000001</v>
      </c>
      <c r="D1288">
        <v>2.3490139999999999</v>
      </c>
      <c r="E1288" t="s">
        <v>120</v>
      </c>
      <c r="F1288" t="s">
        <v>169</v>
      </c>
      <c r="G1288" t="s">
        <v>33</v>
      </c>
      <c r="H1288" s="4">
        <v>45409</v>
      </c>
      <c r="I1288" t="s">
        <v>26</v>
      </c>
      <c r="J1288" t="s">
        <v>1119</v>
      </c>
      <c r="K1288">
        <v>5</v>
      </c>
      <c r="L1288" t="s">
        <v>1120</v>
      </c>
      <c r="M1288">
        <v>2</v>
      </c>
      <c r="N1288">
        <v>2968</v>
      </c>
      <c r="O1288">
        <v>0.2</v>
      </c>
      <c r="P1288" s="4">
        <v>45450</v>
      </c>
      <c r="Q1288" s="4"/>
    </row>
    <row r="1289" spans="1:17" x14ac:dyDescent="0.35">
      <c r="A1289" t="s">
        <v>1369</v>
      </c>
      <c r="B1289" t="s">
        <v>35</v>
      </c>
      <c r="C1289">
        <v>41.902782000000002</v>
      </c>
      <c r="D1289">
        <v>12.496366</v>
      </c>
      <c r="E1289" t="s">
        <v>47</v>
      </c>
      <c r="F1289" t="s">
        <v>169</v>
      </c>
      <c r="G1289" t="s">
        <v>25</v>
      </c>
      <c r="H1289" s="4">
        <v>45370</v>
      </c>
      <c r="I1289" t="s">
        <v>49</v>
      </c>
      <c r="J1289" t="s">
        <v>1119</v>
      </c>
      <c r="K1289">
        <v>5</v>
      </c>
      <c r="L1289" t="s">
        <v>1120</v>
      </c>
      <c r="M1289">
        <v>2</v>
      </c>
      <c r="N1289">
        <v>1307</v>
      </c>
      <c r="O1289">
        <v>0.2</v>
      </c>
      <c r="P1289" s="4">
        <v>45658</v>
      </c>
      <c r="Q1289" s="4"/>
    </row>
    <row r="1290" spans="1:17" x14ac:dyDescent="0.35">
      <c r="A1290" t="s">
        <v>1370</v>
      </c>
      <c r="B1290" t="s">
        <v>61</v>
      </c>
      <c r="C1290">
        <v>48.864716000000001</v>
      </c>
      <c r="D1290">
        <v>2.3490139999999999</v>
      </c>
      <c r="E1290" t="s">
        <v>3098</v>
      </c>
      <c r="F1290" t="s">
        <v>169</v>
      </c>
      <c r="G1290" t="s">
        <v>85</v>
      </c>
      <c r="H1290" s="4">
        <v>45361</v>
      </c>
      <c r="I1290" t="s">
        <v>26</v>
      </c>
      <c r="J1290" t="s">
        <v>1119</v>
      </c>
      <c r="K1290">
        <v>5</v>
      </c>
      <c r="L1290" t="s">
        <v>1120</v>
      </c>
      <c r="M1290">
        <v>2</v>
      </c>
      <c r="N1290">
        <v>3725</v>
      </c>
      <c r="O1290">
        <v>0.4</v>
      </c>
      <c r="P1290" s="4">
        <v>45640</v>
      </c>
      <c r="Q1290" s="4"/>
    </row>
    <row r="1291" spans="1:17" x14ac:dyDescent="0.35">
      <c r="A1291" t="s">
        <v>1371</v>
      </c>
      <c r="B1291" t="s">
        <v>71</v>
      </c>
      <c r="C1291">
        <v>48.210033000000003</v>
      </c>
      <c r="D1291">
        <v>16.363448999999999</v>
      </c>
      <c r="E1291" t="s">
        <v>32</v>
      </c>
      <c r="F1291" t="s">
        <v>169</v>
      </c>
      <c r="G1291" t="s">
        <v>59</v>
      </c>
      <c r="H1291" s="4">
        <v>45408</v>
      </c>
      <c r="I1291" t="s">
        <v>66</v>
      </c>
      <c r="J1291" t="s">
        <v>1119</v>
      </c>
      <c r="K1291">
        <v>5</v>
      </c>
      <c r="L1291" t="s">
        <v>1120</v>
      </c>
      <c r="M1291">
        <v>2</v>
      </c>
      <c r="N1291">
        <v>5200</v>
      </c>
      <c r="O1291">
        <v>0.4</v>
      </c>
      <c r="P1291" s="4">
        <v>45655</v>
      </c>
      <c r="Q1291" s="4"/>
    </row>
    <row r="1292" spans="1:17" x14ac:dyDescent="0.35">
      <c r="A1292" t="s">
        <v>1372</v>
      </c>
      <c r="B1292" t="s">
        <v>61</v>
      </c>
      <c r="C1292">
        <v>48.864716000000001</v>
      </c>
      <c r="D1292">
        <v>2.3490139999999999</v>
      </c>
      <c r="E1292" t="s">
        <v>32</v>
      </c>
      <c r="F1292" t="s">
        <v>169</v>
      </c>
      <c r="G1292" t="s">
        <v>59</v>
      </c>
      <c r="H1292" s="4">
        <v>45434</v>
      </c>
      <c r="I1292" t="s">
        <v>49</v>
      </c>
      <c r="J1292" t="s">
        <v>1119</v>
      </c>
      <c r="K1292">
        <v>5</v>
      </c>
      <c r="L1292" t="s">
        <v>1120</v>
      </c>
      <c r="M1292">
        <v>2</v>
      </c>
      <c r="N1292">
        <v>7311</v>
      </c>
      <c r="O1292">
        <v>0.7</v>
      </c>
      <c r="P1292" s="4">
        <v>45794</v>
      </c>
      <c r="Q1292" s="4"/>
    </row>
    <row r="1293" spans="1:17" x14ac:dyDescent="0.35">
      <c r="A1293" t="s">
        <v>1373</v>
      </c>
      <c r="B1293" t="s">
        <v>51</v>
      </c>
      <c r="C1293">
        <v>51.260196999999998</v>
      </c>
      <c r="D1293">
        <v>4.4027710000000004</v>
      </c>
      <c r="E1293" t="s">
        <v>3100</v>
      </c>
      <c r="F1293" t="s">
        <v>169</v>
      </c>
      <c r="G1293" t="s">
        <v>48</v>
      </c>
      <c r="H1293" s="4">
        <v>45319</v>
      </c>
      <c r="I1293" t="s">
        <v>49</v>
      </c>
      <c r="J1293" t="s">
        <v>1119</v>
      </c>
      <c r="K1293">
        <v>5</v>
      </c>
      <c r="L1293" t="s">
        <v>1120</v>
      </c>
      <c r="M1293">
        <v>2</v>
      </c>
      <c r="N1293">
        <v>1173</v>
      </c>
      <c r="O1293">
        <v>0.4</v>
      </c>
      <c r="P1293" s="4">
        <v>45508</v>
      </c>
      <c r="Q1293" s="4"/>
    </row>
    <row r="1294" spans="1:17" x14ac:dyDescent="0.35">
      <c r="A1294" t="s">
        <v>1374</v>
      </c>
      <c r="B1294" t="s">
        <v>78</v>
      </c>
      <c r="C1294">
        <v>38.736946000000003</v>
      </c>
      <c r="D1294">
        <v>-9.1426850000000002</v>
      </c>
      <c r="E1294" t="s">
        <v>64</v>
      </c>
      <c r="F1294" t="s">
        <v>169</v>
      </c>
      <c r="G1294" t="s">
        <v>87</v>
      </c>
      <c r="H1294" s="4">
        <v>45417</v>
      </c>
      <c r="I1294" t="s">
        <v>49</v>
      </c>
      <c r="J1294" t="s">
        <v>1119</v>
      </c>
      <c r="K1294">
        <v>5</v>
      </c>
      <c r="L1294" t="s">
        <v>1120</v>
      </c>
      <c r="M1294">
        <v>2</v>
      </c>
      <c r="N1294">
        <v>7339</v>
      </c>
      <c r="O1294">
        <v>0.7</v>
      </c>
      <c r="P1294" s="4">
        <v>45656</v>
      </c>
      <c r="Q1294" s="4"/>
    </row>
    <row r="1295" spans="1:17" x14ac:dyDescent="0.35">
      <c r="A1295" t="s">
        <v>1375</v>
      </c>
      <c r="B1295" t="s">
        <v>41</v>
      </c>
      <c r="C1295">
        <v>52.520007999999997</v>
      </c>
      <c r="D1295">
        <v>13.404954</v>
      </c>
      <c r="E1295" t="s">
        <v>120</v>
      </c>
      <c r="F1295" t="s">
        <v>169</v>
      </c>
      <c r="G1295" t="s">
        <v>33</v>
      </c>
      <c r="H1295" s="4">
        <v>45430</v>
      </c>
      <c r="I1295" t="s">
        <v>26</v>
      </c>
      <c r="J1295" t="s">
        <v>1119</v>
      </c>
      <c r="K1295">
        <v>5</v>
      </c>
      <c r="L1295" t="s">
        <v>1120</v>
      </c>
      <c r="M1295">
        <v>2</v>
      </c>
      <c r="N1295">
        <v>5441</v>
      </c>
      <c r="O1295">
        <v>0.4</v>
      </c>
      <c r="P1295" s="4">
        <v>45491</v>
      </c>
      <c r="Q1295" s="4"/>
    </row>
    <row r="1296" spans="1:17" x14ac:dyDescent="0.35">
      <c r="A1296" t="s">
        <v>1376</v>
      </c>
      <c r="B1296" t="s">
        <v>41</v>
      </c>
      <c r="C1296">
        <v>52.520007999999997</v>
      </c>
      <c r="D1296">
        <v>13.404954</v>
      </c>
      <c r="E1296" t="s">
        <v>124</v>
      </c>
      <c r="F1296" t="s">
        <v>169</v>
      </c>
      <c r="G1296" t="s">
        <v>87</v>
      </c>
      <c r="H1296" s="4">
        <v>45355</v>
      </c>
      <c r="I1296" t="s">
        <v>26</v>
      </c>
      <c r="J1296" t="s">
        <v>1119</v>
      </c>
      <c r="K1296">
        <v>5</v>
      </c>
      <c r="L1296" t="s">
        <v>1120</v>
      </c>
      <c r="M1296">
        <v>2</v>
      </c>
      <c r="N1296">
        <v>6675</v>
      </c>
      <c r="O1296">
        <v>0.2</v>
      </c>
      <c r="P1296" s="4">
        <v>45637</v>
      </c>
      <c r="Q1296" s="4"/>
    </row>
    <row r="1297" spans="1:17" x14ac:dyDescent="0.35">
      <c r="A1297" t="s">
        <v>1377</v>
      </c>
      <c r="B1297" t="s">
        <v>51</v>
      </c>
      <c r="C1297">
        <v>51.260196999999998</v>
      </c>
      <c r="D1297">
        <v>4.4027710000000004</v>
      </c>
      <c r="E1297" t="s">
        <v>3098</v>
      </c>
      <c r="F1297" t="s">
        <v>169</v>
      </c>
      <c r="G1297" t="s">
        <v>87</v>
      </c>
      <c r="H1297" s="4">
        <v>45366</v>
      </c>
      <c r="I1297" t="s">
        <v>49</v>
      </c>
      <c r="J1297" t="s">
        <v>1119</v>
      </c>
      <c r="K1297">
        <v>5</v>
      </c>
      <c r="L1297" t="s">
        <v>1120</v>
      </c>
      <c r="M1297">
        <v>2</v>
      </c>
      <c r="N1297">
        <v>6553</v>
      </c>
      <c r="O1297">
        <v>0.3</v>
      </c>
      <c r="P1297" s="4">
        <v>45564</v>
      </c>
      <c r="Q1297" s="4"/>
    </row>
    <row r="1298" spans="1:17" x14ac:dyDescent="0.35">
      <c r="A1298" t="s">
        <v>1378</v>
      </c>
      <c r="B1298" t="s">
        <v>41</v>
      </c>
      <c r="C1298">
        <v>52.520007999999997</v>
      </c>
      <c r="D1298">
        <v>13.404954</v>
      </c>
      <c r="E1298" t="s">
        <v>100</v>
      </c>
      <c r="F1298" t="s">
        <v>169</v>
      </c>
      <c r="G1298" t="s">
        <v>33</v>
      </c>
      <c r="H1298" s="4">
        <v>45402</v>
      </c>
      <c r="I1298" t="s">
        <v>49</v>
      </c>
      <c r="J1298" t="s">
        <v>1119</v>
      </c>
      <c r="K1298">
        <v>5</v>
      </c>
      <c r="L1298" t="s">
        <v>1120</v>
      </c>
      <c r="M1298">
        <v>2</v>
      </c>
      <c r="N1298">
        <v>6215</v>
      </c>
      <c r="O1298">
        <v>0.4</v>
      </c>
      <c r="P1298" s="4">
        <v>45473</v>
      </c>
      <c r="Q1298" s="4"/>
    </row>
    <row r="1299" spans="1:17" x14ac:dyDescent="0.35">
      <c r="A1299" t="s">
        <v>1379</v>
      </c>
      <c r="B1299" t="s">
        <v>41</v>
      </c>
      <c r="C1299">
        <v>52.520007999999997</v>
      </c>
      <c r="D1299">
        <v>13.404954</v>
      </c>
      <c r="E1299" t="s">
        <v>54</v>
      </c>
      <c r="F1299" t="s">
        <v>169</v>
      </c>
      <c r="G1299" t="s">
        <v>48</v>
      </c>
      <c r="H1299" s="4">
        <v>45381</v>
      </c>
      <c r="I1299" t="s">
        <v>26</v>
      </c>
      <c r="J1299" t="s">
        <v>1119</v>
      </c>
      <c r="K1299">
        <v>5</v>
      </c>
      <c r="L1299" t="s">
        <v>1120</v>
      </c>
      <c r="M1299">
        <v>2</v>
      </c>
      <c r="N1299">
        <v>7596</v>
      </c>
      <c r="O1299">
        <v>0.3</v>
      </c>
      <c r="P1299" s="4">
        <v>45414</v>
      </c>
      <c r="Q1299" s="4"/>
    </row>
    <row r="1300" spans="1:17" x14ac:dyDescent="0.35">
      <c r="A1300" t="s">
        <v>1380</v>
      </c>
      <c r="B1300" t="s">
        <v>35</v>
      </c>
      <c r="C1300">
        <v>41.902782000000002</v>
      </c>
      <c r="D1300">
        <v>12.496366</v>
      </c>
      <c r="E1300" t="s">
        <v>103</v>
      </c>
      <c r="F1300" t="s">
        <v>169</v>
      </c>
      <c r="G1300" t="s">
        <v>59</v>
      </c>
      <c r="H1300" s="4">
        <v>45438</v>
      </c>
      <c r="I1300" t="s">
        <v>26</v>
      </c>
      <c r="J1300" t="s">
        <v>1119</v>
      </c>
      <c r="K1300">
        <v>5</v>
      </c>
      <c r="L1300" t="s">
        <v>1120</v>
      </c>
      <c r="M1300">
        <v>2</v>
      </c>
      <c r="N1300">
        <v>7503</v>
      </c>
      <c r="O1300">
        <v>0.5</v>
      </c>
      <c r="P1300" s="4">
        <v>45693</v>
      </c>
      <c r="Q1300" s="4"/>
    </row>
    <row r="1301" spans="1:17" x14ac:dyDescent="0.35">
      <c r="A1301" t="s">
        <v>1381</v>
      </c>
      <c r="B1301" t="s">
        <v>35</v>
      </c>
      <c r="C1301">
        <v>41.902782000000002</v>
      </c>
      <c r="D1301">
        <v>12.496366</v>
      </c>
      <c r="E1301" t="s">
        <v>54</v>
      </c>
      <c r="F1301" t="s">
        <v>169</v>
      </c>
      <c r="G1301" t="s">
        <v>59</v>
      </c>
      <c r="H1301" s="4">
        <v>45352</v>
      </c>
      <c r="I1301" t="s">
        <v>49</v>
      </c>
      <c r="J1301" t="s">
        <v>1119</v>
      </c>
      <c r="K1301">
        <v>5</v>
      </c>
      <c r="L1301" t="s">
        <v>1120</v>
      </c>
      <c r="M1301">
        <v>2</v>
      </c>
      <c r="N1301">
        <v>3606</v>
      </c>
      <c r="O1301">
        <v>0.3</v>
      </c>
      <c r="P1301" s="4">
        <v>45555</v>
      </c>
      <c r="Q1301" s="4"/>
    </row>
    <row r="1302" spans="1:17" x14ac:dyDescent="0.35">
      <c r="A1302" t="s">
        <v>1382</v>
      </c>
      <c r="B1302" t="s">
        <v>56</v>
      </c>
      <c r="C1302">
        <v>46.204391000000001</v>
      </c>
      <c r="D1302">
        <v>6.1431579999999997</v>
      </c>
      <c r="E1302" t="s">
        <v>68</v>
      </c>
      <c r="F1302" t="s">
        <v>169</v>
      </c>
      <c r="G1302" t="s">
        <v>48</v>
      </c>
      <c r="H1302" s="4">
        <v>45325</v>
      </c>
      <c r="I1302" t="s">
        <v>26</v>
      </c>
      <c r="J1302" t="s">
        <v>1119</v>
      </c>
      <c r="K1302">
        <v>5</v>
      </c>
      <c r="L1302" t="s">
        <v>1120</v>
      </c>
      <c r="M1302">
        <v>2</v>
      </c>
      <c r="N1302">
        <v>4178</v>
      </c>
      <c r="O1302">
        <v>0.6</v>
      </c>
      <c r="P1302" s="4">
        <v>45397</v>
      </c>
      <c r="Q1302" s="4"/>
    </row>
    <row r="1303" spans="1:17" x14ac:dyDescent="0.35">
      <c r="A1303" t="s">
        <v>1383</v>
      </c>
      <c r="B1303" t="s">
        <v>56</v>
      </c>
      <c r="C1303">
        <v>46.204391000000001</v>
      </c>
      <c r="D1303">
        <v>6.1431579999999997</v>
      </c>
      <c r="E1303" t="s">
        <v>3098</v>
      </c>
      <c r="F1303" t="s">
        <v>169</v>
      </c>
      <c r="G1303" t="s">
        <v>25</v>
      </c>
      <c r="H1303" s="4">
        <v>45390</v>
      </c>
      <c r="I1303" t="s">
        <v>49</v>
      </c>
      <c r="J1303" t="s">
        <v>1119</v>
      </c>
      <c r="K1303">
        <v>5</v>
      </c>
      <c r="L1303" t="s">
        <v>1120</v>
      </c>
      <c r="M1303">
        <v>2</v>
      </c>
      <c r="N1303">
        <v>529</v>
      </c>
      <c r="O1303">
        <v>0.2</v>
      </c>
      <c r="P1303" s="4">
        <v>45619</v>
      </c>
      <c r="Q1303" s="4"/>
    </row>
    <row r="1304" spans="1:17" x14ac:dyDescent="0.35">
      <c r="A1304" t="s">
        <v>1384</v>
      </c>
      <c r="B1304" t="s">
        <v>35</v>
      </c>
      <c r="C1304">
        <v>41.902782000000002</v>
      </c>
      <c r="D1304">
        <v>12.496366</v>
      </c>
      <c r="E1304" t="s">
        <v>54</v>
      </c>
      <c r="F1304" t="s">
        <v>169</v>
      </c>
      <c r="G1304" t="s">
        <v>33</v>
      </c>
      <c r="H1304" s="4">
        <v>45356</v>
      </c>
      <c r="I1304" t="s">
        <v>49</v>
      </c>
      <c r="J1304" t="s">
        <v>1119</v>
      </c>
      <c r="K1304">
        <v>5</v>
      </c>
      <c r="L1304" t="s">
        <v>1120</v>
      </c>
      <c r="M1304">
        <v>2</v>
      </c>
      <c r="N1304">
        <v>6577</v>
      </c>
      <c r="O1304">
        <v>0.2</v>
      </c>
      <c r="P1304" s="4">
        <v>45611</v>
      </c>
      <c r="Q1304" s="4"/>
    </row>
    <row r="1305" spans="1:17" x14ac:dyDescent="0.35">
      <c r="A1305" t="s">
        <v>1385</v>
      </c>
      <c r="B1305" t="s">
        <v>78</v>
      </c>
      <c r="C1305">
        <v>38.736946000000003</v>
      </c>
      <c r="D1305">
        <v>-9.1426850000000002</v>
      </c>
      <c r="E1305" t="s">
        <v>54</v>
      </c>
      <c r="F1305" t="s">
        <v>169</v>
      </c>
      <c r="G1305" t="s">
        <v>59</v>
      </c>
      <c r="H1305" s="4">
        <v>45314</v>
      </c>
      <c r="I1305" t="s">
        <v>66</v>
      </c>
      <c r="J1305" t="s">
        <v>1119</v>
      </c>
      <c r="K1305">
        <v>5</v>
      </c>
      <c r="L1305" t="s">
        <v>1120</v>
      </c>
      <c r="M1305">
        <v>2</v>
      </c>
      <c r="N1305">
        <v>1908</v>
      </c>
      <c r="O1305">
        <v>0.5</v>
      </c>
      <c r="P1305" s="4">
        <v>45677</v>
      </c>
      <c r="Q1305" s="4"/>
    </row>
    <row r="1306" spans="1:17" x14ac:dyDescent="0.35">
      <c r="A1306" t="s">
        <v>1386</v>
      </c>
      <c r="B1306" t="s">
        <v>41</v>
      </c>
      <c r="C1306">
        <v>52.520007999999997</v>
      </c>
      <c r="D1306">
        <v>13.404954</v>
      </c>
      <c r="E1306" t="s">
        <v>47</v>
      </c>
      <c r="F1306" t="s">
        <v>169</v>
      </c>
      <c r="G1306" t="s">
        <v>59</v>
      </c>
      <c r="H1306" s="4">
        <v>45410</v>
      </c>
      <c r="I1306" t="s">
        <v>66</v>
      </c>
      <c r="J1306" t="s">
        <v>1119</v>
      </c>
      <c r="K1306">
        <v>5</v>
      </c>
      <c r="L1306" t="s">
        <v>1120</v>
      </c>
      <c r="M1306">
        <v>2</v>
      </c>
      <c r="N1306">
        <v>360</v>
      </c>
      <c r="O1306">
        <v>0.1</v>
      </c>
      <c r="P1306" s="4">
        <v>45601</v>
      </c>
      <c r="Q1306" s="4"/>
    </row>
    <row r="1307" spans="1:17" x14ac:dyDescent="0.35">
      <c r="A1307" t="s">
        <v>1387</v>
      </c>
      <c r="B1307" t="s">
        <v>41</v>
      </c>
      <c r="C1307">
        <v>52.520007999999997</v>
      </c>
      <c r="D1307">
        <v>13.404954</v>
      </c>
      <c r="E1307" t="s">
        <v>54</v>
      </c>
      <c r="F1307" t="s">
        <v>169</v>
      </c>
      <c r="G1307" t="s">
        <v>48</v>
      </c>
      <c r="H1307" s="4">
        <v>45411</v>
      </c>
      <c r="I1307" t="s">
        <v>26</v>
      </c>
      <c r="J1307" t="s">
        <v>1119</v>
      </c>
      <c r="K1307">
        <v>5</v>
      </c>
      <c r="L1307" t="s">
        <v>1120</v>
      </c>
      <c r="M1307">
        <v>2</v>
      </c>
      <c r="N1307">
        <v>7973</v>
      </c>
      <c r="O1307">
        <v>0.3</v>
      </c>
      <c r="P1307" s="4">
        <v>45548</v>
      </c>
      <c r="Q1307" s="4"/>
    </row>
    <row r="1308" spans="1:17" x14ac:dyDescent="0.35">
      <c r="A1308" t="s">
        <v>1388</v>
      </c>
      <c r="B1308" t="s">
        <v>41</v>
      </c>
      <c r="C1308">
        <v>52.520007999999997</v>
      </c>
      <c r="D1308">
        <v>13.404954</v>
      </c>
      <c r="E1308" t="s">
        <v>100</v>
      </c>
      <c r="F1308" t="s">
        <v>169</v>
      </c>
      <c r="G1308" t="s">
        <v>39</v>
      </c>
      <c r="H1308" s="4">
        <v>45430</v>
      </c>
      <c r="I1308" t="s">
        <v>66</v>
      </c>
      <c r="J1308" t="s">
        <v>1119</v>
      </c>
      <c r="K1308">
        <v>5</v>
      </c>
      <c r="L1308" t="s">
        <v>1120</v>
      </c>
      <c r="M1308">
        <v>2</v>
      </c>
      <c r="N1308">
        <v>2029</v>
      </c>
      <c r="O1308">
        <v>0.2</v>
      </c>
      <c r="P1308" s="4">
        <v>45516</v>
      </c>
      <c r="Q1308" s="4"/>
    </row>
    <row r="1309" spans="1:17" x14ac:dyDescent="0.35">
      <c r="A1309" t="s">
        <v>1389</v>
      </c>
      <c r="B1309" t="s">
        <v>41</v>
      </c>
      <c r="C1309">
        <v>52.520007999999997</v>
      </c>
      <c r="D1309">
        <v>13.404954</v>
      </c>
      <c r="E1309" t="s">
        <v>47</v>
      </c>
      <c r="F1309" t="s">
        <v>169</v>
      </c>
      <c r="G1309" t="s">
        <v>85</v>
      </c>
      <c r="H1309" s="4">
        <v>45433</v>
      </c>
      <c r="I1309" t="s">
        <v>26</v>
      </c>
      <c r="J1309" t="s">
        <v>1119</v>
      </c>
      <c r="K1309">
        <v>5</v>
      </c>
      <c r="L1309" t="s">
        <v>1120</v>
      </c>
      <c r="M1309">
        <v>2</v>
      </c>
      <c r="N1309">
        <v>3487</v>
      </c>
      <c r="O1309">
        <v>0.3</v>
      </c>
      <c r="P1309" s="4">
        <v>45665</v>
      </c>
      <c r="Q1309" s="4"/>
    </row>
    <row r="1310" spans="1:17" x14ac:dyDescent="0.35">
      <c r="A1310" t="s">
        <v>1390</v>
      </c>
      <c r="B1310" t="s">
        <v>20</v>
      </c>
      <c r="C1310">
        <v>52.370215999999999</v>
      </c>
      <c r="D1310">
        <v>4.895168</v>
      </c>
      <c r="E1310" t="s">
        <v>3099</v>
      </c>
      <c r="F1310" t="s">
        <v>169</v>
      </c>
      <c r="G1310" t="s">
        <v>48</v>
      </c>
      <c r="H1310" s="4">
        <v>45438</v>
      </c>
      <c r="I1310" t="s">
        <v>49</v>
      </c>
      <c r="J1310" t="s">
        <v>1119</v>
      </c>
      <c r="K1310">
        <v>5</v>
      </c>
      <c r="L1310" t="s">
        <v>1120</v>
      </c>
      <c r="M1310">
        <v>2</v>
      </c>
      <c r="N1310">
        <v>5274</v>
      </c>
      <c r="O1310">
        <v>0.7</v>
      </c>
      <c r="P1310" s="4">
        <v>45588</v>
      </c>
      <c r="Q1310" s="4"/>
    </row>
    <row r="1311" spans="1:17" x14ac:dyDescent="0.35">
      <c r="A1311" t="s">
        <v>1391</v>
      </c>
      <c r="B1311" t="s">
        <v>71</v>
      </c>
      <c r="C1311">
        <v>48.210033000000003</v>
      </c>
      <c r="D1311">
        <v>16.363448999999999</v>
      </c>
      <c r="E1311" t="s">
        <v>100</v>
      </c>
      <c r="F1311" t="s">
        <v>169</v>
      </c>
      <c r="G1311" t="s">
        <v>59</v>
      </c>
      <c r="H1311" s="4">
        <v>45438</v>
      </c>
      <c r="I1311" t="s">
        <v>66</v>
      </c>
      <c r="J1311" t="s">
        <v>1119</v>
      </c>
      <c r="K1311">
        <v>5</v>
      </c>
      <c r="L1311" t="s">
        <v>1120</v>
      </c>
      <c r="M1311">
        <v>2</v>
      </c>
      <c r="N1311">
        <v>7451</v>
      </c>
      <c r="O1311">
        <v>0.2</v>
      </c>
      <c r="P1311" s="4">
        <v>45504</v>
      </c>
      <c r="Q1311" s="4"/>
    </row>
    <row r="1312" spans="1:17" x14ac:dyDescent="0.35">
      <c r="A1312" t="s">
        <v>1392</v>
      </c>
      <c r="B1312" t="s">
        <v>61</v>
      </c>
      <c r="C1312">
        <v>48.864716000000001</v>
      </c>
      <c r="D1312">
        <v>2.3490139999999999</v>
      </c>
      <c r="E1312" t="s">
        <v>120</v>
      </c>
      <c r="F1312" t="s">
        <v>169</v>
      </c>
      <c r="G1312" t="s">
        <v>48</v>
      </c>
      <c r="H1312" s="4">
        <v>45304</v>
      </c>
      <c r="I1312" t="s">
        <v>26</v>
      </c>
      <c r="J1312" t="s">
        <v>1119</v>
      </c>
      <c r="K1312">
        <v>5</v>
      </c>
      <c r="L1312" t="s">
        <v>1120</v>
      </c>
      <c r="M1312">
        <v>2</v>
      </c>
      <c r="N1312">
        <v>4486</v>
      </c>
      <c r="O1312">
        <v>0.6</v>
      </c>
      <c r="P1312" s="4">
        <v>45656</v>
      </c>
      <c r="Q1312" s="4"/>
    </row>
    <row r="1313" spans="1:17" x14ac:dyDescent="0.35">
      <c r="A1313" t="s">
        <v>1393</v>
      </c>
      <c r="B1313" t="s">
        <v>41</v>
      </c>
      <c r="C1313">
        <v>52.520007999999997</v>
      </c>
      <c r="D1313">
        <v>13.404954</v>
      </c>
      <c r="E1313" t="s">
        <v>3099</v>
      </c>
      <c r="F1313" t="s">
        <v>169</v>
      </c>
      <c r="G1313" t="s">
        <v>25</v>
      </c>
      <c r="H1313" s="4">
        <v>45328</v>
      </c>
      <c r="I1313" t="s">
        <v>49</v>
      </c>
      <c r="J1313" t="s">
        <v>1119</v>
      </c>
      <c r="K1313">
        <v>5</v>
      </c>
      <c r="L1313" t="s">
        <v>1120</v>
      </c>
      <c r="M1313">
        <v>2</v>
      </c>
      <c r="N1313">
        <v>7066</v>
      </c>
      <c r="O1313">
        <v>0.8</v>
      </c>
      <c r="P1313" s="4">
        <v>45476</v>
      </c>
      <c r="Q1313" s="4"/>
    </row>
    <row r="1314" spans="1:17" x14ac:dyDescent="0.35">
      <c r="A1314" t="s">
        <v>1394</v>
      </c>
      <c r="B1314" t="s">
        <v>78</v>
      </c>
      <c r="C1314">
        <v>38.736946000000003</v>
      </c>
      <c r="D1314">
        <v>-9.1426850000000002</v>
      </c>
      <c r="E1314" t="s">
        <v>54</v>
      </c>
      <c r="F1314" t="s">
        <v>169</v>
      </c>
      <c r="G1314" t="s">
        <v>25</v>
      </c>
      <c r="H1314" s="4">
        <v>45435</v>
      </c>
      <c r="I1314" t="s">
        <v>26</v>
      </c>
      <c r="J1314" t="s">
        <v>1119</v>
      </c>
      <c r="K1314">
        <v>5</v>
      </c>
      <c r="L1314" t="s">
        <v>1120</v>
      </c>
      <c r="M1314">
        <v>2</v>
      </c>
      <c r="N1314">
        <v>1015</v>
      </c>
      <c r="O1314">
        <v>0.2</v>
      </c>
      <c r="P1314" s="4">
        <v>45624</v>
      </c>
      <c r="Q1314" s="4"/>
    </row>
    <row r="1315" spans="1:17" x14ac:dyDescent="0.35">
      <c r="A1315" t="s">
        <v>1395</v>
      </c>
      <c r="B1315" t="s">
        <v>61</v>
      </c>
      <c r="C1315">
        <v>48.864716000000001</v>
      </c>
      <c r="D1315">
        <v>2.3490139999999999</v>
      </c>
      <c r="E1315" t="s">
        <v>120</v>
      </c>
      <c r="F1315" t="s">
        <v>169</v>
      </c>
      <c r="G1315" t="s">
        <v>48</v>
      </c>
      <c r="H1315" s="4">
        <v>45433</v>
      </c>
      <c r="I1315" t="s">
        <v>49</v>
      </c>
      <c r="J1315" t="s">
        <v>1119</v>
      </c>
      <c r="K1315">
        <v>5</v>
      </c>
      <c r="L1315" t="s">
        <v>1120</v>
      </c>
      <c r="M1315">
        <v>2</v>
      </c>
      <c r="N1315">
        <v>6185</v>
      </c>
      <c r="O1315">
        <v>0.7</v>
      </c>
      <c r="P1315" s="4">
        <v>45530</v>
      </c>
      <c r="Q1315" s="4"/>
    </row>
    <row r="1316" spans="1:17" x14ac:dyDescent="0.35">
      <c r="A1316" t="s">
        <v>1396</v>
      </c>
      <c r="B1316" t="s">
        <v>35</v>
      </c>
      <c r="C1316">
        <v>41.902782000000002</v>
      </c>
      <c r="D1316">
        <v>12.496366</v>
      </c>
      <c r="E1316" t="s">
        <v>47</v>
      </c>
      <c r="F1316" t="s">
        <v>169</v>
      </c>
      <c r="G1316" t="s">
        <v>59</v>
      </c>
      <c r="H1316" s="4">
        <v>45395</v>
      </c>
      <c r="I1316" t="s">
        <v>66</v>
      </c>
      <c r="J1316" t="s">
        <v>1119</v>
      </c>
      <c r="K1316">
        <v>5</v>
      </c>
      <c r="L1316" t="s">
        <v>1120</v>
      </c>
      <c r="M1316">
        <v>2</v>
      </c>
      <c r="N1316">
        <v>4202</v>
      </c>
      <c r="O1316">
        <v>0.4</v>
      </c>
      <c r="P1316" s="4">
        <v>45599</v>
      </c>
      <c r="Q1316" s="4"/>
    </row>
    <row r="1317" spans="1:17" x14ac:dyDescent="0.35">
      <c r="A1317" t="s">
        <v>1397</v>
      </c>
      <c r="B1317" t="s">
        <v>41</v>
      </c>
      <c r="C1317">
        <v>52.520007999999997</v>
      </c>
      <c r="D1317">
        <v>13.404954</v>
      </c>
      <c r="E1317" t="s">
        <v>3098</v>
      </c>
      <c r="F1317" t="s">
        <v>169</v>
      </c>
      <c r="G1317" t="s">
        <v>39</v>
      </c>
      <c r="H1317" s="4">
        <v>45356</v>
      </c>
      <c r="I1317" t="s">
        <v>49</v>
      </c>
      <c r="J1317" t="s">
        <v>1119</v>
      </c>
      <c r="K1317">
        <v>5</v>
      </c>
      <c r="L1317" t="s">
        <v>1120</v>
      </c>
      <c r="M1317">
        <v>2</v>
      </c>
      <c r="N1317">
        <v>4592</v>
      </c>
      <c r="O1317">
        <v>0.2</v>
      </c>
      <c r="P1317" s="4">
        <v>45561</v>
      </c>
      <c r="Q1317" s="4"/>
    </row>
    <row r="1318" spans="1:17" x14ac:dyDescent="0.35">
      <c r="A1318" t="s">
        <v>1398</v>
      </c>
      <c r="B1318" t="s">
        <v>20</v>
      </c>
      <c r="C1318">
        <v>52.370215999999999</v>
      </c>
      <c r="D1318">
        <v>4.895168</v>
      </c>
      <c r="E1318" t="s">
        <v>54</v>
      </c>
      <c r="F1318" t="s">
        <v>169</v>
      </c>
      <c r="G1318" t="s">
        <v>48</v>
      </c>
      <c r="H1318" s="4">
        <v>45374</v>
      </c>
      <c r="I1318" t="s">
        <v>66</v>
      </c>
      <c r="J1318" t="s">
        <v>1119</v>
      </c>
      <c r="K1318">
        <v>5</v>
      </c>
      <c r="L1318" t="s">
        <v>1120</v>
      </c>
      <c r="M1318">
        <v>2</v>
      </c>
      <c r="N1318">
        <v>5567</v>
      </c>
      <c r="O1318">
        <v>0.3</v>
      </c>
      <c r="P1318" s="4">
        <v>45516</v>
      </c>
      <c r="Q1318" s="4"/>
    </row>
    <row r="1319" spans="1:17" x14ac:dyDescent="0.35">
      <c r="A1319" t="s">
        <v>1399</v>
      </c>
      <c r="B1319" t="s">
        <v>78</v>
      </c>
      <c r="C1319">
        <v>38.736946000000003</v>
      </c>
      <c r="D1319">
        <v>-9.1426850000000002</v>
      </c>
      <c r="E1319" t="s">
        <v>124</v>
      </c>
      <c r="F1319" t="s">
        <v>169</v>
      </c>
      <c r="G1319" t="s">
        <v>59</v>
      </c>
      <c r="H1319" s="4">
        <v>45393</v>
      </c>
      <c r="I1319" t="s">
        <v>26</v>
      </c>
      <c r="J1319" t="s">
        <v>1119</v>
      </c>
      <c r="K1319">
        <v>5</v>
      </c>
      <c r="L1319" t="s">
        <v>1120</v>
      </c>
      <c r="M1319">
        <v>2</v>
      </c>
      <c r="N1319">
        <v>7438</v>
      </c>
      <c r="O1319">
        <v>0.6</v>
      </c>
      <c r="P1319" s="4">
        <v>45516</v>
      </c>
      <c r="Q1319" s="4"/>
    </row>
    <row r="1320" spans="1:17" x14ac:dyDescent="0.35">
      <c r="A1320" t="s">
        <v>1400</v>
      </c>
      <c r="B1320" t="s">
        <v>35</v>
      </c>
      <c r="C1320">
        <v>41.902782000000002</v>
      </c>
      <c r="D1320">
        <v>12.496366</v>
      </c>
      <c r="E1320" t="s">
        <v>124</v>
      </c>
      <c r="F1320" t="s">
        <v>169</v>
      </c>
      <c r="G1320" t="s">
        <v>48</v>
      </c>
      <c r="H1320" s="4">
        <v>45348</v>
      </c>
      <c r="I1320" t="s">
        <v>26</v>
      </c>
      <c r="J1320" t="s">
        <v>1119</v>
      </c>
      <c r="K1320">
        <v>5</v>
      </c>
      <c r="L1320" t="s">
        <v>1120</v>
      </c>
      <c r="M1320">
        <v>2</v>
      </c>
      <c r="N1320">
        <v>7116</v>
      </c>
      <c r="O1320">
        <v>0.2</v>
      </c>
      <c r="P1320" s="4">
        <v>45496</v>
      </c>
      <c r="Q1320" s="4"/>
    </row>
    <row r="1321" spans="1:17" x14ac:dyDescent="0.35">
      <c r="A1321" t="s">
        <v>1401</v>
      </c>
      <c r="B1321" t="s">
        <v>35</v>
      </c>
      <c r="C1321">
        <v>41.902782000000002</v>
      </c>
      <c r="D1321">
        <v>12.496366</v>
      </c>
      <c r="E1321" t="s">
        <v>3098</v>
      </c>
      <c r="F1321" t="s">
        <v>169</v>
      </c>
      <c r="G1321" t="s">
        <v>74</v>
      </c>
      <c r="H1321" s="4">
        <v>45421</v>
      </c>
      <c r="I1321" t="s">
        <v>26</v>
      </c>
      <c r="J1321" t="s">
        <v>1119</v>
      </c>
      <c r="K1321">
        <v>5</v>
      </c>
      <c r="L1321" t="s">
        <v>1120</v>
      </c>
      <c r="M1321">
        <v>2</v>
      </c>
      <c r="N1321">
        <v>3763</v>
      </c>
      <c r="O1321">
        <v>0.6</v>
      </c>
      <c r="P1321" s="4">
        <v>45677</v>
      </c>
      <c r="Q1321" s="4"/>
    </row>
    <row r="1322" spans="1:17" x14ac:dyDescent="0.35">
      <c r="A1322" t="s">
        <v>1402</v>
      </c>
      <c r="B1322" t="s">
        <v>71</v>
      </c>
      <c r="C1322">
        <v>48.210033000000003</v>
      </c>
      <c r="D1322">
        <v>16.363448999999999</v>
      </c>
      <c r="E1322" t="s">
        <v>38</v>
      </c>
      <c r="F1322" t="s">
        <v>169</v>
      </c>
      <c r="G1322" t="s">
        <v>48</v>
      </c>
      <c r="H1322" s="4">
        <v>45427</v>
      </c>
      <c r="I1322" t="s">
        <v>26</v>
      </c>
      <c r="J1322" t="s">
        <v>1119</v>
      </c>
      <c r="K1322">
        <v>5</v>
      </c>
      <c r="L1322" t="s">
        <v>1120</v>
      </c>
      <c r="M1322">
        <v>2</v>
      </c>
      <c r="N1322">
        <v>520</v>
      </c>
      <c r="O1322">
        <v>0.3</v>
      </c>
      <c r="P1322" s="4">
        <v>45647</v>
      </c>
      <c r="Q1322" s="4"/>
    </row>
    <row r="1323" spans="1:17" x14ac:dyDescent="0.35">
      <c r="A1323" t="s">
        <v>1403</v>
      </c>
      <c r="B1323" t="s">
        <v>41</v>
      </c>
      <c r="C1323">
        <v>52.520007999999997</v>
      </c>
      <c r="D1323">
        <v>13.404954</v>
      </c>
      <c r="E1323" t="s">
        <v>47</v>
      </c>
      <c r="F1323" t="s">
        <v>169</v>
      </c>
      <c r="G1323" t="s">
        <v>48</v>
      </c>
      <c r="H1323" s="4">
        <v>45324</v>
      </c>
      <c r="I1323" t="s">
        <v>66</v>
      </c>
      <c r="J1323" t="s">
        <v>1119</v>
      </c>
      <c r="K1323">
        <v>5</v>
      </c>
      <c r="L1323" t="s">
        <v>1120</v>
      </c>
      <c r="M1323">
        <v>2</v>
      </c>
      <c r="N1323">
        <v>7236</v>
      </c>
      <c r="O1323">
        <v>0.7</v>
      </c>
      <c r="P1323" s="4">
        <v>45421</v>
      </c>
      <c r="Q1323" s="4"/>
    </row>
    <row r="1324" spans="1:17" x14ac:dyDescent="0.35">
      <c r="A1324" t="s">
        <v>1404</v>
      </c>
      <c r="B1324" t="s">
        <v>61</v>
      </c>
      <c r="C1324">
        <v>48.864716000000001</v>
      </c>
      <c r="D1324">
        <v>2.3490139999999999</v>
      </c>
      <c r="E1324" t="s">
        <v>120</v>
      </c>
      <c r="F1324" t="s">
        <v>169</v>
      </c>
      <c r="G1324" t="s">
        <v>59</v>
      </c>
      <c r="H1324" s="4">
        <v>45358</v>
      </c>
      <c r="I1324" t="s">
        <v>66</v>
      </c>
      <c r="J1324" t="s">
        <v>1119</v>
      </c>
      <c r="K1324">
        <v>5</v>
      </c>
      <c r="L1324" t="s">
        <v>1120</v>
      </c>
      <c r="M1324">
        <v>2</v>
      </c>
      <c r="N1324">
        <v>7972</v>
      </c>
      <c r="O1324">
        <v>0.3</v>
      </c>
      <c r="P1324" s="4">
        <v>45399</v>
      </c>
      <c r="Q1324" s="4"/>
    </row>
    <row r="1325" spans="1:17" x14ac:dyDescent="0.35">
      <c r="A1325" t="s">
        <v>1405</v>
      </c>
      <c r="B1325" t="s">
        <v>78</v>
      </c>
      <c r="C1325">
        <v>38.736946000000003</v>
      </c>
      <c r="D1325">
        <v>-9.1426850000000002</v>
      </c>
      <c r="E1325" t="s">
        <v>64</v>
      </c>
      <c r="F1325" t="s">
        <v>169</v>
      </c>
      <c r="G1325" t="s">
        <v>39</v>
      </c>
      <c r="H1325" s="4">
        <v>45294</v>
      </c>
      <c r="I1325" t="s">
        <v>66</v>
      </c>
      <c r="J1325" t="s">
        <v>1119</v>
      </c>
      <c r="K1325">
        <v>5</v>
      </c>
      <c r="L1325" t="s">
        <v>1120</v>
      </c>
      <c r="M1325">
        <v>2</v>
      </c>
      <c r="N1325">
        <v>5674</v>
      </c>
      <c r="O1325">
        <v>0.5</v>
      </c>
      <c r="P1325" s="4">
        <v>45367</v>
      </c>
      <c r="Q1325" s="4"/>
    </row>
    <row r="1326" spans="1:17" x14ac:dyDescent="0.35">
      <c r="A1326" t="s">
        <v>1406</v>
      </c>
      <c r="B1326" t="s">
        <v>29</v>
      </c>
      <c r="C1326">
        <v>40.416775000000001</v>
      </c>
      <c r="D1326">
        <v>-3.7037900000000001</v>
      </c>
      <c r="E1326" t="s">
        <v>47</v>
      </c>
      <c r="F1326" t="s">
        <v>241</v>
      </c>
      <c r="G1326" t="s">
        <v>74</v>
      </c>
      <c r="H1326" s="4">
        <v>45304</v>
      </c>
      <c r="I1326" t="s">
        <v>66</v>
      </c>
      <c r="J1326" t="s">
        <v>1119</v>
      </c>
      <c r="K1326">
        <v>5</v>
      </c>
      <c r="L1326" t="s">
        <v>1120</v>
      </c>
      <c r="M1326">
        <v>2</v>
      </c>
      <c r="N1326">
        <v>3461</v>
      </c>
      <c r="O1326">
        <v>0.3</v>
      </c>
      <c r="P1326" s="4">
        <v>45494</v>
      </c>
      <c r="Q1326" s="4"/>
    </row>
    <row r="1327" spans="1:17" x14ac:dyDescent="0.35">
      <c r="A1327" t="s">
        <v>1407</v>
      </c>
      <c r="B1327" t="s">
        <v>41</v>
      </c>
      <c r="C1327">
        <v>52.520007999999997</v>
      </c>
      <c r="D1327">
        <v>13.404954</v>
      </c>
      <c r="E1327" t="s">
        <v>54</v>
      </c>
      <c r="F1327" t="s">
        <v>241</v>
      </c>
      <c r="G1327" t="s">
        <v>33</v>
      </c>
      <c r="H1327" s="4">
        <v>45339</v>
      </c>
      <c r="I1327" t="s">
        <v>66</v>
      </c>
      <c r="J1327" t="s">
        <v>1119</v>
      </c>
      <c r="K1327">
        <v>5</v>
      </c>
      <c r="L1327" t="s">
        <v>1120</v>
      </c>
      <c r="M1327">
        <v>2</v>
      </c>
      <c r="N1327">
        <v>2425</v>
      </c>
      <c r="O1327">
        <v>0.2</v>
      </c>
      <c r="P1327" s="4">
        <v>45598</v>
      </c>
      <c r="Q1327" s="4"/>
    </row>
    <row r="1328" spans="1:17" x14ac:dyDescent="0.35">
      <c r="A1328" t="s">
        <v>1408</v>
      </c>
      <c r="B1328" t="s">
        <v>35</v>
      </c>
      <c r="C1328">
        <v>41.902782000000002</v>
      </c>
      <c r="D1328">
        <v>12.496366</v>
      </c>
      <c r="E1328" t="s">
        <v>3098</v>
      </c>
      <c r="F1328" t="s">
        <v>241</v>
      </c>
      <c r="G1328" t="s">
        <v>25</v>
      </c>
      <c r="H1328" s="4">
        <v>45383</v>
      </c>
      <c r="I1328" t="s">
        <v>26</v>
      </c>
      <c r="J1328" t="s">
        <v>1119</v>
      </c>
      <c r="K1328">
        <v>5</v>
      </c>
      <c r="L1328" t="s">
        <v>1120</v>
      </c>
      <c r="M1328">
        <v>2</v>
      </c>
      <c r="N1328">
        <v>19997</v>
      </c>
      <c r="O1328">
        <v>1</v>
      </c>
      <c r="P1328" s="4">
        <v>45498</v>
      </c>
      <c r="Q1328" s="4"/>
    </row>
    <row r="1329" spans="1:17" x14ac:dyDescent="0.35">
      <c r="A1329" t="s">
        <v>1409</v>
      </c>
      <c r="B1329" t="s">
        <v>35</v>
      </c>
      <c r="C1329">
        <v>41.902782000000002</v>
      </c>
      <c r="D1329">
        <v>12.496366</v>
      </c>
      <c r="E1329" t="s">
        <v>120</v>
      </c>
      <c r="F1329" t="s">
        <v>241</v>
      </c>
      <c r="G1329" t="s">
        <v>39</v>
      </c>
      <c r="H1329" s="4">
        <v>45411</v>
      </c>
      <c r="I1329" t="s">
        <v>66</v>
      </c>
      <c r="J1329" t="s">
        <v>1119</v>
      </c>
      <c r="K1329">
        <v>5</v>
      </c>
      <c r="L1329" t="s">
        <v>1120</v>
      </c>
      <c r="M1329">
        <v>2</v>
      </c>
      <c r="N1329">
        <v>3823</v>
      </c>
      <c r="O1329">
        <v>0.5</v>
      </c>
      <c r="P1329" s="4">
        <v>45636</v>
      </c>
      <c r="Q1329" s="4"/>
    </row>
    <row r="1330" spans="1:17" x14ac:dyDescent="0.35">
      <c r="A1330" t="s">
        <v>1410</v>
      </c>
      <c r="B1330" t="s">
        <v>56</v>
      </c>
      <c r="C1330">
        <v>46.204391000000001</v>
      </c>
      <c r="D1330">
        <v>6.1431579999999997</v>
      </c>
      <c r="E1330" t="s">
        <v>120</v>
      </c>
      <c r="F1330" t="s">
        <v>241</v>
      </c>
      <c r="G1330" t="s">
        <v>25</v>
      </c>
      <c r="H1330" s="4">
        <v>45388</v>
      </c>
      <c r="I1330" t="s">
        <v>49</v>
      </c>
      <c r="J1330" t="s">
        <v>1119</v>
      </c>
      <c r="K1330">
        <v>5</v>
      </c>
      <c r="L1330" t="s">
        <v>1120</v>
      </c>
      <c r="M1330">
        <v>2</v>
      </c>
      <c r="N1330">
        <v>9441</v>
      </c>
      <c r="O1330">
        <v>0.5</v>
      </c>
      <c r="P1330" s="4">
        <v>45588</v>
      </c>
      <c r="Q1330" s="4"/>
    </row>
    <row r="1331" spans="1:17" x14ac:dyDescent="0.35">
      <c r="A1331" t="s">
        <v>1411</v>
      </c>
      <c r="B1331" t="s">
        <v>78</v>
      </c>
      <c r="C1331">
        <v>38.736946000000003</v>
      </c>
      <c r="D1331">
        <v>-9.1426850000000002</v>
      </c>
      <c r="E1331" t="s">
        <v>3098</v>
      </c>
      <c r="F1331" t="s">
        <v>241</v>
      </c>
      <c r="G1331" t="s">
        <v>48</v>
      </c>
      <c r="H1331" s="4">
        <v>45408</v>
      </c>
      <c r="I1331" t="s">
        <v>66</v>
      </c>
      <c r="J1331" t="s">
        <v>1119</v>
      </c>
      <c r="K1331">
        <v>5</v>
      </c>
      <c r="L1331" t="s">
        <v>1120</v>
      </c>
      <c r="M1331">
        <v>2</v>
      </c>
      <c r="N1331">
        <v>16217</v>
      </c>
      <c r="O1331">
        <v>0.4</v>
      </c>
      <c r="P1331" s="4">
        <v>45715</v>
      </c>
      <c r="Q1331" s="4"/>
    </row>
    <row r="1332" spans="1:17" x14ac:dyDescent="0.35">
      <c r="A1332" t="s">
        <v>1412</v>
      </c>
      <c r="B1332" t="s">
        <v>29</v>
      </c>
      <c r="C1332">
        <v>40.416775000000001</v>
      </c>
      <c r="D1332">
        <v>-3.7037900000000001</v>
      </c>
      <c r="E1332" t="s">
        <v>3099</v>
      </c>
      <c r="F1332" t="s">
        <v>241</v>
      </c>
      <c r="G1332" t="s">
        <v>59</v>
      </c>
      <c r="H1332" s="4">
        <v>45397</v>
      </c>
      <c r="I1332" t="s">
        <v>26</v>
      </c>
      <c r="J1332" t="s">
        <v>1119</v>
      </c>
      <c r="K1332">
        <v>5</v>
      </c>
      <c r="L1332" t="s">
        <v>1120</v>
      </c>
      <c r="M1332">
        <v>2</v>
      </c>
      <c r="N1332">
        <v>15769</v>
      </c>
      <c r="O1332">
        <v>0.5</v>
      </c>
      <c r="P1332" s="4">
        <v>45554</v>
      </c>
      <c r="Q1332" s="4"/>
    </row>
    <row r="1333" spans="1:17" x14ac:dyDescent="0.35">
      <c r="A1333" t="s">
        <v>1413</v>
      </c>
      <c r="B1333" t="s">
        <v>41</v>
      </c>
      <c r="C1333">
        <v>52.520007999999997</v>
      </c>
      <c r="D1333">
        <v>13.404954</v>
      </c>
      <c r="E1333" t="s">
        <v>3098</v>
      </c>
      <c r="F1333" t="s">
        <v>241</v>
      </c>
      <c r="G1333" t="s">
        <v>87</v>
      </c>
      <c r="H1333" s="4">
        <v>45350</v>
      </c>
      <c r="I1333" t="s">
        <v>49</v>
      </c>
      <c r="J1333" t="s">
        <v>1119</v>
      </c>
      <c r="K1333">
        <v>5</v>
      </c>
      <c r="L1333" t="s">
        <v>1120</v>
      </c>
      <c r="M1333">
        <v>2</v>
      </c>
      <c r="N1333">
        <v>8716</v>
      </c>
      <c r="O1333">
        <v>0.3</v>
      </c>
      <c r="P1333" s="4">
        <v>45553</v>
      </c>
      <c r="Q1333" s="4"/>
    </row>
    <row r="1334" spans="1:17" x14ac:dyDescent="0.35">
      <c r="A1334" t="s">
        <v>1414</v>
      </c>
      <c r="B1334" t="s">
        <v>41</v>
      </c>
      <c r="C1334">
        <v>52.520007999999997</v>
      </c>
      <c r="D1334">
        <v>13.404954</v>
      </c>
      <c r="E1334" t="s">
        <v>47</v>
      </c>
      <c r="F1334" t="s">
        <v>241</v>
      </c>
      <c r="G1334" t="s">
        <v>59</v>
      </c>
      <c r="H1334" s="4">
        <v>45373</v>
      </c>
      <c r="I1334" t="s">
        <v>49</v>
      </c>
      <c r="J1334" t="s">
        <v>1119</v>
      </c>
      <c r="K1334">
        <v>5</v>
      </c>
      <c r="L1334" t="s">
        <v>1120</v>
      </c>
      <c r="M1334">
        <v>2</v>
      </c>
      <c r="N1334">
        <v>11913</v>
      </c>
      <c r="O1334">
        <v>0.5</v>
      </c>
      <c r="P1334" s="4">
        <v>45636</v>
      </c>
      <c r="Q1334" s="4"/>
    </row>
    <row r="1335" spans="1:17" x14ac:dyDescent="0.35">
      <c r="A1335" t="s">
        <v>1415</v>
      </c>
      <c r="B1335" t="s">
        <v>61</v>
      </c>
      <c r="C1335">
        <v>48.864716000000001</v>
      </c>
      <c r="D1335">
        <v>2.3490139999999999</v>
      </c>
      <c r="E1335" t="s">
        <v>84</v>
      </c>
      <c r="F1335" t="s">
        <v>248</v>
      </c>
      <c r="G1335" t="s">
        <v>59</v>
      </c>
      <c r="H1335" s="4">
        <v>45437</v>
      </c>
      <c r="I1335" t="s">
        <v>66</v>
      </c>
      <c r="J1335" t="s">
        <v>1119</v>
      </c>
      <c r="K1335">
        <v>5</v>
      </c>
      <c r="L1335" t="s">
        <v>1120</v>
      </c>
      <c r="M1335">
        <v>2</v>
      </c>
      <c r="N1335">
        <v>17606</v>
      </c>
      <c r="O1335">
        <v>0.2</v>
      </c>
      <c r="P1335" s="4">
        <v>45472</v>
      </c>
      <c r="Q1335" s="4"/>
    </row>
    <row r="1336" spans="1:17" x14ac:dyDescent="0.35">
      <c r="A1336" t="s">
        <v>1416</v>
      </c>
      <c r="B1336" t="s">
        <v>51</v>
      </c>
      <c r="C1336">
        <v>51.260196999999998</v>
      </c>
      <c r="D1336">
        <v>4.4027710000000004</v>
      </c>
      <c r="E1336" t="s">
        <v>68</v>
      </c>
      <c r="F1336" t="s">
        <v>248</v>
      </c>
      <c r="G1336" t="s">
        <v>48</v>
      </c>
      <c r="H1336" s="4">
        <v>45422</v>
      </c>
      <c r="I1336" t="s">
        <v>26</v>
      </c>
      <c r="J1336" t="s">
        <v>1119</v>
      </c>
      <c r="K1336">
        <v>5</v>
      </c>
      <c r="L1336" t="s">
        <v>1120</v>
      </c>
      <c r="M1336">
        <v>2</v>
      </c>
      <c r="N1336">
        <v>17361</v>
      </c>
      <c r="O1336">
        <v>0.3</v>
      </c>
      <c r="P1336" s="4">
        <v>45620</v>
      </c>
      <c r="Q1336" s="4"/>
    </row>
    <row r="1337" spans="1:17" x14ac:dyDescent="0.35">
      <c r="A1337" t="s">
        <v>1417</v>
      </c>
      <c r="B1337" t="s">
        <v>61</v>
      </c>
      <c r="C1337">
        <v>48.864716000000001</v>
      </c>
      <c r="D1337">
        <v>2.3490139999999999</v>
      </c>
      <c r="E1337" t="s">
        <v>120</v>
      </c>
      <c r="F1337" t="s">
        <v>248</v>
      </c>
      <c r="G1337" t="s">
        <v>48</v>
      </c>
      <c r="H1337" s="4">
        <v>45422</v>
      </c>
      <c r="I1337" t="s">
        <v>49</v>
      </c>
      <c r="J1337" t="s">
        <v>1119</v>
      </c>
      <c r="K1337">
        <v>5</v>
      </c>
      <c r="L1337" t="s">
        <v>1120</v>
      </c>
      <c r="M1337">
        <v>2</v>
      </c>
      <c r="N1337">
        <v>15588</v>
      </c>
      <c r="O1337">
        <v>0.4</v>
      </c>
      <c r="P1337" s="4">
        <v>45714</v>
      </c>
      <c r="Q1337" s="4"/>
    </row>
    <row r="1338" spans="1:17" x14ac:dyDescent="0.35">
      <c r="A1338" t="s">
        <v>1418</v>
      </c>
      <c r="B1338" t="s">
        <v>78</v>
      </c>
      <c r="C1338">
        <v>38.736946000000003</v>
      </c>
      <c r="D1338">
        <v>-9.1426850000000002</v>
      </c>
      <c r="E1338" t="s">
        <v>3099</v>
      </c>
      <c r="F1338" t="s">
        <v>24</v>
      </c>
      <c r="G1338" t="s">
        <v>39</v>
      </c>
      <c r="H1338" s="4">
        <v>45319</v>
      </c>
      <c r="I1338" t="s">
        <v>26</v>
      </c>
      <c r="J1338" t="s">
        <v>1119</v>
      </c>
      <c r="K1338">
        <v>5</v>
      </c>
      <c r="L1338" t="s">
        <v>1419</v>
      </c>
      <c r="M1338">
        <v>6</v>
      </c>
      <c r="N1338">
        <v>1615</v>
      </c>
      <c r="O1338">
        <v>0.3</v>
      </c>
      <c r="P1338" s="4">
        <v>45486</v>
      </c>
      <c r="Q1338" s="4"/>
    </row>
    <row r="1339" spans="1:17" x14ac:dyDescent="0.35">
      <c r="A1339" t="s">
        <v>1420</v>
      </c>
      <c r="B1339" t="s">
        <v>41</v>
      </c>
      <c r="C1339">
        <v>52.520007999999997</v>
      </c>
      <c r="D1339">
        <v>13.404954</v>
      </c>
      <c r="E1339" t="s">
        <v>54</v>
      </c>
      <c r="F1339" t="s">
        <v>24</v>
      </c>
      <c r="G1339" t="s">
        <v>48</v>
      </c>
      <c r="H1339" s="4">
        <v>45349</v>
      </c>
      <c r="I1339" t="s">
        <v>66</v>
      </c>
      <c r="J1339" t="s">
        <v>1119</v>
      </c>
      <c r="K1339">
        <v>5</v>
      </c>
      <c r="L1339" t="s">
        <v>1419</v>
      </c>
      <c r="M1339">
        <v>6</v>
      </c>
      <c r="N1339">
        <v>1317</v>
      </c>
      <c r="O1339">
        <v>0.2</v>
      </c>
      <c r="P1339" s="4">
        <v>45652</v>
      </c>
      <c r="Q1339" s="4"/>
    </row>
    <row r="1340" spans="1:17" x14ac:dyDescent="0.35">
      <c r="A1340" t="s">
        <v>1421</v>
      </c>
      <c r="B1340" t="s">
        <v>35</v>
      </c>
      <c r="C1340">
        <v>41.902782000000002</v>
      </c>
      <c r="D1340">
        <v>12.496366</v>
      </c>
      <c r="E1340" t="s">
        <v>54</v>
      </c>
      <c r="F1340" t="s">
        <v>24</v>
      </c>
      <c r="G1340" t="s">
        <v>85</v>
      </c>
      <c r="H1340" s="4">
        <v>45391</v>
      </c>
      <c r="I1340" t="s">
        <v>26</v>
      </c>
      <c r="J1340" t="s">
        <v>1119</v>
      </c>
      <c r="K1340">
        <v>5</v>
      </c>
      <c r="L1340" t="s">
        <v>1419</v>
      </c>
      <c r="M1340">
        <v>6</v>
      </c>
      <c r="N1340">
        <v>1152</v>
      </c>
      <c r="O1340">
        <v>0.5</v>
      </c>
      <c r="P1340" s="4">
        <v>45587</v>
      </c>
      <c r="Q1340" s="4"/>
    </row>
    <row r="1341" spans="1:17" x14ac:dyDescent="0.35">
      <c r="A1341" t="s">
        <v>1422</v>
      </c>
      <c r="B1341" t="s">
        <v>61</v>
      </c>
      <c r="C1341">
        <v>48.864716000000001</v>
      </c>
      <c r="D1341">
        <v>2.3490139999999999</v>
      </c>
      <c r="E1341" t="s">
        <v>68</v>
      </c>
      <c r="F1341" t="s">
        <v>24</v>
      </c>
      <c r="G1341" t="s">
        <v>87</v>
      </c>
      <c r="H1341" s="4">
        <v>45392</v>
      </c>
      <c r="I1341" t="s">
        <v>26</v>
      </c>
      <c r="J1341" t="s">
        <v>1119</v>
      </c>
      <c r="K1341">
        <v>5</v>
      </c>
      <c r="L1341" t="s">
        <v>1419</v>
      </c>
      <c r="M1341">
        <v>6</v>
      </c>
      <c r="N1341">
        <v>1158</v>
      </c>
      <c r="O1341">
        <v>0.3</v>
      </c>
      <c r="P1341" s="4">
        <v>45618</v>
      </c>
      <c r="Q1341" s="4"/>
    </row>
    <row r="1342" spans="1:17" x14ac:dyDescent="0.35">
      <c r="A1342" t="s">
        <v>1423</v>
      </c>
      <c r="B1342" t="s">
        <v>51</v>
      </c>
      <c r="C1342">
        <v>51.260196999999998</v>
      </c>
      <c r="D1342">
        <v>4.4027710000000004</v>
      </c>
      <c r="E1342" t="s">
        <v>47</v>
      </c>
      <c r="F1342" t="s">
        <v>24</v>
      </c>
      <c r="G1342" t="s">
        <v>48</v>
      </c>
      <c r="H1342" s="4">
        <v>45408</v>
      </c>
      <c r="I1342" t="s">
        <v>49</v>
      </c>
      <c r="J1342" t="s">
        <v>1119</v>
      </c>
      <c r="K1342">
        <v>5</v>
      </c>
      <c r="L1342" t="s">
        <v>1419</v>
      </c>
      <c r="M1342">
        <v>6</v>
      </c>
      <c r="N1342">
        <v>1306</v>
      </c>
      <c r="O1342">
        <v>0.5</v>
      </c>
      <c r="P1342" s="4">
        <v>45740</v>
      </c>
      <c r="Q1342" s="4"/>
    </row>
    <row r="1343" spans="1:17" x14ac:dyDescent="0.35">
      <c r="A1343" t="s">
        <v>1424</v>
      </c>
      <c r="B1343" t="s">
        <v>41</v>
      </c>
      <c r="C1343">
        <v>52.520007999999997</v>
      </c>
      <c r="D1343">
        <v>13.404954</v>
      </c>
      <c r="E1343" t="s">
        <v>84</v>
      </c>
      <c r="F1343" t="s">
        <v>24</v>
      </c>
      <c r="G1343" t="s">
        <v>25</v>
      </c>
      <c r="H1343" s="4">
        <v>45304</v>
      </c>
      <c r="I1343" t="s">
        <v>66</v>
      </c>
      <c r="J1343" t="s">
        <v>1119</v>
      </c>
      <c r="K1343">
        <v>5</v>
      </c>
      <c r="L1343" t="s">
        <v>1419</v>
      </c>
      <c r="M1343">
        <v>6</v>
      </c>
      <c r="N1343">
        <v>1170</v>
      </c>
      <c r="O1343">
        <v>0.2</v>
      </c>
      <c r="P1343" s="4">
        <v>45397</v>
      </c>
      <c r="Q1343" s="4"/>
    </row>
    <row r="1344" spans="1:17" x14ac:dyDescent="0.35">
      <c r="A1344" t="s">
        <v>1425</v>
      </c>
      <c r="B1344" t="s">
        <v>41</v>
      </c>
      <c r="C1344">
        <v>52.520007999999997</v>
      </c>
      <c r="D1344">
        <v>13.404954</v>
      </c>
      <c r="E1344" t="s">
        <v>68</v>
      </c>
      <c r="F1344" t="s">
        <v>24</v>
      </c>
      <c r="G1344" t="s">
        <v>33</v>
      </c>
      <c r="H1344" s="4">
        <v>45304</v>
      </c>
      <c r="I1344" t="s">
        <v>49</v>
      </c>
      <c r="J1344" t="s">
        <v>1119</v>
      </c>
      <c r="K1344">
        <v>5</v>
      </c>
      <c r="L1344" t="s">
        <v>1419</v>
      </c>
      <c r="M1344">
        <v>6</v>
      </c>
      <c r="N1344">
        <v>1791</v>
      </c>
      <c r="O1344">
        <v>0.3</v>
      </c>
      <c r="P1344" s="4">
        <v>45533</v>
      </c>
      <c r="Q1344" s="4"/>
    </row>
    <row r="1345" spans="1:17" x14ac:dyDescent="0.35">
      <c r="A1345" t="s">
        <v>1426</v>
      </c>
      <c r="B1345" t="s">
        <v>41</v>
      </c>
      <c r="C1345">
        <v>52.520007999999997</v>
      </c>
      <c r="D1345">
        <v>13.404954</v>
      </c>
      <c r="E1345" t="s">
        <v>84</v>
      </c>
      <c r="F1345" t="s">
        <v>24</v>
      </c>
      <c r="G1345" t="s">
        <v>33</v>
      </c>
      <c r="H1345" s="4">
        <v>45329</v>
      </c>
      <c r="I1345" t="s">
        <v>26</v>
      </c>
      <c r="J1345" t="s">
        <v>1119</v>
      </c>
      <c r="K1345">
        <v>5</v>
      </c>
      <c r="L1345" t="s">
        <v>1419</v>
      </c>
      <c r="M1345">
        <v>6</v>
      </c>
      <c r="N1345">
        <v>632</v>
      </c>
      <c r="O1345">
        <v>0.5</v>
      </c>
      <c r="P1345" s="4">
        <v>45565</v>
      </c>
      <c r="Q1345" s="4"/>
    </row>
    <row r="1346" spans="1:17" x14ac:dyDescent="0.35">
      <c r="A1346" t="s">
        <v>1427</v>
      </c>
      <c r="B1346" t="s">
        <v>51</v>
      </c>
      <c r="C1346">
        <v>51.260196999999998</v>
      </c>
      <c r="D1346">
        <v>4.4027710000000004</v>
      </c>
      <c r="E1346" t="s">
        <v>120</v>
      </c>
      <c r="F1346" t="s">
        <v>24</v>
      </c>
      <c r="G1346" t="s">
        <v>39</v>
      </c>
      <c r="H1346" s="4">
        <v>45423</v>
      </c>
      <c r="I1346" t="s">
        <v>49</v>
      </c>
      <c r="J1346" t="s">
        <v>1119</v>
      </c>
      <c r="K1346">
        <v>5</v>
      </c>
      <c r="L1346" t="s">
        <v>1419</v>
      </c>
      <c r="M1346">
        <v>6</v>
      </c>
      <c r="N1346">
        <v>644</v>
      </c>
      <c r="O1346">
        <v>0.2</v>
      </c>
      <c r="P1346" s="4">
        <v>45667</v>
      </c>
      <c r="Q1346" s="4"/>
    </row>
    <row r="1347" spans="1:17" x14ac:dyDescent="0.35">
      <c r="A1347" t="s">
        <v>1428</v>
      </c>
      <c r="B1347" t="s">
        <v>61</v>
      </c>
      <c r="C1347">
        <v>48.864716000000001</v>
      </c>
      <c r="D1347">
        <v>2.3490139999999999</v>
      </c>
      <c r="E1347" t="s">
        <v>47</v>
      </c>
      <c r="F1347" t="s">
        <v>24</v>
      </c>
      <c r="G1347" t="s">
        <v>87</v>
      </c>
      <c r="H1347" s="4">
        <v>45381</v>
      </c>
      <c r="I1347" t="s">
        <v>26</v>
      </c>
      <c r="J1347" t="s">
        <v>1119</v>
      </c>
      <c r="K1347">
        <v>5</v>
      </c>
      <c r="L1347" t="s">
        <v>1419</v>
      </c>
      <c r="M1347">
        <v>6</v>
      </c>
      <c r="N1347">
        <v>229</v>
      </c>
      <c r="O1347">
        <v>0.2</v>
      </c>
      <c r="P1347" s="4">
        <v>45739</v>
      </c>
      <c r="Q1347" s="4"/>
    </row>
    <row r="1348" spans="1:17" x14ac:dyDescent="0.35">
      <c r="A1348" t="s">
        <v>1429</v>
      </c>
      <c r="B1348" t="s">
        <v>56</v>
      </c>
      <c r="C1348">
        <v>46.204391000000001</v>
      </c>
      <c r="D1348">
        <v>6.1431579999999997</v>
      </c>
      <c r="E1348" t="s">
        <v>3100</v>
      </c>
      <c r="F1348" t="s">
        <v>24</v>
      </c>
      <c r="G1348" t="s">
        <v>74</v>
      </c>
      <c r="H1348" s="4">
        <v>45414</v>
      </c>
      <c r="I1348" t="s">
        <v>49</v>
      </c>
      <c r="J1348" t="s">
        <v>1119</v>
      </c>
      <c r="K1348">
        <v>5</v>
      </c>
      <c r="L1348" t="s">
        <v>1419</v>
      </c>
      <c r="M1348">
        <v>6</v>
      </c>
      <c r="N1348">
        <v>1767</v>
      </c>
      <c r="O1348">
        <v>0.4</v>
      </c>
      <c r="P1348" s="4">
        <v>45589</v>
      </c>
      <c r="Q1348" s="4"/>
    </row>
    <row r="1349" spans="1:17" x14ac:dyDescent="0.35">
      <c r="A1349" t="s">
        <v>1430</v>
      </c>
      <c r="B1349" t="s">
        <v>41</v>
      </c>
      <c r="C1349">
        <v>52.520007999999997</v>
      </c>
      <c r="D1349">
        <v>13.404954</v>
      </c>
      <c r="E1349" t="s">
        <v>32</v>
      </c>
      <c r="F1349" t="s">
        <v>24</v>
      </c>
      <c r="G1349" t="s">
        <v>33</v>
      </c>
      <c r="H1349" s="4">
        <v>45389</v>
      </c>
      <c r="I1349" t="s">
        <v>26</v>
      </c>
      <c r="J1349" t="s">
        <v>1119</v>
      </c>
      <c r="K1349">
        <v>5</v>
      </c>
      <c r="L1349" t="s">
        <v>1419</v>
      </c>
      <c r="M1349">
        <v>6</v>
      </c>
      <c r="N1349">
        <v>1844</v>
      </c>
      <c r="O1349">
        <v>0.2</v>
      </c>
      <c r="P1349" s="4">
        <v>45678</v>
      </c>
      <c r="Q1349" s="4"/>
    </row>
    <row r="1350" spans="1:17" x14ac:dyDescent="0.35">
      <c r="A1350" t="s">
        <v>1431</v>
      </c>
      <c r="B1350" t="s">
        <v>35</v>
      </c>
      <c r="C1350">
        <v>41.902782000000002</v>
      </c>
      <c r="D1350">
        <v>12.496366</v>
      </c>
      <c r="E1350" t="s">
        <v>68</v>
      </c>
      <c r="F1350" t="s">
        <v>24</v>
      </c>
      <c r="G1350" t="s">
        <v>39</v>
      </c>
      <c r="H1350" s="4">
        <v>45312</v>
      </c>
      <c r="I1350" t="s">
        <v>49</v>
      </c>
      <c r="J1350" t="s">
        <v>1119</v>
      </c>
      <c r="K1350">
        <v>5</v>
      </c>
      <c r="L1350" t="s">
        <v>1419</v>
      </c>
      <c r="M1350">
        <v>6</v>
      </c>
      <c r="N1350">
        <v>1361</v>
      </c>
      <c r="O1350">
        <v>0.4</v>
      </c>
      <c r="P1350" s="4">
        <v>45465</v>
      </c>
      <c r="Q1350" s="4"/>
    </row>
    <row r="1351" spans="1:17" x14ac:dyDescent="0.35">
      <c r="A1351" t="s">
        <v>1432</v>
      </c>
      <c r="B1351" t="s">
        <v>35</v>
      </c>
      <c r="C1351">
        <v>41.902782000000002</v>
      </c>
      <c r="D1351">
        <v>12.496366</v>
      </c>
      <c r="E1351" t="s">
        <v>47</v>
      </c>
      <c r="F1351" t="s">
        <v>24</v>
      </c>
      <c r="G1351" t="s">
        <v>25</v>
      </c>
      <c r="H1351" s="4">
        <v>45401</v>
      </c>
      <c r="I1351" t="s">
        <v>66</v>
      </c>
      <c r="J1351" t="s">
        <v>1119</v>
      </c>
      <c r="K1351">
        <v>5</v>
      </c>
      <c r="L1351" t="s">
        <v>1419</v>
      </c>
      <c r="M1351">
        <v>6</v>
      </c>
      <c r="N1351">
        <v>1548</v>
      </c>
      <c r="O1351">
        <v>0.2</v>
      </c>
      <c r="P1351" s="4">
        <v>45514</v>
      </c>
      <c r="Q1351" s="4"/>
    </row>
    <row r="1352" spans="1:17" x14ac:dyDescent="0.35">
      <c r="A1352" t="s">
        <v>1433</v>
      </c>
      <c r="B1352" t="s">
        <v>20</v>
      </c>
      <c r="C1352">
        <v>52.370215999999999</v>
      </c>
      <c r="D1352">
        <v>4.895168</v>
      </c>
      <c r="E1352" t="s">
        <v>3098</v>
      </c>
      <c r="F1352" t="s">
        <v>24</v>
      </c>
      <c r="G1352" t="s">
        <v>87</v>
      </c>
      <c r="H1352" s="4">
        <v>45297</v>
      </c>
      <c r="I1352" t="s">
        <v>66</v>
      </c>
      <c r="J1352" t="s">
        <v>1119</v>
      </c>
      <c r="K1352">
        <v>5</v>
      </c>
      <c r="L1352" t="s">
        <v>1419</v>
      </c>
      <c r="M1352">
        <v>6</v>
      </c>
      <c r="N1352">
        <v>1976</v>
      </c>
      <c r="O1352">
        <v>0.4</v>
      </c>
      <c r="P1352" s="4">
        <v>45631</v>
      </c>
      <c r="Q1352" s="4"/>
    </row>
    <row r="1353" spans="1:17" x14ac:dyDescent="0.35">
      <c r="A1353" t="s">
        <v>1434</v>
      </c>
      <c r="B1353" t="s">
        <v>41</v>
      </c>
      <c r="C1353">
        <v>52.520007999999997</v>
      </c>
      <c r="D1353">
        <v>13.404954</v>
      </c>
      <c r="E1353" t="s">
        <v>84</v>
      </c>
      <c r="F1353" t="s">
        <v>24</v>
      </c>
      <c r="G1353" t="s">
        <v>39</v>
      </c>
      <c r="H1353" s="4">
        <v>45363</v>
      </c>
      <c r="I1353" t="s">
        <v>26</v>
      </c>
      <c r="J1353" t="s">
        <v>1119</v>
      </c>
      <c r="K1353">
        <v>5</v>
      </c>
      <c r="L1353" t="s">
        <v>1419</v>
      </c>
      <c r="M1353">
        <v>6</v>
      </c>
      <c r="N1353">
        <v>741</v>
      </c>
      <c r="O1353">
        <v>0.3</v>
      </c>
      <c r="P1353" s="4">
        <v>45384</v>
      </c>
      <c r="Q1353" s="4"/>
    </row>
    <row r="1354" spans="1:17" x14ac:dyDescent="0.35">
      <c r="A1354" t="s">
        <v>1435</v>
      </c>
      <c r="B1354" t="s">
        <v>35</v>
      </c>
      <c r="C1354">
        <v>41.902782000000002</v>
      </c>
      <c r="D1354">
        <v>12.496366</v>
      </c>
      <c r="E1354" t="s">
        <v>124</v>
      </c>
      <c r="F1354" t="s">
        <v>24</v>
      </c>
      <c r="G1354" t="s">
        <v>87</v>
      </c>
      <c r="H1354" s="4">
        <v>45402</v>
      </c>
      <c r="I1354" t="s">
        <v>66</v>
      </c>
      <c r="J1354" t="s">
        <v>1119</v>
      </c>
      <c r="K1354">
        <v>5</v>
      </c>
      <c r="L1354" t="s">
        <v>1419</v>
      </c>
      <c r="M1354">
        <v>6</v>
      </c>
      <c r="N1354">
        <v>1006</v>
      </c>
      <c r="O1354">
        <v>0.5</v>
      </c>
      <c r="P1354" s="4">
        <v>45759</v>
      </c>
      <c r="Q1354" s="4"/>
    </row>
    <row r="1355" spans="1:17" x14ac:dyDescent="0.35">
      <c r="A1355" t="s">
        <v>1436</v>
      </c>
      <c r="B1355" t="s">
        <v>61</v>
      </c>
      <c r="C1355">
        <v>48.864716000000001</v>
      </c>
      <c r="D1355">
        <v>2.3490139999999999</v>
      </c>
      <c r="E1355" t="s">
        <v>47</v>
      </c>
      <c r="F1355" t="s">
        <v>24</v>
      </c>
      <c r="G1355" t="s">
        <v>25</v>
      </c>
      <c r="H1355" s="4">
        <v>45419</v>
      </c>
      <c r="I1355" t="s">
        <v>66</v>
      </c>
      <c r="J1355" t="s">
        <v>1119</v>
      </c>
      <c r="K1355">
        <v>5</v>
      </c>
      <c r="L1355" t="s">
        <v>1419</v>
      </c>
      <c r="M1355">
        <v>6</v>
      </c>
      <c r="N1355">
        <v>1764</v>
      </c>
      <c r="O1355">
        <v>0.4</v>
      </c>
      <c r="P1355" s="4">
        <v>45672</v>
      </c>
      <c r="Q1355" s="4"/>
    </row>
    <row r="1356" spans="1:17" x14ac:dyDescent="0.35">
      <c r="A1356" t="s">
        <v>1437</v>
      </c>
      <c r="B1356" t="s">
        <v>20</v>
      </c>
      <c r="C1356">
        <v>52.370215999999999</v>
      </c>
      <c r="D1356">
        <v>4.895168</v>
      </c>
      <c r="E1356" t="s">
        <v>3098</v>
      </c>
      <c r="F1356" t="s">
        <v>24</v>
      </c>
      <c r="G1356" t="s">
        <v>39</v>
      </c>
      <c r="H1356" s="4">
        <v>45305</v>
      </c>
      <c r="I1356" t="s">
        <v>26</v>
      </c>
      <c r="J1356" t="s">
        <v>1119</v>
      </c>
      <c r="K1356">
        <v>5</v>
      </c>
      <c r="L1356" t="s">
        <v>1419</v>
      </c>
      <c r="M1356">
        <v>6</v>
      </c>
      <c r="N1356">
        <v>1271</v>
      </c>
      <c r="O1356">
        <v>0.4</v>
      </c>
      <c r="P1356" s="4">
        <v>45625</v>
      </c>
      <c r="Q1356" s="4"/>
    </row>
    <row r="1357" spans="1:17" x14ac:dyDescent="0.35">
      <c r="A1357" t="s">
        <v>1438</v>
      </c>
      <c r="B1357" t="s">
        <v>41</v>
      </c>
      <c r="C1357">
        <v>52.520007999999997</v>
      </c>
      <c r="D1357">
        <v>13.404954</v>
      </c>
      <c r="E1357" t="s">
        <v>47</v>
      </c>
      <c r="F1357" t="s">
        <v>24</v>
      </c>
      <c r="G1357" t="s">
        <v>85</v>
      </c>
      <c r="H1357" s="4">
        <v>45437</v>
      </c>
      <c r="I1357" t="s">
        <v>66</v>
      </c>
      <c r="J1357" t="s">
        <v>1119</v>
      </c>
      <c r="K1357">
        <v>5</v>
      </c>
      <c r="L1357" t="s">
        <v>1419</v>
      </c>
      <c r="M1357">
        <v>6</v>
      </c>
      <c r="N1357">
        <v>1011</v>
      </c>
      <c r="O1357">
        <v>0.4</v>
      </c>
      <c r="P1357" s="4">
        <v>45751</v>
      </c>
      <c r="Q1357" s="4"/>
    </row>
    <row r="1358" spans="1:17" x14ac:dyDescent="0.35">
      <c r="A1358" t="s">
        <v>1439</v>
      </c>
      <c r="B1358" t="s">
        <v>35</v>
      </c>
      <c r="C1358">
        <v>41.902782000000002</v>
      </c>
      <c r="D1358">
        <v>12.496366</v>
      </c>
      <c r="E1358" t="s">
        <v>3099</v>
      </c>
      <c r="F1358" t="s">
        <v>127</v>
      </c>
      <c r="G1358" t="s">
        <v>39</v>
      </c>
      <c r="H1358" s="4">
        <v>45360</v>
      </c>
      <c r="I1358" t="s">
        <v>66</v>
      </c>
      <c r="J1358" t="s">
        <v>1119</v>
      </c>
      <c r="K1358">
        <v>5</v>
      </c>
      <c r="L1358" t="s">
        <v>1419</v>
      </c>
      <c r="M1358">
        <v>6</v>
      </c>
      <c r="N1358">
        <v>902</v>
      </c>
      <c r="O1358">
        <v>0.4</v>
      </c>
      <c r="P1358" s="4">
        <v>45645</v>
      </c>
      <c r="Q1358" s="4"/>
    </row>
    <row r="1359" spans="1:17" x14ac:dyDescent="0.35">
      <c r="A1359" t="s">
        <v>1440</v>
      </c>
      <c r="B1359" t="s">
        <v>56</v>
      </c>
      <c r="C1359">
        <v>46.204391000000001</v>
      </c>
      <c r="D1359">
        <v>6.1431579999999997</v>
      </c>
      <c r="E1359" t="s">
        <v>124</v>
      </c>
      <c r="F1359" t="s">
        <v>127</v>
      </c>
      <c r="G1359" t="s">
        <v>74</v>
      </c>
      <c r="H1359" s="4">
        <v>45333</v>
      </c>
      <c r="I1359" t="s">
        <v>66</v>
      </c>
      <c r="J1359" t="s">
        <v>1119</v>
      </c>
      <c r="K1359">
        <v>5</v>
      </c>
      <c r="L1359" t="s">
        <v>1419</v>
      </c>
      <c r="M1359">
        <v>6</v>
      </c>
      <c r="N1359">
        <v>381</v>
      </c>
      <c r="O1359">
        <v>0.4</v>
      </c>
      <c r="P1359" s="4">
        <v>45558</v>
      </c>
      <c r="Q1359" s="4"/>
    </row>
    <row r="1360" spans="1:17" x14ac:dyDescent="0.35">
      <c r="A1360" t="s">
        <v>1441</v>
      </c>
      <c r="B1360" t="s">
        <v>29</v>
      </c>
      <c r="C1360">
        <v>40.416775000000001</v>
      </c>
      <c r="D1360">
        <v>-3.7037900000000001</v>
      </c>
      <c r="E1360" t="s">
        <v>124</v>
      </c>
      <c r="F1360" t="s">
        <v>127</v>
      </c>
      <c r="G1360" t="s">
        <v>33</v>
      </c>
      <c r="H1360" s="4">
        <v>45375</v>
      </c>
      <c r="I1360" t="s">
        <v>49</v>
      </c>
      <c r="J1360" t="s">
        <v>1119</v>
      </c>
      <c r="K1360">
        <v>5</v>
      </c>
      <c r="L1360" t="s">
        <v>1419</v>
      </c>
      <c r="M1360">
        <v>6</v>
      </c>
      <c r="N1360">
        <v>274</v>
      </c>
      <c r="O1360">
        <v>0.2</v>
      </c>
      <c r="P1360" s="4">
        <v>45720</v>
      </c>
      <c r="Q1360" s="4"/>
    </row>
    <row r="1361" spans="1:17" x14ac:dyDescent="0.35">
      <c r="A1361" t="s">
        <v>1442</v>
      </c>
      <c r="B1361" t="s">
        <v>61</v>
      </c>
      <c r="C1361">
        <v>48.864716000000001</v>
      </c>
      <c r="D1361">
        <v>2.3490139999999999</v>
      </c>
      <c r="E1361" t="s">
        <v>68</v>
      </c>
      <c r="F1361" t="s">
        <v>127</v>
      </c>
      <c r="G1361" t="s">
        <v>25</v>
      </c>
      <c r="H1361" s="4">
        <v>45360</v>
      </c>
      <c r="I1361" t="s">
        <v>66</v>
      </c>
      <c r="J1361" t="s">
        <v>1119</v>
      </c>
      <c r="K1361">
        <v>5</v>
      </c>
      <c r="L1361" t="s">
        <v>1419</v>
      </c>
      <c r="M1361">
        <v>6</v>
      </c>
      <c r="N1361">
        <v>444</v>
      </c>
      <c r="O1361">
        <v>0.7</v>
      </c>
      <c r="P1361" s="4">
        <v>45686</v>
      </c>
      <c r="Q1361" s="4"/>
    </row>
    <row r="1362" spans="1:17" x14ac:dyDescent="0.35">
      <c r="A1362" t="s">
        <v>1443</v>
      </c>
      <c r="B1362" t="s">
        <v>78</v>
      </c>
      <c r="C1362">
        <v>38.736946000000003</v>
      </c>
      <c r="D1362">
        <v>-9.1426850000000002</v>
      </c>
      <c r="E1362" t="s">
        <v>3099</v>
      </c>
      <c r="F1362" t="s">
        <v>127</v>
      </c>
      <c r="G1362" t="s">
        <v>48</v>
      </c>
      <c r="H1362" s="4">
        <v>45322</v>
      </c>
      <c r="I1362" t="s">
        <v>26</v>
      </c>
      <c r="J1362" t="s">
        <v>1119</v>
      </c>
      <c r="K1362">
        <v>5</v>
      </c>
      <c r="L1362" t="s">
        <v>1419</v>
      </c>
      <c r="M1362">
        <v>6</v>
      </c>
      <c r="N1362">
        <v>1041</v>
      </c>
      <c r="O1362">
        <v>0.6</v>
      </c>
      <c r="P1362" s="4">
        <v>45376</v>
      </c>
      <c r="Q1362" s="4"/>
    </row>
    <row r="1363" spans="1:17" x14ac:dyDescent="0.35">
      <c r="A1363" t="s">
        <v>1444</v>
      </c>
      <c r="B1363" t="s">
        <v>56</v>
      </c>
      <c r="C1363">
        <v>46.204391000000001</v>
      </c>
      <c r="D1363">
        <v>6.1431579999999997</v>
      </c>
      <c r="E1363" t="s">
        <v>54</v>
      </c>
      <c r="F1363" t="s">
        <v>127</v>
      </c>
      <c r="G1363" t="s">
        <v>59</v>
      </c>
      <c r="H1363" s="4">
        <v>45383</v>
      </c>
      <c r="I1363" t="s">
        <v>49</v>
      </c>
      <c r="J1363" t="s">
        <v>1119</v>
      </c>
      <c r="K1363">
        <v>5</v>
      </c>
      <c r="L1363" t="s">
        <v>1419</v>
      </c>
      <c r="M1363">
        <v>6</v>
      </c>
      <c r="N1363">
        <v>891</v>
      </c>
      <c r="O1363">
        <v>0.3</v>
      </c>
      <c r="P1363" s="4">
        <v>45630</v>
      </c>
      <c r="Q1363" s="4"/>
    </row>
    <row r="1364" spans="1:17" x14ac:dyDescent="0.35">
      <c r="A1364" t="s">
        <v>1445</v>
      </c>
      <c r="B1364" t="s">
        <v>61</v>
      </c>
      <c r="C1364">
        <v>48.864716000000001</v>
      </c>
      <c r="D1364">
        <v>2.3490139999999999</v>
      </c>
      <c r="E1364" t="s">
        <v>68</v>
      </c>
      <c r="F1364" t="s">
        <v>127</v>
      </c>
      <c r="G1364" t="s">
        <v>87</v>
      </c>
      <c r="H1364" s="4">
        <v>45406</v>
      </c>
      <c r="I1364" t="s">
        <v>66</v>
      </c>
      <c r="J1364" t="s">
        <v>1119</v>
      </c>
      <c r="K1364">
        <v>5</v>
      </c>
      <c r="L1364" t="s">
        <v>1419</v>
      </c>
      <c r="M1364">
        <v>6</v>
      </c>
      <c r="N1364">
        <v>273</v>
      </c>
      <c r="O1364">
        <v>0.9</v>
      </c>
      <c r="P1364" s="4">
        <v>45560</v>
      </c>
      <c r="Q1364" s="4"/>
    </row>
    <row r="1365" spans="1:17" x14ac:dyDescent="0.35">
      <c r="A1365" t="s">
        <v>1446</v>
      </c>
      <c r="B1365" t="s">
        <v>71</v>
      </c>
      <c r="C1365">
        <v>48.210033000000003</v>
      </c>
      <c r="D1365">
        <v>16.363448999999999</v>
      </c>
      <c r="E1365" t="s">
        <v>47</v>
      </c>
      <c r="F1365" t="s">
        <v>127</v>
      </c>
      <c r="G1365" t="s">
        <v>48</v>
      </c>
      <c r="H1365" s="4">
        <v>45408</v>
      </c>
      <c r="I1365" t="s">
        <v>26</v>
      </c>
      <c r="J1365" t="s">
        <v>1119</v>
      </c>
      <c r="K1365">
        <v>5</v>
      </c>
      <c r="L1365" t="s">
        <v>1419</v>
      </c>
      <c r="M1365">
        <v>6</v>
      </c>
      <c r="N1365">
        <v>602</v>
      </c>
      <c r="O1365">
        <v>0.6</v>
      </c>
      <c r="P1365" s="4">
        <v>45753</v>
      </c>
      <c r="Q1365" s="4"/>
    </row>
    <row r="1366" spans="1:17" x14ac:dyDescent="0.35">
      <c r="A1366" t="s">
        <v>1447</v>
      </c>
      <c r="B1366" t="s">
        <v>35</v>
      </c>
      <c r="C1366">
        <v>41.902782000000002</v>
      </c>
      <c r="D1366">
        <v>12.496366</v>
      </c>
      <c r="E1366" t="s">
        <v>3099</v>
      </c>
      <c r="F1366" t="s">
        <v>127</v>
      </c>
      <c r="G1366" t="s">
        <v>33</v>
      </c>
      <c r="H1366" s="4">
        <v>45324</v>
      </c>
      <c r="I1366" t="s">
        <v>26</v>
      </c>
      <c r="J1366" t="s">
        <v>1119</v>
      </c>
      <c r="K1366">
        <v>5</v>
      </c>
      <c r="L1366" t="s">
        <v>1419</v>
      </c>
      <c r="M1366">
        <v>6</v>
      </c>
      <c r="N1366">
        <v>419</v>
      </c>
      <c r="O1366">
        <v>0.7</v>
      </c>
      <c r="P1366" s="4">
        <v>45565</v>
      </c>
      <c r="Q1366" s="4"/>
    </row>
    <row r="1367" spans="1:17" x14ac:dyDescent="0.35">
      <c r="A1367" t="s">
        <v>1448</v>
      </c>
      <c r="B1367" t="s">
        <v>78</v>
      </c>
      <c r="C1367">
        <v>38.736946000000003</v>
      </c>
      <c r="D1367">
        <v>-9.1426850000000002</v>
      </c>
      <c r="E1367" t="s">
        <v>47</v>
      </c>
      <c r="F1367" t="s">
        <v>127</v>
      </c>
      <c r="G1367" t="s">
        <v>39</v>
      </c>
      <c r="H1367" s="4">
        <v>45336</v>
      </c>
      <c r="I1367" t="s">
        <v>26</v>
      </c>
      <c r="J1367" t="s">
        <v>1119</v>
      </c>
      <c r="K1367">
        <v>5</v>
      </c>
      <c r="L1367" t="s">
        <v>1419</v>
      </c>
      <c r="M1367">
        <v>6</v>
      </c>
      <c r="N1367">
        <v>301</v>
      </c>
      <c r="O1367">
        <v>0.4</v>
      </c>
      <c r="P1367" s="4">
        <v>45688</v>
      </c>
      <c r="Q1367" s="4"/>
    </row>
    <row r="1368" spans="1:17" x14ac:dyDescent="0.35">
      <c r="A1368" t="s">
        <v>1449</v>
      </c>
      <c r="B1368" t="s">
        <v>78</v>
      </c>
      <c r="C1368">
        <v>38.736946000000003</v>
      </c>
      <c r="D1368">
        <v>-9.1426850000000002</v>
      </c>
      <c r="E1368" t="s">
        <v>100</v>
      </c>
      <c r="F1368" t="s">
        <v>127</v>
      </c>
      <c r="G1368" t="s">
        <v>25</v>
      </c>
      <c r="H1368" s="4">
        <v>45361</v>
      </c>
      <c r="I1368" t="s">
        <v>66</v>
      </c>
      <c r="J1368" t="s">
        <v>1119</v>
      </c>
      <c r="K1368">
        <v>5</v>
      </c>
      <c r="L1368" t="s">
        <v>1419</v>
      </c>
      <c r="M1368">
        <v>6</v>
      </c>
      <c r="N1368">
        <v>673</v>
      </c>
      <c r="O1368">
        <v>0.5</v>
      </c>
      <c r="P1368" s="4">
        <v>45626</v>
      </c>
      <c r="Q1368" s="4"/>
    </row>
    <row r="1369" spans="1:17" x14ac:dyDescent="0.35">
      <c r="A1369" t="s">
        <v>1450</v>
      </c>
      <c r="B1369" t="s">
        <v>35</v>
      </c>
      <c r="C1369">
        <v>41.902782000000002</v>
      </c>
      <c r="D1369">
        <v>12.496366</v>
      </c>
      <c r="E1369" t="s">
        <v>103</v>
      </c>
      <c r="F1369" t="s">
        <v>127</v>
      </c>
      <c r="G1369" t="s">
        <v>48</v>
      </c>
      <c r="H1369" s="4">
        <v>45377</v>
      </c>
      <c r="I1369" t="s">
        <v>49</v>
      </c>
      <c r="J1369" t="s">
        <v>1119</v>
      </c>
      <c r="K1369">
        <v>5</v>
      </c>
      <c r="L1369" t="s">
        <v>1419</v>
      </c>
      <c r="M1369">
        <v>6</v>
      </c>
      <c r="N1369">
        <v>458</v>
      </c>
      <c r="O1369">
        <v>0.2</v>
      </c>
      <c r="P1369" s="4">
        <v>45533</v>
      </c>
      <c r="Q1369" s="4"/>
    </row>
    <row r="1370" spans="1:17" x14ac:dyDescent="0.35">
      <c r="A1370" t="s">
        <v>1451</v>
      </c>
      <c r="B1370" t="s">
        <v>41</v>
      </c>
      <c r="C1370">
        <v>52.520007999999997</v>
      </c>
      <c r="D1370">
        <v>13.404954</v>
      </c>
      <c r="E1370" t="s">
        <v>32</v>
      </c>
      <c r="F1370" t="s">
        <v>169</v>
      </c>
      <c r="G1370" t="s">
        <v>39</v>
      </c>
      <c r="H1370" s="4">
        <v>45420</v>
      </c>
      <c r="I1370" t="s">
        <v>26</v>
      </c>
      <c r="J1370" t="s">
        <v>1119</v>
      </c>
      <c r="K1370">
        <v>5</v>
      </c>
      <c r="L1370" t="s">
        <v>1419</v>
      </c>
      <c r="M1370">
        <v>6</v>
      </c>
      <c r="N1370">
        <v>6177</v>
      </c>
      <c r="O1370">
        <v>0.5</v>
      </c>
      <c r="P1370" s="4">
        <v>45518</v>
      </c>
      <c r="Q1370" s="4"/>
    </row>
    <row r="1371" spans="1:17" x14ac:dyDescent="0.35">
      <c r="A1371" t="s">
        <v>1452</v>
      </c>
      <c r="B1371" t="s">
        <v>61</v>
      </c>
      <c r="C1371">
        <v>48.864716000000001</v>
      </c>
      <c r="D1371">
        <v>2.3490139999999999</v>
      </c>
      <c r="E1371" t="s">
        <v>68</v>
      </c>
      <c r="F1371" t="s">
        <v>169</v>
      </c>
      <c r="G1371" t="s">
        <v>48</v>
      </c>
      <c r="H1371" s="4">
        <v>45301</v>
      </c>
      <c r="I1371" t="s">
        <v>26</v>
      </c>
      <c r="J1371" t="s">
        <v>1119</v>
      </c>
      <c r="K1371">
        <v>5</v>
      </c>
      <c r="L1371" t="s">
        <v>1419</v>
      </c>
      <c r="M1371">
        <v>6</v>
      </c>
      <c r="N1371">
        <v>2950</v>
      </c>
      <c r="O1371">
        <v>0.2</v>
      </c>
      <c r="P1371" s="4">
        <v>45470</v>
      </c>
      <c r="Q1371" s="4"/>
    </row>
    <row r="1372" spans="1:17" x14ac:dyDescent="0.35">
      <c r="A1372" t="s">
        <v>1453</v>
      </c>
      <c r="B1372" t="s">
        <v>35</v>
      </c>
      <c r="C1372">
        <v>41.902782000000002</v>
      </c>
      <c r="D1372">
        <v>12.496366</v>
      </c>
      <c r="E1372" t="s">
        <v>3098</v>
      </c>
      <c r="F1372" t="s">
        <v>169</v>
      </c>
      <c r="G1372" t="s">
        <v>48</v>
      </c>
      <c r="H1372" s="4">
        <v>45313</v>
      </c>
      <c r="I1372" t="s">
        <v>26</v>
      </c>
      <c r="J1372" t="s">
        <v>1119</v>
      </c>
      <c r="K1372">
        <v>5</v>
      </c>
      <c r="L1372" t="s">
        <v>1419</v>
      </c>
      <c r="M1372">
        <v>6</v>
      </c>
      <c r="N1372">
        <v>5423</v>
      </c>
      <c r="O1372">
        <v>0.4</v>
      </c>
      <c r="P1372" s="4">
        <v>45658</v>
      </c>
      <c r="Q1372" s="4"/>
    </row>
    <row r="1373" spans="1:17" x14ac:dyDescent="0.35">
      <c r="A1373" t="s">
        <v>1454</v>
      </c>
      <c r="B1373" t="s">
        <v>35</v>
      </c>
      <c r="C1373">
        <v>41.902782000000002</v>
      </c>
      <c r="D1373">
        <v>12.496366</v>
      </c>
      <c r="E1373" t="s">
        <v>84</v>
      </c>
      <c r="F1373" t="s">
        <v>169</v>
      </c>
      <c r="G1373" t="s">
        <v>59</v>
      </c>
      <c r="H1373" s="4">
        <v>45311</v>
      </c>
      <c r="I1373" t="s">
        <v>26</v>
      </c>
      <c r="J1373" t="s">
        <v>1119</v>
      </c>
      <c r="K1373">
        <v>5</v>
      </c>
      <c r="L1373" t="s">
        <v>1419</v>
      </c>
      <c r="M1373">
        <v>6</v>
      </c>
      <c r="N1373">
        <v>7277</v>
      </c>
      <c r="O1373">
        <v>0.5</v>
      </c>
      <c r="P1373" s="4">
        <v>45579</v>
      </c>
      <c r="Q1373" s="4"/>
    </row>
    <row r="1374" spans="1:17" x14ac:dyDescent="0.35">
      <c r="A1374" t="s">
        <v>1455</v>
      </c>
      <c r="B1374" t="s">
        <v>35</v>
      </c>
      <c r="C1374">
        <v>41.902782000000002</v>
      </c>
      <c r="D1374">
        <v>12.496366</v>
      </c>
      <c r="E1374" t="s">
        <v>32</v>
      </c>
      <c r="F1374" t="s">
        <v>169</v>
      </c>
      <c r="G1374" t="s">
        <v>87</v>
      </c>
      <c r="H1374" s="4">
        <v>45298</v>
      </c>
      <c r="I1374" t="s">
        <v>66</v>
      </c>
      <c r="J1374" t="s">
        <v>1119</v>
      </c>
      <c r="K1374">
        <v>5</v>
      </c>
      <c r="L1374" t="s">
        <v>1419</v>
      </c>
      <c r="M1374">
        <v>6</v>
      </c>
      <c r="N1374">
        <v>1133</v>
      </c>
      <c r="O1374">
        <v>0.5</v>
      </c>
      <c r="P1374" s="4">
        <v>45627</v>
      </c>
      <c r="Q1374" s="4"/>
    </row>
    <row r="1375" spans="1:17" x14ac:dyDescent="0.35">
      <c r="A1375" t="s">
        <v>1456</v>
      </c>
      <c r="B1375" t="s">
        <v>56</v>
      </c>
      <c r="C1375">
        <v>46.204391000000001</v>
      </c>
      <c r="D1375">
        <v>6.1431579999999997</v>
      </c>
      <c r="E1375" t="s">
        <v>32</v>
      </c>
      <c r="F1375" t="s">
        <v>169</v>
      </c>
      <c r="G1375" t="s">
        <v>87</v>
      </c>
      <c r="H1375" s="4">
        <v>45293</v>
      </c>
      <c r="I1375" t="s">
        <v>26</v>
      </c>
      <c r="J1375" t="s">
        <v>1119</v>
      </c>
      <c r="K1375">
        <v>5</v>
      </c>
      <c r="L1375" t="s">
        <v>1419</v>
      </c>
      <c r="M1375">
        <v>6</v>
      </c>
      <c r="N1375">
        <v>6015</v>
      </c>
      <c r="O1375">
        <v>0.4</v>
      </c>
      <c r="P1375" s="4">
        <v>45635</v>
      </c>
      <c r="Q1375" s="4"/>
    </row>
    <row r="1376" spans="1:17" x14ac:dyDescent="0.35">
      <c r="A1376" t="s">
        <v>1457</v>
      </c>
      <c r="B1376" t="s">
        <v>20</v>
      </c>
      <c r="C1376">
        <v>52.370215999999999</v>
      </c>
      <c r="D1376">
        <v>4.895168</v>
      </c>
      <c r="E1376" t="s">
        <v>68</v>
      </c>
      <c r="F1376" t="s">
        <v>169</v>
      </c>
      <c r="G1376" t="s">
        <v>59</v>
      </c>
      <c r="H1376" s="4">
        <v>45435</v>
      </c>
      <c r="I1376" t="s">
        <v>66</v>
      </c>
      <c r="J1376" t="s">
        <v>1119</v>
      </c>
      <c r="K1376">
        <v>5</v>
      </c>
      <c r="L1376" t="s">
        <v>1419</v>
      </c>
      <c r="M1376">
        <v>6</v>
      </c>
      <c r="N1376">
        <v>3264</v>
      </c>
      <c r="O1376">
        <v>1</v>
      </c>
      <c r="P1376" s="4">
        <v>45689</v>
      </c>
      <c r="Q1376" s="4"/>
    </row>
    <row r="1377" spans="1:17" x14ac:dyDescent="0.35">
      <c r="A1377" t="s">
        <v>1458</v>
      </c>
      <c r="B1377" t="s">
        <v>71</v>
      </c>
      <c r="C1377">
        <v>48.210033000000003</v>
      </c>
      <c r="D1377">
        <v>16.363448999999999</v>
      </c>
      <c r="E1377" t="s">
        <v>64</v>
      </c>
      <c r="F1377" t="s">
        <v>169</v>
      </c>
      <c r="G1377" t="s">
        <v>59</v>
      </c>
      <c r="H1377" s="4">
        <v>45397</v>
      </c>
      <c r="I1377" t="s">
        <v>66</v>
      </c>
      <c r="J1377" t="s">
        <v>1119</v>
      </c>
      <c r="K1377">
        <v>5</v>
      </c>
      <c r="L1377" t="s">
        <v>1419</v>
      </c>
      <c r="M1377">
        <v>6</v>
      </c>
      <c r="N1377">
        <v>2913</v>
      </c>
      <c r="O1377">
        <v>0.4</v>
      </c>
      <c r="P1377" s="4">
        <v>45569</v>
      </c>
      <c r="Q1377" s="4"/>
    </row>
    <row r="1378" spans="1:17" x14ac:dyDescent="0.35">
      <c r="A1378" t="s">
        <v>1459</v>
      </c>
      <c r="B1378" t="s">
        <v>35</v>
      </c>
      <c r="C1378">
        <v>41.902782000000002</v>
      </c>
      <c r="D1378">
        <v>12.496366</v>
      </c>
      <c r="E1378" t="s">
        <v>64</v>
      </c>
      <c r="F1378" t="s">
        <v>169</v>
      </c>
      <c r="G1378" t="s">
        <v>59</v>
      </c>
      <c r="H1378" s="4">
        <v>45324</v>
      </c>
      <c r="I1378" t="s">
        <v>26</v>
      </c>
      <c r="J1378" t="s">
        <v>1119</v>
      </c>
      <c r="K1378">
        <v>5</v>
      </c>
      <c r="L1378" t="s">
        <v>1419</v>
      </c>
      <c r="M1378">
        <v>6</v>
      </c>
      <c r="N1378">
        <v>3059</v>
      </c>
      <c r="O1378">
        <v>0.7</v>
      </c>
      <c r="P1378" s="4">
        <v>45542</v>
      </c>
      <c r="Q1378" s="4"/>
    </row>
    <row r="1379" spans="1:17" x14ac:dyDescent="0.35">
      <c r="A1379" t="s">
        <v>1460</v>
      </c>
      <c r="B1379" t="s">
        <v>78</v>
      </c>
      <c r="C1379">
        <v>38.736946000000003</v>
      </c>
      <c r="D1379">
        <v>-9.1426850000000002</v>
      </c>
      <c r="E1379" t="s">
        <v>3099</v>
      </c>
      <c r="F1379" t="s">
        <v>169</v>
      </c>
      <c r="G1379" t="s">
        <v>48</v>
      </c>
      <c r="H1379" s="4">
        <v>45433</v>
      </c>
      <c r="I1379" t="s">
        <v>26</v>
      </c>
      <c r="J1379" t="s">
        <v>1119</v>
      </c>
      <c r="K1379">
        <v>5</v>
      </c>
      <c r="L1379" t="s">
        <v>1419</v>
      </c>
      <c r="M1379">
        <v>6</v>
      </c>
      <c r="N1379">
        <v>7763</v>
      </c>
      <c r="O1379">
        <v>0.3</v>
      </c>
      <c r="P1379" s="4">
        <v>45587</v>
      </c>
      <c r="Q1379" s="4"/>
    </row>
    <row r="1380" spans="1:17" x14ac:dyDescent="0.35">
      <c r="A1380" t="s">
        <v>1461</v>
      </c>
      <c r="B1380" t="s">
        <v>78</v>
      </c>
      <c r="C1380">
        <v>38.736946000000003</v>
      </c>
      <c r="D1380">
        <v>-9.1426850000000002</v>
      </c>
      <c r="E1380" t="s">
        <v>3098</v>
      </c>
      <c r="F1380" t="s">
        <v>169</v>
      </c>
      <c r="G1380" t="s">
        <v>48</v>
      </c>
      <c r="H1380" s="4">
        <v>45328</v>
      </c>
      <c r="I1380" t="s">
        <v>26</v>
      </c>
      <c r="J1380" t="s">
        <v>1119</v>
      </c>
      <c r="K1380">
        <v>5</v>
      </c>
      <c r="L1380" t="s">
        <v>1419</v>
      </c>
      <c r="M1380">
        <v>6</v>
      </c>
      <c r="N1380">
        <v>4052</v>
      </c>
      <c r="O1380">
        <v>0.7</v>
      </c>
      <c r="P1380" s="4">
        <v>45621</v>
      </c>
      <c r="Q1380" s="4"/>
    </row>
    <row r="1381" spans="1:17" x14ac:dyDescent="0.35">
      <c r="A1381" t="s">
        <v>1462</v>
      </c>
      <c r="B1381" t="s">
        <v>35</v>
      </c>
      <c r="C1381">
        <v>41.902782000000002</v>
      </c>
      <c r="D1381">
        <v>12.496366</v>
      </c>
      <c r="E1381" t="s">
        <v>124</v>
      </c>
      <c r="F1381" t="s">
        <v>169</v>
      </c>
      <c r="G1381" t="s">
        <v>48</v>
      </c>
      <c r="H1381" s="4">
        <v>45345</v>
      </c>
      <c r="I1381" t="s">
        <v>26</v>
      </c>
      <c r="J1381" t="s">
        <v>1119</v>
      </c>
      <c r="K1381">
        <v>5</v>
      </c>
      <c r="L1381" t="s">
        <v>1419</v>
      </c>
      <c r="M1381">
        <v>6</v>
      </c>
      <c r="N1381">
        <v>1430</v>
      </c>
      <c r="O1381">
        <v>0.3</v>
      </c>
      <c r="P1381" s="4">
        <v>45590</v>
      </c>
      <c r="Q1381" s="4"/>
    </row>
    <row r="1382" spans="1:17" x14ac:dyDescent="0.35">
      <c r="A1382" t="s">
        <v>1463</v>
      </c>
      <c r="B1382" t="s">
        <v>56</v>
      </c>
      <c r="C1382">
        <v>46.204391000000001</v>
      </c>
      <c r="D1382">
        <v>6.1431579999999997</v>
      </c>
      <c r="E1382" t="s">
        <v>3099</v>
      </c>
      <c r="F1382" t="s">
        <v>169</v>
      </c>
      <c r="G1382" t="s">
        <v>25</v>
      </c>
      <c r="H1382" s="4">
        <v>45311</v>
      </c>
      <c r="I1382" t="s">
        <v>26</v>
      </c>
      <c r="J1382" t="s">
        <v>1119</v>
      </c>
      <c r="K1382">
        <v>5</v>
      </c>
      <c r="L1382" t="s">
        <v>1419</v>
      </c>
      <c r="M1382">
        <v>6</v>
      </c>
      <c r="N1382">
        <v>7438</v>
      </c>
      <c r="O1382">
        <v>0.9</v>
      </c>
      <c r="P1382" s="4">
        <v>45379</v>
      </c>
      <c r="Q1382" s="4"/>
    </row>
    <row r="1383" spans="1:17" x14ac:dyDescent="0.35">
      <c r="A1383" t="s">
        <v>1464</v>
      </c>
      <c r="B1383" t="s">
        <v>61</v>
      </c>
      <c r="C1383">
        <v>48.864716000000001</v>
      </c>
      <c r="D1383">
        <v>2.3490139999999999</v>
      </c>
      <c r="E1383" t="s">
        <v>3098</v>
      </c>
      <c r="F1383" t="s">
        <v>169</v>
      </c>
      <c r="G1383" t="s">
        <v>48</v>
      </c>
      <c r="H1383" s="4">
        <v>45385</v>
      </c>
      <c r="I1383" t="s">
        <v>66</v>
      </c>
      <c r="J1383" t="s">
        <v>1119</v>
      </c>
      <c r="K1383">
        <v>5</v>
      </c>
      <c r="L1383" t="s">
        <v>1419</v>
      </c>
      <c r="M1383">
        <v>6</v>
      </c>
      <c r="N1383">
        <v>1882</v>
      </c>
      <c r="O1383">
        <v>0.3</v>
      </c>
      <c r="P1383" s="4">
        <v>45497</v>
      </c>
      <c r="Q1383" s="4"/>
    </row>
    <row r="1384" spans="1:17" x14ac:dyDescent="0.35">
      <c r="A1384" t="s">
        <v>1465</v>
      </c>
      <c r="B1384" t="s">
        <v>29</v>
      </c>
      <c r="C1384">
        <v>40.416775000000001</v>
      </c>
      <c r="D1384">
        <v>-3.7037900000000001</v>
      </c>
      <c r="E1384" t="s">
        <v>47</v>
      </c>
      <c r="F1384" t="s">
        <v>169</v>
      </c>
      <c r="G1384" t="s">
        <v>39</v>
      </c>
      <c r="H1384" s="4">
        <v>45430</v>
      </c>
      <c r="I1384" t="s">
        <v>66</v>
      </c>
      <c r="J1384" t="s">
        <v>1119</v>
      </c>
      <c r="K1384">
        <v>5</v>
      </c>
      <c r="L1384" t="s">
        <v>1419</v>
      </c>
      <c r="M1384">
        <v>6</v>
      </c>
      <c r="N1384">
        <v>2633</v>
      </c>
      <c r="O1384">
        <v>0.4</v>
      </c>
      <c r="P1384" s="4">
        <v>45454</v>
      </c>
      <c r="Q1384" s="4"/>
    </row>
    <row r="1385" spans="1:17" x14ac:dyDescent="0.35">
      <c r="A1385" t="s">
        <v>1466</v>
      </c>
      <c r="B1385" t="s">
        <v>56</v>
      </c>
      <c r="C1385">
        <v>46.204391000000001</v>
      </c>
      <c r="D1385">
        <v>6.1431579999999997</v>
      </c>
      <c r="E1385" t="s">
        <v>3100</v>
      </c>
      <c r="F1385" t="s">
        <v>169</v>
      </c>
      <c r="G1385" t="s">
        <v>74</v>
      </c>
      <c r="H1385" s="4">
        <v>45410</v>
      </c>
      <c r="I1385" t="s">
        <v>66</v>
      </c>
      <c r="J1385" t="s">
        <v>1119</v>
      </c>
      <c r="K1385">
        <v>5</v>
      </c>
      <c r="L1385" t="s">
        <v>1419</v>
      </c>
      <c r="M1385">
        <v>6</v>
      </c>
      <c r="N1385">
        <v>7268</v>
      </c>
      <c r="O1385">
        <v>0.7</v>
      </c>
      <c r="P1385" s="4">
        <v>45697</v>
      </c>
      <c r="Q1385" s="4"/>
    </row>
    <row r="1386" spans="1:17" x14ac:dyDescent="0.35">
      <c r="A1386" t="s">
        <v>1467</v>
      </c>
      <c r="B1386" t="s">
        <v>51</v>
      </c>
      <c r="C1386">
        <v>51.260196999999998</v>
      </c>
      <c r="D1386">
        <v>4.4027710000000004</v>
      </c>
      <c r="E1386" t="s">
        <v>124</v>
      </c>
      <c r="F1386" t="s">
        <v>169</v>
      </c>
      <c r="G1386" t="s">
        <v>48</v>
      </c>
      <c r="H1386" s="4">
        <v>45386</v>
      </c>
      <c r="I1386" t="s">
        <v>26</v>
      </c>
      <c r="J1386" t="s">
        <v>1119</v>
      </c>
      <c r="K1386">
        <v>5</v>
      </c>
      <c r="L1386" t="s">
        <v>1419</v>
      </c>
      <c r="M1386">
        <v>6</v>
      </c>
      <c r="N1386">
        <v>7312</v>
      </c>
      <c r="O1386">
        <v>0.8</v>
      </c>
      <c r="P1386" s="4">
        <v>45555</v>
      </c>
      <c r="Q1386" s="4"/>
    </row>
    <row r="1387" spans="1:17" x14ac:dyDescent="0.35">
      <c r="A1387" t="s">
        <v>1468</v>
      </c>
      <c r="B1387" t="s">
        <v>35</v>
      </c>
      <c r="C1387">
        <v>41.902782000000002</v>
      </c>
      <c r="D1387">
        <v>12.496366</v>
      </c>
      <c r="E1387" t="s">
        <v>3099</v>
      </c>
      <c r="F1387" t="s">
        <v>169</v>
      </c>
      <c r="G1387" t="s">
        <v>87</v>
      </c>
      <c r="H1387" s="4">
        <v>45404</v>
      </c>
      <c r="I1387" t="s">
        <v>26</v>
      </c>
      <c r="J1387" t="s">
        <v>1119</v>
      </c>
      <c r="K1387">
        <v>5</v>
      </c>
      <c r="L1387" t="s">
        <v>1419</v>
      </c>
      <c r="M1387">
        <v>6</v>
      </c>
      <c r="N1387">
        <v>5619</v>
      </c>
      <c r="O1387">
        <v>0.1</v>
      </c>
      <c r="P1387" s="4">
        <v>45689</v>
      </c>
      <c r="Q1387" s="4"/>
    </row>
    <row r="1388" spans="1:17" x14ac:dyDescent="0.35">
      <c r="A1388" t="s">
        <v>1469</v>
      </c>
      <c r="B1388" t="s">
        <v>41</v>
      </c>
      <c r="C1388">
        <v>52.520007999999997</v>
      </c>
      <c r="D1388">
        <v>13.404954</v>
      </c>
      <c r="E1388" t="s">
        <v>3098</v>
      </c>
      <c r="F1388" t="s">
        <v>169</v>
      </c>
      <c r="G1388" t="s">
        <v>74</v>
      </c>
      <c r="H1388" s="4">
        <v>45309</v>
      </c>
      <c r="I1388" t="s">
        <v>26</v>
      </c>
      <c r="J1388" t="s">
        <v>1119</v>
      </c>
      <c r="K1388">
        <v>5</v>
      </c>
      <c r="L1388" t="s">
        <v>1419</v>
      </c>
      <c r="M1388">
        <v>6</v>
      </c>
      <c r="N1388">
        <v>6395</v>
      </c>
      <c r="O1388">
        <v>0.2</v>
      </c>
      <c r="P1388" s="4">
        <v>45610</v>
      </c>
      <c r="Q1388" s="4"/>
    </row>
    <row r="1389" spans="1:17" x14ac:dyDescent="0.35">
      <c r="A1389" t="s">
        <v>1470</v>
      </c>
      <c r="B1389" t="s">
        <v>71</v>
      </c>
      <c r="C1389">
        <v>48.210033000000003</v>
      </c>
      <c r="D1389">
        <v>16.363448999999999</v>
      </c>
      <c r="E1389" t="s">
        <v>47</v>
      </c>
      <c r="F1389" t="s">
        <v>169</v>
      </c>
      <c r="G1389" t="s">
        <v>59</v>
      </c>
      <c r="H1389" s="4">
        <v>45380</v>
      </c>
      <c r="I1389" t="s">
        <v>66</v>
      </c>
      <c r="J1389" t="s">
        <v>1119</v>
      </c>
      <c r="K1389">
        <v>5</v>
      </c>
      <c r="L1389" t="s">
        <v>1419</v>
      </c>
      <c r="M1389">
        <v>6</v>
      </c>
      <c r="N1389">
        <v>7392</v>
      </c>
      <c r="O1389">
        <v>0.3</v>
      </c>
      <c r="P1389" s="4">
        <v>45689</v>
      </c>
      <c r="Q1389" s="4"/>
    </row>
    <row r="1390" spans="1:17" x14ac:dyDescent="0.35">
      <c r="A1390" t="s">
        <v>1471</v>
      </c>
      <c r="B1390" t="s">
        <v>51</v>
      </c>
      <c r="C1390">
        <v>51.260196999999998</v>
      </c>
      <c r="D1390">
        <v>4.4027710000000004</v>
      </c>
      <c r="E1390" t="s">
        <v>3100</v>
      </c>
      <c r="F1390" t="s">
        <v>169</v>
      </c>
      <c r="G1390" t="s">
        <v>85</v>
      </c>
      <c r="H1390" s="4">
        <v>45397</v>
      </c>
      <c r="I1390" t="s">
        <v>49</v>
      </c>
      <c r="J1390" t="s">
        <v>1119</v>
      </c>
      <c r="K1390">
        <v>5</v>
      </c>
      <c r="L1390" t="s">
        <v>1419</v>
      </c>
      <c r="M1390">
        <v>6</v>
      </c>
      <c r="N1390">
        <v>3692</v>
      </c>
      <c r="O1390">
        <v>0.2</v>
      </c>
      <c r="P1390" s="4">
        <v>45743</v>
      </c>
      <c r="Q1390" s="4"/>
    </row>
    <row r="1391" spans="1:17" x14ac:dyDescent="0.35">
      <c r="A1391" t="s">
        <v>1472</v>
      </c>
      <c r="B1391" t="s">
        <v>61</v>
      </c>
      <c r="C1391">
        <v>48.864716000000001</v>
      </c>
      <c r="D1391">
        <v>2.3490139999999999</v>
      </c>
      <c r="E1391" t="s">
        <v>3099</v>
      </c>
      <c r="F1391" t="s">
        <v>169</v>
      </c>
      <c r="G1391" t="s">
        <v>48</v>
      </c>
      <c r="H1391" s="4">
        <v>45441</v>
      </c>
      <c r="I1391" t="s">
        <v>26</v>
      </c>
      <c r="J1391" t="s">
        <v>1119</v>
      </c>
      <c r="K1391">
        <v>5</v>
      </c>
      <c r="L1391" t="s">
        <v>1419</v>
      </c>
      <c r="M1391">
        <v>6</v>
      </c>
      <c r="N1391">
        <v>6882</v>
      </c>
      <c r="O1391">
        <v>0.3</v>
      </c>
      <c r="P1391" s="4">
        <v>45804</v>
      </c>
      <c r="Q1391" s="4"/>
    </row>
    <row r="1392" spans="1:17" x14ac:dyDescent="0.35">
      <c r="A1392" t="s">
        <v>1473</v>
      </c>
      <c r="B1392" t="s">
        <v>35</v>
      </c>
      <c r="C1392">
        <v>41.902782000000002</v>
      </c>
      <c r="D1392">
        <v>12.496366</v>
      </c>
      <c r="E1392" t="s">
        <v>100</v>
      </c>
      <c r="F1392" t="s">
        <v>169</v>
      </c>
      <c r="G1392" t="s">
        <v>39</v>
      </c>
      <c r="H1392" s="4">
        <v>45379</v>
      </c>
      <c r="I1392" t="s">
        <v>66</v>
      </c>
      <c r="J1392" t="s">
        <v>1119</v>
      </c>
      <c r="K1392">
        <v>5</v>
      </c>
      <c r="L1392" t="s">
        <v>1419</v>
      </c>
      <c r="M1392">
        <v>6</v>
      </c>
      <c r="N1392">
        <v>7069</v>
      </c>
      <c r="O1392">
        <v>0.3</v>
      </c>
      <c r="P1392" s="4">
        <v>45509</v>
      </c>
      <c r="Q1392" s="4"/>
    </row>
    <row r="1393" spans="1:17" x14ac:dyDescent="0.35">
      <c r="A1393" t="s">
        <v>1474</v>
      </c>
      <c r="B1393" t="s">
        <v>78</v>
      </c>
      <c r="C1393">
        <v>38.736946000000003</v>
      </c>
      <c r="D1393">
        <v>-9.1426850000000002</v>
      </c>
      <c r="E1393" t="s">
        <v>64</v>
      </c>
      <c r="F1393" t="s">
        <v>169</v>
      </c>
      <c r="G1393" t="s">
        <v>25</v>
      </c>
      <c r="H1393" s="4">
        <v>45333</v>
      </c>
      <c r="I1393" t="s">
        <v>26</v>
      </c>
      <c r="J1393" t="s">
        <v>1119</v>
      </c>
      <c r="K1393">
        <v>5</v>
      </c>
      <c r="L1393" t="s">
        <v>1419</v>
      </c>
      <c r="M1393">
        <v>6</v>
      </c>
      <c r="N1393">
        <v>5658</v>
      </c>
      <c r="O1393">
        <v>0.6</v>
      </c>
      <c r="P1393" s="4">
        <v>45683</v>
      </c>
      <c r="Q1393" s="4"/>
    </row>
    <row r="1394" spans="1:17" x14ac:dyDescent="0.35">
      <c r="A1394" t="s">
        <v>1475</v>
      </c>
      <c r="B1394" t="s">
        <v>78</v>
      </c>
      <c r="C1394">
        <v>38.736946000000003</v>
      </c>
      <c r="D1394">
        <v>-9.1426850000000002</v>
      </c>
      <c r="E1394" t="s">
        <v>3100</v>
      </c>
      <c r="F1394" t="s">
        <v>169</v>
      </c>
      <c r="G1394" t="s">
        <v>59</v>
      </c>
      <c r="H1394" s="4">
        <v>45362</v>
      </c>
      <c r="I1394" t="s">
        <v>66</v>
      </c>
      <c r="J1394" t="s">
        <v>1119</v>
      </c>
      <c r="K1394">
        <v>5</v>
      </c>
      <c r="L1394" t="s">
        <v>1419</v>
      </c>
      <c r="M1394">
        <v>6</v>
      </c>
      <c r="N1394">
        <v>6364</v>
      </c>
      <c r="O1394">
        <v>0.2</v>
      </c>
      <c r="P1394" s="4">
        <v>45726</v>
      </c>
      <c r="Q1394" s="4"/>
    </row>
    <row r="1395" spans="1:17" x14ac:dyDescent="0.35">
      <c r="A1395" t="s">
        <v>1476</v>
      </c>
      <c r="B1395" t="s">
        <v>35</v>
      </c>
      <c r="C1395">
        <v>41.902782000000002</v>
      </c>
      <c r="D1395">
        <v>12.496366</v>
      </c>
      <c r="E1395" t="s">
        <v>47</v>
      </c>
      <c r="F1395" t="s">
        <v>169</v>
      </c>
      <c r="G1395" t="s">
        <v>48</v>
      </c>
      <c r="H1395" s="4">
        <v>45396</v>
      </c>
      <c r="I1395" t="s">
        <v>49</v>
      </c>
      <c r="J1395" t="s">
        <v>1119</v>
      </c>
      <c r="K1395">
        <v>5</v>
      </c>
      <c r="L1395" t="s">
        <v>1419</v>
      </c>
      <c r="M1395">
        <v>6</v>
      </c>
      <c r="N1395">
        <v>4017</v>
      </c>
      <c r="O1395">
        <v>0.1</v>
      </c>
      <c r="P1395" s="4">
        <v>45564</v>
      </c>
      <c r="Q1395" s="4"/>
    </row>
    <row r="1396" spans="1:17" x14ac:dyDescent="0.35">
      <c r="A1396" t="s">
        <v>1477</v>
      </c>
      <c r="B1396" t="s">
        <v>41</v>
      </c>
      <c r="C1396">
        <v>52.520007999999997</v>
      </c>
      <c r="D1396">
        <v>13.404954</v>
      </c>
      <c r="E1396" t="s">
        <v>47</v>
      </c>
      <c r="F1396" t="s">
        <v>241</v>
      </c>
      <c r="G1396" t="s">
        <v>48</v>
      </c>
      <c r="H1396" s="4">
        <v>45393</v>
      </c>
      <c r="I1396" t="s">
        <v>49</v>
      </c>
      <c r="J1396" t="s">
        <v>1119</v>
      </c>
      <c r="K1396">
        <v>5</v>
      </c>
      <c r="L1396" t="s">
        <v>1419</v>
      </c>
      <c r="M1396">
        <v>6</v>
      </c>
      <c r="N1396">
        <v>14173</v>
      </c>
      <c r="O1396">
        <v>0.5</v>
      </c>
      <c r="P1396" s="4">
        <v>45703</v>
      </c>
      <c r="Q1396" s="4"/>
    </row>
    <row r="1397" spans="1:17" x14ac:dyDescent="0.35">
      <c r="A1397" t="s">
        <v>1478</v>
      </c>
      <c r="B1397" t="s">
        <v>61</v>
      </c>
      <c r="C1397">
        <v>48.864716000000001</v>
      </c>
      <c r="D1397">
        <v>2.3490139999999999</v>
      </c>
      <c r="E1397" t="s">
        <v>3100</v>
      </c>
      <c r="F1397" t="s">
        <v>248</v>
      </c>
      <c r="G1397" t="s">
        <v>59</v>
      </c>
      <c r="H1397" s="4">
        <v>45380</v>
      </c>
      <c r="I1397" t="s">
        <v>66</v>
      </c>
      <c r="J1397" t="s">
        <v>1119</v>
      </c>
      <c r="K1397">
        <v>5</v>
      </c>
      <c r="L1397" t="s">
        <v>1419</v>
      </c>
      <c r="M1397">
        <v>6</v>
      </c>
      <c r="N1397">
        <v>4825</v>
      </c>
      <c r="O1397">
        <v>0.9</v>
      </c>
      <c r="P1397" s="4">
        <v>45490</v>
      </c>
      <c r="Q1397" s="4"/>
    </row>
    <row r="1398" spans="1:17" x14ac:dyDescent="0.35">
      <c r="A1398" t="s">
        <v>1479</v>
      </c>
      <c r="B1398" t="s">
        <v>78</v>
      </c>
      <c r="C1398">
        <v>38.736946000000003</v>
      </c>
      <c r="D1398">
        <v>-9.1426850000000002</v>
      </c>
      <c r="E1398" t="s">
        <v>54</v>
      </c>
      <c r="F1398" t="s">
        <v>248</v>
      </c>
      <c r="G1398" t="s">
        <v>48</v>
      </c>
      <c r="H1398" s="4">
        <v>45399</v>
      </c>
      <c r="I1398" t="s">
        <v>66</v>
      </c>
      <c r="J1398" t="s">
        <v>1119</v>
      </c>
      <c r="K1398">
        <v>5</v>
      </c>
      <c r="L1398" t="s">
        <v>1419</v>
      </c>
      <c r="M1398">
        <v>6</v>
      </c>
      <c r="N1398">
        <v>18078</v>
      </c>
      <c r="O1398">
        <v>0.4</v>
      </c>
      <c r="P1398" s="4">
        <v>45659</v>
      </c>
      <c r="Q1398" s="4"/>
    </row>
    <row r="1399" spans="1:17" x14ac:dyDescent="0.35">
      <c r="A1399" t="s">
        <v>1480</v>
      </c>
      <c r="B1399" t="s">
        <v>71</v>
      </c>
      <c r="C1399">
        <v>48.210033000000003</v>
      </c>
      <c r="D1399">
        <v>16.363448999999999</v>
      </c>
      <c r="E1399" t="s">
        <v>68</v>
      </c>
      <c r="F1399" t="s">
        <v>24</v>
      </c>
      <c r="G1399" t="s">
        <v>48</v>
      </c>
      <c r="H1399" s="4">
        <v>45429</v>
      </c>
      <c r="I1399" t="s">
        <v>49</v>
      </c>
      <c r="J1399" t="s">
        <v>1119</v>
      </c>
      <c r="K1399">
        <v>5</v>
      </c>
      <c r="L1399" t="s">
        <v>1481</v>
      </c>
      <c r="M1399">
        <v>3</v>
      </c>
      <c r="N1399">
        <v>454</v>
      </c>
      <c r="O1399">
        <v>0.5</v>
      </c>
      <c r="P1399" s="4">
        <v>45556</v>
      </c>
      <c r="Q1399" s="4"/>
    </row>
    <row r="1400" spans="1:17" x14ac:dyDescent="0.35">
      <c r="A1400" t="s">
        <v>1482</v>
      </c>
      <c r="B1400" t="s">
        <v>78</v>
      </c>
      <c r="C1400">
        <v>38.736946000000003</v>
      </c>
      <c r="D1400">
        <v>-9.1426850000000002</v>
      </c>
      <c r="E1400" t="s">
        <v>54</v>
      </c>
      <c r="F1400" t="s">
        <v>24</v>
      </c>
      <c r="G1400" t="s">
        <v>59</v>
      </c>
      <c r="H1400" s="4">
        <v>45365</v>
      </c>
      <c r="I1400" t="s">
        <v>26</v>
      </c>
      <c r="J1400" t="s">
        <v>1119</v>
      </c>
      <c r="K1400">
        <v>5</v>
      </c>
      <c r="L1400" t="s">
        <v>1481</v>
      </c>
      <c r="M1400">
        <v>3</v>
      </c>
      <c r="N1400">
        <v>1138</v>
      </c>
      <c r="O1400">
        <v>0.3</v>
      </c>
      <c r="P1400" s="4">
        <v>45684</v>
      </c>
      <c r="Q1400" s="4"/>
    </row>
    <row r="1401" spans="1:17" x14ac:dyDescent="0.35">
      <c r="A1401" t="s">
        <v>1483</v>
      </c>
      <c r="B1401" t="s">
        <v>61</v>
      </c>
      <c r="C1401">
        <v>48.864716000000001</v>
      </c>
      <c r="D1401">
        <v>2.3490139999999999</v>
      </c>
      <c r="E1401" t="s">
        <v>3098</v>
      </c>
      <c r="F1401" t="s">
        <v>24</v>
      </c>
      <c r="G1401" t="s">
        <v>85</v>
      </c>
      <c r="H1401" s="4">
        <v>45370</v>
      </c>
      <c r="I1401" t="s">
        <v>66</v>
      </c>
      <c r="J1401" t="s">
        <v>1119</v>
      </c>
      <c r="K1401">
        <v>5</v>
      </c>
      <c r="L1401" t="s">
        <v>1481</v>
      </c>
      <c r="M1401">
        <v>3</v>
      </c>
      <c r="N1401">
        <v>1648</v>
      </c>
      <c r="O1401">
        <v>0.3</v>
      </c>
      <c r="P1401" s="4">
        <v>45447</v>
      </c>
      <c r="Q1401" s="4"/>
    </row>
    <row r="1402" spans="1:17" x14ac:dyDescent="0.35">
      <c r="A1402" t="s">
        <v>1484</v>
      </c>
      <c r="B1402" t="s">
        <v>35</v>
      </c>
      <c r="C1402">
        <v>41.902782000000002</v>
      </c>
      <c r="D1402">
        <v>12.496366</v>
      </c>
      <c r="E1402" t="s">
        <v>54</v>
      </c>
      <c r="F1402" t="s">
        <v>24</v>
      </c>
      <c r="G1402" t="s">
        <v>87</v>
      </c>
      <c r="H1402" s="4">
        <v>45381</v>
      </c>
      <c r="I1402" t="s">
        <v>26</v>
      </c>
      <c r="J1402" t="s">
        <v>1119</v>
      </c>
      <c r="K1402">
        <v>5</v>
      </c>
      <c r="L1402" t="s">
        <v>1481</v>
      </c>
      <c r="M1402">
        <v>3</v>
      </c>
      <c r="N1402">
        <v>804</v>
      </c>
      <c r="O1402">
        <v>0.4</v>
      </c>
      <c r="P1402" s="4">
        <v>45618</v>
      </c>
      <c r="Q1402" s="4"/>
    </row>
    <row r="1403" spans="1:17" x14ac:dyDescent="0.35">
      <c r="A1403" t="s">
        <v>1485</v>
      </c>
      <c r="B1403" t="s">
        <v>61</v>
      </c>
      <c r="C1403">
        <v>48.864716000000001</v>
      </c>
      <c r="D1403">
        <v>2.3490139999999999</v>
      </c>
      <c r="E1403" t="s">
        <v>100</v>
      </c>
      <c r="F1403" t="s">
        <v>24</v>
      </c>
      <c r="G1403" t="s">
        <v>48</v>
      </c>
      <c r="H1403" s="4">
        <v>45442</v>
      </c>
      <c r="I1403" t="s">
        <v>26</v>
      </c>
      <c r="J1403" t="s">
        <v>1119</v>
      </c>
      <c r="K1403">
        <v>5</v>
      </c>
      <c r="L1403" t="s">
        <v>1481</v>
      </c>
      <c r="M1403">
        <v>3</v>
      </c>
      <c r="N1403">
        <v>1056</v>
      </c>
      <c r="O1403">
        <v>0.4</v>
      </c>
      <c r="P1403" s="4">
        <v>45500</v>
      </c>
      <c r="Q1403" s="4"/>
    </row>
    <row r="1404" spans="1:17" x14ac:dyDescent="0.35">
      <c r="A1404" t="s">
        <v>1486</v>
      </c>
      <c r="B1404" t="s">
        <v>41</v>
      </c>
      <c r="C1404">
        <v>52.520007999999997</v>
      </c>
      <c r="D1404">
        <v>13.404954</v>
      </c>
      <c r="E1404" t="s">
        <v>54</v>
      </c>
      <c r="F1404" t="s">
        <v>24</v>
      </c>
      <c r="G1404" t="s">
        <v>25</v>
      </c>
      <c r="H1404" s="4">
        <v>45422</v>
      </c>
      <c r="I1404" t="s">
        <v>66</v>
      </c>
      <c r="J1404" t="s">
        <v>1119</v>
      </c>
      <c r="K1404">
        <v>5</v>
      </c>
      <c r="L1404" t="s">
        <v>1481</v>
      </c>
      <c r="M1404">
        <v>3</v>
      </c>
      <c r="N1404">
        <v>1440</v>
      </c>
      <c r="O1404">
        <v>0.1</v>
      </c>
      <c r="P1404" s="4">
        <v>45460</v>
      </c>
      <c r="Q1404" s="4"/>
    </row>
    <row r="1405" spans="1:17" x14ac:dyDescent="0.35">
      <c r="A1405" t="s">
        <v>1487</v>
      </c>
      <c r="B1405" t="s">
        <v>35</v>
      </c>
      <c r="C1405">
        <v>41.902782000000002</v>
      </c>
      <c r="D1405">
        <v>12.496366</v>
      </c>
      <c r="E1405" t="s">
        <v>3099</v>
      </c>
      <c r="F1405" t="s">
        <v>24</v>
      </c>
      <c r="G1405" t="s">
        <v>87</v>
      </c>
      <c r="H1405" s="4">
        <v>45336</v>
      </c>
      <c r="I1405" t="s">
        <v>26</v>
      </c>
      <c r="J1405" t="s">
        <v>1119</v>
      </c>
      <c r="K1405">
        <v>5</v>
      </c>
      <c r="L1405" t="s">
        <v>1481</v>
      </c>
      <c r="M1405">
        <v>3</v>
      </c>
      <c r="N1405">
        <v>1572</v>
      </c>
      <c r="O1405">
        <v>0.4</v>
      </c>
      <c r="P1405" s="4">
        <v>45506</v>
      </c>
      <c r="Q1405" s="4"/>
    </row>
    <row r="1406" spans="1:17" x14ac:dyDescent="0.35">
      <c r="A1406" t="s">
        <v>1488</v>
      </c>
      <c r="B1406" t="s">
        <v>41</v>
      </c>
      <c r="C1406">
        <v>52.520007999999997</v>
      </c>
      <c r="D1406">
        <v>13.404954</v>
      </c>
      <c r="E1406" t="s">
        <v>3100</v>
      </c>
      <c r="F1406" t="s">
        <v>24</v>
      </c>
      <c r="G1406" t="s">
        <v>39</v>
      </c>
      <c r="H1406" s="4">
        <v>45371</v>
      </c>
      <c r="I1406" t="s">
        <v>26</v>
      </c>
      <c r="J1406" t="s">
        <v>1119</v>
      </c>
      <c r="K1406">
        <v>5</v>
      </c>
      <c r="L1406" t="s">
        <v>1481</v>
      </c>
      <c r="M1406">
        <v>3</v>
      </c>
      <c r="N1406">
        <v>1604</v>
      </c>
      <c r="O1406">
        <v>0.5</v>
      </c>
      <c r="P1406" s="4">
        <v>45610</v>
      </c>
      <c r="Q1406" s="4"/>
    </row>
    <row r="1407" spans="1:17" x14ac:dyDescent="0.35">
      <c r="A1407" t="s">
        <v>1489</v>
      </c>
      <c r="B1407" t="s">
        <v>35</v>
      </c>
      <c r="C1407">
        <v>41.902782000000002</v>
      </c>
      <c r="D1407">
        <v>12.496366</v>
      </c>
      <c r="E1407" t="s">
        <v>47</v>
      </c>
      <c r="F1407" t="s">
        <v>24</v>
      </c>
      <c r="G1407" t="s">
        <v>48</v>
      </c>
      <c r="H1407" s="4">
        <v>45370</v>
      </c>
      <c r="I1407" t="s">
        <v>26</v>
      </c>
      <c r="J1407" t="s">
        <v>1119</v>
      </c>
      <c r="K1407">
        <v>5</v>
      </c>
      <c r="L1407" t="s">
        <v>1481</v>
      </c>
      <c r="M1407">
        <v>3</v>
      </c>
      <c r="N1407">
        <v>687</v>
      </c>
      <c r="O1407">
        <v>0.2</v>
      </c>
      <c r="P1407" s="4">
        <v>45709</v>
      </c>
      <c r="Q1407" s="4"/>
    </row>
    <row r="1408" spans="1:17" x14ac:dyDescent="0.35">
      <c r="A1408" t="s">
        <v>1490</v>
      </c>
      <c r="B1408" t="s">
        <v>29</v>
      </c>
      <c r="C1408">
        <v>40.416775000000001</v>
      </c>
      <c r="D1408">
        <v>-3.7037900000000001</v>
      </c>
      <c r="E1408" t="s">
        <v>54</v>
      </c>
      <c r="F1408" t="s">
        <v>24</v>
      </c>
      <c r="G1408" t="s">
        <v>39</v>
      </c>
      <c r="H1408" s="4">
        <v>45425</v>
      </c>
      <c r="I1408" t="s">
        <v>26</v>
      </c>
      <c r="J1408" t="s">
        <v>1119</v>
      </c>
      <c r="K1408">
        <v>5</v>
      </c>
      <c r="L1408" t="s">
        <v>1481</v>
      </c>
      <c r="M1408">
        <v>3</v>
      </c>
      <c r="N1408">
        <v>1322</v>
      </c>
      <c r="O1408">
        <v>0.2</v>
      </c>
      <c r="P1408" s="4">
        <v>45654</v>
      </c>
      <c r="Q1408" s="4"/>
    </row>
    <row r="1409" spans="1:17" x14ac:dyDescent="0.35">
      <c r="A1409" t="s">
        <v>1491</v>
      </c>
      <c r="B1409" t="s">
        <v>78</v>
      </c>
      <c r="C1409">
        <v>38.736946000000003</v>
      </c>
      <c r="D1409">
        <v>-9.1426850000000002</v>
      </c>
      <c r="E1409" t="s">
        <v>68</v>
      </c>
      <c r="F1409" t="s">
        <v>24</v>
      </c>
      <c r="G1409" t="s">
        <v>25</v>
      </c>
      <c r="H1409" s="4">
        <v>45377</v>
      </c>
      <c r="I1409" t="s">
        <v>66</v>
      </c>
      <c r="J1409" t="s">
        <v>1119</v>
      </c>
      <c r="K1409">
        <v>5</v>
      </c>
      <c r="L1409" t="s">
        <v>1481</v>
      </c>
      <c r="M1409">
        <v>3</v>
      </c>
      <c r="N1409">
        <v>399</v>
      </c>
      <c r="O1409">
        <v>0.4</v>
      </c>
      <c r="P1409" s="4">
        <v>45563</v>
      </c>
      <c r="Q1409" s="4"/>
    </row>
    <row r="1410" spans="1:17" x14ac:dyDescent="0.35">
      <c r="A1410" t="s">
        <v>1492</v>
      </c>
      <c r="B1410" t="s">
        <v>56</v>
      </c>
      <c r="C1410">
        <v>46.204391000000001</v>
      </c>
      <c r="D1410">
        <v>6.1431579999999997</v>
      </c>
      <c r="E1410" t="s">
        <v>54</v>
      </c>
      <c r="F1410" t="s">
        <v>24</v>
      </c>
      <c r="G1410" t="s">
        <v>33</v>
      </c>
      <c r="H1410" s="4">
        <v>45411</v>
      </c>
      <c r="I1410" t="s">
        <v>26</v>
      </c>
      <c r="J1410" t="s">
        <v>1119</v>
      </c>
      <c r="K1410">
        <v>5</v>
      </c>
      <c r="L1410" t="s">
        <v>1481</v>
      </c>
      <c r="M1410">
        <v>3</v>
      </c>
      <c r="N1410">
        <v>904</v>
      </c>
      <c r="O1410">
        <v>0.3</v>
      </c>
      <c r="P1410" s="4">
        <v>45437</v>
      </c>
      <c r="Q1410" s="4"/>
    </row>
    <row r="1411" spans="1:17" x14ac:dyDescent="0.35">
      <c r="A1411" t="s">
        <v>1493</v>
      </c>
      <c r="B1411" t="s">
        <v>78</v>
      </c>
      <c r="C1411">
        <v>38.736946000000003</v>
      </c>
      <c r="D1411">
        <v>-9.1426850000000002</v>
      </c>
      <c r="E1411" t="s">
        <v>3098</v>
      </c>
      <c r="F1411" t="s">
        <v>24</v>
      </c>
      <c r="G1411" t="s">
        <v>87</v>
      </c>
      <c r="H1411" s="4">
        <v>45405</v>
      </c>
      <c r="I1411" t="s">
        <v>26</v>
      </c>
      <c r="J1411" t="s">
        <v>1119</v>
      </c>
      <c r="K1411">
        <v>5</v>
      </c>
      <c r="L1411" t="s">
        <v>1481</v>
      </c>
      <c r="M1411">
        <v>3</v>
      </c>
      <c r="N1411">
        <v>334</v>
      </c>
      <c r="O1411">
        <v>0.4</v>
      </c>
      <c r="P1411" s="4">
        <v>45494</v>
      </c>
      <c r="Q1411" s="4"/>
    </row>
    <row r="1412" spans="1:17" x14ac:dyDescent="0.35">
      <c r="A1412" t="s">
        <v>1494</v>
      </c>
      <c r="B1412" t="s">
        <v>35</v>
      </c>
      <c r="C1412">
        <v>41.902782000000002</v>
      </c>
      <c r="D1412">
        <v>12.496366</v>
      </c>
      <c r="E1412" t="s">
        <v>47</v>
      </c>
      <c r="F1412" t="s">
        <v>24</v>
      </c>
      <c r="G1412" t="s">
        <v>48</v>
      </c>
      <c r="H1412" s="4">
        <v>45368</v>
      </c>
      <c r="I1412" t="s">
        <v>26</v>
      </c>
      <c r="J1412" t="s">
        <v>1119</v>
      </c>
      <c r="K1412">
        <v>5</v>
      </c>
      <c r="L1412" t="s">
        <v>1481</v>
      </c>
      <c r="M1412">
        <v>3</v>
      </c>
      <c r="N1412">
        <v>730</v>
      </c>
      <c r="O1412">
        <v>0.7</v>
      </c>
      <c r="P1412" s="4">
        <v>45539</v>
      </c>
      <c r="Q1412" s="4"/>
    </row>
    <row r="1413" spans="1:17" x14ac:dyDescent="0.35">
      <c r="A1413" t="s">
        <v>1495</v>
      </c>
      <c r="B1413" t="s">
        <v>51</v>
      </c>
      <c r="C1413">
        <v>51.260196999999998</v>
      </c>
      <c r="D1413">
        <v>4.4027710000000004</v>
      </c>
      <c r="E1413" t="s">
        <v>47</v>
      </c>
      <c r="F1413" t="s">
        <v>24</v>
      </c>
      <c r="G1413" t="s">
        <v>48</v>
      </c>
      <c r="H1413" s="4">
        <v>45438</v>
      </c>
      <c r="I1413" t="s">
        <v>26</v>
      </c>
      <c r="J1413" t="s">
        <v>1119</v>
      </c>
      <c r="K1413">
        <v>5</v>
      </c>
      <c r="L1413" t="s">
        <v>1481</v>
      </c>
      <c r="M1413">
        <v>3</v>
      </c>
      <c r="N1413">
        <v>861</v>
      </c>
      <c r="O1413">
        <v>0.3</v>
      </c>
      <c r="P1413" s="4">
        <v>45562</v>
      </c>
      <c r="Q1413" s="4"/>
    </row>
    <row r="1414" spans="1:17" x14ac:dyDescent="0.35">
      <c r="A1414" t="s">
        <v>1496</v>
      </c>
      <c r="B1414" t="s">
        <v>61</v>
      </c>
      <c r="C1414">
        <v>48.864716000000001</v>
      </c>
      <c r="D1414">
        <v>2.3490139999999999</v>
      </c>
      <c r="E1414" t="s">
        <v>103</v>
      </c>
      <c r="F1414" t="s">
        <v>24</v>
      </c>
      <c r="G1414" t="s">
        <v>59</v>
      </c>
      <c r="H1414" s="4">
        <v>45338</v>
      </c>
      <c r="I1414" t="s">
        <v>49</v>
      </c>
      <c r="J1414" t="s">
        <v>1119</v>
      </c>
      <c r="K1414">
        <v>5</v>
      </c>
      <c r="L1414" t="s">
        <v>1481</v>
      </c>
      <c r="M1414">
        <v>3</v>
      </c>
      <c r="N1414">
        <v>540</v>
      </c>
      <c r="O1414">
        <v>0.5</v>
      </c>
      <c r="P1414" s="4">
        <v>45440</v>
      </c>
      <c r="Q1414" s="4"/>
    </row>
    <row r="1415" spans="1:17" x14ac:dyDescent="0.35">
      <c r="A1415" t="s">
        <v>1497</v>
      </c>
      <c r="B1415" t="s">
        <v>35</v>
      </c>
      <c r="C1415">
        <v>41.902782000000002</v>
      </c>
      <c r="D1415">
        <v>12.496366</v>
      </c>
      <c r="E1415" t="s">
        <v>64</v>
      </c>
      <c r="F1415" t="s">
        <v>24</v>
      </c>
      <c r="G1415" t="s">
        <v>48</v>
      </c>
      <c r="H1415" s="4">
        <v>45300</v>
      </c>
      <c r="I1415" t="s">
        <v>66</v>
      </c>
      <c r="J1415" t="s">
        <v>1119</v>
      </c>
      <c r="K1415">
        <v>5</v>
      </c>
      <c r="L1415" t="s">
        <v>1481</v>
      </c>
      <c r="M1415">
        <v>3</v>
      </c>
      <c r="N1415">
        <v>1776</v>
      </c>
      <c r="O1415">
        <v>0.4</v>
      </c>
      <c r="P1415" s="4">
        <v>45455</v>
      </c>
      <c r="Q1415" s="4"/>
    </row>
    <row r="1416" spans="1:17" x14ac:dyDescent="0.35">
      <c r="A1416" t="s">
        <v>1498</v>
      </c>
      <c r="B1416" t="s">
        <v>78</v>
      </c>
      <c r="C1416">
        <v>38.736946000000003</v>
      </c>
      <c r="D1416">
        <v>-9.1426850000000002</v>
      </c>
      <c r="E1416" t="s">
        <v>54</v>
      </c>
      <c r="F1416" t="s">
        <v>24</v>
      </c>
      <c r="G1416" t="s">
        <v>48</v>
      </c>
      <c r="H1416" s="4">
        <v>45416</v>
      </c>
      <c r="I1416" t="s">
        <v>26</v>
      </c>
      <c r="J1416" t="s">
        <v>1119</v>
      </c>
      <c r="K1416">
        <v>5</v>
      </c>
      <c r="L1416" t="s">
        <v>1481</v>
      </c>
      <c r="M1416">
        <v>3</v>
      </c>
      <c r="N1416">
        <v>498</v>
      </c>
      <c r="O1416">
        <v>0.8</v>
      </c>
      <c r="P1416" s="4">
        <v>45600</v>
      </c>
      <c r="Q1416" s="4"/>
    </row>
    <row r="1417" spans="1:17" x14ac:dyDescent="0.35">
      <c r="A1417" t="s">
        <v>1499</v>
      </c>
      <c r="B1417" t="s">
        <v>35</v>
      </c>
      <c r="C1417">
        <v>41.902782000000002</v>
      </c>
      <c r="D1417">
        <v>12.496366</v>
      </c>
      <c r="E1417" t="s">
        <v>3098</v>
      </c>
      <c r="F1417" t="s">
        <v>24</v>
      </c>
      <c r="G1417" t="s">
        <v>85</v>
      </c>
      <c r="H1417" s="4">
        <v>45431</v>
      </c>
      <c r="I1417" t="s">
        <v>66</v>
      </c>
      <c r="J1417" t="s">
        <v>1119</v>
      </c>
      <c r="K1417">
        <v>5</v>
      </c>
      <c r="L1417" t="s">
        <v>1481</v>
      </c>
      <c r="M1417">
        <v>3</v>
      </c>
      <c r="N1417">
        <v>1992</v>
      </c>
      <c r="O1417">
        <v>0.9</v>
      </c>
      <c r="P1417" s="4">
        <v>45510</v>
      </c>
      <c r="Q1417" s="4"/>
    </row>
    <row r="1418" spans="1:17" x14ac:dyDescent="0.35">
      <c r="A1418" t="s">
        <v>1500</v>
      </c>
      <c r="B1418" t="s">
        <v>78</v>
      </c>
      <c r="C1418">
        <v>38.736946000000003</v>
      </c>
      <c r="D1418">
        <v>-9.1426850000000002</v>
      </c>
      <c r="E1418" t="s">
        <v>32</v>
      </c>
      <c r="F1418" t="s">
        <v>24</v>
      </c>
      <c r="G1418" t="s">
        <v>85</v>
      </c>
      <c r="H1418" s="4">
        <v>45333</v>
      </c>
      <c r="I1418" t="s">
        <v>26</v>
      </c>
      <c r="J1418" t="s">
        <v>1119</v>
      </c>
      <c r="K1418">
        <v>5</v>
      </c>
      <c r="L1418" t="s">
        <v>1481</v>
      </c>
      <c r="M1418">
        <v>3</v>
      </c>
      <c r="N1418">
        <v>1156</v>
      </c>
      <c r="O1418">
        <v>0.4</v>
      </c>
      <c r="P1418" s="4">
        <v>45500</v>
      </c>
      <c r="Q1418" s="4"/>
    </row>
    <row r="1419" spans="1:17" x14ac:dyDescent="0.35">
      <c r="A1419" t="s">
        <v>1501</v>
      </c>
      <c r="B1419" t="s">
        <v>35</v>
      </c>
      <c r="C1419">
        <v>41.902782000000002</v>
      </c>
      <c r="D1419">
        <v>12.496366</v>
      </c>
      <c r="E1419" t="s">
        <v>3099</v>
      </c>
      <c r="F1419" t="s">
        <v>24</v>
      </c>
      <c r="G1419" t="s">
        <v>25</v>
      </c>
      <c r="H1419" s="4">
        <v>45306</v>
      </c>
      <c r="I1419" t="s">
        <v>49</v>
      </c>
      <c r="J1419" t="s">
        <v>1119</v>
      </c>
      <c r="K1419">
        <v>5</v>
      </c>
      <c r="L1419" t="s">
        <v>1481</v>
      </c>
      <c r="M1419">
        <v>3</v>
      </c>
      <c r="N1419">
        <v>404</v>
      </c>
      <c r="O1419">
        <v>0.5</v>
      </c>
      <c r="P1419" s="4">
        <v>45387</v>
      </c>
      <c r="Q1419" s="4"/>
    </row>
    <row r="1420" spans="1:17" x14ac:dyDescent="0.35">
      <c r="A1420" t="s">
        <v>1502</v>
      </c>
      <c r="B1420" t="s">
        <v>61</v>
      </c>
      <c r="C1420">
        <v>48.864716000000001</v>
      </c>
      <c r="D1420">
        <v>2.3490139999999999</v>
      </c>
      <c r="E1420" t="s">
        <v>3099</v>
      </c>
      <c r="F1420" t="s">
        <v>24</v>
      </c>
      <c r="G1420" t="s">
        <v>74</v>
      </c>
      <c r="H1420" s="4">
        <v>45337</v>
      </c>
      <c r="I1420" t="s">
        <v>66</v>
      </c>
      <c r="J1420" t="s">
        <v>1119</v>
      </c>
      <c r="K1420">
        <v>5</v>
      </c>
      <c r="L1420" t="s">
        <v>1481</v>
      </c>
      <c r="M1420">
        <v>3</v>
      </c>
      <c r="N1420">
        <v>1883</v>
      </c>
      <c r="O1420">
        <v>0.6</v>
      </c>
      <c r="P1420" s="4">
        <v>45406</v>
      </c>
      <c r="Q1420" s="4"/>
    </row>
    <row r="1421" spans="1:17" x14ac:dyDescent="0.35">
      <c r="A1421" t="s">
        <v>1503</v>
      </c>
      <c r="B1421" t="s">
        <v>35</v>
      </c>
      <c r="C1421">
        <v>41.902782000000002</v>
      </c>
      <c r="D1421">
        <v>12.496366</v>
      </c>
      <c r="E1421" t="s">
        <v>3100</v>
      </c>
      <c r="F1421" t="s">
        <v>24</v>
      </c>
      <c r="G1421" t="s">
        <v>59</v>
      </c>
      <c r="H1421" s="4">
        <v>45415</v>
      </c>
      <c r="I1421" t="s">
        <v>49</v>
      </c>
      <c r="J1421" t="s">
        <v>1119</v>
      </c>
      <c r="K1421">
        <v>5</v>
      </c>
      <c r="L1421" t="s">
        <v>1481</v>
      </c>
      <c r="M1421">
        <v>3</v>
      </c>
      <c r="N1421">
        <v>1101</v>
      </c>
      <c r="O1421">
        <v>0.1</v>
      </c>
      <c r="P1421" s="4">
        <v>45578</v>
      </c>
      <c r="Q1421" s="4"/>
    </row>
    <row r="1422" spans="1:17" x14ac:dyDescent="0.35">
      <c r="A1422" t="s">
        <v>1504</v>
      </c>
      <c r="B1422" t="s">
        <v>56</v>
      </c>
      <c r="C1422">
        <v>46.204391000000001</v>
      </c>
      <c r="D1422">
        <v>6.1431579999999997</v>
      </c>
      <c r="E1422" t="s">
        <v>47</v>
      </c>
      <c r="F1422" t="s">
        <v>24</v>
      </c>
      <c r="G1422" t="s">
        <v>59</v>
      </c>
      <c r="H1422" s="4">
        <v>45324</v>
      </c>
      <c r="I1422" t="s">
        <v>66</v>
      </c>
      <c r="J1422" t="s">
        <v>1119</v>
      </c>
      <c r="K1422">
        <v>5</v>
      </c>
      <c r="L1422" t="s">
        <v>1481</v>
      </c>
      <c r="M1422">
        <v>3</v>
      </c>
      <c r="N1422">
        <v>299</v>
      </c>
      <c r="O1422">
        <v>0.3</v>
      </c>
      <c r="P1422" s="4">
        <v>45416</v>
      </c>
      <c r="Q1422" s="4"/>
    </row>
    <row r="1423" spans="1:17" x14ac:dyDescent="0.35">
      <c r="A1423" t="s">
        <v>1505</v>
      </c>
      <c r="B1423" t="s">
        <v>51</v>
      </c>
      <c r="C1423">
        <v>51.260196999999998</v>
      </c>
      <c r="D1423">
        <v>4.4027710000000004</v>
      </c>
      <c r="E1423" t="s">
        <v>68</v>
      </c>
      <c r="F1423" t="s">
        <v>24</v>
      </c>
      <c r="G1423" t="s">
        <v>25</v>
      </c>
      <c r="H1423" s="4">
        <v>45433</v>
      </c>
      <c r="I1423" t="s">
        <v>66</v>
      </c>
      <c r="J1423" t="s">
        <v>1119</v>
      </c>
      <c r="K1423">
        <v>5</v>
      </c>
      <c r="L1423" t="s">
        <v>1481</v>
      </c>
      <c r="M1423">
        <v>3</v>
      </c>
      <c r="N1423">
        <v>1722</v>
      </c>
      <c r="O1423">
        <v>0.4</v>
      </c>
      <c r="P1423" s="4">
        <v>45539</v>
      </c>
      <c r="Q1423" s="4"/>
    </row>
    <row r="1424" spans="1:17" x14ac:dyDescent="0.35">
      <c r="A1424" t="s">
        <v>1506</v>
      </c>
      <c r="B1424" t="s">
        <v>41</v>
      </c>
      <c r="C1424">
        <v>52.520007999999997</v>
      </c>
      <c r="D1424">
        <v>13.404954</v>
      </c>
      <c r="E1424" t="s">
        <v>64</v>
      </c>
      <c r="F1424" t="s">
        <v>24</v>
      </c>
      <c r="G1424" t="s">
        <v>48</v>
      </c>
      <c r="H1424" s="4">
        <v>45352</v>
      </c>
      <c r="I1424" t="s">
        <v>49</v>
      </c>
      <c r="J1424" t="s">
        <v>1119</v>
      </c>
      <c r="K1424">
        <v>5</v>
      </c>
      <c r="L1424" t="s">
        <v>1481</v>
      </c>
      <c r="M1424">
        <v>3</v>
      </c>
      <c r="N1424">
        <v>330</v>
      </c>
      <c r="O1424">
        <v>0.3</v>
      </c>
      <c r="P1424" s="4">
        <v>45533</v>
      </c>
      <c r="Q1424" s="4"/>
    </row>
    <row r="1425" spans="1:17" x14ac:dyDescent="0.35">
      <c r="A1425" t="s">
        <v>1507</v>
      </c>
      <c r="B1425" t="s">
        <v>56</v>
      </c>
      <c r="C1425">
        <v>46.204391000000001</v>
      </c>
      <c r="D1425">
        <v>6.1431579999999997</v>
      </c>
      <c r="E1425" t="s">
        <v>47</v>
      </c>
      <c r="F1425" t="s">
        <v>24</v>
      </c>
      <c r="G1425" t="s">
        <v>87</v>
      </c>
      <c r="H1425" s="4">
        <v>45325</v>
      </c>
      <c r="I1425" t="s">
        <v>49</v>
      </c>
      <c r="J1425" t="s">
        <v>1119</v>
      </c>
      <c r="K1425">
        <v>5</v>
      </c>
      <c r="L1425" t="s">
        <v>1481</v>
      </c>
      <c r="M1425">
        <v>3</v>
      </c>
      <c r="N1425">
        <v>994</v>
      </c>
      <c r="O1425">
        <v>0.2</v>
      </c>
      <c r="P1425" s="4">
        <v>45465</v>
      </c>
      <c r="Q1425" s="4"/>
    </row>
    <row r="1426" spans="1:17" x14ac:dyDescent="0.35">
      <c r="A1426" t="s">
        <v>1508</v>
      </c>
      <c r="B1426" t="s">
        <v>56</v>
      </c>
      <c r="C1426">
        <v>46.204391000000001</v>
      </c>
      <c r="D1426">
        <v>6.1431579999999997</v>
      </c>
      <c r="E1426" t="s">
        <v>64</v>
      </c>
      <c r="F1426" t="s">
        <v>24</v>
      </c>
      <c r="G1426" t="s">
        <v>87</v>
      </c>
      <c r="H1426" s="4">
        <v>45381</v>
      </c>
      <c r="I1426" t="s">
        <v>66</v>
      </c>
      <c r="J1426" t="s">
        <v>1119</v>
      </c>
      <c r="K1426">
        <v>5</v>
      </c>
      <c r="L1426" t="s">
        <v>1481</v>
      </c>
      <c r="M1426">
        <v>3</v>
      </c>
      <c r="N1426">
        <v>927</v>
      </c>
      <c r="O1426">
        <v>0.8</v>
      </c>
      <c r="P1426" s="4">
        <v>45650</v>
      </c>
      <c r="Q1426" s="4"/>
    </row>
    <row r="1427" spans="1:17" x14ac:dyDescent="0.35">
      <c r="A1427" t="s">
        <v>1509</v>
      </c>
      <c r="B1427" t="s">
        <v>41</v>
      </c>
      <c r="C1427">
        <v>52.520007999999997</v>
      </c>
      <c r="D1427">
        <v>13.404954</v>
      </c>
      <c r="E1427" t="s">
        <v>54</v>
      </c>
      <c r="F1427" t="s">
        <v>24</v>
      </c>
      <c r="G1427" t="s">
        <v>48</v>
      </c>
      <c r="H1427" s="4">
        <v>45427</v>
      </c>
      <c r="I1427" t="s">
        <v>26</v>
      </c>
      <c r="J1427" t="s">
        <v>1119</v>
      </c>
      <c r="K1427">
        <v>5</v>
      </c>
      <c r="L1427" t="s">
        <v>1481</v>
      </c>
      <c r="M1427">
        <v>3</v>
      </c>
      <c r="N1427">
        <v>1155</v>
      </c>
      <c r="O1427">
        <v>0.5</v>
      </c>
      <c r="P1427" s="4">
        <v>45740</v>
      </c>
      <c r="Q1427" s="4"/>
    </row>
    <row r="1428" spans="1:17" x14ac:dyDescent="0.35">
      <c r="A1428" t="s">
        <v>1510</v>
      </c>
      <c r="B1428" t="s">
        <v>41</v>
      </c>
      <c r="C1428">
        <v>52.520007999999997</v>
      </c>
      <c r="D1428">
        <v>13.404954</v>
      </c>
      <c r="E1428" t="s">
        <v>38</v>
      </c>
      <c r="F1428" t="s">
        <v>24</v>
      </c>
      <c r="G1428" t="s">
        <v>85</v>
      </c>
      <c r="H1428" s="4">
        <v>45339</v>
      </c>
      <c r="I1428" t="s">
        <v>26</v>
      </c>
      <c r="J1428" t="s">
        <v>1119</v>
      </c>
      <c r="K1428">
        <v>5</v>
      </c>
      <c r="L1428" t="s">
        <v>1481</v>
      </c>
      <c r="M1428">
        <v>3</v>
      </c>
      <c r="N1428">
        <v>735</v>
      </c>
      <c r="O1428">
        <v>0.5</v>
      </c>
      <c r="P1428" s="4">
        <v>45389</v>
      </c>
      <c r="Q1428" s="4"/>
    </row>
    <row r="1429" spans="1:17" x14ac:dyDescent="0.35">
      <c r="A1429" t="s">
        <v>1511</v>
      </c>
      <c r="B1429" t="s">
        <v>56</v>
      </c>
      <c r="C1429">
        <v>46.204391000000001</v>
      </c>
      <c r="D1429">
        <v>6.1431579999999997</v>
      </c>
      <c r="E1429" t="s">
        <v>84</v>
      </c>
      <c r="F1429" t="s">
        <v>24</v>
      </c>
      <c r="G1429" t="s">
        <v>39</v>
      </c>
      <c r="H1429" s="4">
        <v>45315</v>
      </c>
      <c r="I1429" t="s">
        <v>49</v>
      </c>
      <c r="J1429" t="s">
        <v>1119</v>
      </c>
      <c r="K1429">
        <v>5</v>
      </c>
      <c r="L1429" t="s">
        <v>1481</v>
      </c>
      <c r="M1429">
        <v>3</v>
      </c>
      <c r="N1429">
        <v>459</v>
      </c>
      <c r="O1429">
        <v>0.9</v>
      </c>
      <c r="P1429" s="4">
        <v>45379</v>
      </c>
      <c r="Q1429" s="4"/>
    </row>
    <row r="1430" spans="1:17" x14ac:dyDescent="0.35">
      <c r="A1430" t="s">
        <v>1512</v>
      </c>
      <c r="B1430" t="s">
        <v>35</v>
      </c>
      <c r="C1430">
        <v>41.902782000000002</v>
      </c>
      <c r="D1430">
        <v>12.496366</v>
      </c>
      <c r="E1430" t="s">
        <v>3099</v>
      </c>
      <c r="F1430" t="s">
        <v>24</v>
      </c>
      <c r="G1430" t="s">
        <v>59</v>
      </c>
      <c r="H1430" s="4">
        <v>45425</v>
      </c>
      <c r="I1430" t="s">
        <v>26</v>
      </c>
      <c r="J1430" t="s">
        <v>1119</v>
      </c>
      <c r="K1430">
        <v>5</v>
      </c>
      <c r="L1430" t="s">
        <v>1481</v>
      </c>
      <c r="M1430">
        <v>3</v>
      </c>
      <c r="N1430">
        <v>492</v>
      </c>
      <c r="O1430">
        <v>0.6</v>
      </c>
      <c r="P1430" s="4">
        <v>45623</v>
      </c>
      <c r="Q1430" s="4"/>
    </row>
    <row r="1431" spans="1:17" x14ac:dyDescent="0.35">
      <c r="A1431" t="s">
        <v>1513</v>
      </c>
      <c r="B1431" t="s">
        <v>56</v>
      </c>
      <c r="C1431">
        <v>46.204391000000001</v>
      </c>
      <c r="D1431">
        <v>6.1431579999999997</v>
      </c>
      <c r="E1431" t="s">
        <v>3100</v>
      </c>
      <c r="F1431" t="s">
        <v>24</v>
      </c>
      <c r="G1431" t="s">
        <v>48</v>
      </c>
      <c r="H1431" s="4">
        <v>45362</v>
      </c>
      <c r="I1431" t="s">
        <v>49</v>
      </c>
      <c r="J1431" t="s">
        <v>1119</v>
      </c>
      <c r="K1431">
        <v>5</v>
      </c>
      <c r="L1431" t="s">
        <v>1481</v>
      </c>
      <c r="M1431">
        <v>3</v>
      </c>
      <c r="N1431">
        <v>1115</v>
      </c>
      <c r="O1431">
        <v>0.1</v>
      </c>
      <c r="P1431" s="4">
        <v>45526</v>
      </c>
      <c r="Q1431" s="4"/>
    </row>
    <row r="1432" spans="1:17" x14ac:dyDescent="0.35">
      <c r="A1432" t="s">
        <v>1514</v>
      </c>
      <c r="B1432" t="s">
        <v>78</v>
      </c>
      <c r="C1432">
        <v>38.736946000000003</v>
      </c>
      <c r="D1432">
        <v>-9.1426850000000002</v>
      </c>
      <c r="E1432" t="s">
        <v>38</v>
      </c>
      <c r="F1432" t="s">
        <v>24</v>
      </c>
      <c r="G1432" t="s">
        <v>33</v>
      </c>
      <c r="H1432" s="4">
        <v>45384</v>
      </c>
      <c r="I1432" t="s">
        <v>26</v>
      </c>
      <c r="J1432" t="s">
        <v>1119</v>
      </c>
      <c r="K1432">
        <v>5</v>
      </c>
      <c r="L1432" t="s">
        <v>1481</v>
      </c>
      <c r="M1432">
        <v>3</v>
      </c>
      <c r="N1432">
        <v>935</v>
      </c>
      <c r="O1432">
        <v>0.3</v>
      </c>
      <c r="P1432" s="4">
        <v>45657</v>
      </c>
      <c r="Q1432" s="4"/>
    </row>
    <row r="1433" spans="1:17" x14ac:dyDescent="0.35">
      <c r="A1433" t="s">
        <v>1515</v>
      </c>
      <c r="B1433" t="s">
        <v>29</v>
      </c>
      <c r="C1433">
        <v>40.416775000000001</v>
      </c>
      <c r="D1433">
        <v>-3.7037900000000001</v>
      </c>
      <c r="E1433" t="s">
        <v>3100</v>
      </c>
      <c r="F1433" t="s">
        <v>24</v>
      </c>
      <c r="G1433" t="s">
        <v>48</v>
      </c>
      <c r="H1433" s="4">
        <v>45320</v>
      </c>
      <c r="I1433" t="s">
        <v>26</v>
      </c>
      <c r="J1433" t="s">
        <v>1119</v>
      </c>
      <c r="K1433">
        <v>5</v>
      </c>
      <c r="L1433" t="s">
        <v>1481</v>
      </c>
      <c r="M1433">
        <v>3</v>
      </c>
      <c r="N1433">
        <v>847</v>
      </c>
      <c r="O1433">
        <v>0.3</v>
      </c>
      <c r="P1433" s="4">
        <v>45417</v>
      </c>
      <c r="Q1433" s="4"/>
    </row>
    <row r="1434" spans="1:17" x14ac:dyDescent="0.35">
      <c r="A1434" t="s">
        <v>1516</v>
      </c>
      <c r="B1434" t="s">
        <v>71</v>
      </c>
      <c r="C1434">
        <v>48.210033000000003</v>
      </c>
      <c r="D1434">
        <v>16.363448999999999</v>
      </c>
      <c r="E1434" t="s">
        <v>47</v>
      </c>
      <c r="F1434" t="s">
        <v>24</v>
      </c>
      <c r="G1434" t="s">
        <v>87</v>
      </c>
      <c r="H1434" s="4">
        <v>45297</v>
      </c>
      <c r="I1434" t="s">
        <v>66</v>
      </c>
      <c r="J1434" t="s">
        <v>1119</v>
      </c>
      <c r="K1434">
        <v>5</v>
      </c>
      <c r="L1434" t="s">
        <v>1481</v>
      </c>
      <c r="M1434">
        <v>3</v>
      </c>
      <c r="N1434">
        <v>1738</v>
      </c>
      <c r="O1434">
        <v>0.5</v>
      </c>
      <c r="P1434" s="4">
        <v>45486</v>
      </c>
      <c r="Q1434" s="4"/>
    </row>
    <row r="1435" spans="1:17" x14ac:dyDescent="0.35">
      <c r="A1435" t="s">
        <v>1517</v>
      </c>
      <c r="B1435" t="s">
        <v>35</v>
      </c>
      <c r="C1435">
        <v>41.902782000000002</v>
      </c>
      <c r="D1435">
        <v>12.496366</v>
      </c>
      <c r="E1435" t="s">
        <v>124</v>
      </c>
      <c r="F1435" t="s">
        <v>24</v>
      </c>
      <c r="G1435" t="s">
        <v>25</v>
      </c>
      <c r="H1435" s="4">
        <v>45302</v>
      </c>
      <c r="I1435" t="s">
        <v>26</v>
      </c>
      <c r="J1435" t="s">
        <v>1119</v>
      </c>
      <c r="K1435">
        <v>5</v>
      </c>
      <c r="L1435" t="s">
        <v>1481</v>
      </c>
      <c r="M1435">
        <v>3</v>
      </c>
      <c r="N1435">
        <v>784</v>
      </c>
      <c r="O1435">
        <v>0.5</v>
      </c>
      <c r="P1435" s="4">
        <v>45374</v>
      </c>
      <c r="Q1435" s="4"/>
    </row>
    <row r="1436" spans="1:17" x14ac:dyDescent="0.35">
      <c r="A1436" t="s">
        <v>1518</v>
      </c>
      <c r="B1436" t="s">
        <v>61</v>
      </c>
      <c r="C1436">
        <v>48.864716000000001</v>
      </c>
      <c r="D1436">
        <v>2.3490139999999999</v>
      </c>
      <c r="E1436" t="s">
        <v>64</v>
      </c>
      <c r="F1436" t="s">
        <v>24</v>
      </c>
      <c r="G1436" t="s">
        <v>48</v>
      </c>
      <c r="H1436" s="4">
        <v>45293</v>
      </c>
      <c r="I1436" t="s">
        <v>49</v>
      </c>
      <c r="J1436" t="s">
        <v>1119</v>
      </c>
      <c r="K1436">
        <v>5</v>
      </c>
      <c r="L1436" t="s">
        <v>1481</v>
      </c>
      <c r="M1436">
        <v>3</v>
      </c>
      <c r="N1436">
        <v>832</v>
      </c>
      <c r="O1436">
        <v>0.2</v>
      </c>
      <c r="P1436" s="4">
        <v>45651</v>
      </c>
      <c r="Q1436" s="4"/>
    </row>
    <row r="1437" spans="1:17" x14ac:dyDescent="0.35">
      <c r="A1437" t="s">
        <v>1519</v>
      </c>
      <c r="B1437" t="s">
        <v>56</v>
      </c>
      <c r="C1437">
        <v>46.204391000000001</v>
      </c>
      <c r="D1437">
        <v>6.1431579999999997</v>
      </c>
      <c r="E1437" t="s">
        <v>3098</v>
      </c>
      <c r="F1437" t="s">
        <v>24</v>
      </c>
      <c r="G1437" t="s">
        <v>48</v>
      </c>
      <c r="H1437" s="4">
        <v>45425</v>
      </c>
      <c r="I1437" t="s">
        <v>66</v>
      </c>
      <c r="J1437" t="s">
        <v>1119</v>
      </c>
      <c r="K1437">
        <v>5</v>
      </c>
      <c r="L1437" t="s">
        <v>1481</v>
      </c>
      <c r="M1437">
        <v>3</v>
      </c>
      <c r="N1437">
        <v>327</v>
      </c>
      <c r="O1437">
        <v>0.9</v>
      </c>
      <c r="P1437" s="4">
        <v>45736</v>
      </c>
      <c r="Q1437" s="4"/>
    </row>
    <row r="1438" spans="1:17" x14ac:dyDescent="0.35">
      <c r="A1438" t="s">
        <v>1520</v>
      </c>
      <c r="B1438" t="s">
        <v>20</v>
      </c>
      <c r="C1438">
        <v>52.370215999999999</v>
      </c>
      <c r="D1438">
        <v>4.895168</v>
      </c>
      <c r="E1438" t="s">
        <v>3098</v>
      </c>
      <c r="F1438" t="s">
        <v>24</v>
      </c>
      <c r="G1438" t="s">
        <v>48</v>
      </c>
      <c r="H1438" s="4">
        <v>45354</v>
      </c>
      <c r="I1438" t="s">
        <v>66</v>
      </c>
      <c r="J1438" t="s">
        <v>1119</v>
      </c>
      <c r="K1438">
        <v>5</v>
      </c>
      <c r="L1438" t="s">
        <v>1481</v>
      </c>
      <c r="M1438">
        <v>3</v>
      </c>
      <c r="N1438">
        <v>778</v>
      </c>
      <c r="O1438">
        <v>0.4</v>
      </c>
      <c r="P1438" s="4">
        <v>45700</v>
      </c>
      <c r="Q1438" s="4"/>
    </row>
    <row r="1439" spans="1:17" x14ac:dyDescent="0.35">
      <c r="A1439" t="s">
        <v>1521</v>
      </c>
      <c r="B1439" t="s">
        <v>41</v>
      </c>
      <c r="C1439">
        <v>52.520007999999997</v>
      </c>
      <c r="D1439">
        <v>13.404954</v>
      </c>
      <c r="E1439" t="s">
        <v>3098</v>
      </c>
      <c r="F1439" t="s">
        <v>24</v>
      </c>
      <c r="G1439" t="s">
        <v>39</v>
      </c>
      <c r="H1439" s="4">
        <v>45318</v>
      </c>
      <c r="I1439" t="s">
        <v>26</v>
      </c>
      <c r="J1439" t="s">
        <v>1119</v>
      </c>
      <c r="K1439">
        <v>5</v>
      </c>
      <c r="L1439" t="s">
        <v>1481</v>
      </c>
      <c r="M1439">
        <v>3</v>
      </c>
      <c r="N1439">
        <v>934</v>
      </c>
      <c r="O1439">
        <v>0.2</v>
      </c>
      <c r="P1439" s="4">
        <v>45428</v>
      </c>
      <c r="Q1439" s="4"/>
    </row>
    <row r="1440" spans="1:17" x14ac:dyDescent="0.35">
      <c r="A1440" t="s">
        <v>1522</v>
      </c>
      <c r="B1440" t="s">
        <v>61</v>
      </c>
      <c r="C1440">
        <v>48.864716000000001</v>
      </c>
      <c r="D1440">
        <v>2.3490139999999999</v>
      </c>
      <c r="E1440" t="s">
        <v>3099</v>
      </c>
      <c r="F1440" t="s">
        <v>24</v>
      </c>
      <c r="G1440" t="s">
        <v>48</v>
      </c>
      <c r="H1440" s="4">
        <v>45361</v>
      </c>
      <c r="I1440" t="s">
        <v>26</v>
      </c>
      <c r="J1440" t="s">
        <v>1119</v>
      </c>
      <c r="K1440">
        <v>5</v>
      </c>
      <c r="L1440" t="s">
        <v>1481</v>
      </c>
      <c r="M1440">
        <v>3</v>
      </c>
      <c r="N1440">
        <v>858</v>
      </c>
      <c r="O1440">
        <v>0.4</v>
      </c>
      <c r="P1440" s="4">
        <v>45452</v>
      </c>
      <c r="Q1440" s="4"/>
    </row>
    <row r="1441" spans="1:17" x14ac:dyDescent="0.35">
      <c r="A1441" t="s">
        <v>1523</v>
      </c>
      <c r="B1441" t="s">
        <v>29</v>
      </c>
      <c r="C1441">
        <v>40.416775000000001</v>
      </c>
      <c r="D1441">
        <v>-3.7037900000000001</v>
      </c>
      <c r="E1441" t="s">
        <v>47</v>
      </c>
      <c r="F1441" t="s">
        <v>24</v>
      </c>
      <c r="G1441" t="s">
        <v>48</v>
      </c>
      <c r="H1441" s="4">
        <v>45426</v>
      </c>
      <c r="I1441" t="s">
        <v>26</v>
      </c>
      <c r="J1441" t="s">
        <v>1119</v>
      </c>
      <c r="K1441">
        <v>5</v>
      </c>
      <c r="L1441" t="s">
        <v>1481</v>
      </c>
      <c r="M1441">
        <v>3</v>
      </c>
      <c r="N1441">
        <v>857</v>
      </c>
      <c r="O1441">
        <v>0.5</v>
      </c>
      <c r="P1441" s="4">
        <v>45723</v>
      </c>
      <c r="Q1441" s="4"/>
    </row>
    <row r="1442" spans="1:17" x14ac:dyDescent="0.35">
      <c r="A1442" t="s">
        <v>1524</v>
      </c>
      <c r="B1442" t="s">
        <v>78</v>
      </c>
      <c r="C1442">
        <v>38.736946000000003</v>
      </c>
      <c r="D1442">
        <v>-9.1426850000000002</v>
      </c>
      <c r="E1442" t="s">
        <v>47</v>
      </c>
      <c r="F1442" t="s">
        <v>24</v>
      </c>
      <c r="G1442" t="s">
        <v>87</v>
      </c>
      <c r="H1442" s="4">
        <v>45408</v>
      </c>
      <c r="I1442" t="s">
        <v>26</v>
      </c>
      <c r="J1442" t="s">
        <v>1119</v>
      </c>
      <c r="K1442">
        <v>5</v>
      </c>
      <c r="L1442" t="s">
        <v>1481</v>
      </c>
      <c r="M1442">
        <v>3</v>
      </c>
      <c r="N1442">
        <v>995</v>
      </c>
      <c r="O1442">
        <v>0.8</v>
      </c>
      <c r="P1442" s="4">
        <v>45743</v>
      </c>
      <c r="Q1442" s="4"/>
    </row>
    <row r="1443" spans="1:17" x14ac:dyDescent="0.35">
      <c r="A1443" t="s">
        <v>1525</v>
      </c>
      <c r="B1443" t="s">
        <v>35</v>
      </c>
      <c r="C1443">
        <v>41.902782000000002</v>
      </c>
      <c r="D1443">
        <v>12.496366</v>
      </c>
      <c r="E1443" t="s">
        <v>32</v>
      </c>
      <c r="F1443" t="s">
        <v>24</v>
      </c>
      <c r="G1443" t="s">
        <v>25</v>
      </c>
      <c r="H1443" s="4">
        <v>45429</v>
      </c>
      <c r="I1443" t="s">
        <v>66</v>
      </c>
      <c r="J1443" t="s">
        <v>1119</v>
      </c>
      <c r="K1443">
        <v>5</v>
      </c>
      <c r="L1443" t="s">
        <v>1481</v>
      </c>
      <c r="M1443">
        <v>3</v>
      </c>
      <c r="N1443">
        <v>1245</v>
      </c>
      <c r="O1443">
        <v>0.2</v>
      </c>
      <c r="P1443" s="4">
        <v>45599</v>
      </c>
      <c r="Q1443" s="4"/>
    </row>
    <row r="1444" spans="1:17" x14ac:dyDescent="0.35">
      <c r="A1444" t="s">
        <v>1526</v>
      </c>
      <c r="B1444" t="s">
        <v>29</v>
      </c>
      <c r="C1444">
        <v>40.416775000000001</v>
      </c>
      <c r="D1444">
        <v>-3.7037900000000001</v>
      </c>
      <c r="E1444" t="s">
        <v>3099</v>
      </c>
      <c r="F1444" t="s">
        <v>24</v>
      </c>
      <c r="G1444" t="s">
        <v>48</v>
      </c>
      <c r="H1444" s="4">
        <v>45298</v>
      </c>
      <c r="I1444" t="s">
        <v>66</v>
      </c>
      <c r="J1444" t="s">
        <v>1119</v>
      </c>
      <c r="K1444">
        <v>5</v>
      </c>
      <c r="L1444" t="s">
        <v>1481</v>
      </c>
      <c r="M1444">
        <v>3</v>
      </c>
      <c r="N1444">
        <v>1970</v>
      </c>
      <c r="O1444">
        <v>0.4</v>
      </c>
      <c r="P1444" s="4">
        <v>45607</v>
      </c>
      <c r="Q1444" s="4"/>
    </row>
    <row r="1445" spans="1:17" x14ac:dyDescent="0.35">
      <c r="A1445" t="s">
        <v>1527</v>
      </c>
      <c r="B1445" t="s">
        <v>41</v>
      </c>
      <c r="C1445">
        <v>52.520007999999997</v>
      </c>
      <c r="D1445">
        <v>13.404954</v>
      </c>
      <c r="E1445" t="s">
        <v>3100</v>
      </c>
      <c r="F1445" t="s">
        <v>24</v>
      </c>
      <c r="G1445" t="s">
        <v>48</v>
      </c>
      <c r="H1445" s="4">
        <v>45379</v>
      </c>
      <c r="I1445" t="s">
        <v>49</v>
      </c>
      <c r="J1445" t="s">
        <v>1119</v>
      </c>
      <c r="K1445">
        <v>5</v>
      </c>
      <c r="L1445" t="s">
        <v>1481</v>
      </c>
      <c r="M1445">
        <v>3</v>
      </c>
      <c r="N1445">
        <v>1458</v>
      </c>
      <c r="O1445">
        <v>0.4</v>
      </c>
      <c r="P1445" s="4">
        <v>45657</v>
      </c>
      <c r="Q1445" s="4"/>
    </row>
    <row r="1446" spans="1:17" x14ac:dyDescent="0.35">
      <c r="A1446" t="s">
        <v>1528</v>
      </c>
      <c r="B1446" t="s">
        <v>35</v>
      </c>
      <c r="C1446">
        <v>41.902782000000002</v>
      </c>
      <c r="D1446">
        <v>12.496366</v>
      </c>
      <c r="E1446" t="s">
        <v>38</v>
      </c>
      <c r="F1446" t="s">
        <v>24</v>
      </c>
      <c r="G1446" t="s">
        <v>48</v>
      </c>
      <c r="H1446" s="4">
        <v>45386</v>
      </c>
      <c r="I1446" t="s">
        <v>66</v>
      </c>
      <c r="J1446" t="s">
        <v>1119</v>
      </c>
      <c r="K1446">
        <v>5</v>
      </c>
      <c r="L1446" t="s">
        <v>1481</v>
      </c>
      <c r="M1446">
        <v>3</v>
      </c>
      <c r="N1446">
        <v>513</v>
      </c>
      <c r="O1446">
        <v>0.5</v>
      </c>
      <c r="P1446" s="4">
        <v>45528</v>
      </c>
      <c r="Q1446" s="4"/>
    </row>
    <row r="1447" spans="1:17" x14ac:dyDescent="0.35">
      <c r="A1447" t="s">
        <v>1529</v>
      </c>
      <c r="B1447" t="s">
        <v>61</v>
      </c>
      <c r="C1447">
        <v>48.864716000000001</v>
      </c>
      <c r="D1447">
        <v>2.3490139999999999</v>
      </c>
      <c r="E1447" t="s">
        <v>3098</v>
      </c>
      <c r="F1447" t="s">
        <v>24</v>
      </c>
      <c r="G1447" t="s">
        <v>85</v>
      </c>
      <c r="H1447" s="4">
        <v>45435</v>
      </c>
      <c r="I1447" t="s">
        <v>26</v>
      </c>
      <c r="J1447" t="s">
        <v>1119</v>
      </c>
      <c r="K1447">
        <v>5</v>
      </c>
      <c r="L1447" t="s">
        <v>1481</v>
      </c>
      <c r="M1447">
        <v>3</v>
      </c>
      <c r="N1447">
        <v>677</v>
      </c>
      <c r="O1447">
        <v>0.3</v>
      </c>
      <c r="P1447" s="4">
        <v>45683</v>
      </c>
      <c r="Q1447" s="4"/>
    </row>
    <row r="1448" spans="1:17" x14ac:dyDescent="0.35">
      <c r="A1448" t="s">
        <v>1530</v>
      </c>
      <c r="B1448" t="s">
        <v>78</v>
      </c>
      <c r="C1448">
        <v>38.736946000000003</v>
      </c>
      <c r="D1448">
        <v>-9.1426850000000002</v>
      </c>
      <c r="E1448" t="s">
        <v>3099</v>
      </c>
      <c r="F1448" t="s">
        <v>24</v>
      </c>
      <c r="G1448" t="s">
        <v>74</v>
      </c>
      <c r="H1448" s="4">
        <v>45379</v>
      </c>
      <c r="I1448" t="s">
        <v>49</v>
      </c>
      <c r="J1448" t="s">
        <v>1119</v>
      </c>
      <c r="K1448">
        <v>5</v>
      </c>
      <c r="L1448" t="s">
        <v>1481</v>
      </c>
      <c r="M1448">
        <v>3</v>
      </c>
      <c r="N1448">
        <v>485</v>
      </c>
      <c r="O1448">
        <v>0.3</v>
      </c>
      <c r="P1448" s="4">
        <v>45493</v>
      </c>
      <c r="Q1448" s="4"/>
    </row>
    <row r="1449" spans="1:17" x14ac:dyDescent="0.35">
      <c r="A1449" t="s">
        <v>1531</v>
      </c>
      <c r="B1449" t="s">
        <v>61</v>
      </c>
      <c r="C1449">
        <v>48.864716000000001</v>
      </c>
      <c r="D1449">
        <v>2.3490139999999999</v>
      </c>
      <c r="E1449" t="s">
        <v>38</v>
      </c>
      <c r="F1449" t="s">
        <v>24</v>
      </c>
      <c r="G1449" t="s">
        <v>74</v>
      </c>
      <c r="H1449" s="4">
        <v>45373</v>
      </c>
      <c r="I1449" t="s">
        <v>66</v>
      </c>
      <c r="J1449" t="s">
        <v>1119</v>
      </c>
      <c r="K1449">
        <v>5</v>
      </c>
      <c r="L1449" t="s">
        <v>1481</v>
      </c>
      <c r="M1449">
        <v>3</v>
      </c>
      <c r="N1449">
        <v>429</v>
      </c>
      <c r="O1449">
        <v>0.2</v>
      </c>
      <c r="P1449" s="4">
        <v>45434</v>
      </c>
      <c r="Q1449" s="4"/>
    </row>
    <row r="1450" spans="1:17" x14ac:dyDescent="0.35">
      <c r="A1450" t="s">
        <v>1532</v>
      </c>
      <c r="B1450" t="s">
        <v>51</v>
      </c>
      <c r="C1450">
        <v>51.260196999999998</v>
      </c>
      <c r="D1450">
        <v>4.4027710000000004</v>
      </c>
      <c r="E1450" t="s">
        <v>120</v>
      </c>
      <c r="F1450" t="s">
        <v>24</v>
      </c>
      <c r="G1450" t="s">
        <v>59</v>
      </c>
      <c r="H1450" s="4">
        <v>45313</v>
      </c>
      <c r="I1450" t="s">
        <v>49</v>
      </c>
      <c r="J1450" t="s">
        <v>1119</v>
      </c>
      <c r="K1450">
        <v>5</v>
      </c>
      <c r="L1450" t="s">
        <v>1481</v>
      </c>
      <c r="M1450">
        <v>3</v>
      </c>
      <c r="N1450">
        <v>1347</v>
      </c>
      <c r="O1450">
        <v>0.4</v>
      </c>
      <c r="P1450" s="4">
        <v>45652</v>
      </c>
      <c r="Q1450" s="4"/>
    </row>
    <row r="1451" spans="1:17" x14ac:dyDescent="0.35">
      <c r="A1451" t="s">
        <v>1533</v>
      </c>
      <c r="B1451" t="s">
        <v>61</v>
      </c>
      <c r="C1451">
        <v>48.864716000000001</v>
      </c>
      <c r="D1451">
        <v>2.3490139999999999</v>
      </c>
      <c r="E1451" t="s">
        <v>47</v>
      </c>
      <c r="F1451" t="s">
        <v>24</v>
      </c>
      <c r="G1451" t="s">
        <v>59</v>
      </c>
      <c r="H1451" s="4">
        <v>45440</v>
      </c>
      <c r="I1451" t="s">
        <v>26</v>
      </c>
      <c r="J1451" t="s">
        <v>1119</v>
      </c>
      <c r="K1451">
        <v>5</v>
      </c>
      <c r="L1451" t="s">
        <v>1481</v>
      </c>
      <c r="M1451">
        <v>3</v>
      </c>
      <c r="N1451">
        <v>1029</v>
      </c>
      <c r="O1451">
        <v>0.2</v>
      </c>
      <c r="P1451" s="4">
        <v>45477</v>
      </c>
      <c r="Q1451" s="4"/>
    </row>
    <row r="1452" spans="1:17" x14ac:dyDescent="0.35">
      <c r="A1452" t="s">
        <v>1534</v>
      </c>
      <c r="B1452" t="s">
        <v>78</v>
      </c>
      <c r="C1452">
        <v>38.736946000000003</v>
      </c>
      <c r="D1452">
        <v>-9.1426850000000002</v>
      </c>
      <c r="E1452" t="s">
        <v>64</v>
      </c>
      <c r="F1452" t="s">
        <v>24</v>
      </c>
      <c r="G1452" t="s">
        <v>48</v>
      </c>
      <c r="H1452" s="4">
        <v>45349</v>
      </c>
      <c r="I1452" t="s">
        <v>66</v>
      </c>
      <c r="J1452" t="s">
        <v>1119</v>
      </c>
      <c r="K1452">
        <v>5</v>
      </c>
      <c r="L1452" t="s">
        <v>1481</v>
      </c>
      <c r="M1452">
        <v>3</v>
      </c>
      <c r="N1452">
        <v>1989</v>
      </c>
      <c r="O1452">
        <v>0.6</v>
      </c>
      <c r="P1452" s="4">
        <v>45403</v>
      </c>
      <c r="Q1452" s="4"/>
    </row>
    <row r="1453" spans="1:17" x14ac:dyDescent="0.35">
      <c r="A1453" t="s">
        <v>1535</v>
      </c>
      <c r="B1453" t="s">
        <v>41</v>
      </c>
      <c r="C1453">
        <v>52.520007999999997</v>
      </c>
      <c r="D1453">
        <v>13.404954</v>
      </c>
      <c r="E1453" t="s">
        <v>84</v>
      </c>
      <c r="F1453" t="s">
        <v>24</v>
      </c>
      <c r="G1453" t="s">
        <v>25</v>
      </c>
      <c r="H1453" s="4">
        <v>45366</v>
      </c>
      <c r="I1453" t="s">
        <v>26</v>
      </c>
      <c r="J1453" t="s">
        <v>1119</v>
      </c>
      <c r="K1453">
        <v>5</v>
      </c>
      <c r="L1453" t="s">
        <v>1481</v>
      </c>
      <c r="M1453">
        <v>3</v>
      </c>
      <c r="N1453">
        <v>292</v>
      </c>
      <c r="O1453">
        <v>0.3</v>
      </c>
      <c r="P1453" s="4">
        <v>45391</v>
      </c>
      <c r="Q1453" s="4"/>
    </row>
    <row r="1454" spans="1:17" x14ac:dyDescent="0.35">
      <c r="A1454" t="s">
        <v>1536</v>
      </c>
      <c r="B1454" t="s">
        <v>71</v>
      </c>
      <c r="C1454">
        <v>48.210033000000003</v>
      </c>
      <c r="D1454">
        <v>16.363448999999999</v>
      </c>
      <c r="E1454" t="s">
        <v>124</v>
      </c>
      <c r="F1454" t="s">
        <v>24</v>
      </c>
      <c r="G1454" t="s">
        <v>39</v>
      </c>
      <c r="H1454" s="4">
        <v>45443</v>
      </c>
      <c r="I1454" t="s">
        <v>26</v>
      </c>
      <c r="J1454" t="s">
        <v>1119</v>
      </c>
      <c r="K1454">
        <v>5</v>
      </c>
      <c r="L1454" t="s">
        <v>1481</v>
      </c>
      <c r="M1454">
        <v>3</v>
      </c>
      <c r="N1454">
        <v>1476</v>
      </c>
      <c r="O1454">
        <v>1</v>
      </c>
      <c r="P1454" s="4">
        <v>45616</v>
      </c>
      <c r="Q1454" s="4"/>
    </row>
    <row r="1455" spans="1:17" x14ac:dyDescent="0.35">
      <c r="A1455" t="s">
        <v>1537</v>
      </c>
      <c r="B1455" t="s">
        <v>41</v>
      </c>
      <c r="C1455">
        <v>52.520007999999997</v>
      </c>
      <c r="D1455">
        <v>13.404954</v>
      </c>
      <c r="E1455" t="s">
        <v>3098</v>
      </c>
      <c r="F1455" t="s">
        <v>24</v>
      </c>
      <c r="G1455" t="s">
        <v>25</v>
      </c>
      <c r="H1455" s="4">
        <v>45429</v>
      </c>
      <c r="I1455" t="s">
        <v>66</v>
      </c>
      <c r="J1455" t="s">
        <v>1119</v>
      </c>
      <c r="K1455">
        <v>5</v>
      </c>
      <c r="L1455" t="s">
        <v>1481</v>
      </c>
      <c r="M1455">
        <v>3</v>
      </c>
      <c r="N1455">
        <v>384</v>
      </c>
      <c r="O1455">
        <v>0.9</v>
      </c>
      <c r="P1455" s="4">
        <v>45644</v>
      </c>
      <c r="Q1455" s="4"/>
    </row>
    <row r="1456" spans="1:17" x14ac:dyDescent="0.35">
      <c r="A1456" t="s">
        <v>1538</v>
      </c>
      <c r="B1456" t="s">
        <v>61</v>
      </c>
      <c r="C1456">
        <v>48.864716000000001</v>
      </c>
      <c r="D1456">
        <v>2.3490139999999999</v>
      </c>
      <c r="E1456" t="s">
        <v>103</v>
      </c>
      <c r="F1456" t="s">
        <v>24</v>
      </c>
      <c r="G1456" t="s">
        <v>87</v>
      </c>
      <c r="H1456" s="4">
        <v>45331</v>
      </c>
      <c r="I1456" t="s">
        <v>49</v>
      </c>
      <c r="J1456" t="s">
        <v>1119</v>
      </c>
      <c r="K1456">
        <v>5</v>
      </c>
      <c r="L1456" t="s">
        <v>1481</v>
      </c>
      <c r="M1456">
        <v>3</v>
      </c>
      <c r="N1456">
        <v>1199</v>
      </c>
      <c r="O1456">
        <v>0.1</v>
      </c>
      <c r="P1456" s="4">
        <v>45486</v>
      </c>
      <c r="Q1456" s="4"/>
    </row>
    <row r="1457" spans="1:17" x14ac:dyDescent="0.35">
      <c r="A1457" t="s">
        <v>1539</v>
      </c>
      <c r="B1457" t="s">
        <v>61</v>
      </c>
      <c r="C1457">
        <v>48.864716000000001</v>
      </c>
      <c r="D1457">
        <v>2.3490139999999999</v>
      </c>
      <c r="E1457" t="s">
        <v>47</v>
      </c>
      <c r="F1457" t="s">
        <v>24</v>
      </c>
      <c r="G1457" t="s">
        <v>87</v>
      </c>
      <c r="H1457" s="4">
        <v>45324</v>
      </c>
      <c r="I1457" t="s">
        <v>26</v>
      </c>
      <c r="J1457" t="s">
        <v>1119</v>
      </c>
      <c r="K1457">
        <v>5</v>
      </c>
      <c r="L1457" t="s">
        <v>1481</v>
      </c>
      <c r="M1457">
        <v>3</v>
      </c>
      <c r="N1457">
        <v>1984</v>
      </c>
      <c r="O1457">
        <v>0.2</v>
      </c>
      <c r="P1457" s="4">
        <v>45544</v>
      </c>
      <c r="Q1457" s="4"/>
    </row>
    <row r="1458" spans="1:17" x14ac:dyDescent="0.35">
      <c r="A1458" t="s">
        <v>1540</v>
      </c>
      <c r="B1458" t="s">
        <v>61</v>
      </c>
      <c r="C1458">
        <v>48.864716000000001</v>
      </c>
      <c r="D1458">
        <v>2.3490139999999999</v>
      </c>
      <c r="E1458" t="s">
        <v>100</v>
      </c>
      <c r="F1458" t="s">
        <v>24</v>
      </c>
      <c r="G1458" t="s">
        <v>48</v>
      </c>
      <c r="H1458" s="4">
        <v>45426</v>
      </c>
      <c r="I1458" t="s">
        <v>26</v>
      </c>
      <c r="J1458" t="s">
        <v>1119</v>
      </c>
      <c r="K1458">
        <v>5</v>
      </c>
      <c r="L1458" t="s">
        <v>1481</v>
      </c>
      <c r="M1458">
        <v>3</v>
      </c>
      <c r="N1458">
        <v>207</v>
      </c>
      <c r="O1458">
        <v>0.2</v>
      </c>
      <c r="P1458" s="4">
        <v>45526</v>
      </c>
      <c r="Q1458" s="4"/>
    </row>
    <row r="1459" spans="1:17" x14ac:dyDescent="0.35">
      <c r="A1459" t="s">
        <v>1541</v>
      </c>
      <c r="B1459" t="s">
        <v>35</v>
      </c>
      <c r="C1459">
        <v>41.902782000000002</v>
      </c>
      <c r="D1459">
        <v>12.496366</v>
      </c>
      <c r="E1459" t="s">
        <v>64</v>
      </c>
      <c r="F1459" t="s">
        <v>24</v>
      </c>
      <c r="G1459" t="s">
        <v>25</v>
      </c>
      <c r="H1459" s="4">
        <v>45344</v>
      </c>
      <c r="I1459" t="s">
        <v>26</v>
      </c>
      <c r="J1459" t="s">
        <v>1119</v>
      </c>
      <c r="K1459">
        <v>5</v>
      </c>
      <c r="L1459" t="s">
        <v>1481</v>
      </c>
      <c r="M1459">
        <v>3</v>
      </c>
      <c r="N1459">
        <v>691</v>
      </c>
      <c r="O1459">
        <v>0.3</v>
      </c>
      <c r="P1459" s="4">
        <v>45621</v>
      </c>
      <c r="Q1459" s="4"/>
    </row>
    <row r="1460" spans="1:17" x14ac:dyDescent="0.35">
      <c r="A1460" t="s">
        <v>1542</v>
      </c>
      <c r="B1460" t="s">
        <v>56</v>
      </c>
      <c r="C1460">
        <v>46.204391000000001</v>
      </c>
      <c r="D1460">
        <v>6.1431579999999997</v>
      </c>
      <c r="E1460" t="s">
        <v>120</v>
      </c>
      <c r="F1460" t="s">
        <v>24</v>
      </c>
      <c r="G1460" t="s">
        <v>59</v>
      </c>
      <c r="H1460" s="4">
        <v>45377</v>
      </c>
      <c r="I1460" t="s">
        <v>66</v>
      </c>
      <c r="J1460" t="s">
        <v>1119</v>
      </c>
      <c r="K1460">
        <v>5</v>
      </c>
      <c r="L1460" t="s">
        <v>1481</v>
      </c>
      <c r="M1460">
        <v>3</v>
      </c>
      <c r="N1460">
        <v>1155</v>
      </c>
      <c r="O1460">
        <v>0.5</v>
      </c>
      <c r="P1460" s="4">
        <v>45399</v>
      </c>
      <c r="Q1460" s="4"/>
    </row>
    <row r="1461" spans="1:17" x14ac:dyDescent="0.35">
      <c r="A1461" t="s">
        <v>1543</v>
      </c>
      <c r="B1461" t="s">
        <v>71</v>
      </c>
      <c r="C1461">
        <v>48.210033000000003</v>
      </c>
      <c r="D1461">
        <v>16.363448999999999</v>
      </c>
      <c r="E1461" t="s">
        <v>38</v>
      </c>
      <c r="F1461" t="s">
        <v>24</v>
      </c>
      <c r="G1461" t="s">
        <v>59</v>
      </c>
      <c r="H1461" s="4">
        <v>45408</v>
      </c>
      <c r="I1461" t="s">
        <v>26</v>
      </c>
      <c r="J1461" t="s">
        <v>1119</v>
      </c>
      <c r="K1461">
        <v>5</v>
      </c>
      <c r="L1461" t="s">
        <v>1481</v>
      </c>
      <c r="M1461">
        <v>3</v>
      </c>
      <c r="N1461">
        <v>361</v>
      </c>
      <c r="O1461">
        <v>0.2</v>
      </c>
      <c r="P1461" s="4">
        <v>45441</v>
      </c>
      <c r="Q1461" s="4"/>
    </row>
    <row r="1462" spans="1:17" x14ac:dyDescent="0.35">
      <c r="A1462" t="s">
        <v>1544</v>
      </c>
      <c r="B1462" t="s">
        <v>41</v>
      </c>
      <c r="C1462">
        <v>52.520007999999997</v>
      </c>
      <c r="D1462">
        <v>13.404954</v>
      </c>
      <c r="E1462" t="s">
        <v>64</v>
      </c>
      <c r="F1462" t="s">
        <v>24</v>
      </c>
      <c r="G1462" t="s">
        <v>48</v>
      </c>
      <c r="H1462" s="4">
        <v>45326</v>
      </c>
      <c r="I1462" t="s">
        <v>49</v>
      </c>
      <c r="J1462" t="s">
        <v>1119</v>
      </c>
      <c r="K1462">
        <v>5</v>
      </c>
      <c r="L1462" t="s">
        <v>1481</v>
      </c>
      <c r="M1462">
        <v>3</v>
      </c>
      <c r="N1462">
        <v>1522</v>
      </c>
      <c r="O1462">
        <v>0.2</v>
      </c>
      <c r="P1462" s="4">
        <v>45632</v>
      </c>
      <c r="Q1462" s="4"/>
    </row>
    <row r="1463" spans="1:17" x14ac:dyDescent="0.35">
      <c r="A1463" t="s">
        <v>1545</v>
      </c>
      <c r="B1463" t="s">
        <v>20</v>
      </c>
      <c r="C1463">
        <v>52.370215999999999</v>
      </c>
      <c r="D1463">
        <v>4.895168</v>
      </c>
      <c r="E1463" t="s">
        <v>103</v>
      </c>
      <c r="F1463" t="s">
        <v>24</v>
      </c>
      <c r="G1463" t="s">
        <v>59</v>
      </c>
      <c r="H1463" s="4">
        <v>45389</v>
      </c>
      <c r="I1463" t="s">
        <v>26</v>
      </c>
      <c r="J1463" t="s">
        <v>1119</v>
      </c>
      <c r="K1463">
        <v>5</v>
      </c>
      <c r="L1463" t="s">
        <v>1481</v>
      </c>
      <c r="M1463">
        <v>3</v>
      </c>
      <c r="N1463">
        <v>545</v>
      </c>
      <c r="O1463">
        <v>0.6</v>
      </c>
      <c r="P1463" s="4">
        <v>45540</v>
      </c>
      <c r="Q1463" s="4"/>
    </row>
    <row r="1464" spans="1:17" x14ac:dyDescent="0.35">
      <c r="A1464" t="s">
        <v>1546</v>
      </c>
      <c r="B1464" t="s">
        <v>56</v>
      </c>
      <c r="C1464">
        <v>46.204391000000001</v>
      </c>
      <c r="D1464">
        <v>6.1431579999999997</v>
      </c>
      <c r="E1464" t="s">
        <v>3098</v>
      </c>
      <c r="F1464" t="s">
        <v>24</v>
      </c>
      <c r="G1464" t="s">
        <v>48</v>
      </c>
      <c r="H1464" s="4">
        <v>45423</v>
      </c>
      <c r="I1464" t="s">
        <v>26</v>
      </c>
      <c r="J1464" t="s">
        <v>1119</v>
      </c>
      <c r="K1464">
        <v>5</v>
      </c>
      <c r="L1464" t="s">
        <v>1481</v>
      </c>
      <c r="M1464">
        <v>3</v>
      </c>
      <c r="N1464">
        <v>1246</v>
      </c>
      <c r="O1464">
        <v>0.8</v>
      </c>
      <c r="P1464" s="4">
        <v>45598</v>
      </c>
      <c r="Q1464" s="4"/>
    </row>
    <row r="1465" spans="1:17" x14ac:dyDescent="0.35">
      <c r="A1465" t="s">
        <v>1547</v>
      </c>
      <c r="B1465" t="s">
        <v>78</v>
      </c>
      <c r="C1465">
        <v>38.736946000000003</v>
      </c>
      <c r="D1465">
        <v>-9.1426850000000002</v>
      </c>
      <c r="E1465" t="s">
        <v>68</v>
      </c>
      <c r="F1465" t="s">
        <v>24</v>
      </c>
      <c r="G1465" t="s">
        <v>48</v>
      </c>
      <c r="H1465" s="4">
        <v>45319</v>
      </c>
      <c r="I1465" t="s">
        <v>26</v>
      </c>
      <c r="J1465" t="s">
        <v>1119</v>
      </c>
      <c r="K1465">
        <v>5</v>
      </c>
      <c r="L1465" t="s">
        <v>1481</v>
      </c>
      <c r="M1465">
        <v>3</v>
      </c>
      <c r="N1465">
        <v>1123</v>
      </c>
      <c r="O1465">
        <v>0.3</v>
      </c>
      <c r="P1465" s="4">
        <v>45392</v>
      </c>
      <c r="Q1465" s="4"/>
    </row>
    <row r="1466" spans="1:17" x14ac:dyDescent="0.35">
      <c r="A1466" t="s">
        <v>1548</v>
      </c>
      <c r="B1466" t="s">
        <v>20</v>
      </c>
      <c r="C1466">
        <v>52.370215999999999</v>
      </c>
      <c r="D1466">
        <v>4.895168</v>
      </c>
      <c r="E1466" t="s">
        <v>120</v>
      </c>
      <c r="F1466" t="s">
        <v>24</v>
      </c>
      <c r="G1466" t="s">
        <v>39</v>
      </c>
      <c r="H1466" s="4">
        <v>45402</v>
      </c>
      <c r="I1466" t="s">
        <v>26</v>
      </c>
      <c r="J1466" t="s">
        <v>1119</v>
      </c>
      <c r="K1466">
        <v>5</v>
      </c>
      <c r="L1466" t="s">
        <v>1481</v>
      </c>
      <c r="M1466">
        <v>3</v>
      </c>
      <c r="N1466">
        <v>1527</v>
      </c>
      <c r="O1466">
        <v>0.6</v>
      </c>
      <c r="P1466" s="4">
        <v>45494</v>
      </c>
      <c r="Q1466" s="4"/>
    </row>
    <row r="1467" spans="1:17" x14ac:dyDescent="0.35">
      <c r="A1467" t="s">
        <v>1549</v>
      </c>
      <c r="B1467" t="s">
        <v>41</v>
      </c>
      <c r="C1467">
        <v>52.520007999999997</v>
      </c>
      <c r="D1467">
        <v>13.404954</v>
      </c>
      <c r="E1467" t="s">
        <v>54</v>
      </c>
      <c r="F1467" t="s">
        <v>24</v>
      </c>
      <c r="G1467" t="s">
        <v>74</v>
      </c>
      <c r="H1467" s="4">
        <v>45344</v>
      </c>
      <c r="I1467" t="s">
        <v>66</v>
      </c>
      <c r="J1467" t="s">
        <v>1119</v>
      </c>
      <c r="K1467">
        <v>5</v>
      </c>
      <c r="L1467" t="s">
        <v>1481</v>
      </c>
      <c r="M1467">
        <v>3</v>
      </c>
      <c r="N1467">
        <v>974</v>
      </c>
      <c r="O1467">
        <v>0.5</v>
      </c>
      <c r="P1467" s="4">
        <v>45638</v>
      </c>
      <c r="Q1467" s="4"/>
    </row>
    <row r="1468" spans="1:17" x14ac:dyDescent="0.35">
      <c r="A1468" t="s">
        <v>1550</v>
      </c>
      <c r="B1468" t="s">
        <v>35</v>
      </c>
      <c r="C1468">
        <v>41.902782000000002</v>
      </c>
      <c r="D1468">
        <v>12.496366</v>
      </c>
      <c r="E1468" t="s">
        <v>3099</v>
      </c>
      <c r="F1468" t="s">
        <v>24</v>
      </c>
      <c r="G1468" t="s">
        <v>59</v>
      </c>
      <c r="H1468" s="4">
        <v>45377</v>
      </c>
      <c r="I1468" t="s">
        <v>66</v>
      </c>
      <c r="J1468" t="s">
        <v>1119</v>
      </c>
      <c r="K1468">
        <v>5</v>
      </c>
      <c r="L1468" t="s">
        <v>1481</v>
      </c>
      <c r="M1468">
        <v>3</v>
      </c>
      <c r="N1468">
        <v>1840</v>
      </c>
      <c r="O1468">
        <v>0.7</v>
      </c>
      <c r="P1468" s="4">
        <v>45461</v>
      </c>
      <c r="Q1468" s="4"/>
    </row>
    <row r="1469" spans="1:17" x14ac:dyDescent="0.35">
      <c r="A1469" t="s">
        <v>1551</v>
      </c>
      <c r="B1469" t="s">
        <v>41</v>
      </c>
      <c r="C1469">
        <v>52.520007999999997</v>
      </c>
      <c r="D1469">
        <v>13.404954</v>
      </c>
      <c r="E1469" t="s">
        <v>32</v>
      </c>
      <c r="F1469" t="s">
        <v>24</v>
      </c>
      <c r="G1469" t="s">
        <v>25</v>
      </c>
      <c r="H1469" s="4">
        <v>45379</v>
      </c>
      <c r="I1469" t="s">
        <v>66</v>
      </c>
      <c r="J1469" t="s">
        <v>1119</v>
      </c>
      <c r="K1469">
        <v>5</v>
      </c>
      <c r="L1469" t="s">
        <v>1481</v>
      </c>
      <c r="M1469">
        <v>3</v>
      </c>
      <c r="N1469">
        <v>1970</v>
      </c>
      <c r="O1469">
        <v>0.5</v>
      </c>
      <c r="P1469" s="4">
        <v>45607</v>
      </c>
      <c r="Q1469" s="4"/>
    </row>
    <row r="1470" spans="1:17" x14ac:dyDescent="0.35">
      <c r="A1470" t="s">
        <v>1552</v>
      </c>
      <c r="B1470" t="s">
        <v>56</v>
      </c>
      <c r="C1470">
        <v>46.204391000000001</v>
      </c>
      <c r="D1470">
        <v>6.1431579999999997</v>
      </c>
      <c r="E1470" t="s">
        <v>47</v>
      </c>
      <c r="F1470" t="s">
        <v>24</v>
      </c>
      <c r="G1470" t="s">
        <v>48</v>
      </c>
      <c r="H1470" s="4">
        <v>45394</v>
      </c>
      <c r="I1470" t="s">
        <v>66</v>
      </c>
      <c r="J1470" t="s">
        <v>1119</v>
      </c>
      <c r="K1470">
        <v>5</v>
      </c>
      <c r="L1470" t="s">
        <v>1481</v>
      </c>
      <c r="M1470">
        <v>3</v>
      </c>
      <c r="N1470">
        <v>1803</v>
      </c>
      <c r="O1470">
        <v>0.2</v>
      </c>
      <c r="P1470" s="4">
        <v>45468</v>
      </c>
      <c r="Q1470" s="4"/>
    </row>
    <row r="1471" spans="1:17" x14ac:dyDescent="0.35">
      <c r="A1471" t="s">
        <v>1553</v>
      </c>
      <c r="B1471" t="s">
        <v>56</v>
      </c>
      <c r="C1471">
        <v>46.204391000000001</v>
      </c>
      <c r="D1471">
        <v>6.1431579999999997</v>
      </c>
      <c r="E1471" t="s">
        <v>3099</v>
      </c>
      <c r="F1471" t="s">
        <v>24</v>
      </c>
      <c r="G1471" t="s">
        <v>39</v>
      </c>
      <c r="H1471" s="4">
        <v>45296</v>
      </c>
      <c r="I1471" t="s">
        <v>66</v>
      </c>
      <c r="J1471" t="s">
        <v>1119</v>
      </c>
      <c r="K1471">
        <v>5</v>
      </c>
      <c r="L1471" t="s">
        <v>1481</v>
      </c>
      <c r="M1471">
        <v>3</v>
      </c>
      <c r="N1471">
        <v>1086</v>
      </c>
      <c r="O1471">
        <v>0.8</v>
      </c>
      <c r="P1471" s="4">
        <v>45563</v>
      </c>
      <c r="Q1471" s="4"/>
    </row>
    <row r="1472" spans="1:17" x14ac:dyDescent="0.35">
      <c r="A1472" t="s">
        <v>1554</v>
      </c>
      <c r="B1472" t="s">
        <v>20</v>
      </c>
      <c r="C1472">
        <v>52.370215999999999</v>
      </c>
      <c r="D1472">
        <v>4.895168</v>
      </c>
      <c r="E1472" t="s">
        <v>3098</v>
      </c>
      <c r="F1472" t="s">
        <v>127</v>
      </c>
      <c r="G1472" t="s">
        <v>39</v>
      </c>
      <c r="H1472" s="4">
        <v>45306</v>
      </c>
      <c r="I1472" t="s">
        <v>66</v>
      </c>
      <c r="J1472" t="s">
        <v>1119</v>
      </c>
      <c r="K1472">
        <v>5</v>
      </c>
      <c r="L1472" t="s">
        <v>1481</v>
      </c>
      <c r="M1472">
        <v>3</v>
      </c>
      <c r="N1472">
        <v>904</v>
      </c>
      <c r="O1472">
        <v>0.5</v>
      </c>
      <c r="P1472" s="4">
        <v>45410</v>
      </c>
      <c r="Q1472" s="4"/>
    </row>
    <row r="1473" spans="1:17" x14ac:dyDescent="0.35">
      <c r="A1473" t="s">
        <v>1555</v>
      </c>
      <c r="B1473" t="s">
        <v>35</v>
      </c>
      <c r="C1473">
        <v>41.902782000000002</v>
      </c>
      <c r="D1473">
        <v>12.496366</v>
      </c>
      <c r="E1473" t="s">
        <v>3100</v>
      </c>
      <c r="F1473" t="s">
        <v>127</v>
      </c>
      <c r="G1473" t="s">
        <v>74</v>
      </c>
      <c r="H1473" s="4">
        <v>45382</v>
      </c>
      <c r="I1473" t="s">
        <v>49</v>
      </c>
      <c r="J1473" t="s">
        <v>1119</v>
      </c>
      <c r="K1473">
        <v>5</v>
      </c>
      <c r="L1473" t="s">
        <v>1481</v>
      </c>
      <c r="M1473">
        <v>3</v>
      </c>
      <c r="N1473">
        <v>357</v>
      </c>
      <c r="O1473">
        <v>0.4</v>
      </c>
      <c r="P1473" s="4">
        <v>45577</v>
      </c>
      <c r="Q1473" s="4"/>
    </row>
    <row r="1474" spans="1:17" x14ac:dyDescent="0.35">
      <c r="A1474" t="s">
        <v>1556</v>
      </c>
      <c r="B1474" t="s">
        <v>35</v>
      </c>
      <c r="C1474">
        <v>41.902782000000002</v>
      </c>
      <c r="D1474">
        <v>12.496366</v>
      </c>
      <c r="E1474" t="s">
        <v>124</v>
      </c>
      <c r="F1474" t="s">
        <v>127</v>
      </c>
      <c r="G1474" t="s">
        <v>87</v>
      </c>
      <c r="H1474" s="4">
        <v>45313</v>
      </c>
      <c r="I1474" t="s">
        <v>66</v>
      </c>
      <c r="J1474" t="s">
        <v>1119</v>
      </c>
      <c r="K1474">
        <v>5</v>
      </c>
      <c r="L1474" t="s">
        <v>1481</v>
      </c>
      <c r="M1474">
        <v>3</v>
      </c>
      <c r="N1474">
        <v>1158</v>
      </c>
      <c r="O1474">
        <v>0.4</v>
      </c>
      <c r="P1474" s="4">
        <v>45462</v>
      </c>
      <c r="Q1474" s="4"/>
    </row>
    <row r="1475" spans="1:17" x14ac:dyDescent="0.35">
      <c r="A1475" t="s">
        <v>1557</v>
      </c>
      <c r="B1475" t="s">
        <v>29</v>
      </c>
      <c r="C1475">
        <v>40.416775000000001</v>
      </c>
      <c r="D1475">
        <v>-3.7037900000000001</v>
      </c>
      <c r="E1475" t="s">
        <v>84</v>
      </c>
      <c r="F1475" t="s">
        <v>127</v>
      </c>
      <c r="G1475" t="s">
        <v>74</v>
      </c>
      <c r="H1475" s="4">
        <v>45413</v>
      </c>
      <c r="I1475" t="s">
        <v>66</v>
      </c>
      <c r="J1475" t="s">
        <v>1119</v>
      </c>
      <c r="K1475">
        <v>5</v>
      </c>
      <c r="L1475" t="s">
        <v>1481</v>
      </c>
      <c r="M1475">
        <v>3</v>
      </c>
      <c r="N1475">
        <v>830</v>
      </c>
      <c r="O1475">
        <v>1</v>
      </c>
      <c r="P1475" s="4">
        <v>45498</v>
      </c>
      <c r="Q1475" s="4"/>
    </row>
    <row r="1476" spans="1:17" x14ac:dyDescent="0.35">
      <c r="A1476" t="s">
        <v>1558</v>
      </c>
      <c r="B1476" t="s">
        <v>71</v>
      </c>
      <c r="C1476">
        <v>48.210033000000003</v>
      </c>
      <c r="D1476">
        <v>16.363448999999999</v>
      </c>
      <c r="E1476" t="s">
        <v>54</v>
      </c>
      <c r="F1476" t="s">
        <v>127</v>
      </c>
      <c r="G1476" t="s">
        <v>48</v>
      </c>
      <c r="H1476" s="4">
        <v>45316</v>
      </c>
      <c r="I1476" t="s">
        <v>26</v>
      </c>
      <c r="J1476" t="s">
        <v>1119</v>
      </c>
      <c r="K1476">
        <v>5</v>
      </c>
      <c r="L1476" t="s">
        <v>1481</v>
      </c>
      <c r="M1476">
        <v>3</v>
      </c>
      <c r="N1476">
        <v>1055</v>
      </c>
      <c r="O1476">
        <v>0.3</v>
      </c>
      <c r="P1476" s="4">
        <v>45530</v>
      </c>
      <c r="Q1476" s="4"/>
    </row>
    <row r="1477" spans="1:17" x14ac:dyDescent="0.35">
      <c r="A1477" t="s">
        <v>1559</v>
      </c>
      <c r="B1477" t="s">
        <v>51</v>
      </c>
      <c r="C1477">
        <v>51.260196999999998</v>
      </c>
      <c r="D1477">
        <v>4.4027710000000004</v>
      </c>
      <c r="E1477" t="s">
        <v>3099</v>
      </c>
      <c r="F1477" t="s">
        <v>127</v>
      </c>
      <c r="G1477" t="s">
        <v>59</v>
      </c>
      <c r="H1477" s="4">
        <v>45443</v>
      </c>
      <c r="I1477" t="s">
        <v>26</v>
      </c>
      <c r="J1477" t="s">
        <v>1119</v>
      </c>
      <c r="K1477">
        <v>5</v>
      </c>
      <c r="L1477" t="s">
        <v>1481</v>
      </c>
      <c r="M1477">
        <v>3</v>
      </c>
      <c r="N1477">
        <v>1128</v>
      </c>
      <c r="O1477">
        <v>0.9</v>
      </c>
      <c r="P1477" s="4">
        <v>45714</v>
      </c>
      <c r="Q1477" s="4"/>
    </row>
    <row r="1478" spans="1:17" x14ac:dyDescent="0.35">
      <c r="A1478" t="s">
        <v>1560</v>
      </c>
      <c r="B1478" t="s">
        <v>29</v>
      </c>
      <c r="C1478">
        <v>40.416775000000001</v>
      </c>
      <c r="D1478">
        <v>-3.7037900000000001</v>
      </c>
      <c r="E1478" t="s">
        <v>54</v>
      </c>
      <c r="F1478" t="s">
        <v>127</v>
      </c>
      <c r="G1478" t="s">
        <v>25</v>
      </c>
      <c r="H1478" s="4">
        <v>45365</v>
      </c>
      <c r="I1478" t="s">
        <v>26</v>
      </c>
      <c r="J1478" t="s">
        <v>1119</v>
      </c>
      <c r="K1478">
        <v>5</v>
      </c>
      <c r="L1478" t="s">
        <v>1481</v>
      </c>
      <c r="M1478">
        <v>3</v>
      </c>
      <c r="N1478">
        <v>649</v>
      </c>
      <c r="O1478">
        <v>0.2</v>
      </c>
      <c r="P1478" s="4">
        <v>45591</v>
      </c>
      <c r="Q1478" s="4"/>
    </row>
    <row r="1479" spans="1:17" x14ac:dyDescent="0.35">
      <c r="A1479" t="s">
        <v>1561</v>
      </c>
      <c r="B1479" t="s">
        <v>51</v>
      </c>
      <c r="C1479">
        <v>51.260196999999998</v>
      </c>
      <c r="D1479">
        <v>4.4027710000000004</v>
      </c>
      <c r="E1479" t="s">
        <v>3098</v>
      </c>
      <c r="F1479" t="s">
        <v>127</v>
      </c>
      <c r="G1479" t="s">
        <v>48</v>
      </c>
      <c r="H1479" s="4">
        <v>45337</v>
      </c>
      <c r="I1479" t="s">
        <v>26</v>
      </c>
      <c r="J1479" t="s">
        <v>1119</v>
      </c>
      <c r="K1479">
        <v>5</v>
      </c>
      <c r="L1479" t="s">
        <v>1481</v>
      </c>
      <c r="M1479">
        <v>3</v>
      </c>
      <c r="N1479">
        <v>240</v>
      </c>
      <c r="O1479">
        <v>0.4</v>
      </c>
      <c r="P1479" s="4">
        <v>45687</v>
      </c>
      <c r="Q1479" s="4"/>
    </row>
    <row r="1480" spans="1:17" x14ac:dyDescent="0.35">
      <c r="A1480" t="s">
        <v>1562</v>
      </c>
      <c r="B1480" t="s">
        <v>56</v>
      </c>
      <c r="C1480">
        <v>46.204391000000001</v>
      </c>
      <c r="D1480">
        <v>6.1431579999999997</v>
      </c>
      <c r="E1480" t="s">
        <v>47</v>
      </c>
      <c r="F1480" t="s">
        <v>127</v>
      </c>
      <c r="G1480" t="s">
        <v>48</v>
      </c>
      <c r="H1480" s="4">
        <v>45337</v>
      </c>
      <c r="I1480" t="s">
        <v>66</v>
      </c>
      <c r="J1480" t="s">
        <v>1119</v>
      </c>
      <c r="K1480">
        <v>5</v>
      </c>
      <c r="L1480" t="s">
        <v>1481</v>
      </c>
      <c r="M1480">
        <v>3</v>
      </c>
      <c r="N1480">
        <v>639</v>
      </c>
      <c r="O1480">
        <v>0.2</v>
      </c>
      <c r="P1480" s="4">
        <v>45615</v>
      </c>
      <c r="Q1480" s="4"/>
    </row>
    <row r="1481" spans="1:17" x14ac:dyDescent="0.35">
      <c r="A1481" t="s">
        <v>1563</v>
      </c>
      <c r="B1481" t="s">
        <v>78</v>
      </c>
      <c r="C1481">
        <v>38.736946000000003</v>
      </c>
      <c r="D1481">
        <v>-9.1426850000000002</v>
      </c>
      <c r="E1481" t="s">
        <v>3099</v>
      </c>
      <c r="F1481" t="s">
        <v>127</v>
      </c>
      <c r="G1481" t="s">
        <v>33</v>
      </c>
      <c r="H1481" s="4">
        <v>45384</v>
      </c>
      <c r="I1481" t="s">
        <v>26</v>
      </c>
      <c r="J1481" t="s">
        <v>1119</v>
      </c>
      <c r="K1481">
        <v>5</v>
      </c>
      <c r="L1481" t="s">
        <v>1481</v>
      </c>
      <c r="M1481">
        <v>3</v>
      </c>
      <c r="N1481">
        <v>895</v>
      </c>
      <c r="O1481">
        <v>0.5</v>
      </c>
      <c r="P1481" s="4">
        <v>45609</v>
      </c>
      <c r="Q1481" s="4"/>
    </row>
    <row r="1482" spans="1:17" x14ac:dyDescent="0.35">
      <c r="A1482" t="s">
        <v>1564</v>
      </c>
      <c r="B1482" t="s">
        <v>56</v>
      </c>
      <c r="C1482">
        <v>46.204391000000001</v>
      </c>
      <c r="D1482">
        <v>6.1431579999999997</v>
      </c>
      <c r="E1482" t="s">
        <v>54</v>
      </c>
      <c r="F1482" t="s">
        <v>127</v>
      </c>
      <c r="G1482" t="s">
        <v>39</v>
      </c>
      <c r="H1482" s="4">
        <v>45407</v>
      </c>
      <c r="I1482" t="s">
        <v>26</v>
      </c>
      <c r="J1482" t="s">
        <v>1119</v>
      </c>
      <c r="K1482">
        <v>5</v>
      </c>
      <c r="L1482" t="s">
        <v>1481</v>
      </c>
      <c r="M1482">
        <v>3</v>
      </c>
      <c r="N1482">
        <v>617</v>
      </c>
      <c r="O1482">
        <v>0.2</v>
      </c>
      <c r="P1482" s="4">
        <v>45626</v>
      </c>
      <c r="Q1482" s="4"/>
    </row>
    <row r="1483" spans="1:17" x14ac:dyDescent="0.35">
      <c r="A1483" t="s">
        <v>1565</v>
      </c>
      <c r="B1483" t="s">
        <v>78</v>
      </c>
      <c r="C1483">
        <v>38.736946000000003</v>
      </c>
      <c r="D1483">
        <v>-9.1426850000000002</v>
      </c>
      <c r="E1483" t="s">
        <v>47</v>
      </c>
      <c r="F1483" t="s">
        <v>127</v>
      </c>
      <c r="G1483" t="s">
        <v>74</v>
      </c>
      <c r="H1483" s="4">
        <v>45360</v>
      </c>
      <c r="I1483" t="s">
        <v>66</v>
      </c>
      <c r="J1483" t="s">
        <v>1119</v>
      </c>
      <c r="K1483">
        <v>5</v>
      </c>
      <c r="L1483" t="s">
        <v>1481</v>
      </c>
      <c r="M1483">
        <v>3</v>
      </c>
      <c r="N1483">
        <v>805</v>
      </c>
      <c r="O1483">
        <v>0.4</v>
      </c>
      <c r="P1483" s="4">
        <v>45522</v>
      </c>
      <c r="Q1483" s="4"/>
    </row>
    <row r="1484" spans="1:17" x14ac:dyDescent="0.35">
      <c r="A1484" t="s">
        <v>1566</v>
      </c>
      <c r="B1484" t="s">
        <v>78</v>
      </c>
      <c r="C1484">
        <v>38.736946000000003</v>
      </c>
      <c r="D1484">
        <v>-9.1426850000000002</v>
      </c>
      <c r="E1484" t="s">
        <v>47</v>
      </c>
      <c r="F1484" t="s">
        <v>127</v>
      </c>
      <c r="G1484" t="s">
        <v>59</v>
      </c>
      <c r="H1484" s="4">
        <v>45369</v>
      </c>
      <c r="I1484" t="s">
        <v>26</v>
      </c>
      <c r="J1484" t="s">
        <v>1119</v>
      </c>
      <c r="K1484">
        <v>5</v>
      </c>
      <c r="L1484" t="s">
        <v>1481</v>
      </c>
      <c r="M1484">
        <v>3</v>
      </c>
      <c r="N1484">
        <v>870</v>
      </c>
      <c r="O1484">
        <v>0.1</v>
      </c>
      <c r="P1484" s="4">
        <v>45694</v>
      </c>
      <c r="Q1484" s="4"/>
    </row>
    <row r="1485" spans="1:17" x14ac:dyDescent="0.35">
      <c r="A1485" t="s">
        <v>1567</v>
      </c>
      <c r="B1485" t="s">
        <v>35</v>
      </c>
      <c r="C1485">
        <v>41.902782000000002</v>
      </c>
      <c r="D1485">
        <v>12.496366</v>
      </c>
      <c r="E1485" t="s">
        <v>124</v>
      </c>
      <c r="F1485" t="s">
        <v>127</v>
      </c>
      <c r="G1485" t="s">
        <v>39</v>
      </c>
      <c r="H1485" s="4">
        <v>45335</v>
      </c>
      <c r="I1485" t="s">
        <v>49</v>
      </c>
      <c r="J1485" t="s">
        <v>1119</v>
      </c>
      <c r="K1485">
        <v>5</v>
      </c>
      <c r="L1485" t="s">
        <v>1481</v>
      </c>
      <c r="M1485">
        <v>3</v>
      </c>
      <c r="N1485">
        <v>1026</v>
      </c>
      <c r="O1485">
        <v>0.9</v>
      </c>
      <c r="P1485" s="4">
        <v>45359</v>
      </c>
      <c r="Q1485" s="4"/>
    </row>
    <row r="1486" spans="1:17" x14ac:dyDescent="0.35">
      <c r="A1486" t="s">
        <v>1568</v>
      </c>
      <c r="B1486" t="s">
        <v>78</v>
      </c>
      <c r="C1486">
        <v>38.736946000000003</v>
      </c>
      <c r="D1486">
        <v>-9.1426850000000002</v>
      </c>
      <c r="E1486" t="s">
        <v>47</v>
      </c>
      <c r="F1486" t="s">
        <v>127</v>
      </c>
      <c r="G1486" t="s">
        <v>25</v>
      </c>
      <c r="H1486" s="4">
        <v>45372</v>
      </c>
      <c r="I1486" t="s">
        <v>66</v>
      </c>
      <c r="J1486" t="s">
        <v>1119</v>
      </c>
      <c r="K1486">
        <v>5</v>
      </c>
      <c r="L1486" t="s">
        <v>1481</v>
      </c>
      <c r="M1486">
        <v>3</v>
      </c>
      <c r="N1486">
        <v>1149</v>
      </c>
      <c r="O1486">
        <v>0.2</v>
      </c>
      <c r="P1486" s="4">
        <v>45477</v>
      </c>
      <c r="Q1486" s="4"/>
    </row>
    <row r="1487" spans="1:17" x14ac:dyDescent="0.35">
      <c r="A1487" t="s">
        <v>1569</v>
      </c>
      <c r="B1487" t="s">
        <v>61</v>
      </c>
      <c r="C1487">
        <v>48.864716000000001</v>
      </c>
      <c r="D1487">
        <v>2.3490139999999999</v>
      </c>
      <c r="E1487" t="s">
        <v>100</v>
      </c>
      <c r="F1487" t="s">
        <v>127</v>
      </c>
      <c r="G1487" t="s">
        <v>33</v>
      </c>
      <c r="H1487" s="4">
        <v>45432</v>
      </c>
      <c r="I1487" t="s">
        <v>26</v>
      </c>
      <c r="J1487" t="s">
        <v>1119</v>
      </c>
      <c r="K1487">
        <v>5</v>
      </c>
      <c r="L1487" t="s">
        <v>1481</v>
      </c>
      <c r="M1487">
        <v>3</v>
      </c>
      <c r="N1487">
        <v>568</v>
      </c>
      <c r="O1487">
        <v>0.9</v>
      </c>
      <c r="P1487" s="4">
        <v>45729</v>
      </c>
      <c r="Q1487" s="4"/>
    </row>
    <row r="1488" spans="1:17" x14ac:dyDescent="0.35">
      <c r="A1488" t="s">
        <v>1570</v>
      </c>
      <c r="B1488" t="s">
        <v>41</v>
      </c>
      <c r="C1488">
        <v>52.520007999999997</v>
      </c>
      <c r="D1488">
        <v>13.404954</v>
      </c>
      <c r="E1488" t="s">
        <v>47</v>
      </c>
      <c r="F1488" t="s">
        <v>127</v>
      </c>
      <c r="G1488" t="s">
        <v>25</v>
      </c>
      <c r="H1488" s="4">
        <v>45347</v>
      </c>
      <c r="I1488" t="s">
        <v>26</v>
      </c>
      <c r="J1488" t="s">
        <v>1119</v>
      </c>
      <c r="K1488">
        <v>5</v>
      </c>
      <c r="L1488" t="s">
        <v>1481</v>
      </c>
      <c r="M1488">
        <v>3</v>
      </c>
      <c r="N1488">
        <v>1110</v>
      </c>
      <c r="O1488">
        <v>0.6</v>
      </c>
      <c r="P1488" s="4">
        <v>45389</v>
      </c>
      <c r="Q1488" s="4"/>
    </row>
    <row r="1489" spans="1:17" x14ac:dyDescent="0.35">
      <c r="A1489" t="s">
        <v>1571</v>
      </c>
      <c r="B1489" t="s">
        <v>41</v>
      </c>
      <c r="C1489">
        <v>52.520007999999997</v>
      </c>
      <c r="D1489">
        <v>13.404954</v>
      </c>
      <c r="E1489" t="s">
        <v>47</v>
      </c>
      <c r="F1489" t="s">
        <v>127</v>
      </c>
      <c r="G1489" t="s">
        <v>59</v>
      </c>
      <c r="H1489" s="4">
        <v>45332</v>
      </c>
      <c r="I1489" t="s">
        <v>26</v>
      </c>
      <c r="J1489" t="s">
        <v>1119</v>
      </c>
      <c r="K1489">
        <v>5</v>
      </c>
      <c r="L1489" t="s">
        <v>1481</v>
      </c>
      <c r="M1489">
        <v>3</v>
      </c>
      <c r="N1489">
        <v>350</v>
      </c>
      <c r="O1489">
        <v>0.2</v>
      </c>
      <c r="P1489" s="4">
        <v>45524</v>
      </c>
      <c r="Q1489" s="4"/>
    </row>
    <row r="1490" spans="1:17" x14ac:dyDescent="0.35">
      <c r="A1490" t="s">
        <v>1572</v>
      </c>
      <c r="B1490" t="s">
        <v>61</v>
      </c>
      <c r="C1490">
        <v>48.864716000000001</v>
      </c>
      <c r="D1490">
        <v>2.3490139999999999</v>
      </c>
      <c r="E1490" t="s">
        <v>84</v>
      </c>
      <c r="F1490" t="s">
        <v>127</v>
      </c>
      <c r="G1490" t="s">
        <v>48</v>
      </c>
      <c r="H1490" s="4">
        <v>45380</v>
      </c>
      <c r="I1490" t="s">
        <v>26</v>
      </c>
      <c r="J1490" t="s">
        <v>1119</v>
      </c>
      <c r="K1490">
        <v>5</v>
      </c>
      <c r="L1490" t="s">
        <v>1481</v>
      </c>
      <c r="M1490">
        <v>3</v>
      </c>
      <c r="N1490">
        <v>551</v>
      </c>
      <c r="O1490">
        <v>1</v>
      </c>
      <c r="P1490" s="4">
        <v>45652</v>
      </c>
      <c r="Q1490" s="4"/>
    </row>
    <row r="1491" spans="1:17" x14ac:dyDescent="0.35">
      <c r="A1491" t="s">
        <v>1573</v>
      </c>
      <c r="B1491" t="s">
        <v>78</v>
      </c>
      <c r="C1491">
        <v>38.736946000000003</v>
      </c>
      <c r="D1491">
        <v>-9.1426850000000002</v>
      </c>
      <c r="E1491" t="s">
        <v>38</v>
      </c>
      <c r="F1491" t="s">
        <v>127</v>
      </c>
      <c r="G1491" t="s">
        <v>48</v>
      </c>
      <c r="H1491" s="4">
        <v>45313</v>
      </c>
      <c r="I1491" t="s">
        <v>66</v>
      </c>
      <c r="J1491" t="s">
        <v>1119</v>
      </c>
      <c r="K1491">
        <v>5</v>
      </c>
      <c r="L1491" t="s">
        <v>1481</v>
      </c>
      <c r="M1491">
        <v>3</v>
      </c>
      <c r="N1491">
        <v>900</v>
      </c>
      <c r="O1491">
        <v>0.3</v>
      </c>
      <c r="P1491" s="4">
        <v>45453</v>
      </c>
      <c r="Q1491" s="4"/>
    </row>
    <row r="1492" spans="1:17" x14ac:dyDescent="0.35">
      <c r="A1492" t="s">
        <v>1574</v>
      </c>
      <c r="B1492" t="s">
        <v>29</v>
      </c>
      <c r="C1492">
        <v>40.416775000000001</v>
      </c>
      <c r="D1492">
        <v>-3.7037900000000001</v>
      </c>
      <c r="E1492" t="s">
        <v>32</v>
      </c>
      <c r="F1492" t="s">
        <v>127</v>
      </c>
      <c r="G1492" t="s">
        <v>48</v>
      </c>
      <c r="H1492" s="4">
        <v>45370</v>
      </c>
      <c r="I1492" t="s">
        <v>66</v>
      </c>
      <c r="J1492" t="s">
        <v>1119</v>
      </c>
      <c r="K1492">
        <v>5</v>
      </c>
      <c r="L1492" t="s">
        <v>1481</v>
      </c>
      <c r="M1492">
        <v>3</v>
      </c>
      <c r="N1492">
        <v>885</v>
      </c>
      <c r="O1492">
        <v>0.3</v>
      </c>
      <c r="P1492" s="4">
        <v>45645</v>
      </c>
      <c r="Q1492" s="4"/>
    </row>
    <row r="1493" spans="1:17" x14ac:dyDescent="0.35">
      <c r="A1493" t="s">
        <v>1575</v>
      </c>
      <c r="B1493" t="s">
        <v>35</v>
      </c>
      <c r="C1493">
        <v>41.902782000000002</v>
      </c>
      <c r="D1493">
        <v>12.496366</v>
      </c>
      <c r="E1493" t="s">
        <v>124</v>
      </c>
      <c r="F1493" t="s">
        <v>127</v>
      </c>
      <c r="G1493" t="s">
        <v>48</v>
      </c>
      <c r="H1493" s="4">
        <v>45392</v>
      </c>
      <c r="I1493" t="s">
        <v>66</v>
      </c>
      <c r="J1493" t="s">
        <v>1119</v>
      </c>
      <c r="K1493">
        <v>5</v>
      </c>
      <c r="L1493" t="s">
        <v>1481</v>
      </c>
      <c r="M1493">
        <v>3</v>
      </c>
      <c r="N1493">
        <v>585</v>
      </c>
      <c r="O1493">
        <v>0.4</v>
      </c>
      <c r="P1493" s="4">
        <v>45664</v>
      </c>
      <c r="Q1493" s="4"/>
    </row>
    <row r="1494" spans="1:17" x14ac:dyDescent="0.35">
      <c r="A1494" t="s">
        <v>1576</v>
      </c>
      <c r="B1494" t="s">
        <v>35</v>
      </c>
      <c r="C1494">
        <v>41.902782000000002</v>
      </c>
      <c r="D1494">
        <v>12.496366</v>
      </c>
      <c r="E1494" t="s">
        <v>3100</v>
      </c>
      <c r="F1494" t="s">
        <v>127</v>
      </c>
      <c r="G1494" t="s">
        <v>25</v>
      </c>
      <c r="H1494" s="4">
        <v>45425</v>
      </c>
      <c r="I1494" t="s">
        <v>26</v>
      </c>
      <c r="J1494" t="s">
        <v>1119</v>
      </c>
      <c r="K1494">
        <v>5</v>
      </c>
      <c r="L1494" t="s">
        <v>1481</v>
      </c>
      <c r="M1494">
        <v>3</v>
      </c>
      <c r="N1494">
        <v>694</v>
      </c>
      <c r="O1494">
        <v>0.1</v>
      </c>
      <c r="P1494" s="4">
        <v>45745</v>
      </c>
      <c r="Q1494" s="4"/>
    </row>
    <row r="1495" spans="1:17" x14ac:dyDescent="0.35">
      <c r="A1495" t="s">
        <v>1577</v>
      </c>
      <c r="B1495" t="s">
        <v>41</v>
      </c>
      <c r="C1495">
        <v>52.520007999999997</v>
      </c>
      <c r="D1495">
        <v>13.404954</v>
      </c>
      <c r="E1495" t="s">
        <v>3100</v>
      </c>
      <c r="F1495" t="s">
        <v>127</v>
      </c>
      <c r="G1495" t="s">
        <v>33</v>
      </c>
      <c r="H1495" s="4">
        <v>45371</v>
      </c>
      <c r="I1495" t="s">
        <v>49</v>
      </c>
      <c r="J1495" t="s">
        <v>1119</v>
      </c>
      <c r="K1495">
        <v>5</v>
      </c>
      <c r="L1495" t="s">
        <v>1481</v>
      </c>
      <c r="M1495">
        <v>3</v>
      </c>
      <c r="N1495">
        <v>1061</v>
      </c>
      <c r="O1495">
        <v>0.8</v>
      </c>
      <c r="P1495" s="4">
        <v>45689</v>
      </c>
      <c r="Q1495" s="4"/>
    </row>
    <row r="1496" spans="1:17" x14ac:dyDescent="0.35">
      <c r="A1496" t="s">
        <v>1578</v>
      </c>
      <c r="B1496" t="s">
        <v>71</v>
      </c>
      <c r="C1496">
        <v>48.210033000000003</v>
      </c>
      <c r="D1496">
        <v>16.363448999999999</v>
      </c>
      <c r="E1496" t="s">
        <v>68</v>
      </c>
      <c r="F1496" t="s">
        <v>127</v>
      </c>
      <c r="G1496" t="s">
        <v>87</v>
      </c>
      <c r="H1496" s="4">
        <v>45308</v>
      </c>
      <c r="I1496" t="s">
        <v>26</v>
      </c>
      <c r="J1496" t="s">
        <v>1119</v>
      </c>
      <c r="K1496">
        <v>5</v>
      </c>
      <c r="L1496" t="s">
        <v>1481</v>
      </c>
      <c r="M1496">
        <v>3</v>
      </c>
      <c r="N1496">
        <v>664</v>
      </c>
      <c r="O1496">
        <v>0.1</v>
      </c>
      <c r="P1496" s="4">
        <v>45372</v>
      </c>
      <c r="Q1496" s="4"/>
    </row>
    <row r="1497" spans="1:17" x14ac:dyDescent="0.35">
      <c r="A1497" t="s">
        <v>1579</v>
      </c>
      <c r="B1497" t="s">
        <v>78</v>
      </c>
      <c r="C1497">
        <v>38.736946000000003</v>
      </c>
      <c r="D1497">
        <v>-9.1426850000000002</v>
      </c>
      <c r="E1497" t="s">
        <v>3098</v>
      </c>
      <c r="F1497" t="s">
        <v>127</v>
      </c>
      <c r="G1497" t="s">
        <v>59</v>
      </c>
      <c r="H1497" s="4">
        <v>45360</v>
      </c>
      <c r="I1497" t="s">
        <v>26</v>
      </c>
      <c r="J1497" t="s">
        <v>1119</v>
      </c>
      <c r="K1497">
        <v>5</v>
      </c>
      <c r="L1497" t="s">
        <v>1481</v>
      </c>
      <c r="M1497">
        <v>3</v>
      </c>
      <c r="N1497">
        <v>990</v>
      </c>
      <c r="O1497">
        <v>0.8</v>
      </c>
      <c r="P1497" s="4">
        <v>45380</v>
      </c>
      <c r="Q1497" s="4"/>
    </row>
    <row r="1498" spans="1:17" x14ac:dyDescent="0.35">
      <c r="A1498" t="s">
        <v>1580</v>
      </c>
      <c r="B1498" t="s">
        <v>41</v>
      </c>
      <c r="C1498">
        <v>52.520007999999997</v>
      </c>
      <c r="D1498">
        <v>13.404954</v>
      </c>
      <c r="E1498" t="s">
        <v>47</v>
      </c>
      <c r="F1498" t="s">
        <v>127</v>
      </c>
      <c r="G1498" t="s">
        <v>59</v>
      </c>
      <c r="H1498" s="4">
        <v>45294</v>
      </c>
      <c r="I1498" t="s">
        <v>26</v>
      </c>
      <c r="J1498" t="s">
        <v>1119</v>
      </c>
      <c r="K1498">
        <v>5</v>
      </c>
      <c r="L1498" t="s">
        <v>1481</v>
      </c>
      <c r="M1498">
        <v>3</v>
      </c>
      <c r="N1498">
        <v>1074</v>
      </c>
      <c r="O1498">
        <v>0.6</v>
      </c>
      <c r="P1498" s="4">
        <v>45378</v>
      </c>
      <c r="Q1498" s="4"/>
    </row>
    <row r="1499" spans="1:17" x14ac:dyDescent="0.35">
      <c r="A1499" t="s">
        <v>1581</v>
      </c>
      <c r="B1499" t="s">
        <v>35</v>
      </c>
      <c r="C1499">
        <v>41.902782000000002</v>
      </c>
      <c r="D1499">
        <v>12.496366</v>
      </c>
      <c r="E1499" t="s">
        <v>47</v>
      </c>
      <c r="F1499" t="s">
        <v>127</v>
      </c>
      <c r="G1499" t="s">
        <v>48</v>
      </c>
      <c r="H1499" s="4">
        <v>45307</v>
      </c>
      <c r="I1499" t="s">
        <v>26</v>
      </c>
      <c r="J1499" t="s">
        <v>1119</v>
      </c>
      <c r="K1499">
        <v>5</v>
      </c>
      <c r="L1499" t="s">
        <v>1481</v>
      </c>
      <c r="M1499">
        <v>3</v>
      </c>
      <c r="N1499">
        <v>496</v>
      </c>
      <c r="O1499">
        <v>0.1</v>
      </c>
      <c r="P1499" s="4">
        <v>45462</v>
      </c>
      <c r="Q1499" s="4"/>
    </row>
    <row r="1500" spans="1:17" x14ac:dyDescent="0.35">
      <c r="A1500" t="s">
        <v>1582</v>
      </c>
      <c r="B1500" t="s">
        <v>56</v>
      </c>
      <c r="C1500">
        <v>46.204391000000001</v>
      </c>
      <c r="D1500">
        <v>6.1431579999999997</v>
      </c>
      <c r="E1500" t="s">
        <v>3100</v>
      </c>
      <c r="F1500" t="s">
        <v>127</v>
      </c>
      <c r="G1500" t="s">
        <v>48</v>
      </c>
      <c r="H1500" s="4">
        <v>45386</v>
      </c>
      <c r="I1500" t="s">
        <v>26</v>
      </c>
      <c r="J1500" t="s">
        <v>1119</v>
      </c>
      <c r="K1500">
        <v>5</v>
      </c>
      <c r="L1500" t="s">
        <v>1481</v>
      </c>
      <c r="M1500">
        <v>3</v>
      </c>
      <c r="N1500">
        <v>715</v>
      </c>
      <c r="O1500">
        <v>0.2</v>
      </c>
      <c r="P1500" s="4">
        <v>45438</v>
      </c>
      <c r="Q1500" s="4"/>
    </row>
    <row r="1501" spans="1:17" x14ac:dyDescent="0.35">
      <c r="A1501" t="s">
        <v>1583</v>
      </c>
      <c r="B1501" t="s">
        <v>56</v>
      </c>
      <c r="C1501">
        <v>46.204391000000001</v>
      </c>
      <c r="D1501">
        <v>6.1431579999999997</v>
      </c>
      <c r="E1501" t="s">
        <v>3099</v>
      </c>
      <c r="F1501" t="s">
        <v>127</v>
      </c>
      <c r="G1501" t="s">
        <v>59</v>
      </c>
      <c r="H1501" s="4">
        <v>45430</v>
      </c>
      <c r="I1501" t="s">
        <v>66</v>
      </c>
      <c r="J1501" t="s">
        <v>1119</v>
      </c>
      <c r="K1501">
        <v>5</v>
      </c>
      <c r="L1501" t="s">
        <v>1481</v>
      </c>
      <c r="M1501">
        <v>3</v>
      </c>
      <c r="N1501">
        <v>475</v>
      </c>
      <c r="O1501">
        <v>0.5</v>
      </c>
      <c r="P1501" s="4">
        <v>45562</v>
      </c>
      <c r="Q1501" s="4"/>
    </row>
    <row r="1502" spans="1:17" x14ac:dyDescent="0.35">
      <c r="A1502" t="s">
        <v>1584</v>
      </c>
      <c r="B1502" t="s">
        <v>61</v>
      </c>
      <c r="C1502">
        <v>48.864716000000001</v>
      </c>
      <c r="D1502">
        <v>2.3490139999999999</v>
      </c>
      <c r="E1502" t="s">
        <v>103</v>
      </c>
      <c r="F1502" t="s">
        <v>127</v>
      </c>
      <c r="G1502" t="s">
        <v>48</v>
      </c>
      <c r="H1502" s="4">
        <v>45352</v>
      </c>
      <c r="I1502" t="s">
        <v>66</v>
      </c>
      <c r="J1502" t="s">
        <v>1119</v>
      </c>
      <c r="K1502">
        <v>5</v>
      </c>
      <c r="L1502" t="s">
        <v>1481</v>
      </c>
      <c r="M1502">
        <v>3</v>
      </c>
      <c r="N1502">
        <v>530</v>
      </c>
      <c r="O1502">
        <v>0.6</v>
      </c>
      <c r="P1502" s="4">
        <v>45709</v>
      </c>
      <c r="Q1502" s="4"/>
    </row>
    <row r="1503" spans="1:17" x14ac:dyDescent="0.35">
      <c r="A1503" t="s">
        <v>1585</v>
      </c>
      <c r="B1503" t="s">
        <v>56</v>
      </c>
      <c r="C1503">
        <v>46.204391000000001</v>
      </c>
      <c r="D1503">
        <v>6.1431579999999997</v>
      </c>
      <c r="E1503" t="s">
        <v>47</v>
      </c>
      <c r="F1503" t="s">
        <v>127</v>
      </c>
      <c r="G1503" t="s">
        <v>39</v>
      </c>
      <c r="H1503" s="4">
        <v>45370</v>
      </c>
      <c r="I1503" t="s">
        <v>49</v>
      </c>
      <c r="J1503" t="s">
        <v>1119</v>
      </c>
      <c r="K1503">
        <v>5</v>
      </c>
      <c r="L1503" t="s">
        <v>1481</v>
      </c>
      <c r="M1503">
        <v>3</v>
      </c>
      <c r="N1503">
        <v>984</v>
      </c>
      <c r="O1503">
        <v>0.3</v>
      </c>
      <c r="P1503" s="4">
        <v>45578</v>
      </c>
      <c r="Q1503" s="4"/>
    </row>
    <row r="1504" spans="1:17" x14ac:dyDescent="0.35">
      <c r="A1504" t="s">
        <v>1586</v>
      </c>
      <c r="B1504" t="s">
        <v>41</v>
      </c>
      <c r="C1504">
        <v>52.520007999999997</v>
      </c>
      <c r="D1504">
        <v>13.404954</v>
      </c>
      <c r="E1504" t="s">
        <v>38</v>
      </c>
      <c r="F1504" t="s">
        <v>127</v>
      </c>
      <c r="G1504" t="s">
        <v>59</v>
      </c>
      <c r="H1504" s="4">
        <v>45316</v>
      </c>
      <c r="I1504" t="s">
        <v>66</v>
      </c>
      <c r="J1504" t="s">
        <v>1119</v>
      </c>
      <c r="K1504">
        <v>5</v>
      </c>
      <c r="L1504" t="s">
        <v>1481</v>
      </c>
      <c r="M1504">
        <v>3</v>
      </c>
      <c r="N1504">
        <v>550</v>
      </c>
      <c r="O1504">
        <v>0.6</v>
      </c>
      <c r="P1504" s="4">
        <v>45482</v>
      </c>
      <c r="Q1504" s="4"/>
    </row>
    <row r="1505" spans="1:17" x14ac:dyDescent="0.35">
      <c r="A1505" t="s">
        <v>1587</v>
      </c>
      <c r="B1505" t="s">
        <v>41</v>
      </c>
      <c r="C1505">
        <v>52.520007999999997</v>
      </c>
      <c r="D1505">
        <v>13.404954</v>
      </c>
      <c r="E1505" t="s">
        <v>3098</v>
      </c>
      <c r="F1505" t="s">
        <v>127</v>
      </c>
      <c r="G1505" t="s">
        <v>48</v>
      </c>
      <c r="H1505" s="4">
        <v>45439</v>
      </c>
      <c r="I1505" t="s">
        <v>26</v>
      </c>
      <c r="J1505" t="s">
        <v>1119</v>
      </c>
      <c r="K1505">
        <v>5</v>
      </c>
      <c r="L1505" t="s">
        <v>1481</v>
      </c>
      <c r="M1505">
        <v>3</v>
      </c>
      <c r="N1505">
        <v>849</v>
      </c>
      <c r="O1505">
        <v>0.3</v>
      </c>
      <c r="P1505" s="4">
        <v>45531</v>
      </c>
      <c r="Q1505" s="4"/>
    </row>
    <row r="1506" spans="1:17" x14ac:dyDescent="0.35">
      <c r="A1506" t="s">
        <v>1588</v>
      </c>
      <c r="B1506" t="s">
        <v>35</v>
      </c>
      <c r="C1506">
        <v>41.902782000000002</v>
      </c>
      <c r="D1506">
        <v>12.496366</v>
      </c>
      <c r="E1506" t="s">
        <v>84</v>
      </c>
      <c r="F1506" t="s">
        <v>127</v>
      </c>
      <c r="G1506" t="s">
        <v>25</v>
      </c>
      <c r="H1506" s="4">
        <v>45366</v>
      </c>
      <c r="I1506" t="s">
        <v>66</v>
      </c>
      <c r="J1506" t="s">
        <v>1119</v>
      </c>
      <c r="K1506">
        <v>5</v>
      </c>
      <c r="L1506" t="s">
        <v>1481</v>
      </c>
      <c r="M1506">
        <v>3</v>
      </c>
      <c r="N1506">
        <v>933</v>
      </c>
      <c r="O1506">
        <v>0.6</v>
      </c>
      <c r="P1506" s="4">
        <v>45400</v>
      </c>
      <c r="Q1506" s="4"/>
    </row>
    <row r="1507" spans="1:17" x14ac:dyDescent="0.35">
      <c r="A1507" t="s">
        <v>1589</v>
      </c>
      <c r="B1507" t="s">
        <v>41</v>
      </c>
      <c r="C1507">
        <v>52.520007999999997</v>
      </c>
      <c r="D1507">
        <v>13.404954</v>
      </c>
      <c r="E1507" t="s">
        <v>3100</v>
      </c>
      <c r="F1507" t="s">
        <v>127</v>
      </c>
      <c r="G1507" t="s">
        <v>33</v>
      </c>
      <c r="H1507" s="4">
        <v>45433</v>
      </c>
      <c r="I1507" t="s">
        <v>26</v>
      </c>
      <c r="J1507" t="s">
        <v>1119</v>
      </c>
      <c r="K1507">
        <v>5</v>
      </c>
      <c r="L1507" t="s">
        <v>1481</v>
      </c>
      <c r="M1507">
        <v>3</v>
      </c>
      <c r="N1507">
        <v>550</v>
      </c>
      <c r="O1507">
        <v>0.5</v>
      </c>
      <c r="P1507" s="4">
        <v>45519</v>
      </c>
      <c r="Q1507" s="4"/>
    </row>
    <row r="1508" spans="1:17" x14ac:dyDescent="0.35">
      <c r="A1508" t="s">
        <v>1590</v>
      </c>
      <c r="B1508" t="s">
        <v>29</v>
      </c>
      <c r="C1508">
        <v>40.416775000000001</v>
      </c>
      <c r="D1508">
        <v>-3.7037900000000001</v>
      </c>
      <c r="E1508" t="s">
        <v>47</v>
      </c>
      <c r="F1508" t="s">
        <v>127</v>
      </c>
      <c r="G1508" t="s">
        <v>48</v>
      </c>
      <c r="H1508" s="4">
        <v>45369</v>
      </c>
      <c r="I1508" t="s">
        <v>66</v>
      </c>
      <c r="J1508" t="s">
        <v>1119</v>
      </c>
      <c r="K1508">
        <v>5</v>
      </c>
      <c r="L1508" t="s">
        <v>1481</v>
      </c>
      <c r="M1508">
        <v>3</v>
      </c>
      <c r="N1508">
        <v>540</v>
      </c>
      <c r="O1508">
        <v>0.2</v>
      </c>
      <c r="P1508" s="4">
        <v>45551</v>
      </c>
      <c r="Q1508" s="4"/>
    </row>
    <row r="1509" spans="1:17" x14ac:dyDescent="0.35">
      <c r="A1509" t="s">
        <v>1591</v>
      </c>
      <c r="B1509" t="s">
        <v>71</v>
      </c>
      <c r="C1509">
        <v>48.210033000000003</v>
      </c>
      <c r="D1509">
        <v>16.363448999999999</v>
      </c>
      <c r="E1509" t="s">
        <v>47</v>
      </c>
      <c r="F1509" t="s">
        <v>127</v>
      </c>
      <c r="G1509" t="s">
        <v>48</v>
      </c>
      <c r="H1509" s="4">
        <v>45307</v>
      </c>
      <c r="I1509" t="s">
        <v>66</v>
      </c>
      <c r="J1509" t="s">
        <v>1119</v>
      </c>
      <c r="K1509">
        <v>5</v>
      </c>
      <c r="L1509" t="s">
        <v>1481</v>
      </c>
      <c r="M1509">
        <v>3</v>
      </c>
      <c r="N1509">
        <v>537</v>
      </c>
      <c r="O1509">
        <v>0.5</v>
      </c>
      <c r="P1509" s="4">
        <v>45391</v>
      </c>
      <c r="Q1509" s="4"/>
    </row>
    <row r="1510" spans="1:17" x14ac:dyDescent="0.35">
      <c r="A1510" t="s">
        <v>1592</v>
      </c>
      <c r="B1510" t="s">
        <v>78</v>
      </c>
      <c r="C1510">
        <v>38.736946000000003</v>
      </c>
      <c r="D1510">
        <v>-9.1426850000000002</v>
      </c>
      <c r="E1510" t="s">
        <v>3098</v>
      </c>
      <c r="F1510" t="s">
        <v>127</v>
      </c>
      <c r="G1510" t="s">
        <v>85</v>
      </c>
      <c r="H1510" s="4">
        <v>45372</v>
      </c>
      <c r="I1510" t="s">
        <v>66</v>
      </c>
      <c r="J1510" t="s">
        <v>1119</v>
      </c>
      <c r="K1510">
        <v>5</v>
      </c>
      <c r="L1510" t="s">
        <v>1481</v>
      </c>
      <c r="M1510">
        <v>3</v>
      </c>
      <c r="N1510">
        <v>210</v>
      </c>
      <c r="O1510">
        <v>0.2</v>
      </c>
      <c r="P1510" s="4">
        <v>45656</v>
      </c>
      <c r="Q1510" s="4"/>
    </row>
    <row r="1511" spans="1:17" x14ac:dyDescent="0.35">
      <c r="A1511" t="s">
        <v>1593</v>
      </c>
      <c r="B1511" t="s">
        <v>71</v>
      </c>
      <c r="C1511">
        <v>48.210033000000003</v>
      </c>
      <c r="D1511">
        <v>16.363448999999999</v>
      </c>
      <c r="E1511" t="s">
        <v>120</v>
      </c>
      <c r="F1511" t="s">
        <v>127</v>
      </c>
      <c r="G1511" t="s">
        <v>59</v>
      </c>
      <c r="H1511" s="4">
        <v>45371</v>
      </c>
      <c r="I1511" t="s">
        <v>26</v>
      </c>
      <c r="J1511" t="s">
        <v>1119</v>
      </c>
      <c r="K1511">
        <v>5</v>
      </c>
      <c r="L1511" t="s">
        <v>1481</v>
      </c>
      <c r="M1511">
        <v>3</v>
      </c>
      <c r="N1511">
        <v>404</v>
      </c>
      <c r="O1511">
        <v>0.8</v>
      </c>
      <c r="P1511" s="4">
        <v>45628</v>
      </c>
      <c r="Q1511" s="4"/>
    </row>
    <row r="1512" spans="1:17" x14ac:dyDescent="0.35">
      <c r="A1512" t="s">
        <v>1594</v>
      </c>
      <c r="B1512" t="s">
        <v>61</v>
      </c>
      <c r="C1512">
        <v>48.864716000000001</v>
      </c>
      <c r="D1512">
        <v>2.3490139999999999</v>
      </c>
      <c r="E1512" t="s">
        <v>64</v>
      </c>
      <c r="F1512" t="s">
        <v>127</v>
      </c>
      <c r="G1512" t="s">
        <v>85</v>
      </c>
      <c r="H1512" s="4">
        <v>45372</v>
      </c>
      <c r="I1512" t="s">
        <v>26</v>
      </c>
      <c r="J1512" t="s">
        <v>1119</v>
      </c>
      <c r="K1512">
        <v>5</v>
      </c>
      <c r="L1512" t="s">
        <v>1481</v>
      </c>
      <c r="M1512">
        <v>3</v>
      </c>
      <c r="N1512">
        <v>894</v>
      </c>
      <c r="O1512">
        <v>0.5</v>
      </c>
      <c r="P1512" s="4">
        <v>45497</v>
      </c>
      <c r="Q1512" s="4"/>
    </row>
    <row r="1513" spans="1:17" x14ac:dyDescent="0.35">
      <c r="A1513" t="s">
        <v>1595</v>
      </c>
      <c r="B1513" t="s">
        <v>35</v>
      </c>
      <c r="C1513">
        <v>41.902782000000002</v>
      </c>
      <c r="D1513">
        <v>12.496366</v>
      </c>
      <c r="E1513" t="s">
        <v>54</v>
      </c>
      <c r="F1513" t="s">
        <v>127</v>
      </c>
      <c r="G1513" t="s">
        <v>48</v>
      </c>
      <c r="H1513" s="4">
        <v>45300</v>
      </c>
      <c r="I1513" t="s">
        <v>49</v>
      </c>
      <c r="J1513" t="s">
        <v>1119</v>
      </c>
      <c r="K1513">
        <v>5</v>
      </c>
      <c r="L1513" t="s">
        <v>1481</v>
      </c>
      <c r="M1513">
        <v>3</v>
      </c>
      <c r="N1513">
        <v>823</v>
      </c>
      <c r="O1513">
        <v>0.5</v>
      </c>
      <c r="P1513" s="4">
        <v>45404</v>
      </c>
      <c r="Q1513" s="4"/>
    </row>
    <row r="1514" spans="1:17" x14ac:dyDescent="0.35">
      <c r="A1514" t="s">
        <v>1596</v>
      </c>
      <c r="B1514" t="s">
        <v>20</v>
      </c>
      <c r="C1514">
        <v>52.370215999999999</v>
      </c>
      <c r="D1514">
        <v>4.895168</v>
      </c>
      <c r="E1514" t="s">
        <v>103</v>
      </c>
      <c r="F1514" t="s">
        <v>127</v>
      </c>
      <c r="G1514" t="s">
        <v>59</v>
      </c>
      <c r="H1514" s="4">
        <v>45437</v>
      </c>
      <c r="I1514" t="s">
        <v>49</v>
      </c>
      <c r="J1514" t="s">
        <v>1119</v>
      </c>
      <c r="K1514">
        <v>5</v>
      </c>
      <c r="L1514" t="s">
        <v>1481</v>
      </c>
      <c r="M1514">
        <v>3</v>
      </c>
      <c r="N1514">
        <v>1159</v>
      </c>
      <c r="O1514">
        <v>0.3</v>
      </c>
      <c r="P1514" s="4">
        <v>45520</v>
      </c>
      <c r="Q1514" s="4"/>
    </row>
    <row r="1515" spans="1:17" x14ac:dyDescent="0.35">
      <c r="A1515" t="s">
        <v>1597</v>
      </c>
      <c r="B1515" t="s">
        <v>78</v>
      </c>
      <c r="C1515">
        <v>38.736946000000003</v>
      </c>
      <c r="D1515">
        <v>-9.1426850000000002</v>
      </c>
      <c r="E1515" t="s">
        <v>3099</v>
      </c>
      <c r="F1515" t="s">
        <v>127</v>
      </c>
      <c r="G1515" t="s">
        <v>87</v>
      </c>
      <c r="H1515" s="4">
        <v>45312</v>
      </c>
      <c r="I1515" t="s">
        <v>49</v>
      </c>
      <c r="J1515" t="s">
        <v>1119</v>
      </c>
      <c r="K1515">
        <v>5</v>
      </c>
      <c r="L1515" t="s">
        <v>1481</v>
      </c>
      <c r="M1515">
        <v>3</v>
      </c>
      <c r="N1515">
        <v>903</v>
      </c>
      <c r="O1515">
        <v>0.6</v>
      </c>
      <c r="P1515" s="4">
        <v>45467</v>
      </c>
      <c r="Q1515" s="4"/>
    </row>
    <row r="1516" spans="1:17" x14ac:dyDescent="0.35">
      <c r="A1516" t="s">
        <v>1598</v>
      </c>
      <c r="B1516" t="s">
        <v>71</v>
      </c>
      <c r="C1516">
        <v>48.210033000000003</v>
      </c>
      <c r="D1516">
        <v>16.363448999999999</v>
      </c>
      <c r="E1516" t="s">
        <v>54</v>
      </c>
      <c r="F1516" t="s">
        <v>127</v>
      </c>
      <c r="G1516" t="s">
        <v>48</v>
      </c>
      <c r="H1516" s="4">
        <v>45373</v>
      </c>
      <c r="I1516" t="s">
        <v>66</v>
      </c>
      <c r="J1516" t="s">
        <v>1119</v>
      </c>
      <c r="K1516">
        <v>5</v>
      </c>
      <c r="L1516" t="s">
        <v>1481</v>
      </c>
      <c r="M1516">
        <v>3</v>
      </c>
      <c r="N1516">
        <v>365</v>
      </c>
      <c r="O1516">
        <v>0.9</v>
      </c>
      <c r="P1516" s="4">
        <v>45413</v>
      </c>
      <c r="Q1516" s="4"/>
    </row>
    <row r="1517" spans="1:17" x14ac:dyDescent="0.35">
      <c r="A1517" t="s">
        <v>1599</v>
      </c>
      <c r="B1517" t="s">
        <v>56</v>
      </c>
      <c r="C1517">
        <v>46.204391000000001</v>
      </c>
      <c r="D1517">
        <v>6.1431579999999997</v>
      </c>
      <c r="E1517" t="s">
        <v>47</v>
      </c>
      <c r="F1517" t="s">
        <v>127</v>
      </c>
      <c r="G1517" t="s">
        <v>48</v>
      </c>
      <c r="H1517" s="4">
        <v>45431</v>
      </c>
      <c r="I1517" t="s">
        <v>26</v>
      </c>
      <c r="J1517" t="s">
        <v>1119</v>
      </c>
      <c r="K1517">
        <v>5</v>
      </c>
      <c r="L1517" t="s">
        <v>1481</v>
      </c>
      <c r="M1517">
        <v>3</v>
      </c>
      <c r="N1517">
        <v>865</v>
      </c>
      <c r="O1517">
        <v>0.3</v>
      </c>
      <c r="P1517" s="4">
        <v>45739</v>
      </c>
      <c r="Q1517" s="4"/>
    </row>
    <row r="1518" spans="1:17" x14ac:dyDescent="0.35">
      <c r="A1518" t="s">
        <v>1600</v>
      </c>
      <c r="B1518" t="s">
        <v>51</v>
      </c>
      <c r="C1518">
        <v>51.260196999999998</v>
      </c>
      <c r="D1518">
        <v>4.4027710000000004</v>
      </c>
      <c r="E1518" t="s">
        <v>54</v>
      </c>
      <c r="F1518" t="s">
        <v>127</v>
      </c>
      <c r="G1518" t="s">
        <v>39</v>
      </c>
      <c r="H1518" s="4">
        <v>45342</v>
      </c>
      <c r="I1518" t="s">
        <v>49</v>
      </c>
      <c r="J1518" t="s">
        <v>1119</v>
      </c>
      <c r="K1518">
        <v>5</v>
      </c>
      <c r="L1518" t="s">
        <v>1481</v>
      </c>
      <c r="M1518">
        <v>3</v>
      </c>
      <c r="N1518">
        <v>315</v>
      </c>
      <c r="O1518">
        <v>0.3</v>
      </c>
      <c r="P1518" s="4">
        <v>45525</v>
      </c>
      <c r="Q1518" s="4"/>
    </row>
    <row r="1519" spans="1:17" x14ac:dyDescent="0.35">
      <c r="A1519" t="s">
        <v>1601</v>
      </c>
      <c r="B1519" t="s">
        <v>35</v>
      </c>
      <c r="C1519">
        <v>41.902782000000002</v>
      </c>
      <c r="D1519">
        <v>12.496366</v>
      </c>
      <c r="E1519" t="s">
        <v>3098</v>
      </c>
      <c r="F1519" t="s">
        <v>127</v>
      </c>
      <c r="G1519" t="s">
        <v>87</v>
      </c>
      <c r="H1519" s="4">
        <v>45295</v>
      </c>
      <c r="I1519" t="s">
        <v>26</v>
      </c>
      <c r="J1519" t="s">
        <v>1119</v>
      </c>
      <c r="K1519">
        <v>5</v>
      </c>
      <c r="L1519" t="s">
        <v>1481</v>
      </c>
      <c r="M1519">
        <v>3</v>
      </c>
      <c r="N1519">
        <v>747</v>
      </c>
      <c r="O1519">
        <v>0.6</v>
      </c>
      <c r="P1519" s="4">
        <v>45492</v>
      </c>
      <c r="Q1519" s="4"/>
    </row>
    <row r="1520" spans="1:17" x14ac:dyDescent="0.35">
      <c r="A1520" t="s">
        <v>1602</v>
      </c>
      <c r="B1520" t="s">
        <v>35</v>
      </c>
      <c r="C1520">
        <v>41.902782000000002</v>
      </c>
      <c r="D1520">
        <v>12.496366</v>
      </c>
      <c r="E1520" t="s">
        <v>38</v>
      </c>
      <c r="F1520" t="s">
        <v>127</v>
      </c>
      <c r="G1520" t="s">
        <v>59</v>
      </c>
      <c r="H1520" s="4">
        <v>45361</v>
      </c>
      <c r="I1520" t="s">
        <v>49</v>
      </c>
      <c r="J1520" t="s">
        <v>1119</v>
      </c>
      <c r="K1520">
        <v>5</v>
      </c>
      <c r="L1520" t="s">
        <v>1481</v>
      </c>
      <c r="M1520">
        <v>3</v>
      </c>
      <c r="N1520">
        <v>368</v>
      </c>
      <c r="O1520">
        <v>0.5</v>
      </c>
      <c r="P1520" s="4">
        <v>45393</v>
      </c>
      <c r="Q1520" s="4"/>
    </row>
    <row r="1521" spans="1:17" x14ac:dyDescent="0.35">
      <c r="A1521" t="s">
        <v>1603</v>
      </c>
      <c r="B1521" t="s">
        <v>56</v>
      </c>
      <c r="C1521">
        <v>46.204391000000001</v>
      </c>
      <c r="D1521">
        <v>6.1431579999999997</v>
      </c>
      <c r="E1521" t="s">
        <v>47</v>
      </c>
      <c r="F1521" t="s">
        <v>127</v>
      </c>
      <c r="G1521" t="s">
        <v>74</v>
      </c>
      <c r="H1521" s="4">
        <v>45375</v>
      </c>
      <c r="I1521" t="s">
        <v>26</v>
      </c>
      <c r="J1521" t="s">
        <v>1119</v>
      </c>
      <c r="K1521">
        <v>5</v>
      </c>
      <c r="L1521" t="s">
        <v>1481</v>
      </c>
      <c r="M1521">
        <v>3</v>
      </c>
      <c r="N1521">
        <v>1005</v>
      </c>
      <c r="O1521">
        <v>0.3</v>
      </c>
      <c r="P1521" s="4">
        <v>45573</v>
      </c>
      <c r="Q1521" s="4"/>
    </row>
    <row r="1522" spans="1:17" x14ac:dyDescent="0.35">
      <c r="A1522" t="s">
        <v>1604</v>
      </c>
      <c r="B1522" t="s">
        <v>71</v>
      </c>
      <c r="C1522">
        <v>48.210033000000003</v>
      </c>
      <c r="D1522">
        <v>16.363448999999999</v>
      </c>
      <c r="E1522" t="s">
        <v>47</v>
      </c>
      <c r="F1522" t="s">
        <v>127</v>
      </c>
      <c r="G1522" t="s">
        <v>39</v>
      </c>
      <c r="H1522" s="4">
        <v>45315</v>
      </c>
      <c r="I1522" t="s">
        <v>26</v>
      </c>
      <c r="J1522" t="s">
        <v>1119</v>
      </c>
      <c r="K1522">
        <v>5</v>
      </c>
      <c r="L1522" t="s">
        <v>1481</v>
      </c>
      <c r="M1522">
        <v>3</v>
      </c>
      <c r="N1522">
        <v>454</v>
      </c>
      <c r="O1522">
        <v>1</v>
      </c>
      <c r="P1522" s="4">
        <v>45645</v>
      </c>
      <c r="Q1522" s="4"/>
    </row>
    <row r="1523" spans="1:17" x14ac:dyDescent="0.35">
      <c r="A1523" t="s">
        <v>1605</v>
      </c>
      <c r="B1523" t="s">
        <v>61</v>
      </c>
      <c r="C1523">
        <v>48.864716000000001</v>
      </c>
      <c r="D1523">
        <v>2.3490139999999999</v>
      </c>
      <c r="E1523" t="s">
        <v>64</v>
      </c>
      <c r="F1523" t="s">
        <v>127</v>
      </c>
      <c r="G1523" t="s">
        <v>33</v>
      </c>
      <c r="H1523" s="4">
        <v>45427</v>
      </c>
      <c r="I1523" t="s">
        <v>26</v>
      </c>
      <c r="J1523" t="s">
        <v>1119</v>
      </c>
      <c r="K1523">
        <v>5</v>
      </c>
      <c r="L1523" t="s">
        <v>1481</v>
      </c>
      <c r="M1523">
        <v>3</v>
      </c>
      <c r="N1523">
        <v>495</v>
      </c>
      <c r="O1523">
        <v>0.4</v>
      </c>
      <c r="P1523" s="4">
        <v>45611</v>
      </c>
      <c r="Q1523" s="4"/>
    </row>
    <row r="1524" spans="1:17" x14ac:dyDescent="0.35">
      <c r="A1524" t="s">
        <v>1606</v>
      </c>
      <c r="B1524" t="s">
        <v>61</v>
      </c>
      <c r="C1524">
        <v>48.864716000000001</v>
      </c>
      <c r="D1524">
        <v>2.3490139999999999</v>
      </c>
      <c r="E1524" t="s">
        <v>3098</v>
      </c>
      <c r="F1524" t="s">
        <v>169</v>
      </c>
      <c r="G1524" t="s">
        <v>39</v>
      </c>
      <c r="H1524" s="4">
        <v>45382</v>
      </c>
      <c r="I1524" t="s">
        <v>66</v>
      </c>
      <c r="J1524" t="s">
        <v>1119</v>
      </c>
      <c r="K1524">
        <v>5</v>
      </c>
      <c r="L1524" t="s">
        <v>1481</v>
      </c>
      <c r="M1524">
        <v>3</v>
      </c>
      <c r="N1524">
        <v>4935</v>
      </c>
      <c r="O1524">
        <v>0.5</v>
      </c>
      <c r="P1524" s="4">
        <v>45688</v>
      </c>
      <c r="Q1524" s="4"/>
    </row>
    <row r="1525" spans="1:17" x14ac:dyDescent="0.35">
      <c r="A1525" t="s">
        <v>1607</v>
      </c>
      <c r="B1525" t="s">
        <v>71</v>
      </c>
      <c r="C1525">
        <v>48.210033000000003</v>
      </c>
      <c r="D1525">
        <v>16.363448999999999</v>
      </c>
      <c r="E1525" t="s">
        <v>47</v>
      </c>
      <c r="F1525" t="s">
        <v>169</v>
      </c>
      <c r="G1525" t="s">
        <v>48</v>
      </c>
      <c r="H1525" s="4">
        <v>45417</v>
      </c>
      <c r="I1525" t="s">
        <v>66</v>
      </c>
      <c r="J1525" t="s">
        <v>1119</v>
      </c>
      <c r="K1525">
        <v>5</v>
      </c>
      <c r="L1525" t="s">
        <v>1481</v>
      </c>
      <c r="M1525">
        <v>3</v>
      </c>
      <c r="N1525">
        <v>4189</v>
      </c>
      <c r="O1525">
        <v>0.8</v>
      </c>
      <c r="P1525" s="4">
        <v>45650</v>
      </c>
      <c r="Q1525" s="4"/>
    </row>
    <row r="1526" spans="1:17" x14ac:dyDescent="0.35">
      <c r="A1526" t="s">
        <v>1608</v>
      </c>
      <c r="B1526" t="s">
        <v>51</v>
      </c>
      <c r="C1526">
        <v>51.260196999999998</v>
      </c>
      <c r="D1526">
        <v>4.4027710000000004</v>
      </c>
      <c r="E1526" t="s">
        <v>47</v>
      </c>
      <c r="F1526" t="s">
        <v>169</v>
      </c>
      <c r="G1526" t="s">
        <v>59</v>
      </c>
      <c r="H1526" s="4">
        <v>45300</v>
      </c>
      <c r="I1526" t="s">
        <v>26</v>
      </c>
      <c r="J1526" t="s">
        <v>1119</v>
      </c>
      <c r="K1526">
        <v>5</v>
      </c>
      <c r="L1526" t="s">
        <v>1481</v>
      </c>
      <c r="M1526">
        <v>3</v>
      </c>
      <c r="N1526">
        <v>2434</v>
      </c>
      <c r="O1526">
        <v>0.5</v>
      </c>
      <c r="P1526" s="4">
        <v>45330</v>
      </c>
      <c r="Q1526" s="4"/>
    </row>
    <row r="1527" spans="1:17" x14ac:dyDescent="0.35">
      <c r="A1527" t="s">
        <v>1609</v>
      </c>
      <c r="B1527" t="s">
        <v>51</v>
      </c>
      <c r="C1527">
        <v>51.260196999999998</v>
      </c>
      <c r="D1527">
        <v>4.4027710000000004</v>
      </c>
      <c r="E1527" t="s">
        <v>100</v>
      </c>
      <c r="F1527" t="s">
        <v>169</v>
      </c>
      <c r="G1527" t="s">
        <v>59</v>
      </c>
      <c r="H1527" s="4">
        <v>45358</v>
      </c>
      <c r="I1527" t="s">
        <v>66</v>
      </c>
      <c r="J1527" t="s">
        <v>1119</v>
      </c>
      <c r="K1527">
        <v>5</v>
      </c>
      <c r="L1527" t="s">
        <v>1481</v>
      </c>
      <c r="M1527">
        <v>3</v>
      </c>
      <c r="N1527">
        <v>4418</v>
      </c>
      <c r="O1527">
        <v>1</v>
      </c>
      <c r="P1527" s="4">
        <v>45465</v>
      </c>
      <c r="Q1527" s="4"/>
    </row>
    <row r="1528" spans="1:17" x14ac:dyDescent="0.35">
      <c r="A1528" t="s">
        <v>1610</v>
      </c>
      <c r="B1528" t="s">
        <v>29</v>
      </c>
      <c r="C1528">
        <v>40.416775000000001</v>
      </c>
      <c r="D1528">
        <v>-3.7037900000000001</v>
      </c>
      <c r="E1528" t="s">
        <v>47</v>
      </c>
      <c r="F1528" t="s">
        <v>169</v>
      </c>
      <c r="G1528" t="s">
        <v>33</v>
      </c>
      <c r="H1528" s="4">
        <v>45399</v>
      </c>
      <c r="I1528" t="s">
        <v>49</v>
      </c>
      <c r="J1528" t="s">
        <v>1119</v>
      </c>
      <c r="K1528">
        <v>5</v>
      </c>
      <c r="L1528" t="s">
        <v>1481</v>
      </c>
      <c r="M1528">
        <v>3</v>
      </c>
      <c r="N1528">
        <v>3012</v>
      </c>
      <c r="O1528">
        <v>0.6</v>
      </c>
      <c r="P1528" s="4">
        <v>45726</v>
      </c>
      <c r="Q1528" s="4"/>
    </row>
    <row r="1529" spans="1:17" x14ac:dyDescent="0.35">
      <c r="A1529" t="s">
        <v>1611</v>
      </c>
      <c r="B1529" t="s">
        <v>51</v>
      </c>
      <c r="C1529">
        <v>51.260196999999998</v>
      </c>
      <c r="D1529">
        <v>4.4027710000000004</v>
      </c>
      <c r="E1529" t="s">
        <v>3099</v>
      </c>
      <c r="F1529" t="s">
        <v>169</v>
      </c>
      <c r="G1529" t="s">
        <v>39</v>
      </c>
      <c r="H1529" s="4">
        <v>45378</v>
      </c>
      <c r="I1529" t="s">
        <v>66</v>
      </c>
      <c r="J1529" t="s">
        <v>1119</v>
      </c>
      <c r="K1529">
        <v>5</v>
      </c>
      <c r="L1529" t="s">
        <v>1481</v>
      </c>
      <c r="M1529">
        <v>3</v>
      </c>
      <c r="N1529">
        <v>3207</v>
      </c>
      <c r="O1529">
        <v>0.1</v>
      </c>
      <c r="P1529" s="4">
        <v>45697</v>
      </c>
      <c r="Q1529" s="4"/>
    </row>
    <row r="1530" spans="1:17" x14ac:dyDescent="0.35">
      <c r="A1530" t="s">
        <v>1612</v>
      </c>
      <c r="B1530" t="s">
        <v>78</v>
      </c>
      <c r="C1530">
        <v>38.736946000000003</v>
      </c>
      <c r="D1530">
        <v>-9.1426850000000002</v>
      </c>
      <c r="E1530" t="s">
        <v>47</v>
      </c>
      <c r="F1530" t="s">
        <v>169</v>
      </c>
      <c r="G1530" t="s">
        <v>25</v>
      </c>
      <c r="H1530" s="4">
        <v>45421</v>
      </c>
      <c r="I1530" t="s">
        <v>66</v>
      </c>
      <c r="J1530" t="s">
        <v>1119</v>
      </c>
      <c r="K1530">
        <v>5</v>
      </c>
      <c r="L1530" t="s">
        <v>1481</v>
      </c>
      <c r="M1530">
        <v>3</v>
      </c>
      <c r="N1530">
        <v>7583</v>
      </c>
      <c r="O1530">
        <v>0.6</v>
      </c>
      <c r="P1530" s="4">
        <v>45667</v>
      </c>
      <c r="Q1530" s="4"/>
    </row>
    <row r="1531" spans="1:17" x14ac:dyDescent="0.35">
      <c r="A1531" t="s">
        <v>1613</v>
      </c>
      <c r="B1531" t="s">
        <v>35</v>
      </c>
      <c r="C1531">
        <v>41.902782000000002</v>
      </c>
      <c r="D1531">
        <v>12.496366</v>
      </c>
      <c r="E1531" t="s">
        <v>3098</v>
      </c>
      <c r="F1531" t="s">
        <v>169</v>
      </c>
      <c r="G1531" t="s">
        <v>87</v>
      </c>
      <c r="H1531" s="4">
        <v>45439</v>
      </c>
      <c r="I1531" t="s">
        <v>66</v>
      </c>
      <c r="J1531" t="s">
        <v>1119</v>
      </c>
      <c r="K1531">
        <v>5</v>
      </c>
      <c r="L1531" t="s">
        <v>1481</v>
      </c>
      <c r="M1531">
        <v>3</v>
      </c>
      <c r="N1531">
        <v>318</v>
      </c>
      <c r="O1531">
        <v>0.8</v>
      </c>
      <c r="P1531" s="4">
        <v>45577</v>
      </c>
      <c r="Q1531" s="4"/>
    </row>
    <row r="1532" spans="1:17" x14ac:dyDescent="0.35">
      <c r="A1532" t="s">
        <v>1614</v>
      </c>
      <c r="B1532" t="s">
        <v>41</v>
      </c>
      <c r="C1532">
        <v>52.520007999999997</v>
      </c>
      <c r="D1532">
        <v>13.404954</v>
      </c>
      <c r="E1532" t="s">
        <v>54</v>
      </c>
      <c r="F1532" t="s">
        <v>169</v>
      </c>
      <c r="G1532" t="s">
        <v>74</v>
      </c>
      <c r="H1532" s="4">
        <v>45413</v>
      </c>
      <c r="I1532" t="s">
        <v>66</v>
      </c>
      <c r="J1532" t="s">
        <v>1119</v>
      </c>
      <c r="K1532">
        <v>5</v>
      </c>
      <c r="L1532" t="s">
        <v>1481</v>
      </c>
      <c r="M1532">
        <v>3</v>
      </c>
      <c r="N1532">
        <v>7472</v>
      </c>
      <c r="O1532">
        <v>0.6</v>
      </c>
      <c r="P1532" s="4">
        <v>45653</v>
      </c>
      <c r="Q1532" s="4"/>
    </row>
    <row r="1533" spans="1:17" x14ac:dyDescent="0.35">
      <c r="A1533" t="s">
        <v>1615</v>
      </c>
      <c r="B1533" t="s">
        <v>35</v>
      </c>
      <c r="C1533">
        <v>41.902782000000002</v>
      </c>
      <c r="D1533">
        <v>12.496366</v>
      </c>
      <c r="E1533" t="s">
        <v>47</v>
      </c>
      <c r="F1533" t="s">
        <v>169</v>
      </c>
      <c r="G1533" t="s">
        <v>39</v>
      </c>
      <c r="H1533" s="4">
        <v>45347</v>
      </c>
      <c r="I1533" t="s">
        <v>49</v>
      </c>
      <c r="J1533" t="s">
        <v>1119</v>
      </c>
      <c r="K1533">
        <v>5</v>
      </c>
      <c r="L1533" t="s">
        <v>1481</v>
      </c>
      <c r="M1533">
        <v>3</v>
      </c>
      <c r="N1533">
        <v>6543</v>
      </c>
      <c r="O1533">
        <v>0.4</v>
      </c>
      <c r="P1533" s="4">
        <v>45685</v>
      </c>
      <c r="Q1533" s="4"/>
    </row>
    <row r="1534" spans="1:17" x14ac:dyDescent="0.35">
      <c r="A1534" t="s">
        <v>1616</v>
      </c>
      <c r="B1534" t="s">
        <v>41</v>
      </c>
      <c r="C1534">
        <v>52.520007999999997</v>
      </c>
      <c r="D1534">
        <v>13.404954</v>
      </c>
      <c r="E1534" t="s">
        <v>124</v>
      </c>
      <c r="F1534" t="s">
        <v>169</v>
      </c>
      <c r="G1534" t="s">
        <v>74</v>
      </c>
      <c r="H1534" s="4">
        <v>45392</v>
      </c>
      <c r="I1534" t="s">
        <v>49</v>
      </c>
      <c r="J1534" t="s">
        <v>1119</v>
      </c>
      <c r="K1534">
        <v>5</v>
      </c>
      <c r="L1534" t="s">
        <v>1481</v>
      </c>
      <c r="M1534">
        <v>3</v>
      </c>
      <c r="N1534">
        <v>4577</v>
      </c>
      <c r="O1534">
        <v>0.2</v>
      </c>
      <c r="P1534" s="4">
        <v>45500</v>
      </c>
      <c r="Q1534" s="4"/>
    </row>
    <row r="1535" spans="1:17" x14ac:dyDescent="0.35">
      <c r="A1535" t="s">
        <v>1617</v>
      </c>
      <c r="B1535" t="s">
        <v>71</v>
      </c>
      <c r="C1535">
        <v>48.210033000000003</v>
      </c>
      <c r="D1535">
        <v>16.363448999999999</v>
      </c>
      <c r="E1535" t="s">
        <v>3099</v>
      </c>
      <c r="F1535" t="s">
        <v>169</v>
      </c>
      <c r="G1535" t="s">
        <v>87</v>
      </c>
      <c r="H1535" s="4">
        <v>45355</v>
      </c>
      <c r="I1535" t="s">
        <v>66</v>
      </c>
      <c r="J1535" t="s">
        <v>1119</v>
      </c>
      <c r="K1535">
        <v>5</v>
      </c>
      <c r="L1535" t="s">
        <v>1481</v>
      </c>
      <c r="M1535">
        <v>3</v>
      </c>
      <c r="N1535">
        <v>2169</v>
      </c>
      <c r="O1535">
        <v>0.7</v>
      </c>
      <c r="P1535" s="4">
        <v>45688</v>
      </c>
      <c r="Q1535" s="4"/>
    </row>
    <row r="1536" spans="1:17" x14ac:dyDescent="0.35">
      <c r="A1536" t="s">
        <v>1618</v>
      </c>
      <c r="B1536" t="s">
        <v>71</v>
      </c>
      <c r="C1536">
        <v>48.210033000000003</v>
      </c>
      <c r="D1536">
        <v>16.363448999999999</v>
      </c>
      <c r="E1536" t="s">
        <v>54</v>
      </c>
      <c r="F1536" t="s">
        <v>169</v>
      </c>
      <c r="G1536" t="s">
        <v>74</v>
      </c>
      <c r="H1536" s="4">
        <v>45433</v>
      </c>
      <c r="I1536" t="s">
        <v>26</v>
      </c>
      <c r="J1536" t="s">
        <v>1119</v>
      </c>
      <c r="K1536">
        <v>5</v>
      </c>
      <c r="L1536" t="s">
        <v>1481</v>
      </c>
      <c r="M1536">
        <v>3</v>
      </c>
      <c r="N1536">
        <v>5718</v>
      </c>
      <c r="O1536">
        <v>0.4</v>
      </c>
      <c r="P1536" s="4">
        <v>45515</v>
      </c>
      <c r="Q1536" s="4"/>
    </row>
    <row r="1537" spans="1:17" x14ac:dyDescent="0.35">
      <c r="A1537" t="s">
        <v>1619</v>
      </c>
      <c r="B1537" t="s">
        <v>51</v>
      </c>
      <c r="C1537">
        <v>51.260196999999998</v>
      </c>
      <c r="D1537">
        <v>4.4027710000000004</v>
      </c>
      <c r="E1537" t="s">
        <v>3099</v>
      </c>
      <c r="F1537" t="s">
        <v>169</v>
      </c>
      <c r="G1537" t="s">
        <v>39</v>
      </c>
      <c r="H1537" s="4">
        <v>45433</v>
      </c>
      <c r="I1537" t="s">
        <v>26</v>
      </c>
      <c r="J1537" t="s">
        <v>1119</v>
      </c>
      <c r="K1537">
        <v>5</v>
      </c>
      <c r="L1537" t="s">
        <v>1481</v>
      </c>
      <c r="M1537">
        <v>3</v>
      </c>
      <c r="N1537">
        <v>4346</v>
      </c>
      <c r="O1537">
        <v>0.5</v>
      </c>
      <c r="P1537" s="4">
        <v>45500</v>
      </c>
      <c r="Q1537" s="4"/>
    </row>
    <row r="1538" spans="1:17" x14ac:dyDescent="0.35">
      <c r="A1538" t="s">
        <v>1620</v>
      </c>
      <c r="B1538" t="s">
        <v>78</v>
      </c>
      <c r="C1538">
        <v>38.736946000000003</v>
      </c>
      <c r="D1538">
        <v>-9.1426850000000002</v>
      </c>
      <c r="E1538" t="s">
        <v>32</v>
      </c>
      <c r="F1538" t="s">
        <v>169</v>
      </c>
      <c r="G1538" t="s">
        <v>48</v>
      </c>
      <c r="H1538" s="4">
        <v>45335</v>
      </c>
      <c r="I1538" t="s">
        <v>26</v>
      </c>
      <c r="J1538" t="s">
        <v>1119</v>
      </c>
      <c r="K1538">
        <v>5</v>
      </c>
      <c r="L1538" t="s">
        <v>1481</v>
      </c>
      <c r="M1538">
        <v>3</v>
      </c>
      <c r="N1538">
        <v>4200</v>
      </c>
      <c r="O1538">
        <v>1</v>
      </c>
      <c r="P1538" s="4">
        <v>45447</v>
      </c>
      <c r="Q1538" s="4"/>
    </row>
    <row r="1539" spans="1:17" x14ac:dyDescent="0.35">
      <c r="A1539" t="s">
        <v>1621</v>
      </c>
      <c r="B1539" t="s">
        <v>20</v>
      </c>
      <c r="C1539">
        <v>52.370215999999999</v>
      </c>
      <c r="D1539">
        <v>4.895168</v>
      </c>
      <c r="E1539" t="s">
        <v>120</v>
      </c>
      <c r="F1539" t="s">
        <v>169</v>
      </c>
      <c r="G1539" t="s">
        <v>48</v>
      </c>
      <c r="H1539" s="4">
        <v>45305</v>
      </c>
      <c r="I1539" t="s">
        <v>26</v>
      </c>
      <c r="J1539" t="s">
        <v>1119</v>
      </c>
      <c r="K1539">
        <v>5</v>
      </c>
      <c r="L1539" t="s">
        <v>1481</v>
      </c>
      <c r="M1539">
        <v>3</v>
      </c>
      <c r="N1539">
        <v>7387</v>
      </c>
      <c r="O1539">
        <v>1</v>
      </c>
      <c r="P1539" s="4">
        <v>45612</v>
      </c>
      <c r="Q1539" s="4"/>
    </row>
    <row r="1540" spans="1:17" x14ac:dyDescent="0.35">
      <c r="A1540" t="s">
        <v>1622</v>
      </c>
      <c r="B1540" t="s">
        <v>35</v>
      </c>
      <c r="C1540">
        <v>41.902782000000002</v>
      </c>
      <c r="D1540">
        <v>12.496366</v>
      </c>
      <c r="E1540" t="s">
        <v>3098</v>
      </c>
      <c r="F1540" t="s">
        <v>169</v>
      </c>
      <c r="G1540" t="s">
        <v>48</v>
      </c>
      <c r="H1540" s="4">
        <v>45379</v>
      </c>
      <c r="I1540" t="s">
        <v>66</v>
      </c>
      <c r="J1540" t="s">
        <v>1119</v>
      </c>
      <c r="K1540">
        <v>5</v>
      </c>
      <c r="L1540" t="s">
        <v>1481</v>
      </c>
      <c r="M1540">
        <v>3</v>
      </c>
      <c r="N1540">
        <v>3777</v>
      </c>
      <c r="O1540">
        <v>0.2</v>
      </c>
      <c r="P1540" s="4">
        <v>45595</v>
      </c>
      <c r="Q1540" s="4"/>
    </row>
    <row r="1541" spans="1:17" x14ac:dyDescent="0.35">
      <c r="A1541" t="s">
        <v>1623</v>
      </c>
      <c r="B1541" t="s">
        <v>61</v>
      </c>
      <c r="C1541">
        <v>48.864716000000001</v>
      </c>
      <c r="D1541">
        <v>2.3490139999999999</v>
      </c>
      <c r="E1541" t="s">
        <v>47</v>
      </c>
      <c r="F1541" t="s">
        <v>169</v>
      </c>
      <c r="G1541" t="s">
        <v>85</v>
      </c>
      <c r="H1541" s="4">
        <v>45428</v>
      </c>
      <c r="I1541" t="s">
        <v>49</v>
      </c>
      <c r="J1541" t="s">
        <v>1119</v>
      </c>
      <c r="K1541">
        <v>5</v>
      </c>
      <c r="L1541" t="s">
        <v>1481</v>
      </c>
      <c r="M1541">
        <v>3</v>
      </c>
      <c r="N1541">
        <v>5951</v>
      </c>
      <c r="O1541">
        <v>0.2</v>
      </c>
      <c r="P1541" s="4">
        <v>45784</v>
      </c>
      <c r="Q1541" s="4"/>
    </row>
    <row r="1542" spans="1:17" x14ac:dyDescent="0.35">
      <c r="A1542" t="s">
        <v>1624</v>
      </c>
      <c r="B1542" t="s">
        <v>35</v>
      </c>
      <c r="C1542">
        <v>41.902782000000002</v>
      </c>
      <c r="D1542">
        <v>12.496366</v>
      </c>
      <c r="E1542" t="s">
        <v>3100</v>
      </c>
      <c r="F1542" t="s">
        <v>169</v>
      </c>
      <c r="G1542" t="s">
        <v>74</v>
      </c>
      <c r="H1542" s="4">
        <v>45391</v>
      </c>
      <c r="I1542" t="s">
        <v>26</v>
      </c>
      <c r="J1542" t="s">
        <v>1119</v>
      </c>
      <c r="K1542">
        <v>5</v>
      </c>
      <c r="L1542" t="s">
        <v>1481</v>
      </c>
      <c r="M1542">
        <v>3</v>
      </c>
      <c r="N1542">
        <v>7344</v>
      </c>
      <c r="O1542">
        <v>0.6</v>
      </c>
      <c r="P1542" s="4">
        <v>45699</v>
      </c>
      <c r="Q1542" s="4"/>
    </row>
    <row r="1543" spans="1:17" x14ac:dyDescent="0.35">
      <c r="A1543" t="s">
        <v>1625</v>
      </c>
      <c r="B1543" t="s">
        <v>20</v>
      </c>
      <c r="C1543">
        <v>52.370215999999999</v>
      </c>
      <c r="D1543">
        <v>4.895168</v>
      </c>
      <c r="E1543" t="s">
        <v>32</v>
      </c>
      <c r="F1543" t="s">
        <v>169</v>
      </c>
      <c r="G1543" t="s">
        <v>25</v>
      </c>
      <c r="H1543" s="4">
        <v>45321</v>
      </c>
      <c r="I1543" t="s">
        <v>26</v>
      </c>
      <c r="J1543" t="s">
        <v>1119</v>
      </c>
      <c r="K1543">
        <v>5</v>
      </c>
      <c r="L1543" t="s">
        <v>1481</v>
      </c>
      <c r="M1543">
        <v>3</v>
      </c>
      <c r="N1543">
        <v>732</v>
      </c>
      <c r="O1543">
        <v>0.1</v>
      </c>
      <c r="P1543" s="4">
        <v>45456</v>
      </c>
      <c r="Q1543" s="4"/>
    </row>
    <row r="1544" spans="1:17" x14ac:dyDescent="0.35">
      <c r="A1544" t="s">
        <v>1626</v>
      </c>
      <c r="B1544" t="s">
        <v>56</v>
      </c>
      <c r="C1544">
        <v>46.204391000000001</v>
      </c>
      <c r="D1544">
        <v>6.1431579999999997</v>
      </c>
      <c r="E1544" t="s">
        <v>54</v>
      </c>
      <c r="F1544" t="s">
        <v>169</v>
      </c>
      <c r="G1544" t="s">
        <v>25</v>
      </c>
      <c r="H1544" s="4">
        <v>45320</v>
      </c>
      <c r="I1544" t="s">
        <v>49</v>
      </c>
      <c r="J1544" t="s">
        <v>1119</v>
      </c>
      <c r="K1544">
        <v>5</v>
      </c>
      <c r="L1544" t="s">
        <v>1481</v>
      </c>
      <c r="M1544">
        <v>3</v>
      </c>
      <c r="N1544">
        <v>3550</v>
      </c>
      <c r="O1544">
        <v>0.7</v>
      </c>
      <c r="P1544" s="4">
        <v>45407</v>
      </c>
      <c r="Q1544" s="4"/>
    </row>
    <row r="1545" spans="1:17" x14ac:dyDescent="0.35">
      <c r="A1545" t="s">
        <v>1627</v>
      </c>
      <c r="B1545" t="s">
        <v>61</v>
      </c>
      <c r="C1545">
        <v>48.864716000000001</v>
      </c>
      <c r="D1545">
        <v>2.3490139999999999</v>
      </c>
      <c r="E1545" t="s">
        <v>64</v>
      </c>
      <c r="F1545" t="s">
        <v>169</v>
      </c>
      <c r="G1545" t="s">
        <v>59</v>
      </c>
      <c r="H1545" s="4">
        <v>45404</v>
      </c>
      <c r="I1545" t="s">
        <v>26</v>
      </c>
      <c r="J1545" t="s">
        <v>1119</v>
      </c>
      <c r="K1545">
        <v>5</v>
      </c>
      <c r="L1545" t="s">
        <v>1481</v>
      </c>
      <c r="M1545">
        <v>3</v>
      </c>
      <c r="N1545">
        <v>4610</v>
      </c>
      <c r="O1545">
        <v>0.2</v>
      </c>
      <c r="P1545" s="4">
        <v>45755</v>
      </c>
      <c r="Q1545" s="4"/>
    </row>
    <row r="1546" spans="1:17" x14ac:dyDescent="0.35">
      <c r="A1546" t="s">
        <v>1628</v>
      </c>
      <c r="B1546" t="s">
        <v>56</v>
      </c>
      <c r="C1546">
        <v>46.204391000000001</v>
      </c>
      <c r="D1546">
        <v>6.1431579999999997</v>
      </c>
      <c r="E1546" t="s">
        <v>64</v>
      </c>
      <c r="F1546" t="s">
        <v>169</v>
      </c>
      <c r="G1546" t="s">
        <v>59</v>
      </c>
      <c r="H1546" s="4">
        <v>45350</v>
      </c>
      <c r="I1546" t="s">
        <v>26</v>
      </c>
      <c r="J1546" t="s">
        <v>1119</v>
      </c>
      <c r="K1546">
        <v>5</v>
      </c>
      <c r="L1546" t="s">
        <v>1481</v>
      </c>
      <c r="M1546">
        <v>3</v>
      </c>
      <c r="N1546">
        <v>2071</v>
      </c>
      <c r="O1546">
        <v>0.7</v>
      </c>
      <c r="P1546" s="4">
        <v>45451</v>
      </c>
      <c r="Q1546" s="4"/>
    </row>
    <row r="1547" spans="1:17" x14ac:dyDescent="0.35">
      <c r="A1547" t="s">
        <v>1629</v>
      </c>
      <c r="B1547" t="s">
        <v>61</v>
      </c>
      <c r="C1547">
        <v>48.864716000000001</v>
      </c>
      <c r="D1547">
        <v>2.3490139999999999</v>
      </c>
      <c r="E1547" t="s">
        <v>3100</v>
      </c>
      <c r="F1547" t="s">
        <v>169</v>
      </c>
      <c r="G1547" t="s">
        <v>85</v>
      </c>
      <c r="H1547" s="4">
        <v>45293</v>
      </c>
      <c r="I1547" t="s">
        <v>66</v>
      </c>
      <c r="J1547" t="s">
        <v>1119</v>
      </c>
      <c r="K1547">
        <v>5</v>
      </c>
      <c r="L1547" t="s">
        <v>1481</v>
      </c>
      <c r="M1547">
        <v>3</v>
      </c>
      <c r="N1547">
        <v>911</v>
      </c>
      <c r="O1547">
        <v>0.4</v>
      </c>
      <c r="P1547" s="4">
        <v>45607</v>
      </c>
      <c r="Q1547" s="4"/>
    </row>
    <row r="1548" spans="1:17" x14ac:dyDescent="0.35">
      <c r="A1548" t="s">
        <v>1630</v>
      </c>
      <c r="B1548" t="s">
        <v>78</v>
      </c>
      <c r="C1548">
        <v>38.736946000000003</v>
      </c>
      <c r="D1548">
        <v>-9.1426850000000002</v>
      </c>
      <c r="E1548" t="s">
        <v>68</v>
      </c>
      <c r="F1548" t="s">
        <v>169</v>
      </c>
      <c r="G1548" t="s">
        <v>25</v>
      </c>
      <c r="H1548" s="4">
        <v>45326</v>
      </c>
      <c r="I1548" t="s">
        <v>26</v>
      </c>
      <c r="J1548" t="s">
        <v>1119</v>
      </c>
      <c r="K1548">
        <v>5</v>
      </c>
      <c r="L1548" t="s">
        <v>1481</v>
      </c>
      <c r="M1548">
        <v>3</v>
      </c>
      <c r="N1548">
        <v>7703</v>
      </c>
      <c r="O1548">
        <v>0.4</v>
      </c>
      <c r="P1548" s="4">
        <v>45439</v>
      </c>
      <c r="Q1548" s="4"/>
    </row>
    <row r="1549" spans="1:17" x14ac:dyDescent="0.35">
      <c r="A1549" t="s">
        <v>1631</v>
      </c>
      <c r="B1549" t="s">
        <v>35</v>
      </c>
      <c r="C1549">
        <v>41.902782000000002</v>
      </c>
      <c r="D1549">
        <v>12.496366</v>
      </c>
      <c r="E1549" t="s">
        <v>103</v>
      </c>
      <c r="F1549" t="s">
        <v>169</v>
      </c>
      <c r="G1549" t="s">
        <v>87</v>
      </c>
      <c r="H1549" s="4">
        <v>45322</v>
      </c>
      <c r="I1549" t="s">
        <v>66</v>
      </c>
      <c r="J1549" t="s">
        <v>1119</v>
      </c>
      <c r="K1549">
        <v>5</v>
      </c>
      <c r="L1549" t="s">
        <v>1481</v>
      </c>
      <c r="M1549">
        <v>3</v>
      </c>
      <c r="N1549">
        <v>7134</v>
      </c>
      <c r="O1549">
        <v>0.3</v>
      </c>
      <c r="P1549" s="4">
        <v>45625</v>
      </c>
      <c r="Q1549" s="4"/>
    </row>
    <row r="1550" spans="1:17" x14ac:dyDescent="0.35">
      <c r="A1550" t="s">
        <v>1632</v>
      </c>
      <c r="B1550" t="s">
        <v>41</v>
      </c>
      <c r="C1550">
        <v>52.520007999999997</v>
      </c>
      <c r="D1550">
        <v>13.404954</v>
      </c>
      <c r="E1550" t="s">
        <v>3098</v>
      </c>
      <c r="F1550" t="s">
        <v>169</v>
      </c>
      <c r="G1550" t="s">
        <v>48</v>
      </c>
      <c r="H1550" s="4">
        <v>45342</v>
      </c>
      <c r="I1550" t="s">
        <v>49</v>
      </c>
      <c r="J1550" t="s">
        <v>1119</v>
      </c>
      <c r="K1550">
        <v>5</v>
      </c>
      <c r="L1550" t="s">
        <v>1481</v>
      </c>
      <c r="M1550">
        <v>3</v>
      </c>
      <c r="N1550">
        <v>1184</v>
      </c>
      <c r="O1550">
        <v>0.5</v>
      </c>
      <c r="P1550" s="4">
        <v>45683</v>
      </c>
      <c r="Q1550" s="4"/>
    </row>
    <row r="1551" spans="1:17" x14ac:dyDescent="0.35">
      <c r="A1551" t="s">
        <v>1633</v>
      </c>
      <c r="B1551" t="s">
        <v>56</v>
      </c>
      <c r="C1551">
        <v>46.204391000000001</v>
      </c>
      <c r="D1551">
        <v>6.1431579999999997</v>
      </c>
      <c r="E1551" t="s">
        <v>64</v>
      </c>
      <c r="F1551" t="s">
        <v>169</v>
      </c>
      <c r="G1551" t="s">
        <v>25</v>
      </c>
      <c r="H1551" s="4">
        <v>45358</v>
      </c>
      <c r="I1551" t="s">
        <v>49</v>
      </c>
      <c r="J1551" t="s">
        <v>1119</v>
      </c>
      <c r="K1551">
        <v>5</v>
      </c>
      <c r="L1551" t="s">
        <v>1481</v>
      </c>
      <c r="M1551">
        <v>3</v>
      </c>
      <c r="N1551">
        <v>767</v>
      </c>
      <c r="O1551">
        <v>0.7</v>
      </c>
      <c r="P1551" s="4">
        <v>45445</v>
      </c>
      <c r="Q1551" s="4"/>
    </row>
    <row r="1552" spans="1:17" x14ac:dyDescent="0.35">
      <c r="A1552" t="s">
        <v>1634</v>
      </c>
      <c r="B1552" t="s">
        <v>71</v>
      </c>
      <c r="C1552">
        <v>48.210033000000003</v>
      </c>
      <c r="D1552">
        <v>16.363448999999999</v>
      </c>
      <c r="E1552" t="s">
        <v>3098</v>
      </c>
      <c r="F1552" t="s">
        <v>169</v>
      </c>
      <c r="G1552" t="s">
        <v>59</v>
      </c>
      <c r="H1552" s="4">
        <v>45421</v>
      </c>
      <c r="I1552" t="s">
        <v>26</v>
      </c>
      <c r="J1552" t="s">
        <v>1119</v>
      </c>
      <c r="K1552">
        <v>5</v>
      </c>
      <c r="L1552" t="s">
        <v>1481</v>
      </c>
      <c r="M1552">
        <v>3</v>
      </c>
      <c r="N1552">
        <v>4296</v>
      </c>
      <c r="O1552">
        <v>0.5</v>
      </c>
      <c r="P1552" s="4">
        <v>45784</v>
      </c>
      <c r="Q1552" s="4"/>
    </row>
    <row r="1553" spans="1:17" x14ac:dyDescent="0.35">
      <c r="A1553" t="s">
        <v>1635</v>
      </c>
      <c r="B1553" t="s">
        <v>41</v>
      </c>
      <c r="C1553">
        <v>52.520007999999997</v>
      </c>
      <c r="D1553">
        <v>13.404954</v>
      </c>
      <c r="E1553" t="s">
        <v>54</v>
      </c>
      <c r="F1553" t="s">
        <v>169</v>
      </c>
      <c r="G1553" t="s">
        <v>39</v>
      </c>
      <c r="H1553" s="4">
        <v>45320</v>
      </c>
      <c r="I1553" t="s">
        <v>66</v>
      </c>
      <c r="J1553" t="s">
        <v>1119</v>
      </c>
      <c r="K1553">
        <v>5</v>
      </c>
      <c r="L1553" t="s">
        <v>1481</v>
      </c>
      <c r="M1553">
        <v>3</v>
      </c>
      <c r="N1553">
        <v>1395</v>
      </c>
      <c r="O1553">
        <v>0.3</v>
      </c>
      <c r="P1553" s="4">
        <v>45460</v>
      </c>
      <c r="Q1553" s="4"/>
    </row>
    <row r="1554" spans="1:17" x14ac:dyDescent="0.35">
      <c r="A1554" t="s">
        <v>1636</v>
      </c>
      <c r="B1554" t="s">
        <v>29</v>
      </c>
      <c r="C1554">
        <v>40.416775000000001</v>
      </c>
      <c r="D1554">
        <v>-3.7037900000000001</v>
      </c>
      <c r="E1554" t="s">
        <v>103</v>
      </c>
      <c r="F1554" t="s">
        <v>169</v>
      </c>
      <c r="G1554" t="s">
        <v>85</v>
      </c>
      <c r="H1554" s="4">
        <v>45441</v>
      </c>
      <c r="I1554" t="s">
        <v>66</v>
      </c>
      <c r="J1554" t="s">
        <v>1119</v>
      </c>
      <c r="K1554">
        <v>5</v>
      </c>
      <c r="L1554" t="s">
        <v>1481</v>
      </c>
      <c r="M1554">
        <v>3</v>
      </c>
      <c r="N1554">
        <v>1440</v>
      </c>
      <c r="O1554">
        <v>0.4</v>
      </c>
      <c r="P1554" s="4">
        <v>45567</v>
      </c>
      <c r="Q1554" s="4"/>
    </row>
    <row r="1555" spans="1:17" x14ac:dyDescent="0.35">
      <c r="A1555" t="s">
        <v>1637</v>
      </c>
      <c r="B1555" t="s">
        <v>61</v>
      </c>
      <c r="C1555">
        <v>48.864716000000001</v>
      </c>
      <c r="D1555">
        <v>2.3490139999999999</v>
      </c>
      <c r="E1555" t="s">
        <v>124</v>
      </c>
      <c r="F1555" t="s">
        <v>169</v>
      </c>
      <c r="G1555" t="s">
        <v>74</v>
      </c>
      <c r="H1555" s="4">
        <v>45370</v>
      </c>
      <c r="I1555" t="s">
        <v>26</v>
      </c>
      <c r="J1555" t="s">
        <v>1119</v>
      </c>
      <c r="K1555">
        <v>5</v>
      </c>
      <c r="L1555" t="s">
        <v>1481</v>
      </c>
      <c r="M1555">
        <v>3</v>
      </c>
      <c r="N1555">
        <v>3831</v>
      </c>
      <c r="O1555">
        <v>0.4</v>
      </c>
      <c r="P1555" s="4">
        <v>45428</v>
      </c>
      <c r="Q1555" s="4"/>
    </row>
    <row r="1556" spans="1:17" x14ac:dyDescent="0.35">
      <c r="A1556" t="s">
        <v>1638</v>
      </c>
      <c r="B1556" t="s">
        <v>41</v>
      </c>
      <c r="C1556">
        <v>52.520007999999997</v>
      </c>
      <c r="D1556">
        <v>13.404954</v>
      </c>
      <c r="E1556" t="s">
        <v>54</v>
      </c>
      <c r="F1556" t="s">
        <v>169</v>
      </c>
      <c r="G1556" t="s">
        <v>74</v>
      </c>
      <c r="H1556" s="4">
        <v>45433</v>
      </c>
      <c r="I1556" t="s">
        <v>26</v>
      </c>
      <c r="J1556" t="s">
        <v>1119</v>
      </c>
      <c r="K1556">
        <v>5</v>
      </c>
      <c r="L1556" t="s">
        <v>1481</v>
      </c>
      <c r="M1556">
        <v>3</v>
      </c>
      <c r="N1556">
        <v>678</v>
      </c>
      <c r="O1556">
        <v>0.4</v>
      </c>
      <c r="P1556" s="4">
        <v>45707</v>
      </c>
      <c r="Q1556" s="4"/>
    </row>
    <row r="1557" spans="1:17" x14ac:dyDescent="0.35">
      <c r="A1557" t="s">
        <v>1639</v>
      </c>
      <c r="B1557" t="s">
        <v>56</v>
      </c>
      <c r="C1557">
        <v>46.204391000000001</v>
      </c>
      <c r="D1557">
        <v>6.1431579999999997</v>
      </c>
      <c r="E1557" t="s">
        <v>64</v>
      </c>
      <c r="F1557" t="s">
        <v>169</v>
      </c>
      <c r="G1557" t="s">
        <v>48</v>
      </c>
      <c r="H1557" s="4">
        <v>45441</v>
      </c>
      <c r="I1557" t="s">
        <v>26</v>
      </c>
      <c r="J1557" t="s">
        <v>1119</v>
      </c>
      <c r="K1557">
        <v>5</v>
      </c>
      <c r="L1557" t="s">
        <v>1481</v>
      </c>
      <c r="M1557">
        <v>3</v>
      </c>
      <c r="N1557">
        <v>535</v>
      </c>
      <c r="O1557">
        <v>0.4</v>
      </c>
      <c r="P1557" s="4">
        <v>45496</v>
      </c>
      <c r="Q1557" s="4"/>
    </row>
    <row r="1558" spans="1:17" x14ac:dyDescent="0.35">
      <c r="A1558" t="s">
        <v>1640</v>
      </c>
      <c r="B1558" t="s">
        <v>56</v>
      </c>
      <c r="C1558">
        <v>46.204391000000001</v>
      </c>
      <c r="D1558">
        <v>6.1431579999999997</v>
      </c>
      <c r="E1558" t="s">
        <v>47</v>
      </c>
      <c r="F1558" t="s">
        <v>169</v>
      </c>
      <c r="G1558" t="s">
        <v>59</v>
      </c>
      <c r="H1558" s="4">
        <v>45409</v>
      </c>
      <c r="I1558" t="s">
        <v>26</v>
      </c>
      <c r="J1558" t="s">
        <v>1119</v>
      </c>
      <c r="K1558">
        <v>5</v>
      </c>
      <c r="L1558" t="s">
        <v>1481</v>
      </c>
      <c r="M1558">
        <v>3</v>
      </c>
      <c r="N1558">
        <v>6841</v>
      </c>
      <c r="O1558">
        <v>0.4</v>
      </c>
      <c r="P1558" s="4">
        <v>45631</v>
      </c>
      <c r="Q1558" s="4"/>
    </row>
    <row r="1559" spans="1:17" x14ac:dyDescent="0.35">
      <c r="A1559" t="s">
        <v>1641</v>
      </c>
      <c r="B1559" t="s">
        <v>29</v>
      </c>
      <c r="C1559">
        <v>40.416775000000001</v>
      </c>
      <c r="D1559">
        <v>-3.7037900000000001</v>
      </c>
      <c r="E1559" t="s">
        <v>120</v>
      </c>
      <c r="F1559" t="s">
        <v>169</v>
      </c>
      <c r="G1559" t="s">
        <v>33</v>
      </c>
      <c r="H1559" s="4">
        <v>45354</v>
      </c>
      <c r="I1559" t="s">
        <v>49</v>
      </c>
      <c r="J1559" t="s">
        <v>1119</v>
      </c>
      <c r="K1559">
        <v>5</v>
      </c>
      <c r="L1559" t="s">
        <v>1481</v>
      </c>
      <c r="M1559">
        <v>3</v>
      </c>
      <c r="N1559">
        <v>5122</v>
      </c>
      <c r="O1559">
        <v>0.4</v>
      </c>
      <c r="P1559" s="4">
        <v>45376</v>
      </c>
      <c r="Q1559" s="4"/>
    </row>
    <row r="1560" spans="1:17" x14ac:dyDescent="0.35">
      <c r="A1560" t="s">
        <v>1642</v>
      </c>
      <c r="B1560" t="s">
        <v>78</v>
      </c>
      <c r="C1560">
        <v>38.736946000000003</v>
      </c>
      <c r="D1560">
        <v>-9.1426850000000002</v>
      </c>
      <c r="E1560" t="s">
        <v>68</v>
      </c>
      <c r="F1560" t="s">
        <v>169</v>
      </c>
      <c r="G1560" t="s">
        <v>74</v>
      </c>
      <c r="H1560" s="4">
        <v>45359</v>
      </c>
      <c r="I1560" t="s">
        <v>66</v>
      </c>
      <c r="J1560" t="s">
        <v>1119</v>
      </c>
      <c r="K1560">
        <v>5</v>
      </c>
      <c r="L1560" t="s">
        <v>1481</v>
      </c>
      <c r="M1560">
        <v>3</v>
      </c>
      <c r="N1560">
        <v>3449</v>
      </c>
      <c r="O1560">
        <v>0.5</v>
      </c>
      <c r="P1560" s="4">
        <v>45553</v>
      </c>
      <c r="Q1560" s="4"/>
    </row>
    <row r="1561" spans="1:17" x14ac:dyDescent="0.35">
      <c r="A1561" t="s">
        <v>1643</v>
      </c>
      <c r="B1561" t="s">
        <v>56</v>
      </c>
      <c r="C1561">
        <v>46.204391000000001</v>
      </c>
      <c r="D1561">
        <v>6.1431579999999997</v>
      </c>
      <c r="E1561" t="s">
        <v>38</v>
      </c>
      <c r="F1561" t="s">
        <v>169</v>
      </c>
      <c r="G1561" t="s">
        <v>48</v>
      </c>
      <c r="H1561" s="4">
        <v>45301</v>
      </c>
      <c r="I1561" t="s">
        <v>49</v>
      </c>
      <c r="J1561" t="s">
        <v>1119</v>
      </c>
      <c r="K1561">
        <v>5</v>
      </c>
      <c r="L1561" t="s">
        <v>1481</v>
      </c>
      <c r="M1561">
        <v>3</v>
      </c>
      <c r="N1561">
        <v>1989</v>
      </c>
      <c r="O1561">
        <v>0.3</v>
      </c>
      <c r="P1561" s="4">
        <v>45445</v>
      </c>
      <c r="Q1561" s="4"/>
    </row>
    <row r="1562" spans="1:17" x14ac:dyDescent="0.35">
      <c r="A1562" t="s">
        <v>1644</v>
      </c>
      <c r="B1562" t="s">
        <v>61</v>
      </c>
      <c r="C1562">
        <v>48.864716000000001</v>
      </c>
      <c r="D1562">
        <v>2.3490139999999999</v>
      </c>
      <c r="E1562" t="s">
        <v>54</v>
      </c>
      <c r="F1562" t="s">
        <v>169</v>
      </c>
      <c r="G1562" t="s">
        <v>59</v>
      </c>
      <c r="H1562" s="4">
        <v>45319</v>
      </c>
      <c r="I1562" t="s">
        <v>66</v>
      </c>
      <c r="J1562" t="s">
        <v>1119</v>
      </c>
      <c r="K1562">
        <v>5</v>
      </c>
      <c r="L1562" t="s">
        <v>1481</v>
      </c>
      <c r="M1562">
        <v>3</v>
      </c>
      <c r="N1562">
        <v>7029</v>
      </c>
      <c r="O1562">
        <v>0.5</v>
      </c>
      <c r="P1562" s="4">
        <v>45648</v>
      </c>
      <c r="Q1562" s="4"/>
    </row>
    <row r="1563" spans="1:17" x14ac:dyDescent="0.35">
      <c r="A1563" t="s">
        <v>1645</v>
      </c>
      <c r="B1563" t="s">
        <v>41</v>
      </c>
      <c r="C1563">
        <v>52.520007999999997</v>
      </c>
      <c r="D1563">
        <v>13.404954</v>
      </c>
      <c r="E1563" t="s">
        <v>3100</v>
      </c>
      <c r="F1563" t="s">
        <v>169</v>
      </c>
      <c r="G1563" t="s">
        <v>85</v>
      </c>
      <c r="H1563" s="4">
        <v>45299</v>
      </c>
      <c r="I1563" t="s">
        <v>26</v>
      </c>
      <c r="J1563" t="s">
        <v>1119</v>
      </c>
      <c r="K1563">
        <v>5</v>
      </c>
      <c r="L1563" t="s">
        <v>1481</v>
      </c>
      <c r="M1563">
        <v>3</v>
      </c>
      <c r="N1563">
        <v>431</v>
      </c>
      <c r="O1563">
        <v>0.6</v>
      </c>
      <c r="P1563" s="4">
        <v>45479</v>
      </c>
      <c r="Q1563" s="4"/>
    </row>
    <row r="1564" spans="1:17" x14ac:dyDescent="0.35">
      <c r="A1564" t="s">
        <v>1646</v>
      </c>
      <c r="B1564" t="s">
        <v>51</v>
      </c>
      <c r="C1564">
        <v>51.260196999999998</v>
      </c>
      <c r="D1564">
        <v>4.4027710000000004</v>
      </c>
      <c r="E1564" t="s">
        <v>47</v>
      </c>
      <c r="F1564" t="s">
        <v>169</v>
      </c>
      <c r="G1564" t="s">
        <v>48</v>
      </c>
      <c r="H1564" s="4">
        <v>45299</v>
      </c>
      <c r="I1564" t="s">
        <v>66</v>
      </c>
      <c r="J1564" t="s">
        <v>1119</v>
      </c>
      <c r="K1564">
        <v>5</v>
      </c>
      <c r="L1564" t="s">
        <v>1481</v>
      </c>
      <c r="M1564">
        <v>3</v>
      </c>
      <c r="N1564">
        <v>3731</v>
      </c>
      <c r="O1564">
        <v>0.5</v>
      </c>
      <c r="P1564" s="4">
        <v>45502</v>
      </c>
      <c r="Q1564" s="4"/>
    </row>
    <row r="1565" spans="1:17" x14ac:dyDescent="0.35">
      <c r="A1565" t="s">
        <v>1647</v>
      </c>
      <c r="B1565" t="s">
        <v>20</v>
      </c>
      <c r="C1565">
        <v>52.370215999999999</v>
      </c>
      <c r="D1565">
        <v>4.895168</v>
      </c>
      <c r="E1565" t="s">
        <v>124</v>
      </c>
      <c r="F1565" t="s">
        <v>169</v>
      </c>
      <c r="G1565" t="s">
        <v>39</v>
      </c>
      <c r="H1565" s="4">
        <v>45427</v>
      </c>
      <c r="I1565" t="s">
        <v>26</v>
      </c>
      <c r="J1565" t="s">
        <v>1119</v>
      </c>
      <c r="K1565">
        <v>5</v>
      </c>
      <c r="L1565" t="s">
        <v>1481</v>
      </c>
      <c r="M1565">
        <v>3</v>
      </c>
      <c r="N1565">
        <v>3030</v>
      </c>
      <c r="O1565">
        <v>0.2</v>
      </c>
      <c r="P1565" s="4">
        <v>45454</v>
      </c>
      <c r="Q1565" s="4"/>
    </row>
    <row r="1566" spans="1:17" x14ac:dyDescent="0.35">
      <c r="A1566" t="s">
        <v>1648</v>
      </c>
      <c r="B1566" t="s">
        <v>41</v>
      </c>
      <c r="C1566">
        <v>52.520007999999997</v>
      </c>
      <c r="D1566">
        <v>13.404954</v>
      </c>
      <c r="E1566" t="s">
        <v>84</v>
      </c>
      <c r="F1566" t="s">
        <v>169</v>
      </c>
      <c r="G1566" t="s">
        <v>87</v>
      </c>
      <c r="H1566" s="4">
        <v>45412</v>
      </c>
      <c r="I1566" t="s">
        <v>66</v>
      </c>
      <c r="J1566" t="s">
        <v>1119</v>
      </c>
      <c r="K1566">
        <v>5</v>
      </c>
      <c r="L1566" t="s">
        <v>1481</v>
      </c>
      <c r="M1566">
        <v>3</v>
      </c>
      <c r="N1566">
        <v>7169</v>
      </c>
      <c r="O1566">
        <v>0.2</v>
      </c>
      <c r="P1566" s="4">
        <v>45571</v>
      </c>
      <c r="Q1566" s="4"/>
    </row>
    <row r="1567" spans="1:17" x14ac:dyDescent="0.35">
      <c r="A1567" t="s">
        <v>1649</v>
      </c>
      <c r="B1567" t="s">
        <v>35</v>
      </c>
      <c r="C1567">
        <v>41.902782000000002</v>
      </c>
      <c r="D1567">
        <v>12.496366</v>
      </c>
      <c r="E1567" t="s">
        <v>3098</v>
      </c>
      <c r="F1567" t="s">
        <v>169</v>
      </c>
      <c r="G1567" t="s">
        <v>85</v>
      </c>
      <c r="H1567" s="4">
        <v>45296</v>
      </c>
      <c r="I1567" t="s">
        <v>66</v>
      </c>
      <c r="J1567" t="s">
        <v>1119</v>
      </c>
      <c r="K1567">
        <v>5</v>
      </c>
      <c r="L1567" t="s">
        <v>1481</v>
      </c>
      <c r="M1567">
        <v>3</v>
      </c>
      <c r="N1567">
        <v>5386</v>
      </c>
      <c r="O1567">
        <v>0.4</v>
      </c>
      <c r="P1567" s="4">
        <v>45454</v>
      </c>
      <c r="Q1567" s="4"/>
    </row>
    <row r="1568" spans="1:17" x14ac:dyDescent="0.35">
      <c r="A1568" t="s">
        <v>1650</v>
      </c>
      <c r="B1568" t="s">
        <v>20</v>
      </c>
      <c r="C1568">
        <v>52.370215999999999</v>
      </c>
      <c r="D1568">
        <v>4.895168</v>
      </c>
      <c r="E1568" t="s">
        <v>3100</v>
      </c>
      <c r="F1568" t="s">
        <v>169</v>
      </c>
      <c r="G1568" t="s">
        <v>74</v>
      </c>
      <c r="H1568" s="4">
        <v>45391</v>
      </c>
      <c r="I1568" t="s">
        <v>26</v>
      </c>
      <c r="J1568" t="s">
        <v>1119</v>
      </c>
      <c r="K1568">
        <v>5</v>
      </c>
      <c r="L1568" t="s">
        <v>1481</v>
      </c>
      <c r="M1568">
        <v>3</v>
      </c>
      <c r="N1568">
        <v>1299</v>
      </c>
      <c r="O1568">
        <v>0.5</v>
      </c>
      <c r="P1568" s="4">
        <v>45534</v>
      </c>
      <c r="Q1568" s="4"/>
    </row>
    <row r="1569" spans="1:17" x14ac:dyDescent="0.35">
      <c r="A1569" t="s">
        <v>1651</v>
      </c>
      <c r="B1569" t="s">
        <v>78</v>
      </c>
      <c r="C1569">
        <v>38.736946000000003</v>
      </c>
      <c r="D1569">
        <v>-9.1426850000000002</v>
      </c>
      <c r="E1569" t="s">
        <v>47</v>
      </c>
      <c r="F1569" t="s">
        <v>169</v>
      </c>
      <c r="G1569" t="s">
        <v>48</v>
      </c>
      <c r="H1569" s="4">
        <v>45363</v>
      </c>
      <c r="I1569" t="s">
        <v>66</v>
      </c>
      <c r="J1569" t="s">
        <v>1119</v>
      </c>
      <c r="K1569">
        <v>5</v>
      </c>
      <c r="L1569" t="s">
        <v>1481</v>
      </c>
      <c r="M1569">
        <v>3</v>
      </c>
      <c r="N1569">
        <v>534</v>
      </c>
      <c r="O1569">
        <v>0.5</v>
      </c>
      <c r="P1569" s="4">
        <v>45695</v>
      </c>
      <c r="Q1569" s="4"/>
    </row>
    <row r="1570" spans="1:17" x14ac:dyDescent="0.35">
      <c r="A1570" t="s">
        <v>1652</v>
      </c>
      <c r="B1570" t="s">
        <v>51</v>
      </c>
      <c r="C1570">
        <v>51.260196999999998</v>
      </c>
      <c r="D1570">
        <v>4.4027710000000004</v>
      </c>
      <c r="E1570" t="s">
        <v>38</v>
      </c>
      <c r="F1570" t="s">
        <v>169</v>
      </c>
      <c r="G1570" t="s">
        <v>39</v>
      </c>
      <c r="H1570" s="4">
        <v>45383</v>
      </c>
      <c r="I1570" t="s">
        <v>26</v>
      </c>
      <c r="J1570" t="s">
        <v>1119</v>
      </c>
      <c r="K1570">
        <v>5</v>
      </c>
      <c r="L1570" t="s">
        <v>1481</v>
      </c>
      <c r="M1570">
        <v>3</v>
      </c>
      <c r="N1570">
        <v>1785</v>
      </c>
      <c r="O1570">
        <v>0.2</v>
      </c>
      <c r="P1570" s="4">
        <v>45479</v>
      </c>
      <c r="Q1570" s="4"/>
    </row>
    <row r="1571" spans="1:17" x14ac:dyDescent="0.35">
      <c r="A1571" t="s">
        <v>1653</v>
      </c>
      <c r="B1571" t="s">
        <v>35</v>
      </c>
      <c r="C1571">
        <v>41.902782000000002</v>
      </c>
      <c r="D1571">
        <v>12.496366</v>
      </c>
      <c r="E1571" t="s">
        <v>64</v>
      </c>
      <c r="F1571" t="s">
        <v>169</v>
      </c>
      <c r="G1571" t="s">
        <v>59</v>
      </c>
      <c r="H1571" s="4">
        <v>45404</v>
      </c>
      <c r="I1571" t="s">
        <v>26</v>
      </c>
      <c r="J1571" t="s">
        <v>1119</v>
      </c>
      <c r="K1571">
        <v>5</v>
      </c>
      <c r="L1571" t="s">
        <v>1481</v>
      </c>
      <c r="M1571">
        <v>3</v>
      </c>
      <c r="N1571">
        <v>7551</v>
      </c>
      <c r="O1571">
        <v>0.2</v>
      </c>
      <c r="P1571" s="4">
        <v>45581</v>
      </c>
      <c r="Q1571" s="4"/>
    </row>
    <row r="1572" spans="1:17" x14ac:dyDescent="0.35">
      <c r="A1572" t="s">
        <v>1654</v>
      </c>
      <c r="B1572" t="s">
        <v>35</v>
      </c>
      <c r="C1572">
        <v>41.902782000000002</v>
      </c>
      <c r="D1572">
        <v>12.496366</v>
      </c>
      <c r="E1572" t="s">
        <v>3100</v>
      </c>
      <c r="F1572" t="s">
        <v>169</v>
      </c>
      <c r="G1572" t="s">
        <v>39</v>
      </c>
      <c r="H1572" s="4">
        <v>45420</v>
      </c>
      <c r="I1572" t="s">
        <v>26</v>
      </c>
      <c r="J1572" t="s">
        <v>1119</v>
      </c>
      <c r="K1572">
        <v>5</v>
      </c>
      <c r="L1572" t="s">
        <v>1481</v>
      </c>
      <c r="M1572">
        <v>3</v>
      </c>
      <c r="N1572">
        <v>5017</v>
      </c>
      <c r="O1572">
        <v>0.6</v>
      </c>
      <c r="P1572" s="4">
        <v>45739</v>
      </c>
      <c r="Q1572" s="4"/>
    </row>
    <row r="1573" spans="1:17" x14ac:dyDescent="0.35">
      <c r="A1573" t="s">
        <v>1655</v>
      </c>
      <c r="B1573" t="s">
        <v>61</v>
      </c>
      <c r="C1573">
        <v>48.864716000000001</v>
      </c>
      <c r="D1573">
        <v>2.3490139999999999</v>
      </c>
      <c r="E1573" t="s">
        <v>103</v>
      </c>
      <c r="F1573" t="s">
        <v>169</v>
      </c>
      <c r="G1573" t="s">
        <v>87</v>
      </c>
      <c r="H1573" s="4">
        <v>45412</v>
      </c>
      <c r="I1573" t="s">
        <v>26</v>
      </c>
      <c r="J1573" t="s">
        <v>1119</v>
      </c>
      <c r="K1573">
        <v>5</v>
      </c>
      <c r="L1573" t="s">
        <v>1481</v>
      </c>
      <c r="M1573">
        <v>3</v>
      </c>
      <c r="N1573">
        <v>7055</v>
      </c>
      <c r="O1573">
        <v>0.7</v>
      </c>
      <c r="P1573" s="4">
        <v>45707</v>
      </c>
      <c r="Q1573" s="4"/>
    </row>
    <row r="1574" spans="1:17" x14ac:dyDescent="0.35">
      <c r="A1574" t="s">
        <v>1656</v>
      </c>
      <c r="B1574" t="s">
        <v>56</v>
      </c>
      <c r="C1574">
        <v>46.204391000000001</v>
      </c>
      <c r="D1574">
        <v>6.1431579999999997</v>
      </c>
      <c r="E1574" t="s">
        <v>47</v>
      </c>
      <c r="F1574" t="s">
        <v>169</v>
      </c>
      <c r="G1574" t="s">
        <v>85</v>
      </c>
      <c r="H1574" s="4">
        <v>45377</v>
      </c>
      <c r="I1574" t="s">
        <v>49</v>
      </c>
      <c r="J1574" t="s">
        <v>1119</v>
      </c>
      <c r="K1574">
        <v>5</v>
      </c>
      <c r="L1574" t="s">
        <v>1481</v>
      </c>
      <c r="M1574">
        <v>3</v>
      </c>
      <c r="N1574">
        <v>2713</v>
      </c>
      <c r="O1574">
        <v>0.5</v>
      </c>
      <c r="P1574" s="4">
        <v>45709</v>
      </c>
      <c r="Q1574" s="4"/>
    </row>
    <row r="1575" spans="1:17" x14ac:dyDescent="0.35">
      <c r="A1575" t="s">
        <v>1657</v>
      </c>
      <c r="B1575" t="s">
        <v>61</v>
      </c>
      <c r="C1575">
        <v>48.864716000000001</v>
      </c>
      <c r="D1575">
        <v>2.3490139999999999</v>
      </c>
      <c r="E1575" t="s">
        <v>103</v>
      </c>
      <c r="F1575" t="s">
        <v>169</v>
      </c>
      <c r="G1575" t="s">
        <v>48</v>
      </c>
      <c r="H1575" s="4">
        <v>45373</v>
      </c>
      <c r="I1575" t="s">
        <v>49</v>
      </c>
      <c r="J1575" t="s">
        <v>1119</v>
      </c>
      <c r="K1575">
        <v>5</v>
      </c>
      <c r="L1575" t="s">
        <v>1481</v>
      </c>
      <c r="M1575">
        <v>3</v>
      </c>
      <c r="N1575">
        <v>3423</v>
      </c>
      <c r="O1575">
        <v>0.6</v>
      </c>
      <c r="P1575" s="4">
        <v>45648</v>
      </c>
      <c r="Q1575" s="4"/>
    </row>
    <row r="1576" spans="1:17" x14ac:dyDescent="0.35">
      <c r="A1576" t="s">
        <v>1658</v>
      </c>
      <c r="B1576" t="s">
        <v>78</v>
      </c>
      <c r="C1576">
        <v>38.736946000000003</v>
      </c>
      <c r="D1576">
        <v>-9.1426850000000002</v>
      </c>
      <c r="E1576" t="s">
        <v>3099</v>
      </c>
      <c r="F1576" t="s">
        <v>169</v>
      </c>
      <c r="G1576" t="s">
        <v>59</v>
      </c>
      <c r="H1576" s="4">
        <v>45426</v>
      </c>
      <c r="I1576" t="s">
        <v>26</v>
      </c>
      <c r="J1576" t="s">
        <v>1119</v>
      </c>
      <c r="K1576">
        <v>5</v>
      </c>
      <c r="L1576" t="s">
        <v>1481</v>
      </c>
      <c r="M1576">
        <v>3</v>
      </c>
      <c r="N1576">
        <v>7899</v>
      </c>
      <c r="O1576">
        <v>0.5</v>
      </c>
      <c r="P1576" s="4">
        <v>45515</v>
      </c>
      <c r="Q1576" s="4"/>
    </row>
    <row r="1577" spans="1:17" x14ac:dyDescent="0.35">
      <c r="A1577" t="s">
        <v>1659</v>
      </c>
      <c r="B1577" t="s">
        <v>20</v>
      </c>
      <c r="C1577">
        <v>52.370215999999999</v>
      </c>
      <c r="D1577">
        <v>4.895168</v>
      </c>
      <c r="E1577" t="s">
        <v>3099</v>
      </c>
      <c r="F1577" t="s">
        <v>169</v>
      </c>
      <c r="G1577" t="s">
        <v>48</v>
      </c>
      <c r="H1577" s="4">
        <v>45363</v>
      </c>
      <c r="I1577" t="s">
        <v>66</v>
      </c>
      <c r="J1577" t="s">
        <v>1119</v>
      </c>
      <c r="K1577">
        <v>5</v>
      </c>
      <c r="L1577" t="s">
        <v>1481</v>
      </c>
      <c r="M1577">
        <v>3</v>
      </c>
      <c r="N1577">
        <v>5182</v>
      </c>
      <c r="O1577">
        <v>0.7</v>
      </c>
      <c r="P1577" s="4">
        <v>45685</v>
      </c>
      <c r="Q1577" s="4"/>
    </row>
    <row r="1578" spans="1:17" x14ac:dyDescent="0.35">
      <c r="A1578" t="s">
        <v>1660</v>
      </c>
      <c r="B1578" t="s">
        <v>41</v>
      </c>
      <c r="C1578">
        <v>52.520007999999997</v>
      </c>
      <c r="D1578">
        <v>13.404954</v>
      </c>
      <c r="E1578" t="s">
        <v>54</v>
      </c>
      <c r="F1578" t="s">
        <v>169</v>
      </c>
      <c r="G1578" t="s">
        <v>25</v>
      </c>
      <c r="H1578" s="4">
        <v>45351</v>
      </c>
      <c r="I1578" t="s">
        <v>26</v>
      </c>
      <c r="J1578" t="s">
        <v>1119</v>
      </c>
      <c r="K1578">
        <v>5</v>
      </c>
      <c r="L1578" t="s">
        <v>1481</v>
      </c>
      <c r="M1578">
        <v>3</v>
      </c>
      <c r="N1578">
        <v>4640</v>
      </c>
      <c r="O1578">
        <v>0.5</v>
      </c>
      <c r="P1578" s="4">
        <v>45495</v>
      </c>
      <c r="Q1578" s="4"/>
    </row>
    <row r="1579" spans="1:17" x14ac:dyDescent="0.35">
      <c r="A1579" t="s">
        <v>1661</v>
      </c>
      <c r="B1579" t="s">
        <v>56</v>
      </c>
      <c r="C1579">
        <v>46.204391000000001</v>
      </c>
      <c r="D1579">
        <v>6.1431579999999997</v>
      </c>
      <c r="E1579" t="s">
        <v>47</v>
      </c>
      <c r="F1579" t="s">
        <v>169</v>
      </c>
      <c r="G1579" t="s">
        <v>59</v>
      </c>
      <c r="H1579" s="4">
        <v>45294</v>
      </c>
      <c r="I1579" t="s">
        <v>49</v>
      </c>
      <c r="J1579" t="s">
        <v>1119</v>
      </c>
      <c r="K1579">
        <v>5</v>
      </c>
      <c r="L1579" t="s">
        <v>1481</v>
      </c>
      <c r="M1579">
        <v>3</v>
      </c>
      <c r="N1579">
        <v>1778</v>
      </c>
      <c r="O1579">
        <v>0.6</v>
      </c>
      <c r="P1579" s="4">
        <v>45623</v>
      </c>
      <c r="Q1579" s="4"/>
    </row>
    <row r="1580" spans="1:17" x14ac:dyDescent="0.35">
      <c r="A1580" t="s">
        <v>1662</v>
      </c>
      <c r="B1580" t="s">
        <v>35</v>
      </c>
      <c r="C1580">
        <v>41.902782000000002</v>
      </c>
      <c r="D1580">
        <v>12.496366</v>
      </c>
      <c r="E1580" t="s">
        <v>64</v>
      </c>
      <c r="F1580" t="s">
        <v>169</v>
      </c>
      <c r="G1580" t="s">
        <v>33</v>
      </c>
      <c r="H1580" s="4">
        <v>45304</v>
      </c>
      <c r="I1580" t="s">
        <v>66</v>
      </c>
      <c r="J1580" t="s">
        <v>1119</v>
      </c>
      <c r="K1580">
        <v>5</v>
      </c>
      <c r="L1580" t="s">
        <v>1481</v>
      </c>
      <c r="M1580">
        <v>3</v>
      </c>
      <c r="N1580">
        <v>2485</v>
      </c>
      <c r="O1580">
        <v>0.1</v>
      </c>
      <c r="P1580" s="4">
        <v>45563</v>
      </c>
      <c r="Q1580" s="4"/>
    </row>
    <row r="1581" spans="1:17" x14ac:dyDescent="0.35">
      <c r="A1581" t="s">
        <v>1663</v>
      </c>
      <c r="B1581" t="s">
        <v>61</v>
      </c>
      <c r="C1581">
        <v>48.864716000000001</v>
      </c>
      <c r="D1581">
        <v>2.3490139999999999</v>
      </c>
      <c r="E1581" t="s">
        <v>103</v>
      </c>
      <c r="F1581" t="s">
        <v>169</v>
      </c>
      <c r="G1581" t="s">
        <v>87</v>
      </c>
      <c r="H1581" s="4">
        <v>45386</v>
      </c>
      <c r="I1581" t="s">
        <v>66</v>
      </c>
      <c r="J1581" t="s">
        <v>1119</v>
      </c>
      <c r="K1581">
        <v>5</v>
      </c>
      <c r="L1581" t="s">
        <v>1481</v>
      </c>
      <c r="M1581">
        <v>3</v>
      </c>
      <c r="N1581">
        <v>805</v>
      </c>
      <c r="O1581">
        <v>0.3</v>
      </c>
      <c r="P1581" s="4">
        <v>45722</v>
      </c>
      <c r="Q1581" s="4"/>
    </row>
    <row r="1582" spans="1:17" x14ac:dyDescent="0.35">
      <c r="A1582" t="s">
        <v>1664</v>
      </c>
      <c r="B1582" t="s">
        <v>20</v>
      </c>
      <c r="C1582">
        <v>52.370215999999999</v>
      </c>
      <c r="D1582">
        <v>4.895168</v>
      </c>
      <c r="E1582" t="s">
        <v>3099</v>
      </c>
      <c r="F1582" t="s">
        <v>169</v>
      </c>
      <c r="G1582" t="s">
        <v>48</v>
      </c>
      <c r="H1582" s="4">
        <v>45328</v>
      </c>
      <c r="I1582" t="s">
        <v>66</v>
      </c>
      <c r="J1582" t="s">
        <v>1119</v>
      </c>
      <c r="K1582">
        <v>5</v>
      </c>
      <c r="L1582" t="s">
        <v>1481</v>
      </c>
      <c r="M1582">
        <v>3</v>
      </c>
      <c r="N1582">
        <v>4919</v>
      </c>
      <c r="O1582">
        <v>0.2</v>
      </c>
      <c r="P1582" s="4">
        <v>45560</v>
      </c>
      <c r="Q1582" s="4"/>
    </row>
    <row r="1583" spans="1:17" x14ac:dyDescent="0.35">
      <c r="A1583" t="s">
        <v>1665</v>
      </c>
      <c r="B1583" t="s">
        <v>78</v>
      </c>
      <c r="C1583">
        <v>38.736946000000003</v>
      </c>
      <c r="D1583">
        <v>-9.1426850000000002</v>
      </c>
      <c r="E1583" t="s">
        <v>100</v>
      </c>
      <c r="F1583" t="s">
        <v>169</v>
      </c>
      <c r="G1583" t="s">
        <v>59</v>
      </c>
      <c r="H1583" s="4">
        <v>45294</v>
      </c>
      <c r="I1583" t="s">
        <v>66</v>
      </c>
      <c r="J1583" t="s">
        <v>1119</v>
      </c>
      <c r="K1583">
        <v>5</v>
      </c>
      <c r="L1583" t="s">
        <v>1481</v>
      </c>
      <c r="M1583">
        <v>3</v>
      </c>
      <c r="N1583">
        <v>1009</v>
      </c>
      <c r="O1583">
        <v>0.3</v>
      </c>
      <c r="P1583" s="4">
        <v>45532</v>
      </c>
      <c r="Q1583" s="4"/>
    </row>
    <row r="1584" spans="1:17" x14ac:dyDescent="0.35">
      <c r="A1584" t="s">
        <v>1666</v>
      </c>
      <c r="B1584" t="s">
        <v>78</v>
      </c>
      <c r="C1584">
        <v>38.736946000000003</v>
      </c>
      <c r="D1584">
        <v>-9.1426850000000002</v>
      </c>
      <c r="E1584" t="s">
        <v>47</v>
      </c>
      <c r="F1584" t="s">
        <v>169</v>
      </c>
      <c r="G1584" t="s">
        <v>48</v>
      </c>
      <c r="H1584" s="4">
        <v>45355</v>
      </c>
      <c r="I1584" t="s">
        <v>49</v>
      </c>
      <c r="J1584" t="s">
        <v>1119</v>
      </c>
      <c r="K1584">
        <v>5</v>
      </c>
      <c r="L1584" t="s">
        <v>1481</v>
      </c>
      <c r="M1584">
        <v>3</v>
      </c>
      <c r="N1584">
        <v>4587</v>
      </c>
      <c r="O1584">
        <v>0.6</v>
      </c>
      <c r="P1584" s="4">
        <v>45441</v>
      </c>
      <c r="Q1584" s="4"/>
    </row>
    <row r="1585" spans="1:17" x14ac:dyDescent="0.35">
      <c r="A1585" t="s">
        <v>1667</v>
      </c>
      <c r="B1585" t="s">
        <v>61</v>
      </c>
      <c r="C1585">
        <v>48.864716000000001</v>
      </c>
      <c r="D1585">
        <v>2.3490139999999999</v>
      </c>
      <c r="E1585" t="s">
        <v>54</v>
      </c>
      <c r="F1585" t="s">
        <v>169</v>
      </c>
      <c r="G1585" t="s">
        <v>48</v>
      </c>
      <c r="H1585" s="4">
        <v>45302</v>
      </c>
      <c r="I1585" t="s">
        <v>26</v>
      </c>
      <c r="J1585" t="s">
        <v>1119</v>
      </c>
      <c r="K1585">
        <v>5</v>
      </c>
      <c r="L1585" t="s">
        <v>1481</v>
      </c>
      <c r="M1585">
        <v>3</v>
      </c>
      <c r="N1585">
        <v>728</v>
      </c>
      <c r="O1585">
        <v>0.8</v>
      </c>
      <c r="P1585" s="4">
        <v>45616</v>
      </c>
      <c r="Q1585" s="4"/>
    </row>
    <row r="1586" spans="1:17" x14ac:dyDescent="0.35">
      <c r="A1586" t="s">
        <v>1668</v>
      </c>
      <c r="B1586" t="s">
        <v>41</v>
      </c>
      <c r="C1586">
        <v>52.520007999999997</v>
      </c>
      <c r="D1586">
        <v>13.404954</v>
      </c>
      <c r="E1586" t="s">
        <v>3098</v>
      </c>
      <c r="F1586" t="s">
        <v>169</v>
      </c>
      <c r="G1586" t="s">
        <v>48</v>
      </c>
      <c r="H1586" s="4">
        <v>45425</v>
      </c>
      <c r="I1586" t="s">
        <v>26</v>
      </c>
      <c r="J1586" t="s">
        <v>1119</v>
      </c>
      <c r="K1586">
        <v>5</v>
      </c>
      <c r="L1586" t="s">
        <v>1481</v>
      </c>
      <c r="M1586">
        <v>3</v>
      </c>
      <c r="N1586">
        <v>2331</v>
      </c>
      <c r="O1586">
        <v>0.4</v>
      </c>
      <c r="P1586" s="4">
        <v>45472</v>
      </c>
      <c r="Q1586" s="4"/>
    </row>
    <row r="1587" spans="1:17" x14ac:dyDescent="0.35">
      <c r="A1587" t="s">
        <v>1669</v>
      </c>
      <c r="B1587" t="s">
        <v>41</v>
      </c>
      <c r="C1587">
        <v>52.520007999999997</v>
      </c>
      <c r="D1587">
        <v>13.404954</v>
      </c>
      <c r="E1587" t="s">
        <v>47</v>
      </c>
      <c r="F1587" t="s">
        <v>169</v>
      </c>
      <c r="G1587" t="s">
        <v>33</v>
      </c>
      <c r="H1587" s="4">
        <v>45375</v>
      </c>
      <c r="I1587" t="s">
        <v>66</v>
      </c>
      <c r="J1587" t="s">
        <v>1119</v>
      </c>
      <c r="K1587">
        <v>5</v>
      </c>
      <c r="L1587" t="s">
        <v>1481</v>
      </c>
      <c r="M1587">
        <v>3</v>
      </c>
      <c r="N1587">
        <v>4073</v>
      </c>
      <c r="O1587">
        <v>0.3</v>
      </c>
      <c r="P1587" s="4">
        <v>45584</v>
      </c>
      <c r="Q1587" s="4"/>
    </row>
    <row r="1588" spans="1:17" x14ac:dyDescent="0.35">
      <c r="A1588" t="s">
        <v>1670</v>
      </c>
      <c r="B1588" t="s">
        <v>35</v>
      </c>
      <c r="C1588">
        <v>41.902782000000002</v>
      </c>
      <c r="D1588">
        <v>12.496366</v>
      </c>
      <c r="E1588" t="s">
        <v>3100</v>
      </c>
      <c r="F1588" t="s">
        <v>169</v>
      </c>
      <c r="G1588" t="s">
        <v>39</v>
      </c>
      <c r="H1588" s="4">
        <v>45350</v>
      </c>
      <c r="I1588" t="s">
        <v>66</v>
      </c>
      <c r="J1588" t="s">
        <v>1119</v>
      </c>
      <c r="K1588">
        <v>5</v>
      </c>
      <c r="L1588" t="s">
        <v>1481</v>
      </c>
      <c r="M1588">
        <v>3</v>
      </c>
      <c r="N1588">
        <v>5905</v>
      </c>
      <c r="O1588">
        <v>0.1</v>
      </c>
      <c r="P1588" s="4">
        <v>45397</v>
      </c>
      <c r="Q1588" s="4"/>
    </row>
    <row r="1589" spans="1:17" x14ac:dyDescent="0.35">
      <c r="A1589" t="s">
        <v>1671</v>
      </c>
      <c r="B1589" t="s">
        <v>41</v>
      </c>
      <c r="C1589">
        <v>52.520007999999997</v>
      </c>
      <c r="D1589">
        <v>13.404954</v>
      </c>
      <c r="E1589" t="s">
        <v>54</v>
      </c>
      <c r="F1589" t="s">
        <v>169</v>
      </c>
      <c r="G1589" t="s">
        <v>25</v>
      </c>
      <c r="H1589" s="4">
        <v>45418</v>
      </c>
      <c r="I1589" t="s">
        <v>26</v>
      </c>
      <c r="J1589" t="s">
        <v>1119</v>
      </c>
      <c r="K1589">
        <v>5</v>
      </c>
      <c r="L1589" t="s">
        <v>1481</v>
      </c>
      <c r="M1589">
        <v>3</v>
      </c>
      <c r="N1589">
        <v>2950</v>
      </c>
      <c r="O1589">
        <v>1</v>
      </c>
      <c r="P1589" s="4">
        <v>45463</v>
      </c>
      <c r="Q1589" s="4"/>
    </row>
    <row r="1590" spans="1:17" x14ac:dyDescent="0.35">
      <c r="A1590" t="s">
        <v>1672</v>
      </c>
      <c r="B1590" t="s">
        <v>78</v>
      </c>
      <c r="C1590">
        <v>38.736946000000003</v>
      </c>
      <c r="D1590">
        <v>-9.1426850000000002</v>
      </c>
      <c r="E1590" t="s">
        <v>3099</v>
      </c>
      <c r="F1590" t="s">
        <v>169</v>
      </c>
      <c r="G1590" t="s">
        <v>48</v>
      </c>
      <c r="H1590" s="4">
        <v>45350</v>
      </c>
      <c r="I1590" t="s">
        <v>26</v>
      </c>
      <c r="J1590" t="s">
        <v>1119</v>
      </c>
      <c r="K1590">
        <v>5</v>
      </c>
      <c r="L1590" t="s">
        <v>1481</v>
      </c>
      <c r="M1590">
        <v>3</v>
      </c>
      <c r="N1590">
        <v>6122</v>
      </c>
      <c r="O1590">
        <v>0.1</v>
      </c>
      <c r="P1590" s="4">
        <v>45447</v>
      </c>
      <c r="Q1590" s="4"/>
    </row>
    <row r="1591" spans="1:17" x14ac:dyDescent="0.35">
      <c r="A1591" t="s">
        <v>1673</v>
      </c>
      <c r="B1591" t="s">
        <v>35</v>
      </c>
      <c r="C1591">
        <v>41.902782000000002</v>
      </c>
      <c r="D1591">
        <v>12.496366</v>
      </c>
      <c r="E1591" t="s">
        <v>3098</v>
      </c>
      <c r="F1591" t="s">
        <v>169</v>
      </c>
      <c r="G1591" t="s">
        <v>33</v>
      </c>
      <c r="H1591" s="4">
        <v>45348</v>
      </c>
      <c r="I1591" t="s">
        <v>66</v>
      </c>
      <c r="J1591" t="s">
        <v>1119</v>
      </c>
      <c r="K1591">
        <v>5</v>
      </c>
      <c r="L1591" t="s">
        <v>1481</v>
      </c>
      <c r="M1591">
        <v>3</v>
      </c>
      <c r="N1591">
        <v>7780</v>
      </c>
      <c r="O1591">
        <v>0.8</v>
      </c>
      <c r="P1591" s="4">
        <v>45640</v>
      </c>
      <c r="Q1591" s="4"/>
    </row>
    <row r="1592" spans="1:17" x14ac:dyDescent="0.35">
      <c r="A1592" t="s">
        <v>1674</v>
      </c>
      <c r="B1592" t="s">
        <v>51</v>
      </c>
      <c r="C1592">
        <v>51.260196999999998</v>
      </c>
      <c r="D1592">
        <v>4.4027710000000004</v>
      </c>
      <c r="E1592" t="s">
        <v>3100</v>
      </c>
      <c r="F1592" t="s">
        <v>169</v>
      </c>
      <c r="G1592" t="s">
        <v>33</v>
      </c>
      <c r="H1592" s="4">
        <v>45343</v>
      </c>
      <c r="I1592" t="s">
        <v>26</v>
      </c>
      <c r="J1592" t="s">
        <v>1119</v>
      </c>
      <c r="K1592">
        <v>5</v>
      </c>
      <c r="L1592" t="s">
        <v>1481</v>
      </c>
      <c r="M1592">
        <v>3</v>
      </c>
      <c r="N1592">
        <v>3253</v>
      </c>
      <c r="O1592">
        <v>0.4</v>
      </c>
      <c r="P1592" s="4">
        <v>45590</v>
      </c>
      <c r="Q1592" s="4"/>
    </row>
    <row r="1593" spans="1:17" x14ac:dyDescent="0.35">
      <c r="A1593" t="s">
        <v>1675</v>
      </c>
      <c r="B1593" t="s">
        <v>29</v>
      </c>
      <c r="C1593">
        <v>40.416775000000001</v>
      </c>
      <c r="D1593">
        <v>-3.7037900000000001</v>
      </c>
      <c r="E1593" t="s">
        <v>103</v>
      </c>
      <c r="F1593" t="s">
        <v>169</v>
      </c>
      <c r="G1593" t="s">
        <v>85</v>
      </c>
      <c r="H1593" s="4">
        <v>45388</v>
      </c>
      <c r="I1593" t="s">
        <v>66</v>
      </c>
      <c r="J1593" t="s">
        <v>1119</v>
      </c>
      <c r="K1593">
        <v>5</v>
      </c>
      <c r="L1593" t="s">
        <v>1481</v>
      </c>
      <c r="M1593">
        <v>3</v>
      </c>
      <c r="N1593">
        <v>4301</v>
      </c>
      <c r="O1593">
        <v>0.6</v>
      </c>
      <c r="P1593" s="4">
        <v>45695</v>
      </c>
      <c r="Q1593" s="4"/>
    </row>
    <row r="1594" spans="1:17" x14ac:dyDescent="0.35">
      <c r="A1594" t="s">
        <v>1676</v>
      </c>
      <c r="B1594" t="s">
        <v>51</v>
      </c>
      <c r="C1594">
        <v>51.260196999999998</v>
      </c>
      <c r="D1594">
        <v>4.4027710000000004</v>
      </c>
      <c r="E1594" t="s">
        <v>100</v>
      </c>
      <c r="F1594" t="s">
        <v>169</v>
      </c>
      <c r="G1594" t="s">
        <v>25</v>
      </c>
      <c r="H1594" s="4">
        <v>45416</v>
      </c>
      <c r="I1594" t="s">
        <v>26</v>
      </c>
      <c r="J1594" t="s">
        <v>1119</v>
      </c>
      <c r="K1594">
        <v>5</v>
      </c>
      <c r="L1594" t="s">
        <v>1481</v>
      </c>
      <c r="M1594">
        <v>3</v>
      </c>
      <c r="N1594">
        <v>6505</v>
      </c>
      <c r="O1594">
        <v>0.8</v>
      </c>
      <c r="P1594" s="4">
        <v>45614</v>
      </c>
      <c r="Q1594" s="4"/>
    </row>
    <row r="1595" spans="1:17" x14ac:dyDescent="0.35">
      <c r="A1595" t="s">
        <v>1677</v>
      </c>
      <c r="B1595" t="s">
        <v>78</v>
      </c>
      <c r="C1595">
        <v>38.736946000000003</v>
      </c>
      <c r="D1595">
        <v>-9.1426850000000002</v>
      </c>
      <c r="E1595" t="s">
        <v>54</v>
      </c>
      <c r="F1595" t="s">
        <v>169</v>
      </c>
      <c r="G1595" t="s">
        <v>25</v>
      </c>
      <c r="H1595" s="4">
        <v>45347</v>
      </c>
      <c r="I1595" t="s">
        <v>49</v>
      </c>
      <c r="J1595" t="s">
        <v>1119</v>
      </c>
      <c r="K1595">
        <v>5</v>
      </c>
      <c r="L1595" t="s">
        <v>1481</v>
      </c>
      <c r="M1595">
        <v>3</v>
      </c>
      <c r="N1595">
        <v>5576</v>
      </c>
      <c r="O1595">
        <v>0.1</v>
      </c>
      <c r="P1595" s="4">
        <v>45702</v>
      </c>
      <c r="Q1595" s="4"/>
    </row>
    <row r="1596" spans="1:17" x14ac:dyDescent="0.35">
      <c r="A1596" t="s">
        <v>1678</v>
      </c>
      <c r="B1596" t="s">
        <v>56</v>
      </c>
      <c r="C1596">
        <v>46.204391000000001</v>
      </c>
      <c r="D1596">
        <v>6.1431579999999997</v>
      </c>
      <c r="E1596" t="s">
        <v>120</v>
      </c>
      <c r="F1596" t="s">
        <v>169</v>
      </c>
      <c r="G1596" t="s">
        <v>48</v>
      </c>
      <c r="H1596" s="4">
        <v>45386</v>
      </c>
      <c r="I1596" t="s">
        <v>66</v>
      </c>
      <c r="J1596" t="s">
        <v>1119</v>
      </c>
      <c r="K1596">
        <v>5</v>
      </c>
      <c r="L1596" t="s">
        <v>1481</v>
      </c>
      <c r="M1596">
        <v>3</v>
      </c>
      <c r="N1596">
        <v>1462</v>
      </c>
      <c r="O1596">
        <v>0.6</v>
      </c>
      <c r="P1596" s="4">
        <v>45598</v>
      </c>
      <c r="Q1596" s="4"/>
    </row>
    <row r="1597" spans="1:17" x14ac:dyDescent="0.35">
      <c r="A1597" t="s">
        <v>1679</v>
      </c>
      <c r="B1597" t="s">
        <v>35</v>
      </c>
      <c r="C1597">
        <v>41.902782000000002</v>
      </c>
      <c r="D1597">
        <v>12.496366</v>
      </c>
      <c r="E1597" t="s">
        <v>3099</v>
      </c>
      <c r="F1597" t="s">
        <v>169</v>
      </c>
      <c r="G1597" t="s">
        <v>39</v>
      </c>
      <c r="H1597" s="4">
        <v>45340</v>
      </c>
      <c r="I1597" t="s">
        <v>66</v>
      </c>
      <c r="J1597" t="s">
        <v>1119</v>
      </c>
      <c r="K1597">
        <v>5</v>
      </c>
      <c r="L1597" t="s">
        <v>1481</v>
      </c>
      <c r="M1597">
        <v>3</v>
      </c>
      <c r="N1597">
        <v>2795</v>
      </c>
      <c r="O1597">
        <v>0.7</v>
      </c>
      <c r="P1597" s="4">
        <v>45505</v>
      </c>
      <c r="Q1597" s="4"/>
    </row>
    <row r="1598" spans="1:17" x14ac:dyDescent="0.35">
      <c r="A1598" t="s">
        <v>1680</v>
      </c>
      <c r="B1598" t="s">
        <v>61</v>
      </c>
      <c r="C1598">
        <v>48.864716000000001</v>
      </c>
      <c r="D1598">
        <v>2.3490139999999999</v>
      </c>
      <c r="E1598" t="s">
        <v>124</v>
      </c>
      <c r="F1598" t="s">
        <v>169</v>
      </c>
      <c r="G1598" t="s">
        <v>39</v>
      </c>
      <c r="H1598" s="4">
        <v>45362</v>
      </c>
      <c r="I1598" t="s">
        <v>26</v>
      </c>
      <c r="J1598" t="s">
        <v>1119</v>
      </c>
      <c r="K1598">
        <v>5</v>
      </c>
      <c r="L1598" t="s">
        <v>1481</v>
      </c>
      <c r="M1598">
        <v>3</v>
      </c>
      <c r="N1598">
        <v>1713</v>
      </c>
      <c r="O1598">
        <v>0.4</v>
      </c>
      <c r="P1598" s="4">
        <v>45409</v>
      </c>
      <c r="Q1598" s="4"/>
    </row>
    <row r="1599" spans="1:17" x14ac:dyDescent="0.35">
      <c r="A1599" t="s">
        <v>1681</v>
      </c>
      <c r="B1599" t="s">
        <v>35</v>
      </c>
      <c r="C1599">
        <v>41.902782000000002</v>
      </c>
      <c r="D1599">
        <v>12.496366</v>
      </c>
      <c r="E1599" t="s">
        <v>47</v>
      </c>
      <c r="F1599" t="s">
        <v>169</v>
      </c>
      <c r="G1599" t="s">
        <v>85</v>
      </c>
      <c r="H1599" s="4">
        <v>45314</v>
      </c>
      <c r="I1599" t="s">
        <v>49</v>
      </c>
      <c r="J1599" t="s">
        <v>1119</v>
      </c>
      <c r="K1599">
        <v>5</v>
      </c>
      <c r="L1599" t="s">
        <v>1481</v>
      </c>
      <c r="M1599">
        <v>3</v>
      </c>
      <c r="N1599">
        <v>1681</v>
      </c>
      <c r="O1599">
        <v>0.5</v>
      </c>
      <c r="P1599" s="4">
        <v>45375</v>
      </c>
      <c r="Q1599" s="4"/>
    </row>
    <row r="1600" spans="1:17" x14ac:dyDescent="0.35">
      <c r="A1600" t="s">
        <v>1682</v>
      </c>
      <c r="B1600" t="s">
        <v>61</v>
      </c>
      <c r="C1600">
        <v>48.864716000000001</v>
      </c>
      <c r="D1600">
        <v>2.3490139999999999</v>
      </c>
      <c r="E1600" t="s">
        <v>3098</v>
      </c>
      <c r="F1600" t="s">
        <v>169</v>
      </c>
      <c r="G1600" t="s">
        <v>33</v>
      </c>
      <c r="H1600" s="4">
        <v>45321</v>
      </c>
      <c r="I1600" t="s">
        <v>26</v>
      </c>
      <c r="J1600" t="s">
        <v>1119</v>
      </c>
      <c r="K1600">
        <v>5</v>
      </c>
      <c r="L1600" t="s">
        <v>1481</v>
      </c>
      <c r="M1600">
        <v>3</v>
      </c>
      <c r="N1600">
        <v>5011</v>
      </c>
      <c r="O1600">
        <v>0.1</v>
      </c>
      <c r="P1600" s="4">
        <v>45542</v>
      </c>
      <c r="Q1600" s="4"/>
    </row>
    <row r="1601" spans="1:17" x14ac:dyDescent="0.35">
      <c r="A1601" t="s">
        <v>1683</v>
      </c>
      <c r="B1601" t="s">
        <v>35</v>
      </c>
      <c r="C1601">
        <v>41.902782000000002</v>
      </c>
      <c r="D1601">
        <v>12.496366</v>
      </c>
      <c r="E1601" t="s">
        <v>47</v>
      </c>
      <c r="F1601" t="s">
        <v>169</v>
      </c>
      <c r="G1601" t="s">
        <v>87</v>
      </c>
      <c r="H1601" s="4">
        <v>45398</v>
      </c>
      <c r="I1601" t="s">
        <v>49</v>
      </c>
      <c r="J1601" t="s">
        <v>1119</v>
      </c>
      <c r="K1601">
        <v>5</v>
      </c>
      <c r="L1601" t="s">
        <v>1481</v>
      </c>
      <c r="M1601">
        <v>3</v>
      </c>
      <c r="N1601">
        <v>5828</v>
      </c>
      <c r="O1601">
        <v>0.2</v>
      </c>
      <c r="P1601" s="4">
        <v>45471</v>
      </c>
      <c r="Q1601" s="4"/>
    </row>
    <row r="1602" spans="1:17" x14ac:dyDescent="0.35">
      <c r="A1602" t="s">
        <v>1684</v>
      </c>
      <c r="B1602" t="s">
        <v>41</v>
      </c>
      <c r="C1602">
        <v>52.520007999999997</v>
      </c>
      <c r="D1602">
        <v>13.404954</v>
      </c>
      <c r="E1602" t="s">
        <v>3099</v>
      </c>
      <c r="F1602" t="s">
        <v>169</v>
      </c>
      <c r="G1602" t="s">
        <v>59</v>
      </c>
      <c r="H1602" s="4">
        <v>45320</v>
      </c>
      <c r="I1602" t="s">
        <v>26</v>
      </c>
      <c r="J1602" t="s">
        <v>1119</v>
      </c>
      <c r="K1602">
        <v>5</v>
      </c>
      <c r="L1602" t="s">
        <v>1481</v>
      </c>
      <c r="M1602">
        <v>3</v>
      </c>
      <c r="N1602">
        <v>5159</v>
      </c>
      <c r="O1602">
        <v>0.4</v>
      </c>
      <c r="P1602" s="4">
        <v>45658</v>
      </c>
      <c r="Q1602" s="4"/>
    </row>
    <row r="1603" spans="1:17" x14ac:dyDescent="0.35">
      <c r="A1603" t="s">
        <v>1685</v>
      </c>
      <c r="B1603" t="s">
        <v>78</v>
      </c>
      <c r="C1603">
        <v>38.736946000000003</v>
      </c>
      <c r="D1603">
        <v>-9.1426850000000002</v>
      </c>
      <c r="E1603" t="s">
        <v>47</v>
      </c>
      <c r="F1603" t="s">
        <v>169</v>
      </c>
      <c r="G1603" t="s">
        <v>85</v>
      </c>
      <c r="H1603" s="4">
        <v>45441</v>
      </c>
      <c r="I1603" t="s">
        <v>66</v>
      </c>
      <c r="J1603" t="s">
        <v>1119</v>
      </c>
      <c r="K1603">
        <v>5</v>
      </c>
      <c r="L1603" t="s">
        <v>1481</v>
      </c>
      <c r="M1603">
        <v>3</v>
      </c>
      <c r="N1603">
        <v>3808</v>
      </c>
      <c r="O1603">
        <v>0.4</v>
      </c>
      <c r="P1603" s="4">
        <v>45487</v>
      </c>
      <c r="Q1603" s="4"/>
    </row>
    <row r="1604" spans="1:17" x14ac:dyDescent="0.35">
      <c r="A1604" t="s">
        <v>1686</v>
      </c>
      <c r="B1604" t="s">
        <v>35</v>
      </c>
      <c r="C1604">
        <v>41.902782000000002</v>
      </c>
      <c r="D1604">
        <v>12.496366</v>
      </c>
      <c r="E1604" t="s">
        <v>64</v>
      </c>
      <c r="F1604" t="s">
        <v>169</v>
      </c>
      <c r="G1604" t="s">
        <v>59</v>
      </c>
      <c r="H1604" s="4">
        <v>45415</v>
      </c>
      <c r="I1604" t="s">
        <v>49</v>
      </c>
      <c r="J1604" t="s">
        <v>1119</v>
      </c>
      <c r="K1604">
        <v>5</v>
      </c>
      <c r="L1604" t="s">
        <v>1481</v>
      </c>
      <c r="M1604">
        <v>3</v>
      </c>
      <c r="N1604">
        <v>4480</v>
      </c>
      <c r="O1604">
        <v>0.5</v>
      </c>
      <c r="P1604" s="4">
        <v>45461</v>
      </c>
      <c r="Q1604" s="4"/>
    </row>
    <row r="1605" spans="1:17" x14ac:dyDescent="0.35">
      <c r="A1605" t="s">
        <v>1687</v>
      </c>
      <c r="B1605" t="s">
        <v>51</v>
      </c>
      <c r="C1605">
        <v>51.260196999999998</v>
      </c>
      <c r="D1605">
        <v>4.4027710000000004</v>
      </c>
      <c r="E1605" t="s">
        <v>3099</v>
      </c>
      <c r="F1605" t="s">
        <v>169</v>
      </c>
      <c r="G1605" t="s">
        <v>85</v>
      </c>
      <c r="H1605" s="4">
        <v>45317</v>
      </c>
      <c r="I1605" t="s">
        <v>26</v>
      </c>
      <c r="J1605" t="s">
        <v>1119</v>
      </c>
      <c r="K1605">
        <v>5</v>
      </c>
      <c r="L1605" t="s">
        <v>1481</v>
      </c>
      <c r="M1605">
        <v>3</v>
      </c>
      <c r="N1605">
        <v>710</v>
      </c>
      <c r="O1605">
        <v>0.4</v>
      </c>
      <c r="P1605" s="4">
        <v>45428</v>
      </c>
      <c r="Q1605" s="4"/>
    </row>
    <row r="1606" spans="1:17" x14ac:dyDescent="0.35">
      <c r="A1606" t="s">
        <v>1688</v>
      </c>
      <c r="B1606" t="s">
        <v>61</v>
      </c>
      <c r="C1606">
        <v>48.864716000000001</v>
      </c>
      <c r="D1606">
        <v>2.3490139999999999</v>
      </c>
      <c r="E1606" t="s">
        <v>47</v>
      </c>
      <c r="F1606" t="s">
        <v>169</v>
      </c>
      <c r="G1606" t="s">
        <v>25</v>
      </c>
      <c r="H1606" s="4">
        <v>45359</v>
      </c>
      <c r="I1606" t="s">
        <v>66</v>
      </c>
      <c r="J1606" t="s">
        <v>1119</v>
      </c>
      <c r="K1606">
        <v>5</v>
      </c>
      <c r="L1606" t="s">
        <v>1481</v>
      </c>
      <c r="M1606">
        <v>3</v>
      </c>
      <c r="N1606">
        <v>7963</v>
      </c>
      <c r="O1606">
        <v>0.2</v>
      </c>
      <c r="P1606" s="4">
        <v>45422</v>
      </c>
      <c r="Q1606" s="4"/>
    </row>
    <row r="1607" spans="1:17" x14ac:dyDescent="0.35">
      <c r="A1607" t="s">
        <v>1689</v>
      </c>
      <c r="B1607" t="s">
        <v>35</v>
      </c>
      <c r="C1607">
        <v>41.902782000000002</v>
      </c>
      <c r="D1607">
        <v>12.496366</v>
      </c>
      <c r="E1607" t="s">
        <v>68</v>
      </c>
      <c r="F1607" t="s">
        <v>169</v>
      </c>
      <c r="G1607" t="s">
        <v>39</v>
      </c>
      <c r="H1607" s="4">
        <v>45394</v>
      </c>
      <c r="I1607" t="s">
        <v>26</v>
      </c>
      <c r="J1607" t="s">
        <v>1119</v>
      </c>
      <c r="K1607">
        <v>5</v>
      </c>
      <c r="L1607" t="s">
        <v>1481</v>
      </c>
      <c r="M1607">
        <v>3</v>
      </c>
      <c r="N1607">
        <v>5180</v>
      </c>
      <c r="O1607">
        <v>0.7</v>
      </c>
      <c r="P1607" s="4">
        <v>45619</v>
      </c>
      <c r="Q1607" s="4"/>
    </row>
    <row r="1608" spans="1:17" x14ac:dyDescent="0.35">
      <c r="A1608" t="s">
        <v>1690</v>
      </c>
      <c r="B1608" t="s">
        <v>56</v>
      </c>
      <c r="C1608">
        <v>46.204391000000001</v>
      </c>
      <c r="D1608">
        <v>6.1431579999999997</v>
      </c>
      <c r="E1608" t="s">
        <v>64</v>
      </c>
      <c r="F1608" t="s">
        <v>169</v>
      </c>
      <c r="G1608" t="s">
        <v>74</v>
      </c>
      <c r="H1608" s="4">
        <v>45377</v>
      </c>
      <c r="I1608" t="s">
        <v>26</v>
      </c>
      <c r="J1608" t="s">
        <v>1119</v>
      </c>
      <c r="K1608">
        <v>5</v>
      </c>
      <c r="L1608" t="s">
        <v>1481</v>
      </c>
      <c r="M1608">
        <v>3</v>
      </c>
      <c r="N1608">
        <v>1016</v>
      </c>
      <c r="O1608">
        <v>0.2</v>
      </c>
      <c r="P1608" s="4">
        <v>45408</v>
      </c>
      <c r="Q1608" s="4"/>
    </row>
    <row r="1609" spans="1:17" x14ac:dyDescent="0.35">
      <c r="A1609" t="s">
        <v>1691</v>
      </c>
      <c r="B1609" t="s">
        <v>78</v>
      </c>
      <c r="C1609">
        <v>38.736946000000003</v>
      </c>
      <c r="D1609">
        <v>-9.1426850000000002</v>
      </c>
      <c r="E1609" t="s">
        <v>103</v>
      </c>
      <c r="F1609" t="s">
        <v>169</v>
      </c>
      <c r="G1609" t="s">
        <v>39</v>
      </c>
      <c r="H1609" s="4">
        <v>45326</v>
      </c>
      <c r="I1609" t="s">
        <v>26</v>
      </c>
      <c r="J1609" t="s">
        <v>1119</v>
      </c>
      <c r="K1609">
        <v>5</v>
      </c>
      <c r="L1609" t="s">
        <v>1481</v>
      </c>
      <c r="M1609">
        <v>3</v>
      </c>
      <c r="N1609">
        <v>3851</v>
      </c>
      <c r="O1609">
        <v>0.3</v>
      </c>
      <c r="P1609" s="4">
        <v>45575</v>
      </c>
      <c r="Q1609" s="4"/>
    </row>
    <row r="1610" spans="1:17" x14ac:dyDescent="0.35">
      <c r="A1610" t="s">
        <v>1692</v>
      </c>
      <c r="B1610" t="s">
        <v>61</v>
      </c>
      <c r="C1610">
        <v>48.864716000000001</v>
      </c>
      <c r="D1610">
        <v>2.3490139999999999</v>
      </c>
      <c r="E1610" t="s">
        <v>64</v>
      </c>
      <c r="F1610" t="s">
        <v>169</v>
      </c>
      <c r="G1610" t="s">
        <v>74</v>
      </c>
      <c r="H1610" s="4">
        <v>45425</v>
      </c>
      <c r="I1610" t="s">
        <v>26</v>
      </c>
      <c r="J1610" t="s">
        <v>1119</v>
      </c>
      <c r="K1610">
        <v>5</v>
      </c>
      <c r="L1610" t="s">
        <v>1481</v>
      </c>
      <c r="M1610">
        <v>3</v>
      </c>
      <c r="N1610">
        <v>1140</v>
      </c>
      <c r="O1610">
        <v>0.9</v>
      </c>
      <c r="P1610" s="4">
        <v>45651</v>
      </c>
      <c r="Q1610" s="4"/>
    </row>
    <row r="1611" spans="1:17" x14ac:dyDescent="0.35">
      <c r="A1611" t="s">
        <v>1693</v>
      </c>
      <c r="B1611" t="s">
        <v>56</v>
      </c>
      <c r="C1611">
        <v>46.204391000000001</v>
      </c>
      <c r="D1611">
        <v>6.1431579999999997</v>
      </c>
      <c r="E1611" t="s">
        <v>100</v>
      </c>
      <c r="F1611" t="s">
        <v>241</v>
      </c>
      <c r="G1611" t="s">
        <v>25</v>
      </c>
      <c r="H1611" s="4">
        <v>45374</v>
      </c>
      <c r="I1611" t="s">
        <v>49</v>
      </c>
      <c r="J1611" t="s">
        <v>1119</v>
      </c>
      <c r="K1611">
        <v>5</v>
      </c>
      <c r="L1611" t="s">
        <v>1481</v>
      </c>
      <c r="M1611">
        <v>3</v>
      </c>
      <c r="N1611">
        <v>14552</v>
      </c>
      <c r="O1611">
        <v>0.6</v>
      </c>
      <c r="P1611" s="4">
        <v>45526</v>
      </c>
      <c r="Q1611" s="4"/>
    </row>
    <row r="1612" spans="1:17" x14ac:dyDescent="0.35">
      <c r="A1612" t="s">
        <v>1694</v>
      </c>
      <c r="B1612" t="s">
        <v>78</v>
      </c>
      <c r="C1612">
        <v>38.736946000000003</v>
      </c>
      <c r="D1612">
        <v>-9.1426850000000002</v>
      </c>
      <c r="E1612" t="s">
        <v>54</v>
      </c>
      <c r="F1612" t="s">
        <v>241</v>
      </c>
      <c r="G1612" t="s">
        <v>59</v>
      </c>
      <c r="H1612" s="4">
        <v>45334</v>
      </c>
      <c r="I1612" t="s">
        <v>26</v>
      </c>
      <c r="J1612" t="s">
        <v>1119</v>
      </c>
      <c r="K1612">
        <v>5</v>
      </c>
      <c r="L1612" t="s">
        <v>1481</v>
      </c>
      <c r="M1612">
        <v>3</v>
      </c>
      <c r="N1612">
        <v>5806</v>
      </c>
      <c r="O1612">
        <v>0.1</v>
      </c>
      <c r="P1612" s="4">
        <v>45390</v>
      </c>
      <c r="Q1612" s="4"/>
    </row>
    <row r="1613" spans="1:17" x14ac:dyDescent="0.35">
      <c r="A1613" t="s">
        <v>1695</v>
      </c>
      <c r="B1613" t="s">
        <v>61</v>
      </c>
      <c r="C1613">
        <v>48.864716000000001</v>
      </c>
      <c r="D1613">
        <v>2.3490139999999999</v>
      </c>
      <c r="E1613" t="s">
        <v>103</v>
      </c>
      <c r="F1613" t="s">
        <v>241</v>
      </c>
      <c r="G1613" t="s">
        <v>59</v>
      </c>
      <c r="H1613" s="4">
        <v>45363</v>
      </c>
      <c r="I1613" t="s">
        <v>26</v>
      </c>
      <c r="J1613" t="s">
        <v>1119</v>
      </c>
      <c r="K1613">
        <v>5</v>
      </c>
      <c r="L1613" t="s">
        <v>1481</v>
      </c>
      <c r="M1613">
        <v>3</v>
      </c>
      <c r="N1613">
        <v>8727</v>
      </c>
      <c r="O1613">
        <v>1</v>
      </c>
      <c r="P1613" s="4">
        <v>45615</v>
      </c>
      <c r="Q1613" s="4"/>
    </row>
    <row r="1614" spans="1:17" x14ac:dyDescent="0.35">
      <c r="A1614" t="s">
        <v>1696</v>
      </c>
      <c r="B1614" t="s">
        <v>56</v>
      </c>
      <c r="C1614">
        <v>46.204391000000001</v>
      </c>
      <c r="D1614">
        <v>6.1431579999999997</v>
      </c>
      <c r="E1614" t="s">
        <v>3100</v>
      </c>
      <c r="F1614" t="s">
        <v>241</v>
      </c>
      <c r="G1614" t="s">
        <v>87</v>
      </c>
      <c r="H1614" s="4">
        <v>45384</v>
      </c>
      <c r="I1614" t="s">
        <v>66</v>
      </c>
      <c r="J1614" t="s">
        <v>1119</v>
      </c>
      <c r="K1614">
        <v>5</v>
      </c>
      <c r="L1614" t="s">
        <v>1481</v>
      </c>
      <c r="M1614">
        <v>3</v>
      </c>
      <c r="N1614">
        <v>9186</v>
      </c>
      <c r="O1614">
        <v>0.6</v>
      </c>
      <c r="P1614" s="4">
        <v>45586</v>
      </c>
      <c r="Q1614" s="4"/>
    </row>
    <row r="1615" spans="1:17" x14ac:dyDescent="0.35">
      <c r="A1615" t="s">
        <v>1697</v>
      </c>
      <c r="B1615" t="s">
        <v>61</v>
      </c>
      <c r="C1615">
        <v>48.864716000000001</v>
      </c>
      <c r="D1615">
        <v>2.3490139999999999</v>
      </c>
      <c r="E1615" t="s">
        <v>47</v>
      </c>
      <c r="F1615" t="s">
        <v>241</v>
      </c>
      <c r="G1615" t="s">
        <v>74</v>
      </c>
      <c r="H1615" s="4">
        <v>45349</v>
      </c>
      <c r="I1615" t="s">
        <v>26</v>
      </c>
      <c r="J1615" t="s">
        <v>1119</v>
      </c>
      <c r="K1615">
        <v>5</v>
      </c>
      <c r="L1615" t="s">
        <v>1481</v>
      </c>
      <c r="M1615">
        <v>3</v>
      </c>
      <c r="N1615">
        <v>9819</v>
      </c>
      <c r="O1615">
        <v>0.5</v>
      </c>
      <c r="P1615" s="4">
        <v>45489</v>
      </c>
      <c r="Q1615" s="4"/>
    </row>
    <row r="1616" spans="1:17" x14ac:dyDescent="0.35">
      <c r="A1616" t="s">
        <v>1698</v>
      </c>
      <c r="B1616" t="s">
        <v>56</v>
      </c>
      <c r="C1616">
        <v>46.204391000000001</v>
      </c>
      <c r="D1616">
        <v>6.1431579999999997</v>
      </c>
      <c r="E1616" t="s">
        <v>100</v>
      </c>
      <c r="F1616" t="s">
        <v>241</v>
      </c>
      <c r="G1616" t="s">
        <v>48</v>
      </c>
      <c r="H1616" s="4">
        <v>45328</v>
      </c>
      <c r="I1616" t="s">
        <v>26</v>
      </c>
      <c r="J1616" t="s">
        <v>1119</v>
      </c>
      <c r="K1616">
        <v>5</v>
      </c>
      <c r="L1616" t="s">
        <v>1481</v>
      </c>
      <c r="M1616">
        <v>3</v>
      </c>
      <c r="N1616">
        <v>16771</v>
      </c>
      <c r="O1616">
        <v>0.4</v>
      </c>
      <c r="P1616" s="4">
        <v>45381</v>
      </c>
      <c r="Q1616" s="4"/>
    </row>
    <row r="1617" spans="1:17" x14ac:dyDescent="0.35">
      <c r="A1617" t="s">
        <v>1699</v>
      </c>
      <c r="B1617" t="s">
        <v>56</v>
      </c>
      <c r="C1617">
        <v>46.204391000000001</v>
      </c>
      <c r="D1617">
        <v>6.1431579999999997</v>
      </c>
      <c r="E1617" t="s">
        <v>47</v>
      </c>
      <c r="F1617" t="s">
        <v>248</v>
      </c>
      <c r="G1617" t="s">
        <v>87</v>
      </c>
      <c r="H1617" s="4">
        <v>45379</v>
      </c>
      <c r="I1617" t="s">
        <v>49</v>
      </c>
      <c r="J1617" t="s">
        <v>1119</v>
      </c>
      <c r="K1617">
        <v>5</v>
      </c>
      <c r="L1617" t="s">
        <v>1481</v>
      </c>
      <c r="M1617">
        <v>3</v>
      </c>
      <c r="N1617">
        <v>19226</v>
      </c>
      <c r="O1617">
        <v>0.2</v>
      </c>
      <c r="P1617" s="4">
        <v>45465</v>
      </c>
      <c r="Q1617" s="4"/>
    </row>
    <row r="1618" spans="1:17" x14ac:dyDescent="0.35">
      <c r="A1618" t="s">
        <v>1700</v>
      </c>
      <c r="B1618" t="s">
        <v>41</v>
      </c>
      <c r="C1618">
        <v>52.520007999999997</v>
      </c>
      <c r="D1618">
        <v>13.404954</v>
      </c>
      <c r="E1618" t="s">
        <v>120</v>
      </c>
      <c r="F1618" t="s">
        <v>248</v>
      </c>
      <c r="G1618" t="s">
        <v>59</v>
      </c>
      <c r="H1618" s="4">
        <v>45346</v>
      </c>
      <c r="I1618" t="s">
        <v>66</v>
      </c>
      <c r="J1618" t="s">
        <v>1119</v>
      </c>
      <c r="K1618">
        <v>5</v>
      </c>
      <c r="L1618" t="s">
        <v>1481</v>
      </c>
      <c r="M1618">
        <v>3</v>
      </c>
      <c r="N1618">
        <v>3087</v>
      </c>
      <c r="O1618">
        <v>0.4</v>
      </c>
      <c r="P1618" s="4">
        <v>45609</v>
      </c>
      <c r="Q1618" s="4"/>
    </row>
    <row r="1619" spans="1:17" x14ac:dyDescent="0.35">
      <c r="A1619" t="s">
        <v>1701</v>
      </c>
      <c r="B1619" t="s">
        <v>29</v>
      </c>
      <c r="C1619">
        <v>40.416775000000001</v>
      </c>
      <c r="D1619">
        <v>-3.7037900000000001</v>
      </c>
      <c r="E1619" t="s">
        <v>54</v>
      </c>
      <c r="F1619" t="s">
        <v>24</v>
      </c>
      <c r="G1619" t="s">
        <v>39</v>
      </c>
      <c r="H1619" s="4">
        <v>45423</v>
      </c>
      <c r="I1619" t="s">
        <v>26</v>
      </c>
      <c r="J1619" t="s">
        <v>1119</v>
      </c>
      <c r="K1619">
        <v>5</v>
      </c>
      <c r="L1619" t="s">
        <v>1702</v>
      </c>
      <c r="M1619">
        <v>1</v>
      </c>
      <c r="N1619">
        <v>391</v>
      </c>
      <c r="O1619">
        <v>1</v>
      </c>
      <c r="P1619" s="4">
        <v>45752</v>
      </c>
      <c r="Q1619" s="4"/>
    </row>
    <row r="1620" spans="1:17" x14ac:dyDescent="0.35">
      <c r="A1620" t="s">
        <v>1703</v>
      </c>
      <c r="B1620" t="s">
        <v>41</v>
      </c>
      <c r="C1620">
        <v>52.520007999999997</v>
      </c>
      <c r="D1620">
        <v>13.404954</v>
      </c>
      <c r="E1620" t="s">
        <v>54</v>
      </c>
      <c r="F1620" t="s">
        <v>24</v>
      </c>
      <c r="G1620" t="s">
        <v>59</v>
      </c>
      <c r="H1620" s="4">
        <v>45307</v>
      </c>
      <c r="I1620" t="s">
        <v>66</v>
      </c>
      <c r="J1620" t="s">
        <v>1119</v>
      </c>
      <c r="K1620">
        <v>5</v>
      </c>
      <c r="L1620" t="s">
        <v>1702</v>
      </c>
      <c r="M1620">
        <v>1</v>
      </c>
      <c r="N1620">
        <v>314</v>
      </c>
      <c r="O1620">
        <v>0.1</v>
      </c>
      <c r="P1620" s="4">
        <v>45448</v>
      </c>
      <c r="Q1620" s="4"/>
    </row>
    <row r="1621" spans="1:17" x14ac:dyDescent="0.35">
      <c r="A1621" t="s">
        <v>1704</v>
      </c>
      <c r="B1621" t="s">
        <v>35</v>
      </c>
      <c r="C1621">
        <v>41.902782000000002</v>
      </c>
      <c r="D1621">
        <v>12.496366</v>
      </c>
      <c r="E1621" t="s">
        <v>47</v>
      </c>
      <c r="F1621" t="s">
        <v>24</v>
      </c>
      <c r="G1621" t="s">
        <v>87</v>
      </c>
      <c r="H1621" s="4">
        <v>45399</v>
      </c>
      <c r="I1621" t="s">
        <v>66</v>
      </c>
      <c r="J1621" t="s">
        <v>1119</v>
      </c>
      <c r="K1621">
        <v>5</v>
      </c>
      <c r="L1621" t="s">
        <v>1702</v>
      </c>
      <c r="M1621">
        <v>1</v>
      </c>
      <c r="N1621">
        <v>1628</v>
      </c>
      <c r="O1621">
        <v>0.3</v>
      </c>
      <c r="P1621" s="4">
        <v>45725</v>
      </c>
      <c r="Q1621" s="4"/>
    </row>
    <row r="1622" spans="1:17" x14ac:dyDescent="0.35">
      <c r="A1622" t="s">
        <v>1705</v>
      </c>
      <c r="B1622" t="s">
        <v>35</v>
      </c>
      <c r="C1622">
        <v>41.902782000000002</v>
      </c>
      <c r="D1622">
        <v>12.496366</v>
      </c>
      <c r="E1622" t="s">
        <v>32</v>
      </c>
      <c r="F1622" t="s">
        <v>24</v>
      </c>
      <c r="G1622" t="s">
        <v>48</v>
      </c>
      <c r="H1622" s="4">
        <v>45418</v>
      </c>
      <c r="I1622" t="s">
        <v>26</v>
      </c>
      <c r="J1622" t="s">
        <v>1119</v>
      </c>
      <c r="K1622">
        <v>5</v>
      </c>
      <c r="L1622" t="s">
        <v>1702</v>
      </c>
      <c r="M1622">
        <v>1</v>
      </c>
      <c r="N1622">
        <v>1546</v>
      </c>
      <c r="O1622">
        <v>0.6</v>
      </c>
      <c r="P1622" s="4">
        <v>45769</v>
      </c>
      <c r="Q1622" s="4"/>
    </row>
    <row r="1623" spans="1:17" x14ac:dyDescent="0.35">
      <c r="A1623" t="s">
        <v>1706</v>
      </c>
      <c r="B1623" t="s">
        <v>20</v>
      </c>
      <c r="C1623">
        <v>52.370215999999999</v>
      </c>
      <c r="D1623">
        <v>4.895168</v>
      </c>
      <c r="E1623" t="s">
        <v>64</v>
      </c>
      <c r="F1623" t="s">
        <v>24</v>
      </c>
      <c r="G1623" t="s">
        <v>74</v>
      </c>
      <c r="H1623" s="4">
        <v>45362</v>
      </c>
      <c r="I1623" t="s">
        <v>26</v>
      </c>
      <c r="J1623" t="s">
        <v>1119</v>
      </c>
      <c r="K1623">
        <v>5</v>
      </c>
      <c r="L1623" t="s">
        <v>1702</v>
      </c>
      <c r="M1623">
        <v>1</v>
      </c>
      <c r="N1623">
        <v>1925</v>
      </c>
      <c r="O1623">
        <v>0.5</v>
      </c>
      <c r="P1623" s="4">
        <v>45719</v>
      </c>
      <c r="Q1623" s="4"/>
    </row>
    <row r="1624" spans="1:17" x14ac:dyDescent="0.35">
      <c r="A1624" t="s">
        <v>1707</v>
      </c>
      <c r="B1624" t="s">
        <v>56</v>
      </c>
      <c r="C1624">
        <v>46.204391000000001</v>
      </c>
      <c r="D1624">
        <v>6.1431579999999997</v>
      </c>
      <c r="E1624" t="s">
        <v>47</v>
      </c>
      <c r="F1624" t="s">
        <v>24</v>
      </c>
      <c r="G1624" t="s">
        <v>74</v>
      </c>
      <c r="H1624" s="4">
        <v>45433</v>
      </c>
      <c r="I1624" t="s">
        <v>26</v>
      </c>
      <c r="J1624" t="s">
        <v>1119</v>
      </c>
      <c r="K1624">
        <v>5</v>
      </c>
      <c r="L1624" t="s">
        <v>1702</v>
      </c>
      <c r="M1624">
        <v>1</v>
      </c>
      <c r="N1624">
        <v>469</v>
      </c>
      <c r="O1624">
        <v>0.5</v>
      </c>
      <c r="P1624" s="4">
        <v>45725</v>
      </c>
      <c r="Q1624" s="4"/>
    </row>
    <row r="1625" spans="1:17" x14ac:dyDescent="0.35">
      <c r="A1625" t="s">
        <v>1708</v>
      </c>
      <c r="B1625" t="s">
        <v>78</v>
      </c>
      <c r="C1625">
        <v>38.736946000000003</v>
      </c>
      <c r="D1625">
        <v>-9.1426850000000002</v>
      </c>
      <c r="E1625" t="s">
        <v>3098</v>
      </c>
      <c r="F1625" t="s">
        <v>24</v>
      </c>
      <c r="G1625" t="s">
        <v>48</v>
      </c>
      <c r="H1625" s="4">
        <v>45381</v>
      </c>
      <c r="I1625" t="s">
        <v>26</v>
      </c>
      <c r="J1625" t="s">
        <v>1119</v>
      </c>
      <c r="K1625">
        <v>5</v>
      </c>
      <c r="L1625" t="s">
        <v>1702</v>
      </c>
      <c r="M1625">
        <v>1</v>
      </c>
      <c r="N1625">
        <v>234</v>
      </c>
      <c r="O1625">
        <v>0.4</v>
      </c>
      <c r="P1625" s="4">
        <v>45567</v>
      </c>
      <c r="Q1625" s="4"/>
    </row>
    <row r="1626" spans="1:17" x14ac:dyDescent="0.35">
      <c r="A1626" t="s">
        <v>1709</v>
      </c>
      <c r="B1626" t="s">
        <v>61</v>
      </c>
      <c r="C1626">
        <v>48.864716000000001</v>
      </c>
      <c r="D1626">
        <v>2.3490139999999999</v>
      </c>
      <c r="E1626" t="s">
        <v>32</v>
      </c>
      <c r="F1626" t="s">
        <v>24</v>
      </c>
      <c r="G1626" t="s">
        <v>39</v>
      </c>
      <c r="H1626" s="4">
        <v>45388</v>
      </c>
      <c r="I1626" t="s">
        <v>66</v>
      </c>
      <c r="J1626" t="s">
        <v>1119</v>
      </c>
      <c r="K1626">
        <v>5</v>
      </c>
      <c r="L1626" t="s">
        <v>1702</v>
      </c>
      <c r="M1626">
        <v>1</v>
      </c>
      <c r="N1626">
        <v>1890</v>
      </c>
      <c r="O1626">
        <v>1</v>
      </c>
      <c r="P1626" s="4">
        <v>45625</v>
      </c>
      <c r="Q1626" s="4"/>
    </row>
    <row r="1627" spans="1:17" x14ac:dyDescent="0.35">
      <c r="A1627" t="s">
        <v>1710</v>
      </c>
      <c r="B1627" t="s">
        <v>51</v>
      </c>
      <c r="C1627">
        <v>51.260196999999998</v>
      </c>
      <c r="D1627">
        <v>4.4027710000000004</v>
      </c>
      <c r="E1627" t="s">
        <v>124</v>
      </c>
      <c r="F1627" t="s">
        <v>24</v>
      </c>
      <c r="G1627" t="s">
        <v>48</v>
      </c>
      <c r="H1627" s="4">
        <v>45389</v>
      </c>
      <c r="I1627" t="s">
        <v>66</v>
      </c>
      <c r="J1627" t="s">
        <v>1119</v>
      </c>
      <c r="K1627">
        <v>5</v>
      </c>
      <c r="L1627" t="s">
        <v>1702</v>
      </c>
      <c r="M1627">
        <v>1</v>
      </c>
      <c r="N1627">
        <v>536</v>
      </c>
      <c r="O1627">
        <v>0.2</v>
      </c>
      <c r="P1627" s="4">
        <v>45494</v>
      </c>
      <c r="Q1627" s="4"/>
    </row>
    <row r="1628" spans="1:17" x14ac:dyDescent="0.35">
      <c r="A1628" t="s">
        <v>1711</v>
      </c>
      <c r="B1628" t="s">
        <v>51</v>
      </c>
      <c r="C1628">
        <v>51.260196999999998</v>
      </c>
      <c r="D1628">
        <v>4.4027710000000004</v>
      </c>
      <c r="E1628" t="s">
        <v>3098</v>
      </c>
      <c r="F1628" t="s">
        <v>24</v>
      </c>
      <c r="G1628" t="s">
        <v>59</v>
      </c>
      <c r="H1628" s="4">
        <v>45435</v>
      </c>
      <c r="I1628" t="s">
        <v>26</v>
      </c>
      <c r="J1628" t="s">
        <v>1119</v>
      </c>
      <c r="K1628">
        <v>5</v>
      </c>
      <c r="L1628" t="s">
        <v>1702</v>
      </c>
      <c r="M1628">
        <v>1</v>
      </c>
      <c r="N1628">
        <v>1982</v>
      </c>
      <c r="O1628">
        <v>0.3</v>
      </c>
      <c r="P1628" s="4">
        <v>45554</v>
      </c>
      <c r="Q1628" s="4"/>
    </row>
    <row r="1629" spans="1:17" x14ac:dyDescent="0.35">
      <c r="A1629" t="s">
        <v>1712</v>
      </c>
      <c r="B1629" t="s">
        <v>35</v>
      </c>
      <c r="C1629">
        <v>41.902782000000002</v>
      </c>
      <c r="D1629">
        <v>12.496366</v>
      </c>
      <c r="E1629" t="s">
        <v>3098</v>
      </c>
      <c r="F1629" t="s">
        <v>24</v>
      </c>
      <c r="G1629" t="s">
        <v>59</v>
      </c>
      <c r="H1629" s="4">
        <v>45439</v>
      </c>
      <c r="I1629" t="s">
        <v>26</v>
      </c>
      <c r="J1629" t="s">
        <v>1119</v>
      </c>
      <c r="K1629">
        <v>5</v>
      </c>
      <c r="L1629" t="s">
        <v>1702</v>
      </c>
      <c r="M1629">
        <v>1</v>
      </c>
      <c r="N1629">
        <v>769</v>
      </c>
      <c r="O1629">
        <v>0.6</v>
      </c>
      <c r="P1629" s="4">
        <v>45588</v>
      </c>
      <c r="Q1629" s="4"/>
    </row>
    <row r="1630" spans="1:17" x14ac:dyDescent="0.35">
      <c r="A1630" t="s">
        <v>1713</v>
      </c>
      <c r="B1630" t="s">
        <v>56</v>
      </c>
      <c r="C1630">
        <v>46.204391000000001</v>
      </c>
      <c r="D1630">
        <v>6.1431579999999997</v>
      </c>
      <c r="E1630" t="s">
        <v>3098</v>
      </c>
      <c r="F1630" t="s">
        <v>24</v>
      </c>
      <c r="G1630" t="s">
        <v>87</v>
      </c>
      <c r="H1630" s="4">
        <v>45367</v>
      </c>
      <c r="I1630" t="s">
        <v>66</v>
      </c>
      <c r="J1630" t="s">
        <v>1119</v>
      </c>
      <c r="K1630">
        <v>5</v>
      </c>
      <c r="L1630" t="s">
        <v>1702</v>
      </c>
      <c r="M1630">
        <v>1</v>
      </c>
      <c r="N1630">
        <v>1700</v>
      </c>
      <c r="O1630">
        <v>0.2</v>
      </c>
      <c r="P1630" s="4">
        <v>45667</v>
      </c>
      <c r="Q1630" s="4"/>
    </row>
    <row r="1631" spans="1:17" x14ac:dyDescent="0.35">
      <c r="A1631" t="s">
        <v>1714</v>
      </c>
      <c r="B1631" t="s">
        <v>71</v>
      </c>
      <c r="C1631">
        <v>48.210033000000003</v>
      </c>
      <c r="D1631">
        <v>16.363448999999999</v>
      </c>
      <c r="E1631" t="s">
        <v>68</v>
      </c>
      <c r="F1631" t="s">
        <v>24</v>
      </c>
      <c r="G1631" t="s">
        <v>48</v>
      </c>
      <c r="H1631" s="4">
        <v>45333</v>
      </c>
      <c r="I1631" t="s">
        <v>66</v>
      </c>
      <c r="J1631" t="s">
        <v>1119</v>
      </c>
      <c r="K1631">
        <v>5</v>
      </c>
      <c r="L1631" t="s">
        <v>1702</v>
      </c>
      <c r="M1631">
        <v>1</v>
      </c>
      <c r="N1631">
        <v>1573</v>
      </c>
      <c r="O1631">
        <v>0.3</v>
      </c>
      <c r="P1631" s="4">
        <v>45613</v>
      </c>
      <c r="Q1631" s="4"/>
    </row>
    <row r="1632" spans="1:17" x14ac:dyDescent="0.35">
      <c r="A1632" t="s">
        <v>1715</v>
      </c>
      <c r="B1632" t="s">
        <v>20</v>
      </c>
      <c r="C1632">
        <v>52.370215999999999</v>
      </c>
      <c r="D1632">
        <v>4.895168</v>
      </c>
      <c r="E1632" t="s">
        <v>120</v>
      </c>
      <c r="F1632" t="s">
        <v>24</v>
      </c>
      <c r="G1632" t="s">
        <v>85</v>
      </c>
      <c r="H1632" s="4">
        <v>45352</v>
      </c>
      <c r="I1632" t="s">
        <v>49</v>
      </c>
      <c r="J1632" t="s">
        <v>1119</v>
      </c>
      <c r="K1632">
        <v>5</v>
      </c>
      <c r="L1632" t="s">
        <v>1702</v>
      </c>
      <c r="M1632">
        <v>1</v>
      </c>
      <c r="N1632">
        <v>1399</v>
      </c>
      <c r="O1632">
        <v>0.3</v>
      </c>
      <c r="P1632" s="4">
        <v>45600</v>
      </c>
      <c r="Q1632" s="4"/>
    </row>
    <row r="1633" spans="1:17" x14ac:dyDescent="0.35">
      <c r="A1633" t="s">
        <v>1716</v>
      </c>
      <c r="B1633" t="s">
        <v>35</v>
      </c>
      <c r="C1633">
        <v>41.902782000000002</v>
      </c>
      <c r="D1633">
        <v>12.496366</v>
      </c>
      <c r="E1633" t="s">
        <v>38</v>
      </c>
      <c r="F1633" t="s">
        <v>24</v>
      </c>
      <c r="G1633" t="s">
        <v>39</v>
      </c>
      <c r="H1633" s="4">
        <v>45315</v>
      </c>
      <c r="I1633" t="s">
        <v>26</v>
      </c>
      <c r="J1633" t="s">
        <v>1119</v>
      </c>
      <c r="K1633">
        <v>5</v>
      </c>
      <c r="L1633" t="s">
        <v>1702</v>
      </c>
      <c r="M1633">
        <v>1</v>
      </c>
      <c r="N1633">
        <v>1567</v>
      </c>
      <c r="O1633">
        <v>0.7</v>
      </c>
      <c r="P1633" s="4">
        <v>45451</v>
      </c>
      <c r="Q1633" s="4"/>
    </row>
    <row r="1634" spans="1:17" x14ac:dyDescent="0.35">
      <c r="A1634" t="s">
        <v>1717</v>
      </c>
      <c r="B1634" t="s">
        <v>56</v>
      </c>
      <c r="C1634">
        <v>46.204391000000001</v>
      </c>
      <c r="D1634">
        <v>6.1431579999999997</v>
      </c>
      <c r="E1634" t="s">
        <v>38</v>
      </c>
      <c r="F1634" t="s">
        <v>24</v>
      </c>
      <c r="G1634" t="s">
        <v>59</v>
      </c>
      <c r="H1634" s="4">
        <v>45304</v>
      </c>
      <c r="I1634" t="s">
        <v>26</v>
      </c>
      <c r="J1634" t="s">
        <v>1119</v>
      </c>
      <c r="K1634">
        <v>5</v>
      </c>
      <c r="L1634" t="s">
        <v>1702</v>
      </c>
      <c r="M1634">
        <v>1</v>
      </c>
      <c r="N1634">
        <v>1456</v>
      </c>
      <c r="O1634">
        <v>0.2</v>
      </c>
      <c r="P1634" s="4">
        <v>45606</v>
      </c>
      <c r="Q1634" s="4"/>
    </row>
    <row r="1635" spans="1:17" x14ac:dyDescent="0.35">
      <c r="A1635" t="s">
        <v>1718</v>
      </c>
      <c r="B1635" t="s">
        <v>35</v>
      </c>
      <c r="C1635">
        <v>41.902782000000002</v>
      </c>
      <c r="D1635">
        <v>12.496366</v>
      </c>
      <c r="E1635" t="s">
        <v>54</v>
      </c>
      <c r="F1635" t="s">
        <v>24</v>
      </c>
      <c r="G1635" t="s">
        <v>59</v>
      </c>
      <c r="H1635" s="4">
        <v>45410</v>
      </c>
      <c r="I1635" t="s">
        <v>26</v>
      </c>
      <c r="J1635" t="s">
        <v>1119</v>
      </c>
      <c r="K1635">
        <v>5</v>
      </c>
      <c r="L1635" t="s">
        <v>1702</v>
      </c>
      <c r="M1635">
        <v>1</v>
      </c>
      <c r="N1635">
        <v>1134</v>
      </c>
      <c r="O1635">
        <v>0.4</v>
      </c>
      <c r="P1635" s="4">
        <v>45567</v>
      </c>
      <c r="Q1635" s="4"/>
    </row>
    <row r="1636" spans="1:17" x14ac:dyDescent="0.35">
      <c r="A1636" t="s">
        <v>1719</v>
      </c>
      <c r="B1636" t="s">
        <v>56</v>
      </c>
      <c r="C1636">
        <v>46.204391000000001</v>
      </c>
      <c r="D1636">
        <v>6.1431579999999997</v>
      </c>
      <c r="E1636" t="s">
        <v>3098</v>
      </c>
      <c r="F1636" t="s">
        <v>24</v>
      </c>
      <c r="G1636" t="s">
        <v>25</v>
      </c>
      <c r="H1636" s="4">
        <v>45305</v>
      </c>
      <c r="I1636" t="s">
        <v>26</v>
      </c>
      <c r="J1636" t="s">
        <v>1119</v>
      </c>
      <c r="K1636">
        <v>5</v>
      </c>
      <c r="L1636" t="s">
        <v>1702</v>
      </c>
      <c r="M1636">
        <v>1</v>
      </c>
      <c r="N1636">
        <v>1418</v>
      </c>
      <c r="O1636">
        <v>1</v>
      </c>
      <c r="P1636" s="4">
        <v>45609</v>
      </c>
      <c r="Q1636" s="4"/>
    </row>
    <row r="1637" spans="1:17" x14ac:dyDescent="0.35">
      <c r="A1637" t="s">
        <v>1720</v>
      </c>
      <c r="B1637" t="s">
        <v>71</v>
      </c>
      <c r="C1637">
        <v>48.210033000000003</v>
      </c>
      <c r="D1637">
        <v>16.363448999999999</v>
      </c>
      <c r="E1637" t="s">
        <v>84</v>
      </c>
      <c r="F1637" t="s">
        <v>24</v>
      </c>
      <c r="G1637" t="s">
        <v>48</v>
      </c>
      <c r="H1637" s="4">
        <v>45313</v>
      </c>
      <c r="I1637" t="s">
        <v>66</v>
      </c>
      <c r="J1637" t="s">
        <v>1119</v>
      </c>
      <c r="K1637">
        <v>5</v>
      </c>
      <c r="L1637" t="s">
        <v>1702</v>
      </c>
      <c r="M1637">
        <v>1</v>
      </c>
      <c r="N1637">
        <v>1994</v>
      </c>
      <c r="O1637">
        <v>0.7</v>
      </c>
      <c r="P1637" s="4">
        <v>45557</v>
      </c>
      <c r="Q1637" s="4"/>
    </row>
    <row r="1638" spans="1:17" x14ac:dyDescent="0.35">
      <c r="A1638" t="s">
        <v>1721</v>
      </c>
      <c r="B1638" t="s">
        <v>71</v>
      </c>
      <c r="C1638">
        <v>48.210033000000003</v>
      </c>
      <c r="D1638">
        <v>16.363448999999999</v>
      </c>
      <c r="E1638" t="s">
        <v>3100</v>
      </c>
      <c r="F1638" t="s">
        <v>24</v>
      </c>
      <c r="G1638" t="s">
        <v>85</v>
      </c>
      <c r="H1638" s="4">
        <v>45361</v>
      </c>
      <c r="I1638" t="s">
        <v>26</v>
      </c>
      <c r="J1638" t="s">
        <v>1119</v>
      </c>
      <c r="K1638">
        <v>5</v>
      </c>
      <c r="L1638" t="s">
        <v>1702</v>
      </c>
      <c r="M1638">
        <v>1</v>
      </c>
      <c r="N1638">
        <v>597</v>
      </c>
      <c r="O1638">
        <v>0.4</v>
      </c>
      <c r="P1638" s="4">
        <v>45387</v>
      </c>
      <c r="Q1638" s="4"/>
    </row>
    <row r="1639" spans="1:17" x14ac:dyDescent="0.35">
      <c r="A1639" t="s">
        <v>1722</v>
      </c>
      <c r="B1639" t="s">
        <v>41</v>
      </c>
      <c r="C1639">
        <v>52.520007999999997</v>
      </c>
      <c r="D1639">
        <v>13.404954</v>
      </c>
      <c r="E1639" t="s">
        <v>3100</v>
      </c>
      <c r="F1639" t="s">
        <v>24</v>
      </c>
      <c r="G1639" t="s">
        <v>59</v>
      </c>
      <c r="H1639" s="4">
        <v>45413</v>
      </c>
      <c r="I1639" t="s">
        <v>66</v>
      </c>
      <c r="J1639" t="s">
        <v>1119</v>
      </c>
      <c r="K1639">
        <v>5</v>
      </c>
      <c r="L1639" t="s">
        <v>1702</v>
      </c>
      <c r="M1639">
        <v>1</v>
      </c>
      <c r="N1639">
        <v>1332</v>
      </c>
      <c r="O1639">
        <v>0.9</v>
      </c>
      <c r="P1639" s="4">
        <v>45599</v>
      </c>
      <c r="Q1639" s="4"/>
    </row>
    <row r="1640" spans="1:17" x14ac:dyDescent="0.35">
      <c r="A1640" t="s">
        <v>1723</v>
      </c>
      <c r="B1640" t="s">
        <v>41</v>
      </c>
      <c r="C1640">
        <v>52.520007999999997</v>
      </c>
      <c r="D1640">
        <v>13.404954</v>
      </c>
      <c r="E1640" t="s">
        <v>54</v>
      </c>
      <c r="F1640" t="s">
        <v>24</v>
      </c>
      <c r="G1640" t="s">
        <v>48</v>
      </c>
      <c r="H1640" s="4">
        <v>45393</v>
      </c>
      <c r="I1640" t="s">
        <v>49</v>
      </c>
      <c r="J1640" t="s">
        <v>1119</v>
      </c>
      <c r="K1640">
        <v>5</v>
      </c>
      <c r="L1640" t="s">
        <v>1702</v>
      </c>
      <c r="M1640">
        <v>1</v>
      </c>
      <c r="N1640">
        <v>1600</v>
      </c>
      <c r="O1640">
        <v>0.4</v>
      </c>
      <c r="P1640" s="4">
        <v>45544</v>
      </c>
      <c r="Q1640" s="4"/>
    </row>
    <row r="1641" spans="1:17" x14ac:dyDescent="0.35">
      <c r="A1641" t="s">
        <v>1724</v>
      </c>
      <c r="B1641" t="s">
        <v>41</v>
      </c>
      <c r="C1641">
        <v>52.520007999999997</v>
      </c>
      <c r="D1641">
        <v>13.404954</v>
      </c>
      <c r="E1641" t="s">
        <v>32</v>
      </c>
      <c r="F1641" t="s">
        <v>24</v>
      </c>
      <c r="G1641" t="s">
        <v>74</v>
      </c>
      <c r="H1641" s="4">
        <v>45385</v>
      </c>
      <c r="I1641" t="s">
        <v>66</v>
      </c>
      <c r="J1641" t="s">
        <v>1119</v>
      </c>
      <c r="K1641">
        <v>5</v>
      </c>
      <c r="L1641" t="s">
        <v>1702</v>
      </c>
      <c r="M1641">
        <v>1</v>
      </c>
      <c r="N1641">
        <v>462</v>
      </c>
      <c r="O1641">
        <v>0.9</v>
      </c>
      <c r="P1641" s="4">
        <v>45748</v>
      </c>
      <c r="Q1641" s="4"/>
    </row>
    <row r="1642" spans="1:17" x14ac:dyDescent="0.35">
      <c r="A1642" t="s">
        <v>1725</v>
      </c>
      <c r="B1642" t="s">
        <v>41</v>
      </c>
      <c r="C1642">
        <v>52.520007999999997</v>
      </c>
      <c r="D1642">
        <v>13.404954</v>
      </c>
      <c r="E1642" t="s">
        <v>47</v>
      </c>
      <c r="F1642" t="s">
        <v>24</v>
      </c>
      <c r="G1642" t="s">
        <v>48</v>
      </c>
      <c r="H1642" s="4">
        <v>45304</v>
      </c>
      <c r="I1642" t="s">
        <v>26</v>
      </c>
      <c r="J1642" t="s">
        <v>1119</v>
      </c>
      <c r="K1642">
        <v>5</v>
      </c>
      <c r="L1642" t="s">
        <v>1702</v>
      </c>
      <c r="M1642">
        <v>1</v>
      </c>
      <c r="N1642">
        <v>404</v>
      </c>
      <c r="O1642">
        <v>0.4</v>
      </c>
      <c r="P1642" s="4">
        <v>45336</v>
      </c>
      <c r="Q1642" s="4"/>
    </row>
    <row r="1643" spans="1:17" x14ac:dyDescent="0.35">
      <c r="A1643" t="s">
        <v>1726</v>
      </c>
      <c r="B1643" t="s">
        <v>78</v>
      </c>
      <c r="C1643">
        <v>38.736946000000003</v>
      </c>
      <c r="D1643">
        <v>-9.1426850000000002</v>
      </c>
      <c r="E1643" t="s">
        <v>103</v>
      </c>
      <c r="F1643" t="s">
        <v>127</v>
      </c>
      <c r="G1643" t="s">
        <v>59</v>
      </c>
      <c r="H1643" s="4">
        <v>45412</v>
      </c>
      <c r="I1643" t="s">
        <v>49</v>
      </c>
      <c r="J1643" t="s">
        <v>1119</v>
      </c>
      <c r="K1643">
        <v>5</v>
      </c>
      <c r="L1643" t="s">
        <v>1702</v>
      </c>
      <c r="M1643">
        <v>1</v>
      </c>
      <c r="N1643">
        <v>1000</v>
      </c>
      <c r="O1643">
        <v>0.2</v>
      </c>
      <c r="P1643" s="4">
        <v>45435</v>
      </c>
      <c r="Q1643" s="4"/>
    </row>
    <row r="1644" spans="1:17" x14ac:dyDescent="0.35">
      <c r="A1644" t="s">
        <v>1727</v>
      </c>
      <c r="B1644" t="s">
        <v>51</v>
      </c>
      <c r="C1644">
        <v>51.260196999999998</v>
      </c>
      <c r="D1644">
        <v>4.4027710000000004</v>
      </c>
      <c r="E1644" t="s">
        <v>100</v>
      </c>
      <c r="F1644" t="s">
        <v>127</v>
      </c>
      <c r="G1644" t="s">
        <v>25</v>
      </c>
      <c r="H1644" s="4">
        <v>45383</v>
      </c>
      <c r="I1644" t="s">
        <v>49</v>
      </c>
      <c r="J1644" t="s">
        <v>1119</v>
      </c>
      <c r="K1644">
        <v>5</v>
      </c>
      <c r="L1644" t="s">
        <v>1702</v>
      </c>
      <c r="M1644">
        <v>1</v>
      </c>
      <c r="N1644">
        <v>1153</v>
      </c>
      <c r="O1644">
        <v>0.1</v>
      </c>
      <c r="P1644" s="4">
        <v>45650</v>
      </c>
      <c r="Q1644" s="4"/>
    </row>
    <row r="1645" spans="1:17" x14ac:dyDescent="0.35">
      <c r="A1645" t="s">
        <v>1728</v>
      </c>
      <c r="B1645" t="s">
        <v>41</v>
      </c>
      <c r="C1645">
        <v>52.520007999999997</v>
      </c>
      <c r="D1645">
        <v>13.404954</v>
      </c>
      <c r="E1645" t="s">
        <v>3100</v>
      </c>
      <c r="F1645" t="s">
        <v>127</v>
      </c>
      <c r="G1645" t="s">
        <v>59</v>
      </c>
      <c r="H1645" s="4">
        <v>45413</v>
      </c>
      <c r="I1645" t="s">
        <v>66</v>
      </c>
      <c r="J1645" t="s">
        <v>1119</v>
      </c>
      <c r="K1645">
        <v>5</v>
      </c>
      <c r="L1645" t="s">
        <v>1702</v>
      </c>
      <c r="M1645">
        <v>1</v>
      </c>
      <c r="N1645">
        <v>207</v>
      </c>
      <c r="O1645">
        <v>0.1</v>
      </c>
      <c r="P1645" s="4">
        <v>45700</v>
      </c>
      <c r="Q1645" s="4"/>
    </row>
    <row r="1646" spans="1:17" x14ac:dyDescent="0.35">
      <c r="A1646" t="s">
        <v>1729</v>
      </c>
      <c r="B1646" t="s">
        <v>51</v>
      </c>
      <c r="C1646">
        <v>51.260196999999998</v>
      </c>
      <c r="D1646">
        <v>4.4027710000000004</v>
      </c>
      <c r="E1646" t="s">
        <v>47</v>
      </c>
      <c r="F1646" t="s">
        <v>127</v>
      </c>
      <c r="G1646" t="s">
        <v>33</v>
      </c>
      <c r="H1646" s="4">
        <v>45391</v>
      </c>
      <c r="I1646" t="s">
        <v>66</v>
      </c>
      <c r="J1646" t="s">
        <v>1119</v>
      </c>
      <c r="K1646">
        <v>5</v>
      </c>
      <c r="L1646" t="s">
        <v>1702</v>
      </c>
      <c r="M1646">
        <v>1</v>
      </c>
      <c r="N1646">
        <v>389</v>
      </c>
      <c r="O1646">
        <v>0.5</v>
      </c>
      <c r="P1646" s="4">
        <v>45447</v>
      </c>
      <c r="Q1646" s="4"/>
    </row>
    <row r="1647" spans="1:17" x14ac:dyDescent="0.35">
      <c r="A1647" t="s">
        <v>1730</v>
      </c>
      <c r="B1647" t="s">
        <v>35</v>
      </c>
      <c r="C1647">
        <v>41.902782000000002</v>
      </c>
      <c r="D1647">
        <v>12.496366</v>
      </c>
      <c r="E1647" t="s">
        <v>3098</v>
      </c>
      <c r="F1647" t="s">
        <v>127</v>
      </c>
      <c r="G1647" t="s">
        <v>85</v>
      </c>
      <c r="H1647" s="4">
        <v>45420</v>
      </c>
      <c r="I1647" t="s">
        <v>26</v>
      </c>
      <c r="J1647" t="s">
        <v>1119</v>
      </c>
      <c r="K1647">
        <v>5</v>
      </c>
      <c r="L1647" t="s">
        <v>1702</v>
      </c>
      <c r="M1647">
        <v>1</v>
      </c>
      <c r="N1647">
        <v>893</v>
      </c>
      <c r="O1647">
        <v>0.3</v>
      </c>
      <c r="P1647" s="4">
        <v>45649</v>
      </c>
      <c r="Q1647" s="4"/>
    </row>
    <row r="1648" spans="1:17" x14ac:dyDescent="0.35">
      <c r="A1648" t="s">
        <v>1731</v>
      </c>
      <c r="B1648" t="s">
        <v>35</v>
      </c>
      <c r="C1648">
        <v>41.902782000000002</v>
      </c>
      <c r="D1648">
        <v>12.496366</v>
      </c>
      <c r="E1648" t="s">
        <v>124</v>
      </c>
      <c r="F1648" t="s">
        <v>127</v>
      </c>
      <c r="G1648" t="s">
        <v>25</v>
      </c>
      <c r="H1648" s="4">
        <v>45329</v>
      </c>
      <c r="I1648" t="s">
        <v>26</v>
      </c>
      <c r="J1648" t="s">
        <v>1119</v>
      </c>
      <c r="K1648">
        <v>5</v>
      </c>
      <c r="L1648" t="s">
        <v>1702</v>
      </c>
      <c r="M1648">
        <v>1</v>
      </c>
      <c r="N1648">
        <v>1147</v>
      </c>
      <c r="O1648">
        <v>0.3</v>
      </c>
      <c r="P1648" s="4">
        <v>45528</v>
      </c>
      <c r="Q1648" s="4"/>
    </row>
    <row r="1649" spans="1:17" x14ac:dyDescent="0.35">
      <c r="A1649" t="s">
        <v>1732</v>
      </c>
      <c r="B1649" t="s">
        <v>51</v>
      </c>
      <c r="C1649">
        <v>51.260196999999998</v>
      </c>
      <c r="D1649">
        <v>4.4027710000000004</v>
      </c>
      <c r="E1649" t="s">
        <v>84</v>
      </c>
      <c r="F1649" t="s">
        <v>127</v>
      </c>
      <c r="G1649" t="s">
        <v>59</v>
      </c>
      <c r="H1649" s="4">
        <v>45394</v>
      </c>
      <c r="I1649" t="s">
        <v>26</v>
      </c>
      <c r="J1649" t="s">
        <v>1119</v>
      </c>
      <c r="K1649">
        <v>5</v>
      </c>
      <c r="L1649" t="s">
        <v>1702</v>
      </c>
      <c r="M1649">
        <v>1</v>
      </c>
      <c r="N1649">
        <v>1042</v>
      </c>
      <c r="O1649">
        <v>0.6</v>
      </c>
      <c r="P1649" s="4">
        <v>45602</v>
      </c>
      <c r="Q1649" s="4"/>
    </row>
    <row r="1650" spans="1:17" x14ac:dyDescent="0.35">
      <c r="A1650" t="s">
        <v>1733</v>
      </c>
      <c r="B1650" t="s">
        <v>20</v>
      </c>
      <c r="C1650">
        <v>52.370215999999999</v>
      </c>
      <c r="D1650">
        <v>4.895168</v>
      </c>
      <c r="E1650" t="s">
        <v>64</v>
      </c>
      <c r="F1650" t="s">
        <v>127</v>
      </c>
      <c r="G1650" t="s">
        <v>59</v>
      </c>
      <c r="H1650" s="4">
        <v>45322</v>
      </c>
      <c r="I1650" t="s">
        <v>26</v>
      </c>
      <c r="J1650" t="s">
        <v>1119</v>
      </c>
      <c r="K1650">
        <v>5</v>
      </c>
      <c r="L1650" t="s">
        <v>1702</v>
      </c>
      <c r="M1650">
        <v>1</v>
      </c>
      <c r="N1650">
        <v>1021</v>
      </c>
      <c r="O1650">
        <v>0.3</v>
      </c>
      <c r="P1650" s="4">
        <v>45588</v>
      </c>
      <c r="Q1650" s="4"/>
    </row>
    <row r="1651" spans="1:17" x14ac:dyDescent="0.35">
      <c r="A1651" t="s">
        <v>1734</v>
      </c>
      <c r="B1651" t="s">
        <v>29</v>
      </c>
      <c r="C1651">
        <v>40.416775000000001</v>
      </c>
      <c r="D1651">
        <v>-3.7037900000000001</v>
      </c>
      <c r="E1651" t="s">
        <v>3098</v>
      </c>
      <c r="F1651" t="s">
        <v>127</v>
      </c>
      <c r="G1651" t="s">
        <v>39</v>
      </c>
      <c r="H1651" s="4">
        <v>45392</v>
      </c>
      <c r="I1651" t="s">
        <v>26</v>
      </c>
      <c r="J1651" t="s">
        <v>1119</v>
      </c>
      <c r="K1651">
        <v>5</v>
      </c>
      <c r="L1651" t="s">
        <v>1702</v>
      </c>
      <c r="M1651">
        <v>1</v>
      </c>
      <c r="N1651">
        <v>729</v>
      </c>
      <c r="O1651">
        <v>1</v>
      </c>
      <c r="P1651" s="4">
        <v>45611</v>
      </c>
      <c r="Q1651" s="4"/>
    </row>
    <row r="1652" spans="1:17" x14ac:dyDescent="0.35">
      <c r="A1652" t="s">
        <v>1735</v>
      </c>
      <c r="B1652" t="s">
        <v>35</v>
      </c>
      <c r="C1652">
        <v>41.902782000000002</v>
      </c>
      <c r="D1652">
        <v>12.496366</v>
      </c>
      <c r="E1652" t="s">
        <v>64</v>
      </c>
      <c r="F1652" t="s">
        <v>127</v>
      </c>
      <c r="G1652" t="s">
        <v>59</v>
      </c>
      <c r="H1652" s="4">
        <v>45358</v>
      </c>
      <c r="I1652" t="s">
        <v>66</v>
      </c>
      <c r="J1652" t="s">
        <v>1119</v>
      </c>
      <c r="K1652">
        <v>5</v>
      </c>
      <c r="L1652" t="s">
        <v>1702</v>
      </c>
      <c r="M1652">
        <v>1</v>
      </c>
      <c r="N1652">
        <v>271</v>
      </c>
      <c r="O1652">
        <v>0.2</v>
      </c>
      <c r="P1652" s="4">
        <v>45474</v>
      </c>
      <c r="Q1652" s="4"/>
    </row>
    <row r="1653" spans="1:17" x14ac:dyDescent="0.35">
      <c r="A1653" t="s">
        <v>1736</v>
      </c>
      <c r="B1653" t="s">
        <v>56</v>
      </c>
      <c r="C1653">
        <v>46.204391000000001</v>
      </c>
      <c r="D1653">
        <v>6.1431579999999997</v>
      </c>
      <c r="E1653" t="s">
        <v>3100</v>
      </c>
      <c r="F1653" t="s">
        <v>127</v>
      </c>
      <c r="G1653" t="s">
        <v>59</v>
      </c>
      <c r="H1653" s="4">
        <v>45302</v>
      </c>
      <c r="I1653" t="s">
        <v>26</v>
      </c>
      <c r="J1653" t="s">
        <v>1119</v>
      </c>
      <c r="K1653">
        <v>5</v>
      </c>
      <c r="L1653" t="s">
        <v>1702</v>
      </c>
      <c r="M1653">
        <v>1</v>
      </c>
      <c r="N1653">
        <v>386</v>
      </c>
      <c r="O1653">
        <v>0.4</v>
      </c>
      <c r="P1653" s="4">
        <v>45414</v>
      </c>
      <c r="Q1653" s="4"/>
    </row>
    <row r="1654" spans="1:17" x14ac:dyDescent="0.35">
      <c r="A1654" t="s">
        <v>1737</v>
      </c>
      <c r="B1654" t="s">
        <v>71</v>
      </c>
      <c r="C1654">
        <v>48.210033000000003</v>
      </c>
      <c r="D1654">
        <v>16.363448999999999</v>
      </c>
      <c r="E1654" t="s">
        <v>38</v>
      </c>
      <c r="F1654" t="s">
        <v>127</v>
      </c>
      <c r="G1654" t="s">
        <v>48</v>
      </c>
      <c r="H1654" s="4">
        <v>45319</v>
      </c>
      <c r="I1654" t="s">
        <v>26</v>
      </c>
      <c r="J1654" t="s">
        <v>1119</v>
      </c>
      <c r="K1654">
        <v>5</v>
      </c>
      <c r="L1654" t="s">
        <v>1702</v>
      </c>
      <c r="M1654">
        <v>1</v>
      </c>
      <c r="N1654">
        <v>746</v>
      </c>
      <c r="O1654">
        <v>0.3</v>
      </c>
      <c r="P1654" s="4">
        <v>45498</v>
      </c>
      <c r="Q1654" s="4"/>
    </row>
    <row r="1655" spans="1:17" x14ac:dyDescent="0.35">
      <c r="A1655" t="s">
        <v>1738</v>
      </c>
      <c r="B1655" t="s">
        <v>71</v>
      </c>
      <c r="C1655">
        <v>48.210033000000003</v>
      </c>
      <c r="D1655">
        <v>16.363448999999999</v>
      </c>
      <c r="E1655" t="s">
        <v>3100</v>
      </c>
      <c r="F1655" t="s">
        <v>127</v>
      </c>
      <c r="G1655" t="s">
        <v>39</v>
      </c>
      <c r="H1655" s="4">
        <v>45296</v>
      </c>
      <c r="I1655" t="s">
        <v>49</v>
      </c>
      <c r="J1655" t="s">
        <v>1119</v>
      </c>
      <c r="K1655">
        <v>5</v>
      </c>
      <c r="L1655" t="s">
        <v>1702</v>
      </c>
      <c r="M1655">
        <v>1</v>
      </c>
      <c r="N1655">
        <v>1083</v>
      </c>
      <c r="O1655">
        <v>0.2</v>
      </c>
      <c r="P1655" s="4">
        <v>45481</v>
      </c>
      <c r="Q1655" s="4"/>
    </row>
    <row r="1656" spans="1:17" x14ac:dyDescent="0.35">
      <c r="A1656" t="s">
        <v>1739</v>
      </c>
      <c r="B1656" t="s">
        <v>35</v>
      </c>
      <c r="C1656">
        <v>41.902782000000002</v>
      </c>
      <c r="D1656">
        <v>12.496366</v>
      </c>
      <c r="E1656" t="s">
        <v>64</v>
      </c>
      <c r="F1656" t="s">
        <v>127</v>
      </c>
      <c r="G1656" t="s">
        <v>59</v>
      </c>
      <c r="H1656" s="4">
        <v>45388</v>
      </c>
      <c r="I1656" t="s">
        <v>66</v>
      </c>
      <c r="J1656" t="s">
        <v>1119</v>
      </c>
      <c r="K1656">
        <v>5</v>
      </c>
      <c r="L1656" t="s">
        <v>1702</v>
      </c>
      <c r="M1656">
        <v>1</v>
      </c>
      <c r="N1656">
        <v>717</v>
      </c>
      <c r="O1656">
        <v>0.5</v>
      </c>
      <c r="P1656" s="4">
        <v>45515</v>
      </c>
      <c r="Q1656" s="4"/>
    </row>
    <row r="1657" spans="1:17" x14ac:dyDescent="0.35">
      <c r="A1657" t="s">
        <v>1740</v>
      </c>
      <c r="B1657" t="s">
        <v>61</v>
      </c>
      <c r="C1657">
        <v>48.864716000000001</v>
      </c>
      <c r="D1657">
        <v>2.3490139999999999</v>
      </c>
      <c r="E1657" t="s">
        <v>54</v>
      </c>
      <c r="F1657" t="s">
        <v>127</v>
      </c>
      <c r="G1657" t="s">
        <v>39</v>
      </c>
      <c r="H1657" s="4">
        <v>45394</v>
      </c>
      <c r="I1657" t="s">
        <v>26</v>
      </c>
      <c r="J1657" t="s">
        <v>1119</v>
      </c>
      <c r="K1657">
        <v>5</v>
      </c>
      <c r="L1657" t="s">
        <v>1702</v>
      </c>
      <c r="M1657">
        <v>1</v>
      </c>
      <c r="N1657">
        <v>385</v>
      </c>
      <c r="O1657">
        <v>0.6</v>
      </c>
      <c r="P1657" s="4">
        <v>45670</v>
      </c>
      <c r="Q1657" s="4"/>
    </row>
    <row r="1658" spans="1:17" x14ac:dyDescent="0.35">
      <c r="A1658" t="s">
        <v>1741</v>
      </c>
      <c r="B1658" t="s">
        <v>78</v>
      </c>
      <c r="C1658">
        <v>38.736946000000003</v>
      </c>
      <c r="D1658">
        <v>-9.1426850000000002</v>
      </c>
      <c r="E1658" t="s">
        <v>120</v>
      </c>
      <c r="F1658" t="s">
        <v>127</v>
      </c>
      <c r="G1658" t="s">
        <v>48</v>
      </c>
      <c r="H1658" s="4">
        <v>45304</v>
      </c>
      <c r="I1658" t="s">
        <v>26</v>
      </c>
      <c r="J1658" t="s">
        <v>1119</v>
      </c>
      <c r="K1658">
        <v>5</v>
      </c>
      <c r="L1658" t="s">
        <v>1702</v>
      </c>
      <c r="M1658">
        <v>1</v>
      </c>
      <c r="N1658">
        <v>532</v>
      </c>
      <c r="O1658">
        <v>1</v>
      </c>
      <c r="P1658" s="4">
        <v>45419</v>
      </c>
      <c r="Q1658" s="4"/>
    </row>
    <row r="1659" spans="1:17" x14ac:dyDescent="0.35">
      <c r="A1659" t="s">
        <v>1742</v>
      </c>
      <c r="B1659" t="s">
        <v>35</v>
      </c>
      <c r="C1659">
        <v>41.902782000000002</v>
      </c>
      <c r="D1659">
        <v>12.496366</v>
      </c>
      <c r="E1659" t="s">
        <v>54</v>
      </c>
      <c r="F1659" t="s">
        <v>127</v>
      </c>
      <c r="G1659" t="s">
        <v>59</v>
      </c>
      <c r="H1659" s="4">
        <v>45361</v>
      </c>
      <c r="I1659" t="s">
        <v>49</v>
      </c>
      <c r="J1659" t="s">
        <v>1119</v>
      </c>
      <c r="K1659">
        <v>5</v>
      </c>
      <c r="L1659" t="s">
        <v>1702</v>
      </c>
      <c r="M1659">
        <v>1</v>
      </c>
      <c r="N1659">
        <v>615</v>
      </c>
      <c r="O1659">
        <v>0.6</v>
      </c>
      <c r="P1659" s="4">
        <v>45629</v>
      </c>
      <c r="Q1659" s="4"/>
    </row>
    <row r="1660" spans="1:17" x14ac:dyDescent="0.35">
      <c r="A1660" t="s">
        <v>1743</v>
      </c>
      <c r="B1660" t="s">
        <v>78</v>
      </c>
      <c r="C1660">
        <v>38.736946000000003</v>
      </c>
      <c r="D1660">
        <v>-9.1426850000000002</v>
      </c>
      <c r="E1660" t="s">
        <v>84</v>
      </c>
      <c r="F1660" t="s">
        <v>169</v>
      </c>
      <c r="G1660" t="s">
        <v>87</v>
      </c>
      <c r="H1660" s="4">
        <v>45372</v>
      </c>
      <c r="I1660" t="s">
        <v>49</v>
      </c>
      <c r="J1660" t="s">
        <v>1119</v>
      </c>
      <c r="K1660">
        <v>5</v>
      </c>
      <c r="L1660" t="s">
        <v>1702</v>
      </c>
      <c r="M1660">
        <v>1</v>
      </c>
      <c r="N1660">
        <v>1042</v>
      </c>
      <c r="O1660">
        <v>0.6</v>
      </c>
      <c r="P1660" s="4">
        <v>45646</v>
      </c>
      <c r="Q1660" s="4"/>
    </row>
    <row r="1661" spans="1:17" x14ac:dyDescent="0.35">
      <c r="A1661" t="s">
        <v>1744</v>
      </c>
      <c r="B1661" t="s">
        <v>56</v>
      </c>
      <c r="C1661">
        <v>46.204391000000001</v>
      </c>
      <c r="D1661">
        <v>6.1431579999999997</v>
      </c>
      <c r="E1661" t="s">
        <v>100</v>
      </c>
      <c r="F1661" t="s">
        <v>169</v>
      </c>
      <c r="G1661" t="s">
        <v>39</v>
      </c>
      <c r="H1661" s="4">
        <v>45331</v>
      </c>
      <c r="I1661" t="s">
        <v>49</v>
      </c>
      <c r="J1661" t="s">
        <v>1119</v>
      </c>
      <c r="K1661">
        <v>5</v>
      </c>
      <c r="L1661" t="s">
        <v>1702</v>
      </c>
      <c r="M1661">
        <v>1</v>
      </c>
      <c r="N1661">
        <v>7375</v>
      </c>
      <c r="O1661">
        <v>0.3</v>
      </c>
      <c r="P1661" s="4">
        <v>45676</v>
      </c>
      <c r="Q1661" s="4"/>
    </row>
    <row r="1662" spans="1:17" x14ac:dyDescent="0.35">
      <c r="A1662" t="s">
        <v>1745</v>
      </c>
      <c r="B1662" t="s">
        <v>41</v>
      </c>
      <c r="C1662">
        <v>52.520007999999997</v>
      </c>
      <c r="D1662">
        <v>13.404954</v>
      </c>
      <c r="E1662" t="s">
        <v>32</v>
      </c>
      <c r="F1662" t="s">
        <v>169</v>
      </c>
      <c r="G1662" t="s">
        <v>39</v>
      </c>
      <c r="H1662" s="4">
        <v>45376</v>
      </c>
      <c r="I1662" t="s">
        <v>66</v>
      </c>
      <c r="J1662" t="s">
        <v>1119</v>
      </c>
      <c r="K1662">
        <v>5</v>
      </c>
      <c r="L1662" t="s">
        <v>1702</v>
      </c>
      <c r="M1662">
        <v>1</v>
      </c>
      <c r="N1662">
        <v>2976</v>
      </c>
      <c r="O1662">
        <v>0.3</v>
      </c>
      <c r="P1662" s="4">
        <v>45444</v>
      </c>
      <c r="Q1662" s="4"/>
    </row>
    <row r="1663" spans="1:17" x14ac:dyDescent="0.35">
      <c r="A1663" t="s">
        <v>1746</v>
      </c>
      <c r="B1663" t="s">
        <v>51</v>
      </c>
      <c r="C1663">
        <v>51.260196999999998</v>
      </c>
      <c r="D1663">
        <v>4.4027710000000004</v>
      </c>
      <c r="E1663" t="s">
        <v>3098</v>
      </c>
      <c r="F1663" t="s">
        <v>169</v>
      </c>
      <c r="G1663" t="s">
        <v>74</v>
      </c>
      <c r="H1663" s="4">
        <v>45295</v>
      </c>
      <c r="I1663" t="s">
        <v>66</v>
      </c>
      <c r="J1663" t="s">
        <v>1119</v>
      </c>
      <c r="K1663">
        <v>5</v>
      </c>
      <c r="L1663" t="s">
        <v>1702</v>
      </c>
      <c r="M1663">
        <v>1</v>
      </c>
      <c r="N1663">
        <v>1111</v>
      </c>
      <c r="O1663">
        <v>0.2</v>
      </c>
      <c r="P1663" s="4">
        <v>45532</v>
      </c>
      <c r="Q1663" s="4"/>
    </row>
    <row r="1664" spans="1:17" x14ac:dyDescent="0.35">
      <c r="A1664" t="s">
        <v>1747</v>
      </c>
      <c r="B1664" t="s">
        <v>29</v>
      </c>
      <c r="C1664">
        <v>40.416775000000001</v>
      </c>
      <c r="D1664">
        <v>-3.7037900000000001</v>
      </c>
      <c r="E1664" t="s">
        <v>100</v>
      </c>
      <c r="F1664" t="s">
        <v>169</v>
      </c>
      <c r="G1664" t="s">
        <v>48</v>
      </c>
      <c r="H1664" s="4">
        <v>45423</v>
      </c>
      <c r="I1664" t="s">
        <v>26</v>
      </c>
      <c r="J1664" t="s">
        <v>1119</v>
      </c>
      <c r="K1664">
        <v>5</v>
      </c>
      <c r="L1664" t="s">
        <v>1702</v>
      </c>
      <c r="M1664">
        <v>1</v>
      </c>
      <c r="N1664">
        <v>1978</v>
      </c>
      <c r="O1664">
        <v>0.2</v>
      </c>
      <c r="P1664" s="4">
        <v>45593</v>
      </c>
      <c r="Q1664" s="4"/>
    </row>
    <row r="1665" spans="1:17" x14ac:dyDescent="0.35">
      <c r="A1665" t="s">
        <v>1748</v>
      </c>
      <c r="B1665" t="s">
        <v>35</v>
      </c>
      <c r="C1665">
        <v>41.902782000000002</v>
      </c>
      <c r="D1665">
        <v>12.496366</v>
      </c>
      <c r="E1665" t="s">
        <v>47</v>
      </c>
      <c r="F1665" t="s">
        <v>169</v>
      </c>
      <c r="G1665" t="s">
        <v>48</v>
      </c>
      <c r="H1665" s="4">
        <v>45394</v>
      </c>
      <c r="I1665" t="s">
        <v>26</v>
      </c>
      <c r="J1665" t="s">
        <v>1119</v>
      </c>
      <c r="K1665">
        <v>5</v>
      </c>
      <c r="L1665" t="s">
        <v>1702</v>
      </c>
      <c r="M1665">
        <v>1</v>
      </c>
      <c r="N1665">
        <v>2355</v>
      </c>
      <c r="O1665">
        <v>0.2</v>
      </c>
      <c r="P1665" s="4">
        <v>45561</v>
      </c>
      <c r="Q1665" s="4"/>
    </row>
    <row r="1666" spans="1:17" x14ac:dyDescent="0.35">
      <c r="A1666" t="s">
        <v>1749</v>
      </c>
      <c r="B1666" t="s">
        <v>20</v>
      </c>
      <c r="C1666">
        <v>52.370215999999999</v>
      </c>
      <c r="D1666">
        <v>4.895168</v>
      </c>
      <c r="E1666" t="s">
        <v>3099</v>
      </c>
      <c r="F1666" t="s">
        <v>169</v>
      </c>
      <c r="G1666" t="s">
        <v>85</v>
      </c>
      <c r="H1666" s="4">
        <v>45382</v>
      </c>
      <c r="I1666" t="s">
        <v>66</v>
      </c>
      <c r="J1666" t="s">
        <v>1119</v>
      </c>
      <c r="K1666">
        <v>5</v>
      </c>
      <c r="L1666" t="s">
        <v>1702</v>
      </c>
      <c r="M1666">
        <v>1</v>
      </c>
      <c r="N1666">
        <v>1935</v>
      </c>
      <c r="O1666">
        <v>0.2</v>
      </c>
      <c r="P1666" s="4">
        <v>45597</v>
      </c>
      <c r="Q1666" s="4"/>
    </row>
    <row r="1667" spans="1:17" x14ac:dyDescent="0.35">
      <c r="A1667" t="s">
        <v>1750</v>
      </c>
      <c r="B1667" t="s">
        <v>61</v>
      </c>
      <c r="C1667">
        <v>48.864716000000001</v>
      </c>
      <c r="D1667">
        <v>2.3490139999999999</v>
      </c>
      <c r="E1667" t="s">
        <v>3098</v>
      </c>
      <c r="F1667" t="s">
        <v>169</v>
      </c>
      <c r="G1667" t="s">
        <v>33</v>
      </c>
      <c r="H1667" s="4">
        <v>45391</v>
      </c>
      <c r="I1667" t="s">
        <v>26</v>
      </c>
      <c r="J1667" t="s">
        <v>1119</v>
      </c>
      <c r="K1667">
        <v>5</v>
      </c>
      <c r="L1667" t="s">
        <v>1702</v>
      </c>
      <c r="M1667">
        <v>1</v>
      </c>
      <c r="N1667">
        <v>837</v>
      </c>
      <c r="O1667">
        <v>0.8</v>
      </c>
      <c r="P1667" s="4">
        <v>45720</v>
      </c>
      <c r="Q1667" s="4"/>
    </row>
    <row r="1668" spans="1:17" x14ac:dyDescent="0.35">
      <c r="A1668" t="s">
        <v>1751</v>
      </c>
      <c r="B1668" t="s">
        <v>41</v>
      </c>
      <c r="C1668">
        <v>52.520007999999997</v>
      </c>
      <c r="D1668">
        <v>13.404954</v>
      </c>
      <c r="E1668" t="s">
        <v>47</v>
      </c>
      <c r="F1668" t="s">
        <v>169</v>
      </c>
      <c r="G1668" t="s">
        <v>48</v>
      </c>
      <c r="H1668" s="4">
        <v>45369</v>
      </c>
      <c r="I1668" t="s">
        <v>26</v>
      </c>
      <c r="J1668" t="s">
        <v>1119</v>
      </c>
      <c r="K1668">
        <v>5</v>
      </c>
      <c r="L1668" t="s">
        <v>1702</v>
      </c>
      <c r="M1668">
        <v>1</v>
      </c>
      <c r="N1668">
        <v>1774</v>
      </c>
      <c r="O1668">
        <v>0.5</v>
      </c>
      <c r="P1668" s="4">
        <v>45420</v>
      </c>
      <c r="Q1668" s="4"/>
    </row>
    <row r="1669" spans="1:17" x14ac:dyDescent="0.35">
      <c r="A1669" t="s">
        <v>1752</v>
      </c>
      <c r="B1669" t="s">
        <v>61</v>
      </c>
      <c r="C1669">
        <v>48.864716000000001</v>
      </c>
      <c r="D1669">
        <v>2.3490139999999999</v>
      </c>
      <c r="E1669" t="s">
        <v>47</v>
      </c>
      <c r="F1669" t="s">
        <v>169</v>
      </c>
      <c r="G1669" t="s">
        <v>48</v>
      </c>
      <c r="H1669" s="4">
        <v>45347</v>
      </c>
      <c r="I1669" t="s">
        <v>26</v>
      </c>
      <c r="J1669" t="s">
        <v>1119</v>
      </c>
      <c r="K1669">
        <v>5</v>
      </c>
      <c r="L1669" t="s">
        <v>1702</v>
      </c>
      <c r="M1669">
        <v>1</v>
      </c>
      <c r="N1669">
        <v>1964</v>
      </c>
      <c r="O1669">
        <v>0.6</v>
      </c>
      <c r="P1669" s="4">
        <v>45708</v>
      </c>
      <c r="Q1669" s="4"/>
    </row>
    <row r="1670" spans="1:17" x14ac:dyDescent="0.35">
      <c r="A1670" t="s">
        <v>1753</v>
      </c>
      <c r="B1670" t="s">
        <v>35</v>
      </c>
      <c r="C1670">
        <v>41.902782000000002</v>
      </c>
      <c r="D1670">
        <v>12.496366</v>
      </c>
      <c r="E1670" t="s">
        <v>47</v>
      </c>
      <c r="F1670" t="s">
        <v>169</v>
      </c>
      <c r="G1670" t="s">
        <v>74</v>
      </c>
      <c r="H1670" s="4">
        <v>45427</v>
      </c>
      <c r="I1670" t="s">
        <v>66</v>
      </c>
      <c r="J1670" t="s">
        <v>1119</v>
      </c>
      <c r="K1670">
        <v>5</v>
      </c>
      <c r="L1670" t="s">
        <v>1702</v>
      </c>
      <c r="M1670">
        <v>1</v>
      </c>
      <c r="N1670">
        <v>3157</v>
      </c>
      <c r="O1670">
        <v>1</v>
      </c>
      <c r="P1670" s="4">
        <v>45580</v>
      </c>
      <c r="Q1670" s="4"/>
    </row>
    <row r="1671" spans="1:17" x14ac:dyDescent="0.35">
      <c r="A1671" t="s">
        <v>1754</v>
      </c>
      <c r="B1671" t="s">
        <v>35</v>
      </c>
      <c r="C1671">
        <v>41.902782000000002</v>
      </c>
      <c r="D1671">
        <v>12.496366</v>
      </c>
      <c r="E1671" t="s">
        <v>47</v>
      </c>
      <c r="F1671" t="s">
        <v>169</v>
      </c>
      <c r="G1671" t="s">
        <v>25</v>
      </c>
      <c r="H1671" s="4">
        <v>45400</v>
      </c>
      <c r="I1671" t="s">
        <v>49</v>
      </c>
      <c r="J1671" t="s">
        <v>1119</v>
      </c>
      <c r="K1671">
        <v>5</v>
      </c>
      <c r="L1671" t="s">
        <v>1702</v>
      </c>
      <c r="M1671">
        <v>1</v>
      </c>
      <c r="N1671">
        <v>6618</v>
      </c>
      <c r="O1671">
        <v>0.1</v>
      </c>
      <c r="P1671" s="4">
        <v>45688</v>
      </c>
      <c r="Q1671" s="4"/>
    </row>
    <row r="1672" spans="1:17" x14ac:dyDescent="0.35">
      <c r="A1672" t="s">
        <v>1755</v>
      </c>
      <c r="B1672" t="s">
        <v>51</v>
      </c>
      <c r="C1672">
        <v>51.260196999999998</v>
      </c>
      <c r="D1672">
        <v>4.4027710000000004</v>
      </c>
      <c r="E1672" t="s">
        <v>3098</v>
      </c>
      <c r="F1672" t="s">
        <v>169</v>
      </c>
      <c r="G1672" t="s">
        <v>48</v>
      </c>
      <c r="H1672" s="4">
        <v>45374</v>
      </c>
      <c r="I1672" t="s">
        <v>66</v>
      </c>
      <c r="J1672" t="s">
        <v>1119</v>
      </c>
      <c r="K1672">
        <v>5</v>
      </c>
      <c r="L1672" t="s">
        <v>1702</v>
      </c>
      <c r="M1672">
        <v>1</v>
      </c>
      <c r="N1672">
        <v>7091</v>
      </c>
      <c r="O1672">
        <v>0.5</v>
      </c>
      <c r="P1672" s="4">
        <v>45540</v>
      </c>
      <c r="Q1672" s="4"/>
    </row>
    <row r="1673" spans="1:17" x14ac:dyDescent="0.35">
      <c r="A1673" t="s">
        <v>1756</v>
      </c>
      <c r="B1673" t="s">
        <v>51</v>
      </c>
      <c r="C1673">
        <v>51.260196999999998</v>
      </c>
      <c r="D1673">
        <v>4.4027710000000004</v>
      </c>
      <c r="E1673" t="s">
        <v>120</v>
      </c>
      <c r="F1673" t="s">
        <v>169</v>
      </c>
      <c r="G1673" t="s">
        <v>74</v>
      </c>
      <c r="H1673" s="4">
        <v>45351</v>
      </c>
      <c r="I1673" t="s">
        <v>26</v>
      </c>
      <c r="J1673" t="s">
        <v>1119</v>
      </c>
      <c r="K1673">
        <v>5</v>
      </c>
      <c r="L1673" t="s">
        <v>1702</v>
      </c>
      <c r="M1673">
        <v>1</v>
      </c>
      <c r="N1673">
        <v>1898</v>
      </c>
      <c r="O1673">
        <v>0.4</v>
      </c>
      <c r="P1673" s="4">
        <v>45696</v>
      </c>
      <c r="Q1673" s="4"/>
    </row>
    <row r="1674" spans="1:17" x14ac:dyDescent="0.35">
      <c r="A1674" t="s">
        <v>1757</v>
      </c>
      <c r="B1674" t="s">
        <v>78</v>
      </c>
      <c r="C1674">
        <v>38.736946000000003</v>
      </c>
      <c r="D1674">
        <v>-9.1426850000000002</v>
      </c>
      <c r="E1674" t="s">
        <v>124</v>
      </c>
      <c r="F1674" t="s">
        <v>169</v>
      </c>
      <c r="G1674" t="s">
        <v>39</v>
      </c>
      <c r="H1674" s="4">
        <v>45356</v>
      </c>
      <c r="I1674" t="s">
        <v>49</v>
      </c>
      <c r="J1674" t="s">
        <v>1119</v>
      </c>
      <c r="K1674">
        <v>5</v>
      </c>
      <c r="L1674" t="s">
        <v>1702</v>
      </c>
      <c r="M1674">
        <v>1</v>
      </c>
      <c r="N1674">
        <v>3098</v>
      </c>
      <c r="O1674">
        <v>0.2</v>
      </c>
      <c r="P1674" s="4">
        <v>45432</v>
      </c>
      <c r="Q1674" s="4"/>
    </row>
    <row r="1675" spans="1:17" x14ac:dyDescent="0.35">
      <c r="A1675" t="s">
        <v>1758</v>
      </c>
      <c r="B1675" t="s">
        <v>78</v>
      </c>
      <c r="C1675">
        <v>38.736946000000003</v>
      </c>
      <c r="D1675">
        <v>-9.1426850000000002</v>
      </c>
      <c r="E1675" t="s">
        <v>100</v>
      </c>
      <c r="F1675" t="s">
        <v>169</v>
      </c>
      <c r="G1675" t="s">
        <v>25</v>
      </c>
      <c r="H1675" s="4">
        <v>45353</v>
      </c>
      <c r="I1675" t="s">
        <v>26</v>
      </c>
      <c r="J1675" t="s">
        <v>1119</v>
      </c>
      <c r="K1675">
        <v>5</v>
      </c>
      <c r="L1675" t="s">
        <v>1702</v>
      </c>
      <c r="M1675">
        <v>1</v>
      </c>
      <c r="N1675">
        <v>2741</v>
      </c>
      <c r="O1675">
        <v>0.3</v>
      </c>
      <c r="P1675" s="4">
        <v>45631</v>
      </c>
      <c r="Q1675" s="4"/>
    </row>
    <row r="1676" spans="1:17" x14ac:dyDescent="0.35">
      <c r="A1676" t="s">
        <v>1759</v>
      </c>
      <c r="B1676" t="s">
        <v>35</v>
      </c>
      <c r="C1676">
        <v>41.902782000000002</v>
      </c>
      <c r="D1676">
        <v>12.496366</v>
      </c>
      <c r="E1676" t="s">
        <v>47</v>
      </c>
      <c r="F1676" t="s">
        <v>169</v>
      </c>
      <c r="G1676" t="s">
        <v>39</v>
      </c>
      <c r="H1676" s="4">
        <v>45305</v>
      </c>
      <c r="I1676" t="s">
        <v>49</v>
      </c>
      <c r="J1676" t="s">
        <v>1119</v>
      </c>
      <c r="K1676">
        <v>5</v>
      </c>
      <c r="L1676" t="s">
        <v>1702</v>
      </c>
      <c r="M1676">
        <v>1</v>
      </c>
      <c r="N1676">
        <v>4042</v>
      </c>
      <c r="O1676">
        <v>0.3</v>
      </c>
      <c r="P1676" s="4">
        <v>45615</v>
      </c>
      <c r="Q1676" s="4"/>
    </row>
    <row r="1677" spans="1:17" x14ac:dyDescent="0.35">
      <c r="A1677" t="s">
        <v>1760</v>
      </c>
      <c r="B1677" t="s">
        <v>20</v>
      </c>
      <c r="C1677">
        <v>52.370215999999999</v>
      </c>
      <c r="D1677">
        <v>4.895168</v>
      </c>
      <c r="E1677" t="s">
        <v>47</v>
      </c>
      <c r="F1677" t="s">
        <v>169</v>
      </c>
      <c r="G1677" t="s">
        <v>59</v>
      </c>
      <c r="H1677" s="4">
        <v>45347</v>
      </c>
      <c r="I1677" t="s">
        <v>66</v>
      </c>
      <c r="J1677" t="s">
        <v>1119</v>
      </c>
      <c r="K1677">
        <v>5</v>
      </c>
      <c r="L1677" t="s">
        <v>1702</v>
      </c>
      <c r="M1677">
        <v>1</v>
      </c>
      <c r="N1677">
        <v>3123</v>
      </c>
      <c r="O1677">
        <v>0.4</v>
      </c>
      <c r="P1677" s="4">
        <v>45503</v>
      </c>
      <c r="Q1677" s="4"/>
    </row>
    <row r="1678" spans="1:17" x14ac:dyDescent="0.35">
      <c r="A1678" t="s">
        <v>1761</v>
      </c>
      <c r="B1678" t="s">
        <v>61</v>
      </c>
      <c r="C1678">
        <v>48.864716000000001</v>
      </c>
      <c r="D1678">
        <v>2.3490139999999999</v>
      </c>
      <c r="E1678" t="s">
        <v>3098</v>
      </c>
      <c r="F1678" t="s">
        <v>169</v>
      </c>
      <c r="G1678" t="s">
        <v>74</v>
      </c>
      <c r="H1678" s="4">
        <v>45396</v>
      </c>
      <c r="I1678" t="s">
        <v>66</v>
      </c>
      <c r="J1678" t="s">
        <v>1119</v>
      </c>
      <c r="K1678">
        <v>5</v>
      </c>
      <c r="L1678" t="s">
        <v>1702</v>
      </c>
      <c r="M1678">
        <v>1</v>
      </c>
      <c r="N1678">
        <v>5056</v>
      </c>
      <c r="O1678">
        <v>0.8</v>
      </c>
      <c r="P1678" s="4">
        <v>45416</v>
      </c>
      <c r="Q1678" s="4"/>
    </row>
    <row r="1679" spans="1:17" x14ac:dyDescent="0.35">
      <c r="A1679" t="s">
        <v>1762</v>
      </c>
      <c r="B1679" t="s">
        <v>41</v>
      </c>
      <c r="C1679">
        <v>52.520007999999997</v>
      </c>
      <c r="D1679">
        <v>13.404954</v>
      </c>
      <c r="E1679" t="s">
        <v>47</v>
      </c>
      <c r="F1679" t="s">
        <v>169</v>
      </c>
      <c r="G1679" t="s">
        <v>59</v>
      </c>
      <c r="H1679" s="4">
        <v>45430</v>
      </c>
      <c r="I1679" t="s">
        <v>26</v>
      </c>
      <c r="J1679" t="s">
        <v>1119</v>
      </c>
      <c r="K1679">
        <v>5</v>
      </c>
      <c r="L1679" t="s">
        <v>1702</v>
      </c>
      <c r="M1679">
        <v>1</v>
      </c>
      <c r="N1679">
        <v>1422</v>
      </c>
      <c r="O1679">
        <v>0.3</v>
      </c>
      <c r="P1679" s="4">
        <v>45473</v>
      </c>
      <c r="Q1679" s="4"/>
    </row>
    <row r="1680" spans="1:17" x14ac:dyDescent="0.35">
      <c r="A1680" t="s">
        <v>1763</v>
      </c>
      <c r="B1680" t="s">
        <v>29</v>
      </c>
      <c r="C1680">
        <v>40.416775000000001</v>
      </c>
      <c r="D1680">
        <v>-3.7037900000000001</v>
      </c>
      <c r="E1680" t="s">
        <v>68</v>
      </c>
      <c r="F1680" t="s">
        <v>169</v>
      </c>
      <c r="G1680" t="s">
        <v>74</v>
      </c>
      <c r="H1680" s="4">
        <v>45422</v>
      </c>
      <c r="I1680" t="s">
        <v>66</v>
      </c>
      <c r="J1680" t="s">
        <v>1119</v>
      </c>
      <c r="K1680">
        <v>5</v>
      </c>
      <c r="L1680" t="s">
        <v>1702</v>
      </c>
      <c r="M1680">
        <v>1</v>
      </c>
      <c r="N1680">
        <v>1671</v>
      </c>
      <c r="O1680">
        <v>1</v>
      </c>
      <c r="P1680" s="4">
        <v>45567</v>
      </c>
      <c r="Q1680" s="4"/>
    </row>
    <row r="1681" spans="1:17" x14ac:dyDescent="0.35">
      <c r="A1681" t="s">
        <v>1764</v>
      </c>
      <c r="B1681" t="s">
        <v>61</v>
      </c>
      <c r="C1681">
        <v>48.864716000000001</v>
      </c>
      <c r="D1681">
        <v>2.3490139999999999</v>
      </c>
      <c r="E1681" t="s">
        <v>38</v>
      </c>
      <c r="F1681" t="s">
        <v>241</v>
      </c>
      <c r="G1681" t="s">
        <v>48</v>
      </c>
      <c r="H1681" s="4">
        <v>45433</v>
      </c>
      <c r="I1681" t="s">
        <v>26</v>
      </c>
      <c r="J1681" t="s">
        <v>1119</v>
      </c>
      <c r="K1681">
        <v>5</v>
      </c>
      <c r="L1681" t="s">
        <v>1702</v>
      </c>
      <c r="M1681">
        <v>1</v>
      </c>
      <c r="N1681">
        <v>13700</v>
      </c>
      <c r="O1681">
        <v>0.5</v>
      </c>
      <c r="P1681" s="4">
        <v>45677</v>
      </c>
      <c r="Q1681" s="4"/>
    </row>
    <row r="1682" spans="1:17" x14ac:dyDescent="0.35">
      <c r="A1682" t="s">
        <v>1765</v>
      </c>
      <c r="B1682" t="s">
        <v>61</v>
      </c>
      <c r="C1682">
        <v>48.864716000000001</v>
      </c>
      <c r="D1682">
        <v>2.3490139999999999</v>
      </c>
      <c r="E1682" t="s">
        <v>3100</v>
      </c>
      <c r="F1682" t="s">
        <v>248</v>
      </c>
      <c r="G1682" t="s">
        <v>74</v>
      </c>
      <c r="H1682" s="4">
        <v>45332</v>
      </c>
      <c r="I1682" t="s">
        <v>26</v>
      </c>
      <c r="J1682" t="s">
        <v>1119</v>
      </c>
      <c r="K1682">
        <v>5</v>
      </c>
      <c r="L1682" t="s">
        <v>1702</v>
      </c>
      <c r="M1682">
        <v>1</v>
      </c>
      <c r="N1682">
        <v>13263</v>
      </c>
      <c r="O1682">
        <v>0.5</v>
      </c>
      <c r="P1682" s="4">
        <v>45658</v>
      </c>
      <c r="Q1682" s="4"/>
    </row>
    <row r="1683" spans="1:17" x14ac:dyDescent="0.35">
      <c r="A1683" t="s">
        <v>1766</v>
      </c>
      <c r="B1683" t="s">
        <v>51</v>
      </c>
      <c r="C1683">
        <v>51.260196999999998</v>
      </c>
      <c r="D1683">
        <v>4.4027710000000004</v>
      </c>
      <c r="E1683" t="s">
        <v>103</v>
      </c>
      <c r="F1683" t="s">
        <v>248</v>
      </c>
      <c r="G1683" t="s">
        <v>85</v>
      </c>
      <c r="H1683" s="4">
        <v>45298</v>
      </c>
      <c r="I1683" t="s">
        <v>26</v>
      </c>
      <c r="J1683" t="s">
        <v>1119</v>
      </c>
      <c r="K1683">
        <v>5</v>
      </c>
      <c r="L1683" t="s">
        <v>1702</v>
      </c>
      <c r="M1683">
        <v>1</v>
      </c>
      <c r="N1683">
        <v>5197</v>
      </c>
      <c r="O1683">
        <v>0.4</v>
      </c>
      <c r="P1683" s="4">
        <v>45451</v>
      </c>
      <c r="Q1683" s="4"/>
    </row>
    <row r="1684" spans="1:17" x14ac:dyDescent="0.35">
      <c r="A1684" t="s">
        <v>1767</v>
      </c>
      <c r="B1684" t="s">
        <v>61</v>
      </c>
      <c r="C1684">
        <v>48.864716000000001</v>
      </c>
      <c r="D1684">
        <v>2.3490139999999999</v>
      </c>
      <c r="E1684" t="s">
        <v>3100</v>
      </c>
      <c r="F1684" t="s">
        <v>24</v>
      </c>
      <c r="G1684" t="s">
        <v>25</v>
      </c>
      <c r="H1684" s="4">
        <v>45336</v>
      </c>
      <c r="I1684" t="s">
        <v>66</v>
      </c>
      <c r="J1684" t="s">
        <v>1119</v>
      </c>
      <c r="K1684">
        <v>5</v>
      </c>
      <c r="L1684" t="s">
        <v>1768</v>
      </c>
      <c r="M1684">
        <v>4</v>
      </c>
      <c r="N1684">
        <v>1527</v>
      </c>
      <c r="O1684">
        <v>0.4</v>
      </c>
      <c r="P1684" s="4">
        <v>45358</v>
      </c>
      <c r="Q1684" s="4"/>
    </row>
    <row r="1685" spans="1:17" x14ac:dyDescent="0.35">
      <c r="A1685" t="s">
        <v>1769</v>
      </c>
      <c r="B1685" t="s">
        <v>29</v>
      </c>
      <c r="C1685">
        <v>40.416775000000001</v>
      </c>
      <c r="D1685">
        <v>-3.7037900000000001</v>
      </c>
      <c r="E1685" t="s">
        <v>120</v>
      </c>
      <c r="F1685" t="s">
        <v>24</v>
      </c>
      <c r="G1685" t="s">
        <v>74</v>
      </c>
      <c r="H1685" s="4">
        <v>45380</v>
      </c>
      <c r="I1685" t="s">
        <v>66</v>
      </c>
      <c r="J1685" t="s">
        <v>1119</v>
      </c>
      <c r="K1685">
        <v>5</v>
      </c>
      <c r="L1685" t="s">
        <v>1768</v>
      </c>
      <c r="M1685">
        <v>4</v>
      </c>
      <c r="N1685">
        <v>720</v>
      </c>
      <c r="O1685">
        <v>1</v>
      </c>
      <c r="P1685" s="4">
        <v>45497</v>
      </c>
      <c r="Q1685" s="4"/>
    </row>
    <row r="1686" spans="1:17" x14ac:dyDescent="0.35">
      <c r="A1686" t="s">
        <v>1770</v>
      </c>
      <c r="B1686" t="s">
        <v>61</v>
      </c>
      <c r="C1686">
        <v>48.864716000000001</v>
      </c>
      <c r="D1686">
        <v>2.3490139999999999</v>
      </c>
      <c r="E1686" t="s">
        <v>47</v>
      </c>
      <c r="F1686" t="s">
        <v>24</v>
      </c>
      <c r="G1686" t="s">
        <v>33</v>
      </c>
      <c r="H1686" s="4">
        <v>45341</v>
      </c>
      <c r="I1686" t="s">
        <v>49</v>
      </c>
      <c r="J1686" t="s">
        <v>1119</v>
      </c>
      <c r="K1686">
        <v>5</v>
      </c>
      <c r="L1686" t="s">
        <v>1768</v>
      </c>
      <c r="M1686">
        <v>4</v>
      </c>
      <c r="N1686">
        <v>1310</v>
      </c>
      <c r="O1686">
        <v>0.2</v>
      </c>
      <c r="P1686" s="4">
        <v>45670</v>
      </c>
      <c r="Q1686" s="4"/>
    </row>
    <row r="1687" spans="1:17" x14ac:dyDescent="0.35">
      <c r="A1687" t="s">
        <v>1771</v>
      </c>
      <c r="B1687" t="s">
        <v>20</v>
      </c>
      <c r="C1687">
        <v>52.370215999999999</v>
      </c>
      <c r="D1687">
        <v>4.895168</v>
      </c>
      <c r="E1687" t="s">
        <v>124</v>
      </c>
      <c r="F1687" t="s">
        <v>24</v>
      </c>
      <c r="G1687" t="s">
        <v>59</v>
      </c>
      <c r="H1687" s="4">
        <v>45365</v>
      </c>
      <c r="I1687" t="s">
        <v>49</v>
      </c>
      <c r="J1687" t="s">
        <v>1119</v>
      </c>
      <c r="K1687">
        <v>5</v>
      </c>
      <c r="L1687" t="s">
        <v>1768</v>
      </c>
      <c r="M1687">
        <v>4</v>
      </c>
      <c r="N1687">
        <v>1605</v>
      </c>
      <c r="O1687">
        <v>0.4</v>
      </c>
      <c r="P1687" s="4">
        <v>45686</v>
      </c>
      <c r="Q1687" s="4"/>
    </row>
    <row r="1688" spans="1:17" x14ac:dyDescent="0.35">
      <c r="A1688" t="s">
        <v>1772</v>
      </c>
      <c r="B1688" t="s">
        <v>61</v>
      </c>
      <c r="C1688">
        <v>48.864716000000001</v>
      </c>
      <c r="D1688">
        <v>2.3490139999999999</v>
      </c>
      <c r="E1688" t="s">
        <v>3098</v>
      </c>
      <c r="F1688" t="s">
        <v>24</v>
      </c>
      <c r="G1688" t="s">
        <v>33</v>
      </c>
      <c r="H1688" s="4">
        <v>45360</v>
      </c>
      <c r="I1688" t="s">
        <v>66</v>
      </c>
      <c r="J1688" t="s">
        <v>1119</v>
      </c>
      <c r="K1688">
        <v>5</v>
      </c>
      <c r="L1688" t="s">
        <v>1768</v>
      </c>
      <c r="M1688">
        <v>4</v>
      </c>
      <c r="N1688">
        <v>838</v>
      </c>
      <c r="O1688">
        <v>1</v>
      </c>
      <c r="P1688" s="4">
        <v>45652</v>
      </c>
      <c r="Q1688" s="4"/>
    </row>
    <row r="1689" spans="1:17" x14ac:dyDescent="0.35">
      <c r="A1689" t="s">
        <v>1773</v>
      </c>
      <c r="B1689" t="s">
        <v>41</v>
      </c>
      <c r="C1689">
        <v>52.520007999999997</v>
      </c>
      <c r="D1689">
        <v>13.404954</v>
      </c>
      <c r="E1689" t="s">
        <v>3100</v>
      </c>
      <c r="F1689" t="s">
        <v>24</v>
      </c>
      <c r="G1689" t="s">
        <v>39</v>
      </c>
      <c r="H1689" s="4">
        <v>45360</v>
      </c>
      <c r="I1689" t="s">
        <v>66</v>
      </c>
      <c r="J1689" t="s">
        <v>1119</v>
      </c>
      <c r="K1689">
        <v>5</v>
      </c>
      <c r="L1689" t="s">
        <v>1768</v>
      </c>
      <c r="M1689">
        <v>4</v>
      </c>
      <c r="N1689">
        <v>708</v>
      </c>
      <c r="O1689">
        <v>0.4</v>
      </c>
      <c r="P1689" s="4">
        <v>45675</v>
      </c>
      <c r="Q1689" s="4"/>
    </row>
    <row r="1690" spans="1:17" x14ac:dyDescent="0.35">
      <c r="A1690" t="s">
        <v>1774</v>
      </c>
      <c r="B1690" t="s">
        <v>56</v>
      </c>
      <c r="C1690">
        <v>46.204391000000001</v>
      </c>
      <c r="D1690">
        <v>6.1431579999999997</v>
      </c>
      <c r="E1690" t="s">
        <v>124</v>
      </c>
      <c r="F1690" t="s">
        <v>24</v>
      </c>
      <c r="G1690" t="s">
        <v>39</v>
      </c>
      <c r="H1690" s="4">
        <v>45294</v>
      </c>
      <c r="I1690" t="s">
        <v>66</v>
      </c>
      <c r="J1690" t="s">
        <v>1119</v>
      </c>
      <c r="K1690">
        <v>5</v>
      </c>
      <c r="L1690" t="s">
        <v>1768</v>
      </c>
      <c r="M1690">
        <v>4</v>
      </c>
      <c r="N1690">
        <v>1391</v>
      </c>
      <c r="O1690">
        <v>0.6</v>
      </c>
      <c r="P1690" s="4">
        <v>45481</v>
      </c>
      <c r="Q1690" s="4"/>
    </row>
    <row r="1691" spans="1:17" x14ac:dyDescent="0.35">
      <c r="A1691" t="s">
        <v>1775</v>
      </c>
      <c r="B1691" t="s">
        <v>41</v>
      </c>
      <c r="C1691">
        <v>52.520007999999997</v>
      </c>
      <c r="D1691">
        <v>13.404954</v>
      </c>
      <c r="E1691" t="s">
        <v>3100</v>
      </c>
      <c r="F1691" t="s">
        <v>24</v>
      </c>
      <c r="G1691" t="s">
        <v>59</v>
      </c>
      <c r="H1691" s="4">
        <v>45405</v>
      </c>
      <c r="I1691" t="s">
        <v>26</v>
      </c>
      <c r="J1691" t="s">
        <v>1119</v>
      </c>
      <c r="K1691">
        <v>5</v>
      </c>
      <c r="L1691" t="s">
        <v>1768</v>
      </c>
      <c r="M1691">
        <v>4</v>
      </c>
      <c r="N1691">
        <v>826</v>
      </c>
      <c r="O1691">
        <v>0.6</v>
      </c>
      <c r="P1691" s="4">
        <v>45496</v>
      </c>
      <c r="Q1691" s="4"/>
    </row>
    <row r="1692" spans="1:17" x14ac:dyDescent="0.35">
      <c r="A1692" t="s">
        <v>1776</v>
      </c>
      <c r="B1692" t="s">
        <v>20</v>
      </c>
      <c r="C1692">
        <v>52.370215999999999</v>
      </c>
      <c r="D1692">
        <v>4.895168</v>
      </c>
      <c r="E1692" t="s">
        <v>38</v>
      </c>
      <c r="F1692" t="s">
        <v>24</v>
      </c>
      <c r="G1692" t="s">
        <v>59</v>
      </c>
      <c r="H1692" s="4">
        <v>45307</v>
      </c>
      <c r="I1692" t="s">
        <v>26</v>
      </c>
      <c r="J1692" t="s">
        <v>1119</v>
      </c>
      <c r="K1692">
        <v>5</v>
      </c>
      <c r="L1692" t="s">
        <v>1768</v>
      </c>
      <c r="M1692">
        <v>4</v>
      </c>
      <c r="N1692">
        <v>1174</v>
      </c>
      <c r="O1692">
        <v>0.4</v>
      </c>
      <c r="P1692" s="4">
        <v>45459</v>
      </c>
      <c r="Q1692" s="4"/>
    </row>
    <row r="1693" spans="1:17" x14ac:dyDescent="0.35">
      <c r="A1693" t="s">
        <v>1777</v>
      </c>
      <c r="B1693" t="s">
        <v>29</v>
      </c>
      <c r="C1693">
        <v>40.416775000000001</v>
      </c>
      <c r="D1693">
        <v>-3.7037900000000001</v>
      </c>
      <c r="E1693" t="s">
        <v>32</v>
      </c>
      <c r="F1693" t="s">
        <v>24</v>
      </c>
      <c r="G1693" t="s">
        <v>48</v>
      </c>
      <c r="H1693" s="4">
        <v>45356</v>
      </c>
      <c r="I1693" t="s">
        <v>66</v>
      </c>
      <c r="J1693" t="s">
        <v>1119</v>
      </c>
      <c r="K1693">
        <v>5</v>
      </c>
      <c r="L1693" t="s">
        <v>1768</v>
      </c>
      <c r="M1693">
        <v>4</v>
      </c>
      <c r="N1693">
        <v>1245</v>
      </c>
      <c r="O1693">
        <v>0.2</v>
      </c>
      <c r="P1693" s="4">
        <v>45602</v>
      </c>
      <c r="Q1693" s="4"/>
    </row>
    <row r="1694" spans="1:17" x14ac:dyDescent="0.35">
      <c r="A1694" t="s">
        <v>1778</v>
      </c>
      <c r="B1694" t="s">
        <v>71</v>
      </c>
      <c r="C1694">
        <v>48.210033000000003</v>
      </c>
      <c r="D1694">
        <v>16.363448999999999</v>
      </c>
      <c r="E1694" t="s">
        <v>3098</v>
      </c>
      <c r="F1694" t="s">
        <v>24</v>
      </c>
      <c r="G1694" t="s">
        <v>39</v>
      </c>
      <c r="H1694" s="4">
        <v>45324</v>
      </c>
      <c r="I1694" t="s">
        <v>26</v>
      </c>
      <c r="J1694" t="s">
        <v>1119</v>
      </c>
      <c r="K1694">
        <v>5</v>
      </c>
      <c r="L1694" t="s">
        <v>1768</v>
      </c>
      <c r="M1694">
        <v>4</v>
      </c>
      <c r="N1694">
        <v>1215</v>
      </c>
      <c r="O1694">
        <v>0.3</v>
      </c>
      <c r="P1694" s="4">
        <v>45489</v>
      </c>
      <c r="Q1694" s="4"/>
    </row>
    <row r="1695" spans="1:17" x14ac:dyDescent="0.35">
      <c r="A1695" t="s">
        <v>1779</v>
      </c>
      <c r="B1695" t="s">
        <v>56</v>
      </c>
      <c r="C1695">
        <v>46.204391000000001</v>
      </c>
      <c r="D1695">
        <v>6.1431579999999997</v>
      </c>
      <c r="E1695" t="s">
        <v>3098</v>
      </c>
      <c r="F1695" t="s">
        <v>24</v>
      </c>
      <c r="G1695" t="s">
        <v>48</v>
      </c>
      <c r="H1695" s="4">
        <v>45370</v>
      </c>
      <c r="I1695" t="s">
        <v>49</v>
      </c>
      <c r="J1695" t="s">
        <v>1119</v>
      </c>
      <c r="K1695">
        <v>5</v>
      </c>
      <c r="L1695" t="s">
        <v>1768</v>
      </c>
      <c r="M1695">
        <v>4</v>
      </c>
      <c r="N1695">
        <v>1203</v>
      </c>
      <c r="O1695">
        <v>0.4</v>
      </c>
      <c r="P1695" s="4">
        <v>45630</v>
      </c>
      <c r="Q1695" s="4"/>
    </row>
    <row r="1696" spans="1:17" x14ac:dyDescent="0.35">
      <c r="A1696" t="s">
        <v>1780</v>
      </c>
      <c r="B1696" t="s">
        <v>29</v>
      </c>
      <c r="C1696">
        <v>40.416775000000001</v>
      </c>
      <c r="D1696">
        <v>-3.7037900000000001</v>
      </c>
      <c r="E1696" t="s">
        <v>120</v>
      </c>
      <c r="F1696" t="s">
        <v>24</v>
      </c>
      <c r="G1696" t="s">
        <v>48</v>
      </c>
      <c r="H1696" s="4">
        <v>45332</v>
      </c>
      <c r="I1696" t="s">
        <v>49</v>
      </c>
      <c r="J1696" t="s">
        <v>1119</v>
      </c>
      <c r="K1696">
        <v>5</v>
      </c>
      <c r="L1696" t="s">
        <v>1768</v>
      </c>
      <c r="M1696">
        <v>4</v>
      </c>
      <c r="N1696">
        <v>1325</v>
      </c>
      <c r="O1696">
        <v>0.5</v>
      </c>
      <c r="P1696" s="4">
        <v>45355</v>
      </c>
      <c r="Q1696" s="4"/>
    </row>
    <row r="1697" spans="1:17" x14ac:dyDescent="0.35">
      <c r="A1697" t="s">
        <v>1781</v>
      </c>
      <c r="B1697" t="s">
        <v>56</v>
      </c>
      <c r="C1697">
        <v>46.204391000000001</v>
      </c>
      <c r="D1697">
        <v>6.1431579999999997</v>
      </c>
      <c r="E1697" t="s">
        <v>54</v>
      </c>
      <c r="F1697" t="s">
        <v>24</v>
      </c>
      <c r="G1697" t="s">
        <v>48</v>
      </c>
      <c r="H1697" s="4">
        <v>45409</v>
      </c>
      <c r="I1697" t="s">
        <v>26</v>
      </c>
      <c r="J1697" t="s">
        <v>1119</v>
      </c>
      <c r="K1697">
        <v>5</v>
      </c>
      <c r="L1697" t="s">
        <v>1768</v>
      </c>
      <c r="M1697">
        <v>4</v>
      </c>
      <c r="N1697">
        <v>1856</v>
      </c>
      <c r="O1697">
        <v>0.2</v>
      </c>
      <c r="P1697" s="4">
        <v>45761</v>
      </c>
      <c r="Q1697" s="4"/>
    </row>
    <row r="1698" spans="1:17" x14ac:dyDescent="0.35">
      <c r="A1698" t="s">
        <v>1782</v>
      </c>
      <c r="B1698" t="s">
        <v>35</v>
      </c>
      <c r="C1698">
        <v>41.902782000000002</v>
      </c>
      <c r="D1698">
        <v>12.496366</v>
      </c>
      <c r="E1698" t="s">
        <v>47</v>
      </c>
      <c r="F1698" t="s">
        <v>24</v>
      </c>
      <c r="G1698" t="s">
        <v>59</v>
      </c>
      <c r="H1698" s="4">
        <v>45367</v>
      </c>
      <c r="I1698" t="s">
        <v>49</v>
      </c>
      <c r="J1698" t="s">
        <v>1119</v>
      </c>
      <c r="K1698">
        <v>5</v>
      </c>
      <c r="L1698" t="s">
        <v>1768</v>
      </c>
      <c r="M1698">
        <v>4</v>
      </c>
      <c r="N1698">
        <v>663</v>
      </c>
      <c r="O1698">
        <v>0.5</v>
      </c>
      <c r="P1698" s="4">
        <v>45585</v>
      </c>
      <c r="Q1698" s="4"/>
    </row>
    <row r="1699" spans="1:17" x14ac:dyDescent="0.35">
      <c r="A1699" t="s">
        <v>1783</v>
      </c>
      <c r="B1699" t="s">
        <v>20</v>
      </c>
      <c r="C1699">
        <v>52.370215999999999</v>
      </c>
      <c r="D1699">
        <v>4.895168</v>
      </c>
      <c r="E1699" t="s">
        <v>54</v>
      </c>
      <c r="F1699" t="s">
        <v>24</v>
      </c>
      <c r="G1699" t="s">
        <v>59</v>
      </c>
      <c r="H1699" s="4">
        <v>45351</v>
      </c>
      <c r="I1699" t="s">
        <v>26</v>
      </c>
      <c r="J1699" t="s">
        <v>1119</v>
      </c>
      <c r="K1699">
        <v>5</v>
      </c>
      <c r="L1699" t="s">
        <v>1768</v>
      </c>
      <c r="M1699">
        <v>4</v>
      </c>
      <c r="N1699">
        <v>1589</v>
      </c>
      <c r="O1699">
        <v>0.3</v>
      </c>
      <c r="P1699" s="4">
        <v>45590</v>
      </c>
      <c r="Q1699" s="4"/>
    </row>
    <row r="1700" spans="1:17" x14ac:dyDescent="0.35">
      <c r="A1700" t="s">
        <v>1784</v>
      </c>
      <c r="B1700" t="s">
        <v>78</v>
      </c>
      <c r="C1700">
        <v>38.736946000000003</v>
      </c>
      <c r="D1700">
        <v>-9.1426850000000002</v>
      </c>
      <c r="E1700" t="s">
        <v>68</v>
      </c>
      <c r="F1700" t="s">
        <v>24</v>
      </c>
      <c r="G1700" t="s">
        <v>59</v>
      </c>
      <c r="H1700" s="4">
        <v>45365</v>
      </c>
      <c r="I1700" t="s">
        <v>66</v>
      </c>
      <c r="J1700" t="s">
        <v>1119</v>
      </c>
      <c r="K1700">
        <v>5</v>
      </c>
      <c r="L1700" t="s">
        <v>1768</v>
      </c>
      <c r="M1700">
        <v>4</v>
      </c>
      <c r="N1700">
        <v>1153</v>
      </c>
      <c r="O1700">
        <v>0.2</v>
      </c>
      <c r="P1700" s="4">
        <v>45703</v>
      </c>
      <c r="Q1700" s="4"/>
    </row>
    <row r="1701" spans="1:17" x14ac:dyDescent="0.35">
      <c r="A1701" t="s">
        <v>1785</v>
      </c>
      <c r="B1701" t="s">
        <v>78</v>
      </c>
      <c r="C1701">
        <v>38.736946000000003</v>
      </c>
      <c r="D1701">
        <v>-9.1426850000000002</v>
      </c>
      <c r="E1701" t="s">
        <v>84</v>
      </c>
      <c r="F1701" t="s">
        <v>24</v>
      </c>
      <c r="G1701" t="s">
        <v>59</v>
      </c>
      <c r="H1701" s="4">
        <v>45364</v>
      </c>
      <c r="I1701" t="s">
        <v>26</v>
      </c>
      <c r="J1701" t="s">
        <v>1119</v>
      </c>
      <c r="K1701">
        <v>5</v>
      </c>
      <c r="L1701" t="s">
        <v>1768</v>
      </c>
      <c r="M1701">
        <v>4</v>
      </c>
      <c r="N1701">
        <v>1084</v>
      </c>
      <c r="O1701">
        <v>0.5</v>
      </c>
      <c r="P1701" s="4">
        <v>45609</v>
      </c>
      <c r="Q1701" s="4"/>
    </row>
    <row r="1702" spans="1:17" x14ac:dyDescent="0.35">
      <c r="A1702" t="s">
        <v>1786</v>
      </c>
      <c r="B1702" t="s">
        <v>35</v>
      </c>
      <c r="C1702">
        <v>41.902782000000002</v>
      </c>
      <c r="D1702">
        <v>12.496366</v>
      </c>
      <c r="E1702" t="s">
        <v>47</v>
      </c>
      <c r="F1702" t="s">
        <v>24</v>
      </c>
      <c r="G1702" t="s">
        <v>39</v>
      </c>
      <c r="H1702" s="4">
        <v>45345</v>
      </c>
      <c r="I1702" t="s">
        <v>26</v>
      </c>
      <c r="J1702" t="s">
        <v>1119</v>
      </c>
      <c r="K1702">
        <v>5</v>
      </c>
      <c r="L1702" t="s">
        <v>1768</v>
      </c>
      <c r="M1702">
        <v>4</v>
      </c>
      <c r="N1702">
        <v>541</v>
      </c>
      <c r="O1702">
        <v>0.8</v>
      </c>
      <c r="P1702" s="4">
        <v>45416</v>
      </c>
      <c r="Q1702" s="4"/>
    </row>
    <row r="1703" spans="1:17" x14ac:dyDescent="0.35">
      <c r="A1703" t="s">
        <v>1787</v>
      </c>
      <c r="B1703" t="s">
        <v>61</v>
      </c>
      <c r="C1703">
        <v>48.864716000000001</v>
      </c>
      <c r="D1703">
        <v>2.3490139999999999</v>
      </c>
      <c r="E1703" t="s">
        <v>47</v>
      </c>
      <c r="F1703" t="s">
        <v>24</v>
      </c>
      <c r="G1703" t="s">
        <v>59</v>
      </c>
      <c r="H1703" s="4">
        <v>45349</v>
      </c>
      <c r="I1703" t="s">
        <v>26</v>
      </c>
      <c r="J1703" t="s">
        <v>1119</v>
      </c>
      <c r="K1703">
        <v>5</v>
      </c>
      <c r="L1703" t="s">
        <v>1768</v>
      </c>
      <c r="M1703">
        <v>4</v>
      </c>
      <c r="N1703">
        <v>694</v>
      </c>
      <c r="O1703">
        <v>0.4</v>
      </c>
      <c r="P1703" s="4">
        <v>45652</v>
      </c>
      <c r="Q1703" s="4"/>
    </row>
    <row r="1704" spans="1:17" x14ac:dyDescent="0.35">
      <c r="A1704" t="s">
        <v>1788</v>
      </c>
      <c r="B1704" t="s">
        <v>71</v>
      </c>
      <c r="C1704">
        <v>48.210033000000003</v>
      </c>
      <c r="D1704">
        <v>16.363448999999999</v>
      </c>
      <c r="E1704" t="s">
        <v>3100</v>
      </c>
      <c r="F1704" t="s">
        <v>24</v>
      </c>
      <c r="G1704" t="s">
        <v>48</v>
      </c>
      <c r="H1704" s="4">
        <v>45357</v>
      </c>
      <c r="I1704" t="s">
        <v>26</v>
      </c>
      <c r="J1704" t="s">
        <v>1119</v>
      </c>
      <c r="K1704">
        <v>5</v>
      </c>
      <c r="L1704" t="s">
        <v>1768</v>
      </c>
      <c r="M1704">
        <v>4</v>
      </c>
      <c r="N1704">
        <v>416</v>
      </c>
      <c r="O1704">
        <v>0.2</v>
      </c>
      <c r="P1704" s="4">
        <v>45600</v>
      </c>
      <c r="Q1704" s="4"/>
    </row>
    <row r="1705" spans="1:17" x14ac:dyDescent="0.35">
      <c r="A1705" t="s">
        <v>1789</v>
      </c>
      <c r="B1705" t="s">
        <v>71</v>
      </c>
      <c r="C1705">
        <v>48.210033000000003</v>
      </c>
      <c r="D1705">
        <v>16.363448999999999</v>
      </c>
      <c r="E1705" t="s">
        <v>100</v>
      </c>
      <c r="F1705" t="s">
        <v>24</v>
      </c>
      <c r="G1705" t="s">
        <v>39</v>
      </c>
      <c r="H1705" s="4">
        <v>45311</v>
      </c>
      <c r="I1705" t="s">
        <v>26</v>
      </c>
      <c r="J1705" t="s">
        <v>1119</v>
      </c>
      <c r="K1705">
        <v>5</v>
      </c>
      <c r="L1705" t="s">
        <v>1768</v>
      </c>
      <c r="M1705">
        <v>4</v>
      </c>
      <c r="N1705">
        <v>1693</v>
      </c>
      <c r="O1705">
        <v>0.1</v>
      </c>
      <c r="P1705" s="4">
        <v>45563</v>
      </c>
      <c r="Q1705" s="4"/>
    </row>
    <row r="1706" spans="1:17" x14ac:dyDescent="0.35">
      <c r="A1706" t="s">
        <v>1790</v>
      </c>
      <c r="B1706" t="s">
        <v>20</v>
      </c>
      <c r="C1706">
        <v>52.370215999999999</v>
      </c>
      <c r="D1706">
        <v>4.895168</v>
      </c>
      <c r="E1706" t="s">
        <v>3098</v>
      </c>
      <c r="F1706" t="s">
        <v>24</v>
      </c>
      <c r="G1706" t="s">
        <v>48</v>
      </c>
      <c r="H1706" s="4">
        <v>45418</v>
      </c>
      <c r="I1706" t="s">
        <v>66</v>
      </c>
      <c r="J1706" t="s">
        <v>1119</v>
      </c>
      <c r="K1706">
        <v>5</v>
      </c>
      <c r="L1706" t="s">
        <v>1768</v>
      </c>
      <c r="M1706">
        <v>4</v>
      </c>
      <c r="N1706">
        <v>1516</v>
      </c>
      <c r="O1706">
        <v>0.2</v>
      </c>
      <c r="P1706" s="4">
        <v>45487</v>
      </c>
      <c r="Q1706" s="4"/>
    </row>
    <row r="1707" spans="1:17" x14ac:dyDescent="0.35">
      <c r="A1707" t="s">
        <v>1791</v>
      </c>
      <c r="B1707" t="s">
        <v>56</v>
      </c>
      <c r="C1707">
        <v>46.204391000000001</v>
      </c>
      <c r="D1707">
        <v>6.1431579999999997</v>
      </c>
      <c r="E1707" t="s">
        <v>3098</v>
      </c>
      <c r="F1707" t="s">
        <v>24</v>
      </c>
      <c r="G1707" t="s">
        <v>48</v>
      </c>
      <c r="H1707" s="4">
        <v>45433</v>
      </c>
      <c r="I1707" t="s">
        <v>26</v>
      </c>
      <c r="J1707" t="s">
        <v>1119</v>
      </c>
      <c r="K1707">
        <v>5</v>
      </c>
      <c r="L1707" t="s">
        <v>1768</v>
      </c>
      <c r="M1707">
        <v>4</v>
      </c>
      <c r="N1707">
        <v>1172</v>
      </c>
      <c r="O1707">
        <v>0.6</v>
      </c>
      <c r="P1707" s="4">
        <v>45771</v>
      </c>
      <c r="Q1707" s="4"/>
    </row>
    <row r="1708" spans="1:17" x14ac:dyDescent="0.35">
      <c r="A1708" t="s">
        <v>1792</v>
      </c>
      <c r="B1708" t="s">
        <v>78</v>
      </c>
      <c r="C1708">
        <v>38.736946000000003</v>
      </c>
      <c r="D1708">
        <v>-9.1426850000000002</v>
      </c>
      <c r="E1708" t="s">
        <v>124</v>
      </c>
      <c r="F1708" t="s">
        <v>24</v>
      </c>
      <c r="G1708" t="s">
        <v>59</v>
      </c>
      <c r="H1708" s="4">
        <v>45374</v>
      </c>
      <c r="I1708" t="s">
        <v>66</v>
      </c>
      <c r="J1708" t="s">
        <v>1119</v>
      </c>
      <c r="K1708">
        <v>5</v>
      </c>
      <c r="L1708" t="s">
        <v>1768</v>
      </c>
      <c r="M1708">
        <v>4</v>
      </c>
      <c r="N1708">
        <v>1829</v>
      </c>
      <c r="O1708">
        <v>0.3</v>
      </c>
      <c r="P1708" s="4">
        <v>45408</v>
      </c>
      <c r="Q1708" s="4"/>
    </row>
    <row r="1709" spans="1:17" x14ac:dyDescent="0.35">
      <c r="A1709" t="s">
        <v>1793</v>
      </c>
      <c r="B1709" t="s">
        <v>41</v>
      </c>
      <c r="C1709">
        <v>52.520007999999997</v>
      </c>
      <c r="D1709">
        <v>13.404954</v>
      </c>
      <c r="E1709" t="s">
        <v>103</v>
      </c>
      <c r="F1709" t="s">
        <v>24</v>
      </c>
      <c r="G1709" t="s">
        <v>59</v>
      </c>
      <c r="H1709" s="4">
        <v>45341</v>
      </c>
      <c r="I1709" t="s">
        <v>26</v>
      </c>
      <c r="J1709" t="s">
        <v>1119</v>
      </c>
      <c r="K1709">
        <v>5</v>
      </c>
      <c r="L1709" t="s">
        <v>1768</v>
      </c>
      <c r="M1709">
        <v>4</v>
      </c>
      <c r="N1709">
        <v>785</v>
      </c>
      <c r="O1709">
        <v>0.3</v>
      </c>
      <c r="P1709" s="4">
        <v>45457</v>
      </c>
      <c r="Q1709" s="4"/>
    </row>
    <row r="1710" spans="1:17" x14ac:dyDescent="0.35">
      <c r="A1710" t="s">
        <v>1794</v>
      </c>
      <c r="B1710" t="s">
        <v>35</v>
      </c>
      <c r="C1710">
        <v>41.902782000000002</v>
      </c>
      <c r="D1710">
        <v>12.496366</v>
      </c>
      <c r="E1710" t="s">
        <v>54</v>
      </c>
      <c r="F1710" t="s">
        <v>24</v>
      </c>
      <c r="G1710" t="s">
        <v>39</v>
      </c>
      <c r="H1710" s="4">
        <v>45374</v>
      </c>
      <c r="I1710" t="s">
        <v>26</v>
      </c>
      <c r="J1710" t="s">
        <v>1119</v>
      </c>
      <c r="K1710">
        <v>5</v>
      </c>
      <c r="L1710" t="s">
        <v>1768</v>
      </c>
      <c r="M1710">
        <v>4</v>
      </c>
      <c r="N1710">
        <v>1699</v>
      </c>
      <c r="O1710">
        <v>0.3</v>
      </c>
      <c r="P1710" s="4">
        <v>45723</v>
      </c>
      <c r="Q1710" s="4"/>
    </row>
    <row r="1711" spans="1:17" x14ac:dyDescent="0.35">
      <c r="A1711" t="s">
        <v>1795</v>
      </c>
      <c r="B1711" t="s">
        <v>78</v>
      </c>
      <c r="C1711">
        <v>38.736946000000003</v>
      </c>
      <c r="D1711">
        <v>-9.1426850000000002</v>
      </c>
      <c r="E1711" t="s">
        <v>68</v>
      </c>
      <c r="F1711" t="s">
        <v>24</v>
      </c>
      <c r="G1711" t="s">
        <v>87</v>
      </c>
      <c r="H1711" s="4">
        <v>45323</v>
      </c>
      <c r="I1711" t="s">
        <v>26</v>
      </c>
      <c r="J1711" t="s">
        <v>1119</v>
      </c>
      <c r="K1711">
        <v>5</v>
      </c>
      <c r="L1711" t="s">
        <v>1768</v>
      </c>
      <c r="M1711">
        <v>4</v>
      </c>
      <c r="N1711">
        <v>697</v>
      </c>
      <c r="O1711">
        <v>0.7</v>
      </c>
      <c r="P1711" s="4">
        <v>45380</v>
      </c>
      <c r="Q1711" s="4"/>
    </row>
    <row r="1712" spans="1:17" x14ac:dyDescent="0.35">
      <c r="A1712" t="s">
        <v>1796</v>
      </c>
      <c r="B1712" t="s">
        <v>56</v>
      </c>
      <c r="C1712">
        <v>46.204391000000001</v>
      </c>
      <c r="D1712">
        <v>6.1431579999999997</v>
      </c>
      <c r="E1712" t="s">
        <v>120</v>
      </c>
      <c r="F1712" t="s">
        <v>24</v>
      </c>
      <c r="G1712" t="s">
        <v>48</v>
      </c>
      <c r="H1712" s="4">
        <v>45375</v>
      </c>
      <c r="I1712" t="s">
        <v>49</v>
      </c>
      <c r="J1712" t="s">
        <v>1119</v>
      </c>
      <c r="K1712">
        <v>5</v>
      </c>
      <c r="L1712" t="s">
        <v>1768</v>
      </c>
      <c r="M1712">
        <v>4</v>
      </c>
      <c r="N1712">
        <v>1971</v>
      </c>
      <c r="O1712">
        <v>0.4</v>
      </c>
      <c r="P1712" s="4">
        <v>45524</v>
      </c>
      <c r="Q1712" s="4"/>
    </row>
    <row r="1713" spans="1:17" x14ac:dyDescent="0.35">
      <c r="A1713" t="s">
        <v>1797</v>
      </c>
      <c r="B1713" t="s">
        <v>20</v>
      </c>
      <c r="C1713">
        <v>52.370215999999999</v>
      </c>
      <c r="D1713">
        <v>4.895168</v>
      </c>
      <c r="E1713" t="s">
        <v>3100</v>
      </c>
      <c r="F1713" t="s">
        <v>24</v>
      </c>
      <c r="G1713" t="s">
        <v>87</v>
      </c>
      <c r="H1713" s="4">
        <v>45424</v>
      </c>
      <c r="I1713" t="s">
        <v>26</v>
      </c>
      <c r="J1713" t="s">
        <v>1119</v>
      </c>
      <c r="K1713">
        <v>5</v>
      </c>
      <c r="L1713" t="s">
        <v>1768</v>
      </c>
      <c r="M1713">
        <v>4</v>
      </c>
      <c r="N1713">
        <v>1835</v>
      </c>
      <c r="O1713">
        <v>0.3</v>
      </c>
      <c r="P1713" s="4">
        <v>45690</v>
      </c>
      <c r="Q1713" s="4"/>
    </row>
    <row r="1714" spans="1:17" x14ac:dyDescent="0.35">
      <c r="A1714" t="s">
        <v>1798</v>
      </c>
      <c r="B1714" t="s">
        <v>78</v>
      </c>
      <c r="C1714">
        <v>38.736946000000003</v>
      </c>
      <c r="D1714">
        <v>-9.1426850000000002</v>
      </c>
      <c r="E1714" t="s">
        <v>84</v>
      </c>
      <c r="F1714" t="s">
        <v>24</v>
      </c>
      <c r="G1714" t="s">
        <v>48</v>
      </c>
      <c r="H1714" s="4">
        <v>45310</v>
      </c>
      <c r="I1714" t="s">
        <v>49</v>
      </c>
      <c r="J1714" t="s">
        <v>1119</v>
      </c>
      <c r="K1714">
        <v>5</v>
      </c>
      <c r="L1714" t="s">
        <v>1768</v>
      </c>
      <c r="M1714">
        <v>4</v>
      </c>
      <c r="N1714">
        <v>402</v>
      </c>
      <c r="O1714">
        <v>0.1</v>
      </c>
      <c r="P1714" s="4">
        <v>45462</v>
      </c>
      <c r="Q1714" s="4"/>
    </row>
    <row r="1715" spans="1:17" x14ac:dyDescent="0.35">
      <c r="A1715" t="s">
        <v>1799</v>
      </c>
      <c r="B1715" t="s">
        <v>35</v>
      </c>
      <c r="C1715">
        <v>41.902782000000002</v>
      </c>
      <c r="D1715">
        <v>12.496366</v>
      </c>
      <c r="E1715" t="s">
        <v>3098</v>
      </c>
      <c r="F1715" t="s">
        <v>24</v>
      </c>
      <c r="G1715" t="s">
        <v>33</v>
      </c>
      <c r="H1715" s="4">
        <v>45344</v>
      </c>
      <c r="I1715" t="s">
        <v>26</v>
      </c>
      <c r="J1715" t="s">
        <v>1119</v>
      </c>
      <c r="K1715">
        <v>5</v>
      </c>
      <c r="L1715" t="s">
        <v>1768</v>
      </c>
      <c r="M1715">
        <v>4</v>
      </c>
      <c r="N1715">
        <v>280</v>
      </c>
      <c r="O1715">
        <v>0.3</v>
      </c>
      <c r="P1715" s="4">
        <v>45491</v>
      </c>
      <c r="Q1715" s="4"/>
    </row>
    <row r="1716" spans="1:17" x14ac:dyDescent="0.35">
      <c r="A1716" t="s">
        <v>1800</v>
      </c>
      <c r="B1716" t="s">
        <v>71</v>
      </c>
      <c r="C1716">
        <v>48.210033000000003</v>
      </c>
      <c r="D1716">
        <v>16.363448999999999</v>
      </c>
      <c r="E1716" t="s">
        <v>47</v>
      </c>
      <c r="F1716" t="s">
        <v>24</v>
      </c>
      <c r="G1716" t="s">
        <v>33</v>
      </c>
      <c r="H1716" s="4">
        <v>45398</v>
      </c>
      <c r="I1716" t="s">
        <v>26</v>
      </c>
      <c r="J1716" t="s">
        <v>1119</v>
      </c>
      <c r="K1716">
        <v>5</v>
      </c>
      <c r="L1716" t="s">
        <v>1768</v>
      </c>
      <c r="M1716">
        <v>4</v>
      </c>
      <c r="N1716">
        <v>1312</v>
      </c>
      <c r="O1716">
        <v>0.4</v>
      </c>
      <c r="P1716" s="4">
        <v>45763</v>
      </c>
      <c r="Q1716" s="4"/>
    </row>
    <row r="1717" spans="1:17" x14ac:dyDescent="0.35">
      <c r="A1717" t="s">
        <v>1801</v>
      </c>
      <c r="B1717" t="s">
        <v>35</v>
      </c>
      <c r="C1717">
        <v>41.902782000000002</v>
      </c>
      <c r="D1717">
        <v>12.496366</v>
      </c>
      <c r="E1717" t="s">
        <v>100</v>
      </c>
      <c r="F1717" t="s">
        <v>24</v>
      </c>
      <c r="G1717" t="s">
        <v>74</v>
      </c>
      <c r="H1717" s="4">
        <v>45417</v>
      </c>
      <c r="I1717" t="s">
        <v>49</v>
      </c>
      <c r="J1717" t="s">
        <v>1119</v>
      </c>
      <c r="K1717">
        <v>5</v>
      </c>
      <c r="L1717" t="s">
        <v>1768</v>
      </c>
      <c r="M1717">
        <v>4</v>
      </c>
      <c r="N1717">
        <v>1424</v>
      </c>
      <c r="O1717">
        <v>0.3</v>
      </c>
      <c r="P1717" s="4">
        <v>45679</v>
      </c>
      <c r="Q1717" s="4"/>
    </row>
    <row r="1718" spans="1:17" x14ac:dyDescent="0.35">
      <c r="A1718" t="s">
        <v>1802</v>
      </c>
      <c r="B1718" t="s">
        <v>56</v>
      </c>
      <c r="C1718">
        <v>46.204391000000001</v>
      </c>
      <c r="D1718">
        <v>6.1431579999999997</v>
      </c>
      <c r="E1718" t="s">
        <v>68</v>
      </c>
      <c r="F1718" t="s">
        <v>24</v>
      </c>
      <c r="G1718" t="s">
        <v>59</v>
      </c>
      <c r="H1718" s="4">
        <v>45329</v>
      </c>
      <c r="I1718" t="s">
        <v>66</v>
      </c>
      <c r="J1718" t="s">
        <v>1119</v>
      </c>
      <c r="K1718">
        <v>5</v>
      </c>
      <c r="L1718" t="s">
        <v>1768</v>
      </c>
      <c r="M1718">
        <v>4</v>
      </c>
      <c r="N1718">
        <v>801</v>
      </c>
      <c r="O1718">
        <v>0.5</v>
      </c>
      <c r="P1718" s="4">
        <v>45667</v>
      </c>
      <c r="Q1718" s="4"/>
    </row>
    <row r="1719" spans="1:17" x14ac:dyDescent="0.35">
      <c r="A1719" t="s">
        <v>1803</v>
      </c>
      <c r="B1719" t="s">
        <v>61</v>
      </c>
      <c r="C1719">
        <v>48.864716000000001</v>
      </c>
      <c r="D1719">
        <v>2.3490139999999999</v>
      </c>
      <c r="E1719" t="s">
        <v>103</v>
      </c>
      <c r="F1719" t="s">
        <v>24</v>
      </c>
      <c r="G1719" t="s">
        <v>48</v>
      </c>
      <c r="H1719" s="4">
        <v>45421</v>
      </c>
      <c r="I1719" t="s">
        <v>26</v>
      </c>
      <c r="J1719" t="s">
        <v>1119</v>
      </c>
      <c r="K1719">
        <v>5</v>
      </c>
      <c r="L1719" t="s">
        <v>1768</v>
      </c>
      <c r="M1719">
        <v>4</v>
      </c>
      <c r="N1719">
        <v>287</v>
      </c>
      <c r="O1719">
        <v>0.6</v>
      </c>
      <c r="P1719" s="4">
        <v>45673</v>
      </c>
      <c r="Q1719" s="4"/>
    </row>
    <row r="1720" spans="1:17" x14ac:dyDescent="0.35">
      <c r="A1720" t="s">
        <v>1804</v>
      </c>
      <c r="B1720" t="s">
        <v>35</v>
      </c>
      <c r="C1720">
        <v>41.902782000000002</v>
      </c>
      <c r="D1720">
        <v>12.496366</v>
      </c>
      <c r="E1720" t="s">
        <v>124</v>
      </c>
      <c r="F1720" t="s">
        <v>127</v>
      </c>
      <c r="G1720" t="s">
        <v>48</v>
      </c>
      <c r="H1720" s="4">
        <v>45304</v>
      </c>
      <c r="I1720" t="s">
        <v>26</v>
      </c>
      <c r="J1720" t="s">
        <v>1119</v>
      </c>
      <c r="K1720">
        <v>5</v>
      </c>
      <c r="L1720" t="s">
        <v>1768</v>
      </c>
      <c r="M1720">
        <v>4</v>
      </c>
      <c r="N1720">
        <v>726</v>
      </c>
      <c r="O1720">
        <v>0.9</v>
      </c>
      <c r="P1720" s="4">
        <v>45639</v>
      </c>
      <c r="Q1720" s="4"/>
    </row>
    <row r="1721" spans="1:17" x14ac:dyDescent="0.35">
      <c r="A1721" t="s">
        <v>1805</v>
      </c>
      <c r="B1721" t="s">
        <v>35</v>
      </c>
      <c r="C1721">
        <v>41.902782000000002</v>
      </c>
      <c r="D1721">
        <v>12.496366</v>
      </c>
      <c r="E1721" t="s">
        <v>3100</v>
      </c>
      <c r="F1721" t="s">
        <v>127</v>
      </c>
      <c r="G1721" t="s">
        <v>74</v>
      </c>
      <c r="H1721" s="4">
        <v>45310</v>
      </c>
      <c r="I1721" t="s">
        <v>66</v>
      </c>
      <c r="J1721" t="s">
        <v>1119</v>
      </c>
      <c r="K1721">
        <v>5</v>
      </c>
      <c r="L1721" t="s">
        <v>1768</v>
      </c>
      <c r="M1721">
        <v>4</v>
      </c>
      <c r="N1721">
        <v>648</v>
      </c>
      <c r="O1721">
        <v>0.6</v>
      </c>
      <c r="P1721" s="4">
        <v>45550</v>
      </c>
      <c r="Q1721" s="4"/>
    </row>
    <row r="1722" spans="1:17" x14ac:dyDescent="0.35">
      <c r="A1722" t="s">
        <v>1806</v>
      </c>
      <c r="B1722" t="s">
        <v>78</v>
      </c>
      <c r="C1722">
        <v>38.736946000000003</v>
      </c>
      <c r="D1722">
        <v>-9.1426850000000002</v>
      </c>
      <c r="E1722" t="s">
        <v>64</v>
      </c>
      <c r="F1722" t="s">
        <v>127</v>
      </c>
      <c r="G1722" t="s">
        <v>39</v>
      </c>
      <c r="H1722" s="4">
        <v>45411</v>
      </c>
      <c r="I1722" t="s">
        <v>49</v>
      </c>
      <c r="J1722" t="s">
        <v>1119</v>
      </c>
      <c r="K1722">
        <v>5</v>
      </c>
      <c r="L1722" t="s">
        <v>1768</v>
      </c>
      <c r="M1722">
        <v>4</v>
      </c>
      <c r="N1722">
        <v>379</v>
      </c>
      <c r="O1722">
        <v>0.2</v>
      </c>
      <c r="P1722" s="4">
        <v>45691</v>
      </c>
      <c r="Q1722" s="4"/>
    </row>
    <row r="1723" spans="1:17" x14ac:dyDescent="0.35">
      <c r="A1723" t="s">
        <v>1807</v>
      </c>
      <c r="B1723" t="s">
        <v>41</v>
      </c>
      <c r="C1723">
        <v>52.520007999999997</v>
      </c>
      <c r="D1723">
        <v>13.404954</v>
      </c>
      <c r="E1723" t="s">
        <v>3098</v>
      </c>
      <c r="F1723" t="s">
        <v>127</v>
      </c>
      <c r="G1723" t="s">
        <v>48</v>
      </c>
      <c r="H1723" s="4">
        <v>45398</v>
      </c>
      <c r="I1723" t="s">
        <v>66</v>
      </c>
      <c r="J1723" t="s">
        <v>1119</v>
      </c>
      <c r="K1723">
        <v>5</v>
      </c>
      <c r="L1723" t="s">
        <v>1768</v>
      </c>
      <c r="M1723">
        <v>4</v>
      </c>
      <c r="N1723">
        <v>428</v>
      </c>
      <c r="O1723">
        <v>0.5</v>
      </c>
      <c r="P1723" s="4">
        <v>45616</v>
      </c>
      <c r="Q1723" s="4"/>
    </row>
    <row r="1724" spans="1:17" x14ac:dyDescent="0.35">
      <c r="A1724" t="s">
        <v>1808</v>
      </c>
      <c r="B1724" t="s">
        <v>20</v>
      </c>
      <c r="C1724">
        <v>52.370215999999999</v>
      </c>
      <c r="D1724">
        <v>4.895168</v>
      </c>
      <c r="E1724" t="s">
        <v>54</v>
      </c>
      <c r="F1724" t="s">
        <v>127</v>
      </c>
      <c r="G1724" t="s">
        <v>39</v>
      </c>
      <c r="H1724" s="4">
        <v>45399</v>
      </c>
      <c r="I1724" t="s">
        <v>26</v>
      </c>
      <c r="J1724" t="s">
        <v>1119</v>
      </c>
      <c r="K1724">
        <v>5</v>
      </c>
      <c r="L1724" t="s">
        <v>1768</v>
      </c>
      <c r="M1724">
        <v>4</v>
      </c>
      <c r="N1724">
        <v>238</v>
      </c>
      <c r="O1724">
        <v>0.1</v>
      </c>
      <c r="P1724" s="4">
        <v>45686</v>
      </c>
      <c r="Q1724" s="4"/>
    </row>
    <row r="1725" spans="1:17" x14ac:dyDescent="0.35">
      <c r="A1725" t="s">
        <v>1809</v>
      </c>
      <c r="B1725" t="s">
        <v>51</v>
      </c>
      <c r="C1725">
        <v>51.260196999999998</v>
      </c>
      <c r="D1725">
        <v>4.4027710000000004</v>
      </c>
      <c r="E1725" t="s">
        <v>32</v>
      </c>
      <c r="F1725" t="s">
        <v>127</v>
      </c>
      <c r="G1725" t="s">
        <v>59</v>
      </c>
      <c r="H1725" s="4">
        <v>45368</v>
      </c>
      <c r="I1725" t="s">
        <v>66</v>
      </c>
      <c r="J1725" t="s">
        <v>1119</v>
      </c>
      <c r="K1725">
        <v>5</v>
      </c>
      <c r="L1725" t="s">
        <v>1768</v>
      </c>
      <c r="M1725">
        <v>4</v>
      </c>
      <c r="N1725">
        <v>396</v>
      </c>
      <c r="O1725">
        <v>0.3</v>
      </c>
      <c r="P1725" s="4">
        <v>45568</v>
      </c>
      <c r="Q1725" s="4"/>
    </row>
    <row r="1726" spans="1:17" x14ac:dyDescent="0.35">
      <c r="A1726" t="s">
        <v>1810</v>
      </c>
      <c r="B1726" t="s">
        <v>61</v>
      </c>
      <c r="C1726">
        <v>48.864716000000001</v>
      </c>
      <c r="D1726">
        <v>2.3490139999999999</v>
      </c>
      <c r="E1726" t="s">
        <v>3100</v>
      </c>
      <c r="F1726" t="s">
        <v>127</v>
      </c>
      <c r="G1726" t="s">
        <v>25</v>
      </c>
      <c r="H1726" s="4">
        <v>45403</v>
      </c>
      <c r="I1726" t="s">
        <v>26</v>
      </c>
      <c r="J1726" t="s">
        <v>1119</v>
      </c>
      <c r="K1726">
        <v>5</v>
      </c>
      <c r="L1726" t="s">
        <v>1768</v>
      </c>
      <c r="M1726">
        <v>4</v>
      </c>
      <c r="N1726">
        <v>559</v>
      </c>
      <c r="O1726">
        <v>0.9</v>
      </c>
      <c r="P1726" s="4">
        <v>45425</v>
      </c>
      <c r="Q1726" s="4"/>
    </row>
    <row r="1727" spans="1:17" x14ac:dyDescent="0.35">
      <c r="A1727" t="s">
        <v>1811</v>
      </c>
      <c r="B1727" t="s">
        <v>35</v>
      </c>
      <c r="C1727">
        <v>41.902782000000002</v>
      </c>
      <c r="D1727">
        <v>12.496366</v>
      </c>
      <c r="E1727" t="s">
        <v>84</v>
      </c>
      <c r="F1727" t="s">
        <v>127</v>
      </c>
      <c r="G1727" t="s">
        <v>39</v>
      </c>
      <c r="H1727" s="4">
        <v>45395</v>
      </c>
      <c r="I1727" t="s">
        <v>26</v>
      </c>
      <c r="J1727" t="s">
        <v>1119</v>
      </c>
      <c r="K1727">
        <v>5</v>
      </c>
      <c r="L1727" t="s">
        <v>1768</v>
      </c>
      <c r="M1727">
        <v>4</v>
      </c>
      <c r="N1727">
        <v>845</v>
      </c>
      <c r="O1727">
        <v>0.4</v>
      </c>
      <c r="P1727" s="4">
        <v>45597</v>
      </c>
      <c r="Q1727" s="4"/>
    </row>
    <row r="1728" spans="1:17" x14ac:dyDescent="0.35">
      <c r="A1728" t="s">
        <v>1812</v>
      </c>
      <c r="B1728" t="s">
        <v>78</v>
      </c>
      <c r="C1728">
        <v>38.736946000000003</v>
      </c>
      <c r="D1728">
        <v>-9.1426850000000002</v>
      </c>
      <c r="E1728" t="s">
        <v>84</v>
      </c>
      <c r="F1728" t="s">
        <v>127</v>
      </c>
      <c r="G1728" t="s">
        <v>48</v>
      </c>
      <c r="H1728" s="4">
        <v>45351</v>
      </c>
      <c r="I1728" t="s">
        <v>66</v>
      </c>
      <c r="J1728" t="s">
        <v>1119</v>
      </c>
      <c r="K1728">
        <v>5</v>
      </c>
      <c r="L1728" t="s">
        <v>1768</v>
      </c>
      <c r="M1728">
        <v>4</v>
      </c>
      <c r="N1728">
        <v>776</v>
      </c>
      <c r="O1728">
        <v>0.4</v>
      </c>
      <c r="P1728" s="4">
        <v>45536</v>
      </c>
      <c r="Q1728" s="4"/>
    </row>
    <row r="1729" spans="1:17" x14ac:dyDescent="0.35">
      <c r="A1729" t="s">
        <v>1813</v>
      </c>
      <c r="B1729" t="s">
        <v>61</v>
      </c>
      <c r="C1729">
        <v>48.864716000000001</v>
      </c>
      <c r="D1729">
        <v>2.3490139999999999</v>
      </c>
      <c r="E1729" t="s">
        <v>47</v>
      </c>
      <c r="F1729" t="s">
        <v>127</v>
      </c>
      <c r="G1729" t="s">
        <v>33</v>
      </c>
      <c r="H1729" s="4">
        <v>45409</v>
      </c>
      <c r="I1729" t="s">
        <v>26</v>
      </c>
      <c r="J1729" t="s">
        <v>1119</v>
      </c>
      <c r="K1729">
        <v>5</v>
      </c>
      <c r="L1729" t="s">
        <v>1768</v>
      </c>
      <c r="M1729">
        <v>4</v>
      </c>
      <c r="N1729">
        <v>1100</v>
      </c>
      <c r="O1729">
        <v>0.4</v>
      </c>
      <c r="P1729" s="4">
        <v>45576</v>
      </c>
      <c r="Q1729" s="4"/>
    </row>
    <row r="1730" spans="1:17" x14ac:dyDescent="0.35">
      <c r="A1730" t="s">
        <v>1814</v>
      </c>
      <c r="B1730" t="s">
        <v>20</v>
      </c>
      <c r="C1730">
        <v>52.370215999999999</v>
      </c>
      <c r="D1730">
        <v>4.895168</v>
      </c>
      <c r="E1730" t="s">
        <v>47</v>
      </c>
      <c r="F1730" t="s">
        <v>127</v>
      </c>
      <c r="G1730" t="s">
        <v>39</v>
      </c>
      <c r="H1730" s="4">
        <v>45357</v>
      </c>
      <c r="I1730" t="s">
        <v>66</v>
      </c>
      <c r="J1730" t="s">
        <v>1119</v>
      </c>
      <c r="K1730">
        <v>5</v>
      </c>
      <c r="L1730" t="s">
        <v>1768</v>
      </c>
      <c r="M1730">
        <v>4</v>
      </c>
      <c r="N1730">
        <v>398</v>
      </c>
      <c r="O1730">
        <v>0.1</v>
      </c>
      <c r="P1730" s="4">
        <v>45431</v>
      </c>
      <c r="Q1730" s="4"/>
    </row>
    <row r="1731" spans="1:17" x14ac:dyDescent="0.35">
      <c r="A1731" t="s">
        <v>1815</v>
      </c>
      <c r="B1731" t="s">
        <v>41</v>
      </c>
      <c r="C1731">
        <v>52.520007999999997</v>
      </c>
      <c r="D1731">
        <v>13.404954</v>
      </c>
      <c r="E1731" t="s">
        <v>3100</v>
      </c>
      <c r="F1731" t="s">
        <v>127</v>
      </c>
      <c r="G1731" t="s">
        <v>59</v>
      </c>
      <c r="H1731" s="4">
        <v>45306</v>
      </c>
      <c r="I1731" t="s">
        <v>66</v>
      </c>
      <c r="J1731" t="s">
        <v>1119</v>
      </c>
      <c r="K1731">
        <v>5</v>
      </c>
      <c r="L1731" t="s">
        <v>1768</v>
      </c>
      <c r="M1731">
        <v>4</v>
      </c>
      <c r="N1731">
        <v>779</v>
      </c>
      <c r="O1731">
        <v>0.4</v>
      </c>
      <c r="P1731" s="4">
        <v>45362</v>
      </c>
      <c r="Q1731" s="4"/>
    </row>
    <row r="1732" spans="1:17" x14ac:dyDescent="0.35">
      <c r="A1732" t="s">
        <v>1816</v>
      </c>
      <c r="B1732" t="s">
        <v>20</v>
      </c>
      <c r="C1732">
        <v>52.370215999999999</v>
      </c>
      <c r="D1732">
        <v>4.895168</v>
      </c>
      <c r="E1732" t="s">
        <v>3099</v>
      </c>
      <c r="F1732" t="s">
        <v>127</v>
      </c>
      <c r="G1732" t="s">
        <v>59</v>
      </c>
      <c r="H1732" s="4">
        <v>45364</v>
      </c>
      <c r="I1732" t="s">
        <v>66</v>
      </c>
      <c r="J1732" t="s">
        <v>1119</v>
      </c>
      <c r="K1732">
        <v>5</v>
      </c>
      <c r="L1732" t="s">
        <v>1768</v>
      </c>
      <c r="M1732">
        <v>4</v>
      </c>
      <c r="N1732">
        <v>742</v>
      </c>
      <c r="O1732">
        <v>0.6</v>
      </c>
      <c r="P1732" s="4">
        <v>45486</v>
      </c>
      <c r="Q1732" s="4"/>
    </row>
    <row r="1733" spans="1:17" x14ac:dyDescent="0.35">
      <c r="A1733" t="s">
        <v>1817</v>
      </c>
      <c r="B1733" t="s">
        <v>35</v>
      </c>
      <c r="C1733">
        <v>41.902782000000002</v>
      </c>
      <c r="D1733">
        <v>12.496366</v>
      </c>
      <c r="E1733" t="s">
        <v>54</v>
      </c>
      <c r="F1733" t="s">
        <v>127</v>
      </c>
      <c r="G1733" t="s">
        <v>48</v>
      </c>
      <c r="H1733" s="4">
        <v>45385</v>
      </c>
      <c r="I1733" t="s">
        <v>26</v>
      </c>
      <c r="J1733" t="s">
        <v>1119</v>
      </c>
      <c r="K1733">
        <v>5</v>
      </c>
      <c r="L1733" t="s">
        <v>1768</v>
      </c>
      <c r="M1733">
        <v>4</v>
      </c>
      <c r="N1733">
        <v>396</v>
      </c>
      <c r="O1733">
        <v>0.6</v>
      </c>
      <c r="P1733" s="4">
        <v>45621</v>
      </c>
      <c r="Q1733" s="4"/>
    </row>
    <row r="1734" spans="1:17" x14ac:dyDescent="0.35">
      <c r="A1734" t="s">
        <v>1818</v>
      </c>
      <c r="B1734" t="s">
        <v>35</v>
      </c>
      <c r="C1734">
        <v>41.902782000000002</v>
      </c>
      <c r="D1734">
        <v>12.496366</v>
      </c>
      <c r="E1734" t="s">
        <v>103</v>
      </c>
      <c r="F1734" t="s">
        <v>127</v>
      </c>
      <c r="G1734" t="s">
        <v>74</v>
      </c>
      <c r="H1734" s="4">
        <v>45388</v>
      </c>
      <c r="I1734" t="s">
        <v>26</v>
      </c>
      <c r="J1734" t="s">
        <v>1119</v>
      </c>
      <c r="K1734">
        <v>5</v>
      </c>
      <c r="L1734" t="s">
        <v>1768</v>
      </c>
      <c r="M1734">
        <v>4</v>
      </c>
      <c r="N1734">
        <v>1128</v>
      </c>
      <c r="O1734">
        <v>0.6</v>
      </c>
      <c r="P1734" s="4">
        <v>45733</v>
      </c>
      <c r="Q1734" s="4"/>
    </row>
    <row r="1735" spans="1:17" x14ac:dyDescent="0.35">
      <c r="A1735" t="s">
        <v>1819</v>
      </c>
      <c r="B1735" t="s">
        <v>41</v>
      </c>
      <c r="C1735">
        <v>52.520007999999997</v>
      </c>
      <c r="D1735">
        <v>13.404954</v>
      </c>
      <c r="E1735" t="s">
        <v>47</v>
      </c>
      <c r="F1735" t="s">
        <v>127</v>
      </c>
      <c r="G1735" t="s">
        <v>74</v>
      </c>
      <c r="H1735" s="4">
        <v>45316</v>
      </c>
      <c r="I1735" t="s">
        <v>66</v>
      </c>
      <c r="J1735" t="s">
        <v>1119</v>
      </c>
      <c r="K1735">
        <v>5</v>
      </c>
      <c r="L1735" t="s">
        <v>1768</v>
      </c>
      <c r="M1735">
        <v>4</v>
      </c>
      <c r="N1735">
        <v>525</v>
      </c>
      <c r="O1735">
        <v>0.2</v>
      </c>
      <c r="P1735" s="4">
        <v>45425</v>
      </c>
      <c r="Q1735" s="4"/>
    </row>
    <row r="1736" spans="1:17" x14ac:dyDescent="0.35">
      <c r="A1736" t="s">
        <v>1820</v>
      </c>
      <c r="B1736" t="s">
        <v>61</v>
      </c>
      <c r="C1736">
        <v>48.864716000000001</v>
      </c>
      <c r="D1736">
        <v>2.3490139999999999</v>
      </c>
      <c r="E1736" t="s">
        <v>3100</v>
      </c>
      <c r="F1736" t="s">
        <v>127</v>
      </c>
      <c r="G1736" t="s">
        <v>48</v>
      </c>
      <c r="H1736" s="4">
        <v>45340</v>
      </c>
      <c r="I1736" t="s">
        <v>26</v>
      </c>
      <c r="J1736" t="s">
        <v>1119</v>
      </c>
      <c r="K1736">
        <v>5</v>
      </c>
      <c r="L1736" t="s">
        <v>1768</v>
      </c>
      <c r="M1736">
        <v>4</v>
      </c>
      <c r="N1736">
        <v>1157</v>
      </c>
      <c r="O1736">
        <v>1</v>
      </c>
      <c r="P1736" s="4">
        <v>45540</v>
      </c>
      <c r="Q1736" s="4"/>
    </row>
    <row r="1737" spans="1:17" x14ac:dyDescent="0.35">
      <c r="A1737" t="s">
        <v>1821</v>
      </c>
      <c r="B1737" t="s">
        <v>41</v>
      </c>
      <c r="C1737">
        <v>52.520007999999997</v>
      </c>
      <c r="D1737">
        <v>13.404954</v>
      </c>
      <c r="E1737" t="s">
        <v>68</v>
      </c>
      <c r="F1737" t="s">
        <v>127</v>
      </c>
      <c r="G1737" t="s">
        <v>39</v>
      </c>
      <c r="H1737" s="4">
        <v>45418</v>
      </c>
      <c r="I1737" t="s">
        <v>66</v>
      </c>
      <c r="J1737" t="s">
        <v>1119</v>
      </c>
      <c r="K1737">
        <v>5</v>
      </c>
      <c r="L1737" t="s">
        <v>1768</v>
      </c>
      <c r="M1737">
        <v>4</v>
      </c>
      <c r="N1737">
        <v>1102</v>
      </c>
      <c r="O1737">
        <v>0.5</v>
      </c>
      <c r="P1737" s="4">
        <v>45478</v>
      </c>
      <c r="Q1737" s="4"/>
    </row>
    <row r="1738" spans="1:17" x14ac:dyDescent="0.35">
      <c r="A1738" t="s">
        <v>1822</v>
      </c>
      <c r="B1738" t="s">
        <v>78</v>
      </c>
      <c r="C1738">
        <v>38.736946000000003</v>
      </c>
      <c r="D1738">
        <v>-9.1426850000000002</v>
      </c>
      <c r="E1738" t="s">
        <v>47</v>
      </c>
      <c r="F1738" t="s">
        <v>127</v>
      </c>
      <c r="G1738" t="s">
        <v>33</v>
      </c>
      <c r="H1738" s="4">
        <v>45417</v>
      </c>
      <c r="I1738" t="s">
        <v>26</v>
      </c>
      <c r="J1738" t="s">
        <v>1119</v>
      </c>
      <c r="K1738">
        <v>5</v>
      </c>
      <c r="L1738" t="s">
        <v>1768</v>
      </c>
      <c r="M1738">
        <v>4</v>
      </c>
      <c r="N1738">
        <v>1057</v>
      </c>
      <c r="O1738">
        <v>0.2</v>
      </c>
      <c r="P1738" s="4">
        <v>45512</v>
      </c>
      <c r="Q1738" s="4"/>
    </row>
    <row r="1739" spans="1:17" x14ac:dyDescent="0.35">
      <c r="A1739" t="s">
        <v>1823</v>
      </c>
      <c r="B1739" t="s">
        <v>35</v>
      </c>
      <c r="C1739">
        <v>41.902782000000002</v>
      </c>
      <c r="D1739">
        <v>12.496366</v>
      </c>
      <c r="E1739" t="s">
        <v>47</v>
      </c>
      <c r="F1739" t="s">
        <v>127</v>
      </c>
      <c r="G1739" t="s">
        <v>85</v>
      </c>
      <c r="H1739" s="4">
        <v>45405</v>
      </c>
      <c r="I1739" t="s">
        <v>26</v>
      </c>
      <c r="J1739" t="s">
        <v>1119</v>
      </c>
      <c r="K1739">
        <v>5</v>
      </c>
      <c r="L1739" t="s">
        <v>1768</v>
      </c>
      <c r="M1739">
        <v>4</v>
      </c>
      <c r="N1739">
        <v>595</v>
      </c>
      <c r="O1739">
        <v>0.6</v>
      </c>
      <c r="P1739" s="4">
        <v>45733</v>
      </c>
      <c r="Q1739" s="4"/>
    </row>
    <row r="1740" spans="1:17" x14ac:dyDescent="0.35">
      <c r="A1740" t="s">
        <v>1824</v>
      </c>
      <c r="B1740" t="s">
        <v>78</v>
      </c>
      <c r="C1740">
        <v>38.736946000000003</v>
      </c>
      <c r="D1740">
        <v>-9.1426850000000002</v>
      </c>
      <c r="E1740" t="s">
        <v>38</v>
      </c>
      <c r="F1740" t="s">
        <v>127</v>
      </c>
      <c r="G1740" t="s">
        <v>39</v>
      </c>
      <c r="H1740" s="4">
        <v>45406</v>
      </c>
      <c r="I1740" t="s">
        <v>26</v>
      </c>
      <c r="J1740" t="s">
        <v>1119</v>
      </c>
      <c r="K1740">
        <v>5</v>
      </c>
      <c r="L1740" t="s">
        <v>1768</v>
      </c>
      <c r="M1740">
        <v>4</v>
      </c>
      <c r="N1740">
        <v>690</v>
      </c>
      <c r="O1740">
        <v>0.1</v>
      </c>
      <c r="P1740" s="4">
        <v>45549</v>
      </c>
      <c r="Q1740" s="4"/>
    </row>
    <row r="1741" spans="1:17" x14ac:dyDescent="0.35">
      <c r="A1741" t="s">
        <v>1825</v>
      </c>
      <c r="B1741" t="s">
        <v>35</v>
      </c>
      <c r="C1741">
        <v>41.902782000000002</v>
      </c>
      <c r="D1741">
        <v>12.496366</v>
      </c>
      <c r="E1741" t="s">
        <v>54</v>
      </c>
      <c r="F1741" t="s">
        <v>127</v>
      </c>
      <c r="G1741" t="s">
        <v>25</v>
      </c>
      <c r="H1741" s="4">
        <v>45417</v>
      </c>
      <c r="I1741" t="s">
        <v>26</v>
      </c>
      <c r="J1741" t="s">
        <v>1119</v>
      </c>
      <c r="K1741">
        <v>5</v>
      </c>
      <c r="L1741" t="s">
        <v>1768</v>
      </c>
      <c r="M1741">
        <v>4</v>
      </c>
      <c r="N1741">
        <v>1133</v>
      </c>
      <c r="O1741">
        <v>0.2</v>
      </c>
      <c r="P1741" s="4">
        <v>45681</v>
      </c>
      <c r="Q1741" s="4"/>
    </row>
    <row r="1742" spans="1:17" x14ac:dyDescent="0.35">
      <c r="A1742" t="s">
        <v>1826</v>
      </c>
      <c r="B1742" t="s">
        <v>41</v>
      </c>
      <c r="C1742">
        <v>52.520007999999997</v>
      </c>
      <c r="D1742">
        <v>13.404954</v>
      </c>
      <c r="E1742" t="s">
        <v>38</v>
      </c>
      <c r="F1742" t="s">
        <v>127</v>
      </c>
      <c r="G1742" t="s">
        <v>48</v>
      </c>
      <c r="H1742" s="4">
        <v>45321</v>
      </c>
      <c r="I1742" t="s">
        <v>49</v>
      </c>
      <c r="J1742" t="s">
        <v>1119</v>
      </c>
      <c r="K1742">
        <v>5</v>
      </c>
      <c r="L1742" t="s">
        <v>1768</v>
      </c>
      <c r="M1742">
        <v>4</v>
      </c>
      <c r="N1742">
        <v>507</v>
      </c>
      <c r="O1742">
        <v>0.4</v>
      </c>
      <c r="P1742" s="4">
        <v>45646</v>
      </c>
      <c r="Q1742" s="4"/>
    </row>
    <row r="1743" spans="1:17" x14ac:dyDescent="0.35">
      <c r="A1743" t="s">
        <v>1827</v>
      </c>
      <c r="B1743" t="s">
        <v>35</v>
      </c>
      <c r="C1743">
        <v>41.902782000000002</v>
      </c>
      <c r="D1743">
        <v>12.496366</v>
      </c>
      <c r="E1743" t="s">
        <v>32</v>
      </c>
      <c r="F1743" t="s">
        <v>127</v>
      </c>
      <c r="G1743" t="s">
        <v>48</v>
      </c>
      <c r="H1743" s="4">
        <v>45426</v>
      </c>
      <c r="I1743" t="s">
        <v>26</v>
      </c>
      <c r="J1743" t="s">
        <v>1119</v>
      </c>
      <c r="K1743">
        <v>5</v>
      </c>
      <c r="L1743" t="s">
        <v>1768</v>
      </c>
      <c r="M1743">
        <v>4</v>
      </c>
      <c r="N1743">
        <v>1059</v>
      </c>
      <c r="O1743">
        <v>1</v>
      </c>
      <c r="P1743" s="4">
        <v>45747</v>
      </c>
      <c r="Q1743" s="4"/>
    </row>
    <row r="1744" spans="1:17" x14ac:dyDescent="0.35">
      <c r="A1744" t="s">
        <v>1828</v>
      </c>
      <c r="B1744" t="s">
        <v>51</v>
      </c>
      <c r="C1744">
        <v>51.260196999999998</v>
      </c>
      <c r="D1744">
        <v>4.4027710000000004</v>
      </c>
      <c r="E1744" t="s">
        <v>54</v>
      </c>
      <c r="F1744" t="s">
        <v>127</v>
      </c>
      <c r="G1744" t="s">
        <v>39</v>
      </c>
      <c r="H1744" s="4">
        <v>45341</v>
      </c>
      <c r="I1744" t="s">
        <v>66</v>
      </c>
      <c r="J1744" t="s">
        <v>1119</v>
      </c>
      <c r="K1744">
        <v>5</v>
      </c>
      <c r="L1744" t="s">
        <v>1768</v>
      </c>
      <c r="M1744">
        <v>4</v>
      </c>
      <c r="N1744">
        <v>288</v>
      </c>
      <c r="O1744">
        <v>0.3</v>
      </c>
      <c r="P1744" s="4">
        <v>45638</v>
      </c>
      <c r="Q1744" s="4"/>
    </row>
    <row r="1745" spans="1:17" x14ac:dyDescent="0.35">
      <c r="A1745" t="s">
        <v>1829</v>
      </c>
      <c r="B1745" t="s">
        <v>20</v>
      </c>
      <c r="C1745">
        <v>52.370215999999999</v>
      </c>
      <c r="D1745">
        <v>4.895168</v>
      </c>
      <c r="E1745" t="s">
        <v>3099</v>
      </c>
      <c r="F1745" t="s">
        <v>127</v>
      </c>
      <c r="G1745" t="s">
        <v>48</v>
      </c>
      <c r="H1745" s="4">
        <v>45424</v>
      </c>
      <c r="I1745" t="s">
        <v>66</v>
      </c>
      <c r="J1745" t="s">
        <v>1119</v>
      </c>
      <c r="K1745">
        <v>5</v>
      </c>
      <c r="L1745" t="s">
        <v>1768</v>
      </c>
      <c r="M1745">
        <v>4</v>
      </c>
      <c r="N1745">
        <v>595</v>
      </c>
      <c r="O1745">
        <v>0.6</v>
      </c>
      <c r="P1745" s="4">
        <v>45543</v>
      </c>
      <c r="Q1745" s="4"/>
    </row>
    <row r="1746" spans="1:17" x14ac:dyDescent="0.35">
      <c r="A1746" t="s">
        <v>1830</v>
      </c>
      <c r="B1746" t="s">
        <v>20</v>
      </c>
      <c r="C1746">
        <v>52.370215999999999</v>
      </c>
      <c r="D1746">
        <v>4.895168</v>
      </c>
      <c r="E1746" t="s">
        <v>3099</v>
      </c>
      <c r="F1746" t="s">
        <v>127</v>
      </c>
      <c r="G1746" t="s">
        <v>85</v>
      </c>
      <c r="H1746" s="4">
        <v>45443</v>
      </c>
      <c r="I1746" t="s">
        <v>49</v>
      </c>
      <c r="J1746" t="s">
        <v>1119</v>
      </c>
      <c r="K1746">
        <v>5</v>
      </c>
      <c r="L1746" t="s">
        <v>1768</v>
      </c>
      <c r="M1746">
        <v>4</v>
      </c>
      <c r="N1746">
        <v>335</v>
      </c>
      <c r="O1746">
        <v>0.4</v>
      </c>
      <c r="P1746" s="4">
        <v>45696</v>
      </c>
      <c r="Q1746" s="4"/>
    </row>
    <row r="1747" spans="1:17" x14ac:dyDescent="0.35">
      <c r="A1747" t="s">
        <v>1831</v>
      </c>
      <c r="B1747" t="s">
        <v>35</v>
      </c>
      <c r="C1747">
        <v>41.902782000000002</v>
      </c>
      <c r="D1747">
        <v>12.496366</v>
      </c>
      <c r="E1747" t="s">
        <v>103</v>
      </c>
      <c r="F1747" t="s">
        <v>127</v>
      </c>
      <c r="G1747" t="s">
        <v>85</v>
      </c>
      <c r="H1747" s="4">
        <v>45414</v>
      </c>
      <c r="I1747" t="s">
        <v>66</v>
      </c>
      <c r="J1747" t="s">
        <v>1119</v>
      </c>
      <c r="K1747">
        <v>5</v>
      </c>
      <c r="L1747" t="s">
        <v>1768</v>
      </c>
      <c r="M1747">
        <v>4</v>
      </c>
      <c r="N1747">
        <v>314</v>
      </c>
      <c r="O1747">
        <v>0.8</v>
      </c>
      <c r="P1747" s="4">
        <v>45523</v>
      </c>
      <c r="Q1747" s="4"/>
    </row>
    <row r="1748" spans="1:17" x14ac:dyDescent="0.35">
      <c r="A1748" t="s">
        <v>1832</v>
      </c>
      <c r="B1748" t="s">
        <v>61</v>
      </c>
      <c r="C1748">
        <v>48.864716000000001</v>
      </c>
      <c r="D1748">
        <v>2.3490139999999999</v>
      </c>
      <c r="E1748" t="s">
        <v>47</v>
      </c>
      <c r="F1748" t="s">
        <v>127</v>
      </c>
      <c r="G1748" t="s">
        <v>48</v>
      </c>
      <c r="H1748" s="4">
        <v>45313</v>
      </c>
      <c r="I1748" t="s">
        <v>26</v>
      </c>
      <c r="J1748" t="s">
        <v>1119</v>
      </c>
      <c r="K1748">
        <v>5</v>
      </c>
      <c r="L1748" t="s">
        <v>1768</v>
      </c>
      <c r="M1748">
        <v>4</v>
      </c>
      <c r="N1748">
        <v>1031</v>
      </c>
      <c r="O1748">
        <v>0.3</v>
      </c>
      <c r="P1748" s="4">
        <v>45378</v>
      </c>
      <c r="Q1748" s="4"/>
    </row>
    <row r="1749" spans="1:17" x14ac:dyDescent="0.35">
      <c r="A1749" t="s">
        <v>1833</v>
      </c>
      <c r="B1749" t="s">
        <v>20</v>
      </c>
      <c r="C1749">
        <v>52.370215999999999</v>
      </c>
      <c r="D1749">
        <v>4.895168</v>
      </c>
      <c r="E1749" t="s">
        <v>54</v>
      </c>
      <c r="F1749" t="s">
        <v>127</v>
      </c>
      <c r="G1749" t="s">
        <v>48</v>
      </c>
      <c r="H1749" s="4">
        <v>45363</v>
      </c>
      <c r="I1749" t="s">
        <v>66</v>
      </c>
      <c r="J1749" t="s">
        <v>1119</v>
      </c>
      <c r="K1749">
        <v>5</v>
      </c>
      <c r="L1749" t="s">
        <v>1768</v>
      </c>
      <c r="M1749">
        <v>4</v>
      </c>
      <c r="N1749">
        <v>219</v>
      </c>
      <c r="O1749">
        <v>0.4</v>
      </c>
      <c r="P1749" s="4">
        <v>45509</v>
      </c>
      <c r="Q1749" s="4"/>
    </row>
    <row r="1750" spans="1:17" x14ac:dyDescent="0.35">
      <c r="A1750" t="s">
        <v>1834</v>
      </c>
      <c r="B1750" t="s">
        <v>71</v>
      </c>
      <c r="C1750">
        <v>48.210033000000003</v>
      </c>
      <c r="D1750">
        <v>16.363448999999999</v>
      </c>
      <c r="E1750" t="s">
        <v>47</v>
      </c>
      <c r="F1750" t="s">
        <v>127</v>
      </c>
      <c r="G1750" t="s">
        <v>74</v>
      </c>
      <c r="H1750" s="4">
        <v>45346</v>
      </c>
      <c r="I1750" t="s">
        <v>66</v>
      </c>
      <c r="J1750" t="s">
        <v>1119</v>
      </c>
      <c r="K1750">
        <v>5</v>
      </c>
      <c r="L1750" t="s">
        <v>1768</v>
      </c>
      <c r="M1750">
        <v>4</v>
      </c>
      <c r="N1750">
        <v>878</v>
      </c>
      <c r="O1750">
        <v>0.4</v>
      </c>
      <c r="P1750" s="4">
        <v>45703</v>
      </c>
      <c r="Q1750" s="4"/>
    </row>
    <row r="1751" spans="1:17" x14ac:dyDescent="0.35">
      <c r="A1751" t="s">
        <v>1835</v>
      </c>
      <c r="B1751" t="s">
        <v>35</v>
      </c>
      <c r="C1751">
        <v>41.902782000000002</v>
      </c>
      <c r="D1751">
        <v>12.496366</v>
      </c>
      <c r="E1751" t="s">
        <v>3098</v>
      </c>
      <c r="F1751" t="s">
        <v>127</v>
      </c>
      <c r="G1751" t="s">
        <v>48</v>
      </c>
      <c r="H1751" s="4">
        <v>45392</v>
      </c>
      <c r="I1751" t="s">
        <v>26</v>
      </c>
      <c r="J1751" t="s">
        <v>1119</v>
      </c>
      <c r="K1751">
        <v>5</v>
      </c>
      <c r="L1751" t="s">
        <v>1768</v>
      </c>
      <c r="M1751">
        <v>4</v>
      </c>
      <c r="N1751">
        <v>646</v>
      </c>
      <c r="O1751">
        <v>0.4</v>
      </c>
      <c r="P1751" s="4">
        <v>45566</v>
      </c>
      <c r="Q1751" s="4"/>
    </row>
    <row r="1752" spans="1:17" x14ac:dyDescent="0.35">
      <c r="A1752" t="s">
        <v>1836</v>
      </c>
      <c r="B1752" t="s">
        <v>61</v>
      </c>
      <c r="C1752">
        <v>48.864716000000001</v>
      </c>
      <c r="D1752">
        <v>2.3490139999999999</v>
      </c>
      <c r="E1752" t="s">
        <v>64</v>
      </c>
      <c r="F1752" t="s">
        <v>127</v>
      </c>
      <c r="G1752" t="s">
        <v>39</v>
      </c>
      <c r="H1752" s="4">
        <v>45387</v>
      </c>
      <c r="I1752" t="s">
        <v>26</v>
      </c>
      <c r="J1752" t="s">
        <v>1119</v>
      </c>
      <c r="K1752">
        <v>5</v>
      </c>
      <c r="L1752" t="s">
        <v>1768</v>
      </c>
      <c r="M1752">
        <v>4</v>
      </c>
      <c r="N1752">
        <v>1132</v>
      </c>
      <c r="O1752">
        <v>0.5</v>
      </c>
      <c r="P1752" s="4">
        <v>45636</v>
      </c>
      <c r="Q1752" s="4"/>
    </row>
    <row r="1753" spans="1:17" x14ac:dyDescent="0.35">
      <c r="A1753" t="s">
        <v>1837</v>
      </c>
      <c r="B1753" t="s">
        <v>20</v>
      </c>
      <c r="C1753">
        <v>52.370215999999999</v>
      </c>
      <c r="D1753">
        <v>4.895168</v>
      </c>
      <c r="E1753" t="s">
        <v>47</v>
      </c>
      <c r="F1753" t="s">
        <v>127</v>
      </c>
      <c r="G1753" t="s">
        <v>85</v>
      </c>
      <c r="H1753" s="4">
        <v>45344</v>
      </c>
      <c r="I1753" t="s">
        <v>66</v>
      </c>
      <c r="J1753" t="s">
        <v>1119</v>
      </c>
      <c r="K1753">
        <v>5</v>
      </c>
      <c r="L1753" t="s">
        <v>1768</v>
      </c>
      <c r="M1753">
        <v>4</v>
      </c>
      <c r="N1753">
        <v>970</v>
      </c>
      <c r="O1753">
        <v>0.2</v>
      </c>
      <c r="P1753" s="4">
        <v>45526</v>
      </c>
      <c r="Q1753" s="4"/>
    </row>
    <row r="1754" spans="1:17" x14ac:dyDescent="0.35">
      <c r="A1754" t="s">
        <v>1838</v>
      </c>
      <c r="B1754" t="s">
        <v>78</v>
      </c>
      <c r="C1754">
        <v>38.736946000000003</v>
      </c>
      <c r="D1754">
        <v>-9.1426850000000002</v>
      </c>
      <c r="E1754" t="s">
        <v>47</v>
      </c>
      <c r="F1754" t="s">
        <v>127</v>
      </c>
      <c r="G1754" t="s">
        <v>39</v>
      </c>
      <c r="H1754" s="4">
        <v>45437</v>
      </c>
      <c r="I1754" t="s">
        <v>66</v>
      </c>
      <c r="J1754" t="s">
        <v>1119</v>
      </c>
      <c r="K1754">
        <v>5</v>
      </c>
      <c r="L1754" t="s">
        <v>1768</v>
      </c>
      <c r="M1754">
        <v>4</v>
      </c>
      <c r="N1754">
        <v>721</v>
      </c>
      <c r="O1754">
        <v>0.9</v>
      </c>
      <c r="P1754" s="4">
        <v>45520</v>
      </c>
      <c r="Q1754" s="4"/>
    </row>
    <row r="1755" spans="1:17" x14ac:dyDescent="0.35">
      <c r="A1755" t="s">
        <v>1839</v>
      </c>
      <c r="B1755" t="s">
        <v>78</v>
      </c>
      <c r="C1755">
        <v>38.736946000000003</v>
      </c>
      <c r="D1755">
        <v>-9.1426850000000002</v>
      </c>
      <c r="E1755" t="s">
        <v>54</v>
      </c>
      <c r="F1755" t="s">
        <v>127</v>
      </c>
      <c r="G1755" t="s">
        <v>48</v>
      </c>
      <c r="H1755" s="4">
        <v>45344</v>
      </c>
      <c r="I1755" t="s">
        <v>26</v>
      </c>
      <c r="J1755" t="s">
        <v>1119</v>
      </c>
      <c r="K1755">
        <v>5</v>
      </c>
      <c r="L1755" t="s">
        <v>1768</v>
      </c>
      <c r="M1755">
        <v>4</v>
      </c>
      <c r="N1755">
        <v>788</v>
      </c>
      <c r="O1755">
        <v>1</v>
      </c>
      <c r="P1755" s="4">
        <v>45456</v>
      </c>
      <c r="Q1755" s="4"/>
    </row>
    <row r="1756" spans="1:17" x14ac:dyDescent="0.35">
      <c r="A1756" t="s">
        <v>1840</v>
      </c>
      <c r="B1756" t="s">
        <v>29</v>
      </c>
      <c r="C1756">
        <v>40.416775000000001</v>
      </c>
      <c r="D1756">
        <v>-3.7037900000000001</v>
      </c>
      <c r="E1756" t="s">
        <v>47</v>
      </c>
      <c r="F1756" t="s">
        <v>169</v>
      </c>
      <c r="G1756" t="s">
        <v>74</v>
      </c>
      <c r="H1756" s="4">
        <v>45442</v>
      </c>
      <c r="I1756" t="s">
        <v>66</v>
      </c>
      <c r="J1756" t="s">
        <v>1119</v>
      </c>
      <c r="K1756">
        <v>5</v>
      </c>
      <c r="L1756" t="s">
        <v>1768</v>
      </c>
      <c r="M1756">
        <v>4</v>
      </c>
      <c r="N1756">
        <v>7039</v>
      </c>
      <c r="O1756">
        <v>0.5</v>
      </c>
      <c r="P1756" s="4">
        <v>45480</v>
      </c>
      <c r="Q1756" s="4"/>
    </row>
    <row r="1757" spans="1:17" x14ac:dyDescent="0.35">
      <c r="A1757" t="s">
        <v>1841</v>
      </c>
      <c r="B1757" t="s">
        <v>41</v>
      </c>
      <c r="C1757">
        <v>52.520007999999997</v>
      </c>
      <c r="D1757">
        <v>13.404954</v>
      </c>
      <c r="E1757" t="s">
        <v>103</v>
      </c>
      <c r="F1757" t="s">
        <v>169</v>
      </c>
      <c r="G1757" t="s">
        <v>48</v>
      </c>
      <c r="H1757" s="4">
        <v>45420</v>
      </c>
      <c r="I1757" t="s">
        <v>66</v>
      </c>
      <c r="J1757" t="s">
        <v>1119</v>
      </c>
      <c r="K1757">
        <v>5</v>
      </c>
      <c r="L1757" t="s">
        <v>1768</v>
      </c>
      <c r="M1757">
        <v>4</v>
      </c>
      <c r="N1757">
        <v>771</v>
      </c>
      <c r="O1757">
        <v>0.3</v>
      </c>
      <c r="P1757" s="4">
        <v>45691</v>
      </c>
      <c r="Q1757" s="4"/>
    </row>
    <row r="1758" spans="1:17" x14ac:dyDescent="0.35">
      <c r="A1758" t="s">
        <v>1842</v>
      </c>
      <c r="B1758" t="s">
        <v>41</v>
      </c>
      <c r="C1758">
        <v>52.520007999999997</v>
      </c>
      <c r="D1758">
        <v>13.404954</v>
      </c>
      <c r="E1758" t="s">
        <v>68</v>
      </c>
      <c r="F1758" t="s">
        <v>169</v>
      </c>
      <c r="G1758" t="s">
        <v>85</v>
      </c>
      <c r="H1758" s="4">
        <v>45386</v>
      </c>
      <c r="I1758" t="s">
        <v>66</v>
      </c>
      <c r="J1758" t="s">
        <v>1119</v>
      </c>
      <c r="K1758">
        <v>5</v>
      </c>
      <c r="L1758" t="s">
        <v>1768</v>
      </c>
      <c r="M1758">
        <v>4</v>
      </c>
      <c r="N1758">
        <v>5565</v>
      </c>
      <c r="O1758">
        <v>0.3</v>
      </c>
      <c r="P1758" s="4">
        <v>45577</v>
      </c>
      <c r="Q1758" s="4"/>
    </row>
    <row r="1759" spans="1:17" x14ac:dyDescent="0.35">
      <c r="A1759" t="s">
        <v>1843</v>
      </c>
      <c r="B1759" t="s">
        <v>71</v>
      </c>
      <c r="C1759">
        <v>48.210033000000003</v>
      </c>
      <c r="D1759">
        <v>16.363448999999999</v>
      </c>
      <c r="E1759" t="s">
        <v>120</v>
      </c>
      <c r="F1759" t="s">
        <v>169</v>
      </c>
      <c r="G1759" t="s">
        <v>74</v>
      </c>
      <c r="H1759" s="4">
        <v>45300</v>
      </c>
      <c r="I1759" t="s">
        <v>49</v>
      </c>
      <c r="J1759" t="s">
        <v>1119</v>
      </c>
      <c r="K1759">
        <v>5</v>
      </c>
      <c r="L1759" t="s">
        <v>1768</v>
      </c>
      <c r="M1759">
        <v>4</v>
      </c>
      <c r="N1759">
        <v>5451</v>
      </c>
      <c r="O1759">
        <v>0.9</v>
      </c>
      <c r="P1759" s="4">
        <v>45409</v>
      </c>
      <c r="Q1759" s="4"/>
    </row>
    <row r="1760" spans="1:17" x14ac:dyDescent="0.35">
      <c r="A1760" t="s">
        <v>1844</v>
      </c>
      <c r="B1760" t="s">
        <v>61</v>
      </c>
      <c r="C1760">
        <v>48.864716000000001</v>
      </c>
      <c r="D1760">
        <v>2.3490139999999999</v>
      </c>
      <c r="E1760" t="s">
        <v>32</v>
      </c>
      <c r="F1760" t="s">
        <v>169</v>
      </c>
      <c r="G1760" t="s">
        <v>33</v>
      </c>
      <c r="H1760" s="4">
        <v>45325</v>
      </c>
      <c r="I1760" t="s">
        <v>49</v>
      </c>
      <c r="J1760" t="s">
        <v>1119</v>
      </c>
      <c r="K1760">
        <v>5</v>
      </c>
      <c r="L1760" t="s">
        <v>1768</v>
      </c>
      <c r="M1760">
        <v>4</v>
      </c>
      <c r="N1760">
        <v>1667</v>
      </c>
      <c r="O1760">
        <v>0.3</v>
      </c>
      <c r="P1760" s="4">
        <v>45401</v>
      </c>
      <c r="Q1760" s="4"/>
    </row>
    <row r="1761" spans="1:17" x14ac:dyDescent="0.35">
      <c r="A1761" t="s">
        <v>1845</v>
      </c>
      <c r="B1761" t="s">
        <v>29</v>
      </c>
      <c r="C1761">
        <v>40.416775000000001</v>
      </c>
      <c r="D1761">
        <v>-3.7037900000000001</v>
      </c>
      <c r="E1761" t="s">
        <v>3099</v>
      </c>
      <c r="F1761" t="s">
        <v>169</v>
      </c>
      <c r="G1761" t="s">
        <v>87</v>
      </c>
      <c r="H1761" s="4">
        <v>45374</v>
      </c>
      <c r="I1761" t="s">
        <v>49</v>
      </c>
      <c r="J1761" t="s">
        <v>1119</v>
      </c>
      <c r="K1761">
        <v>5</v>
      </c>
      <c r="L1761" t="s">
        <v>1768</v>
      </c>
      <c r="M1761">
        <v>4</v>
      </c>
      <c r="N1761">
        <v>2685</v>
      </c>
      <c r="O1761">
        <v>0.6</v>
      </c>
      <c r="P1761" s="4">
        <v>45511</v>
      </c>
      <c r="Q1761" s="4"/>
    </row>
    <row r="1762" spans="1:17" x14ac:dyDescent="0.35">
      <c r="A1762" t="s">
        <v>1846</v>
      </c>
      <c r="B1762" t="s">
        <v>35</v>
      </c>
      <c r="C1762">
        <v>41.902782000000002</v>
      </c>
      <c r="D1762">
        <v>12.496366</v>
      </c>
      <c r="E1762" t="s">
        <v>3098</v>
      </c>
      <c r="F1762" t="s">
        <v>169</v>
      </c>
      <c r="G1762" t="s">
        <v>39</v>
      </c>
      <c r="H1762" s="4">
        <v>45330</v>
      </c>
      <c r="I1762" t="s">
        <v>66</v>
      </c>
      <c r="J1762" t="s">
        <v>1119</v>
      </c>
      <c r="K1762">
        <v>5</v>
      </c>
      <c r="L1762" t="s">
        <v>1768</v>
      </c>
      <c r="M1762">
        <v>4</v>
      </c>
      <c r="N1762">
        <v>6080</v>
      </c>
      <c r="O1762">
        <v>1</v>
      </c>
      <c r="P1762" s="4">
        <v>45422</v>
      </c>
      <c r="Q1762" s="4"/>
    </row>
    <row r="1763" spans="1:17" x14ac:dyDescent="0.35">
      <c r="A1763" t="s">
        <v>1847</v>
      </c>
      <c r="B1763" t="s">
        <v>29</v>
      </c>
      <c r="C1763">
        <v>40.416775000000001</v>
      </c>
      <c r="D1763">
        <v>-3.7037900000000001</v>
      </c>
      <c r="E1763" t="s">
        <v>120</v>
      </c>
      <c r="F1763" t="s">
        <v>169</v>
      </c>
      <c r="G1763" t="s">
        <v>48</v>
      </c>
      <c r="H1763" s="4">
        <v>45394</v>
      </c>
      <c r="I1763" t="s">
        <v>26</v>
      </c>
      <c r="J1763" t="s">
        <v>1119</v>
      </c>
      <c r="K1763">
        <v>5</v>
      </c>
      <c r="L1763" t="s">
        <v>1768</v>
      </c>
      <c r="M1763">
        <v>4</v>
      </c>
      <c r="N1763">
        <v>1099</v>
      </c>
      <c r="O1763">
        <v>0.6</v>
      </c>
      <c r="P1763" s="4">
        <v>45624</v>
      </c>
      <c r="Q1763" s="4"/>
    </row>
    <row r="1764" spans="1:17" x14ac:dyDescent="0.35">
      <c r="A1764" t="s">
        <v>1848</v>
      </c>
      <c r="B1764" t="s">
        <v>56</v>
      </c>
      <c r="C1764">
        <v>46.204391000000001</v>
      </c>
      <c r="D1764">
        <v>6.1431579999999997</v>
      </c>
      <c r="E1764" t="s">
        <v>38</v>
      </c>
      <c r="F1764" t="s">
        <v>169</v>
      </c>
      <c r="G1764" t="s">
        <v>59</v>
      </c>
      <c r="H1764" s="4">
        <v>45318</v>
      </c>
      <c r="I1764" t="s">
        <v>26</v>
      </c>
      <c r="J1764" t="s">
        <v>1119</v>
      </c>
      <c r="K1764">
        <v>5</v>
      </c>
      <c r="L1764" t="s">
        <v>1768</v>
      </c>
      <c r="M1764">
        <v>4</v>
      </c>
      <c r="N1764">
        <v>7919</v>
      </c>
      <c r="O1764">
        <v>0.3</v>
      </c>
      <c r="P1764" s="4">
        <v>45396</v>
      </c>
      <c r="Q1764" s="4"/>
    </row>
    <row r="1765" spans="1:17" x14ac:dyDescent="0.35">
      <c r="A1765" t="s">
        <v>1849</v>
      </c>
      <c r="B1765" t="s">
        <v>35</v>
      </c>
      <c r="C1765">
        <v>41.902782000000002</v>
      </c>
      <c r="D1765">
        <v>12.496366</v>
      </c>
      <c r="E1765" t="s">
        <v>3100</v>
      </c>
      <c r="F1765" t="s">
        <v>169</v>
      </c>
      <c r="G1765" t="s">
        <v>48</v>
      </c>
      <c r="H1765" s="4">
        <v>45438</v>
      </c>
      <c r="I1765" t="s">
        <v>66</v>
      </c>
      <c r="J1765" t="s">
        <v>1119</v>
      </c>
      <c r="K1765">
        <v>5</v>
      </c>
      <c r="L1765" t="s">
        <v>1768</v>
      </c>
      <c r="M1765">
        <v>4</v>
      </c>
      <c r="N1765">
        <v>5268</v>
      </c>
      <c r="O1765">
        <v>0.9</v>
      </c>
      <c r="P1765" s="4">
        <v>45787</v>
      </c>
      <c r="Q1765" s="4"/>
    </row>
    <row r="1766" spans="1:17" x14ac:dyDescent="0.35">
      <c r="A1766" t="s">
        <v>1850</v>
      </c>
      <c r="B1766" t="s">
        <v>35</v>
      </c>
      <c r="C1766">
        <v>41.902782000000002</v>
      </c>
      <c r="D1766">
        <v>12.496366</v>
      </c>
      <c r="E1766" t="s">
        <v>54</v>
      </c>
      <c r="F1766" t="s">
        <v>169</v>
      </c>
      <c r="G1766" t="s">
        <v>48</v>
      </c>
      <c r="H1766" s="4">
        <v>45339</v>
      </c>
      <c r="I1766" t="s">
        <v>49</v>
      </c>
      <c r="J1766" t="s">
        <v>1119</v>
      </c>
      <c r="K1766">
        <v>5</v>
      </c>
      <c r="L1766" t="s">
        <v>1768</v>
      </c>
      <c r="M1766">
        <v>4</v>
      </c>
      <c r="N1766">
        <v>5597</v>
      </c>
      <c r="O1766">
        <v>0.5</v>
      </c>
      <c r="P1766" s="4">
        <v>45417</v>
      </c>
      <c r="Q1766" s="4"/>
    </row>
    <row r="1767" spans="1:17" x14ac:dyDescent="0.35">
      <c r="A1767" t="s">
        <v>1851</v>
      </c>
      <c r="B1767" t="s">
        <v>78</v>
      </c>
      <c r="C1767">
        <v>38.736946000000003</v>
      </c>
      <c r="D1767">
        <v>-9.1426850000000002</v>
      </c>
      <c r="E1767" t="s">
        <v>124</v>
      </c>
      <c r="F1767" t="s">
        <v>169</v>
      </c>
      <c r="G1767" t="s">
        <v>87</v>
      </c>
      <c r="H1767" s="4">
        <v>45366</v>
      </c>
      <c r="I1767" t="s">
        <v>26</v>
      </c>
      <c r="J1767" t="s">
        <v>1119</v>
      </c>
      <c r="K1767">
        <v>5</v>
      </c>
      <c r="L1767" t="s">
        <v>1768</v>
      </c>
      <c r="M1767">
        <v>4</v>
      </c>
      <c r="N1767">
        <v>6927</v>
      </c>
      <c r="O1767">
        <v>0.2</v>
      </c>
      <c r="P1767" s="4">
        <v>45624</v>
      </c>
      <c r="Q1767" s="4"/>
    </row>
    <row r="1768" spans="1:17" x14ac:dyDescent="0.35">
      <c r="A1768" t="s">
        <v>1852</v>
      </c>
      <c r="B1768" t="s">
        <v>71</v>
      </c>
      <c r="C1768">
        <v>48.210033000000003</v>
      </c>
      <c r="D1768">
        <v>16.363448999999999</v>
      </c>
      <c r="E1768" t="s">
        <v>47</v>
      </c>
      <c r="F1768" t="s">
        <v>169</v>
      </c>
      <c r="G1768" t="s">
        <v>48</v>
      </c>
      <c r="H1768" s="4">
        <v>45438</v>
      </c>
      <c r="I1768" t="s">
        <v>66</v>
      </c>
      <c r="J1768" t="s">
        <v>1119</v>
      </c>
      <c r="K1768">
        <v>5</v>
      </c>
      <c r="L1768" t="s">
        <v>1768</v>
      </c>
      <c r="M1768">
        <v>4</v>
      </c>
      <c r="N1768">
        <v>7711</v>
      </c>
      <c r="O1768">
        <v>0.2</v>
      </c>
      <c r="P1768" s="4">
        <v>45568</v>
      </c>
      <c r="Q1768" s="4"/>
    </row>
    <row r="1769" spans="1:17" x14ac:dyDescent="0.35">
      <c r="A1769" t="s">
        <v>1853</v>
      </c>
      <c r="B1769" t="s">
        <v>51</v>
      </c>
      <c r="C1769">
        <v>51.260196999999998</v>
      </c>
      <c r="D1769">
        <v>4.4027710000000004</v>
      </c>
      <c r="E1769" t="s">
        <v>3098</v>
      </c>
      <c r="F1769" t="s">
        <v>169</v>
      </c>
      <c r="G1769" t="s">
        <v>59</v>
      </c>
      <c r="H1769" s="4">
        <v>45425</v>
      </c>
      <c r="I1769" t="s">
        <v>26</v>
      </c>
      <c r="J1769" t="s">
        <v>1119</v>
      </c>
      <c r="K1769">
        <v>5</v>
      </c>
      <c r="L1769" t="s">
        <v>1768</v>
      </c>
      <c r="M1769">
        <v>4</v>
      </c>
      <c r="N1769">
        <v>5878</v>
      </c>
      <c r="O1769">
        <v>0.3</v>
      </c>
      <c r="P1769" s="4">
        <v>45717</v>
      </c>
      <c r="Q1769" s="4"/>
    </row>
    <row r="1770" spans="1:17" x14ac:dyDescent="0.35">
      <c r="A1770" t="s">
        <v>1854</v>
      </c>
      <c r="B1770" t="s">
        <v>35</v>
      </c>
      <c r="C1770">
        <v>41.902782000000002</v>
      </c>
      <c r="D1770">
        <v>12.496366</v>
      </c>
      <c r="E1770" t="s">
        <v>103</v>
      </c>
      <c r="F1770" t="s">
        <v>169</v>
      </c>
      <c r="G1770" t="s">
        <v>74</v>
      </c>
      <c r="H1770" s="4">
        <v>45436</v>
      </c>
      <c r="I1770" t="s">
        <v>66</v>
      </c>
      <c r="J1770" t="s">
        <v>1119</v>
      </c>
      <c r="K1770">
        <v>5</v>
      </c>
      <c r="L1770" t="s">
        <v>1768</v>
      </c>
      <c r="M1770">
        <v>4</v>
      </c>
      <c r="N1770">
        <v>7387</v>
      </c>
      <c r="O1770">
        <v>0.6</v>
      </c>
      <c r="P1770" s="4">
        <v>45799</v>
      </c>
      <c r="Q1770" s="4"/>
    </row>
    <row r="1771" spans="1:17" x14ac:dyDescent="0.35">
      <c r="A1771" t="s">
        <v>1855</v>
      </c>
      <c r="B1771" t="s">
        <v>41</v>
      </c>
      <c r="C1771">
        <v>52.520007999999997</v>
      </c>
      <c r="D1771">
        <v>13.404954</v>
      </c>
      <c r="E1771" t="s">
        <v>124</v>
      </c>
      <c r="F1771" t="s">
        <v>169</v>
      </c>
      <c r="G1771" t="s">
        <v>87</v>
      </c>
      <c r="H1771" s="4">
        <v>45438</v>
      </c>
      <c r="I1771" t="s">
        <v>26</v>
      </c>
      <c r="J1771" t="s">
        <v>1119</v>
      </c>
      <c r="K1771">
        <v>5</v>
      </c>
      <c r="L1771" t="s">
        <v>1768</v>
      </c>
      <c r="M1771">
        <v>4</v>
      </c>
      <c r="N1771">
        <v>3342</v>
      </c>
      <c r="O1771">
        <v>0.4</v>
      </c>
      <c r="P1771" s="4">
        <v>45470</v>
      </c>
      <c r="Q1771" s="4"/>
    </row>
    <row r="1772" spans="1:17" x14ac:dyDescent="0.35">
      <c r="A1772" t="s">
        <v>1856</v>
      </c>
      <c r="B1772" t="s">
        <v>78</v>
      </c>
      <c r="C1772">
        <v>38.736946000000003</v>
      </c>
      <c r="D1772">
        <v>-9.1426850000000002</v>
      </c>
      <c r="E1772" t="s">
        <v>120</v>
      </c>
      <c r="F1772" t="s">
        <v>169</v>
      </c>
      <c r="G1772" t="s">
        <v>85</v>
      </c>
      <c r="H1772" s="4">
        <v>45335</v>
      </c>
      <c r="I1772" t="s">
        <v>26</v>
      </c>
      <c r="J1772" t="s">
        <v>1119</v>
      </c>
      <c r="K1772">
        <v>5</v>
      </c>
      <c r="L1772" t="s">
        <v>1768</v>
      </c>
      <c r="M1772">
        <v>4</v>
      </c>
      <c r="N1772">
        <v>771</v>
      </c>
      <c r="O1772">
        <v>0.2</v>
      </c>
      <c r="P1772" s="4">
        <v>45576</v>
      </c>
      <c r="Q1772" s="4"/>
    </row>
    <row r="1773" spans="1:17" x14ac:dyDescent="0.35">
      <c r="A1773" t="s">
        <v>1857</v>
      </c>
      <c r="B1773" t="s">
        <v>29</v>
      </c>
      <c r="C1773">
        <v>40.416775000000001</v>
      </c>
      <c r="D1773">
        <v>-3.7037900000000001</v>
      </c>
      <c r="E1773" t="s">
        <v>54</v>
      </c>
      <c r="F1773" t="s">
        <v>169</v>
      </c>
      <c r="G1773" t="s">
        <v>85</v>
      </c>
      <c r="H1773" s="4">
        <v>45385</v>
      </c>
      <c r="I1773" t="s">
        <v>66</v>
      </c>
      <c r="J1773" t="s">
        <v>1119</v>
      </c>
      <c r="K1773">
        <v>5</v>
      </c>
      <c r="L1773" t="s">
        <v>1768</v>
      </c>
      <c r="M1773">
        <v>4</v>
      </c>
      <c r="N1773">
        <v>6323</v>
      </c>
      <c r="O1773">
        <v>0.4</v>
      </c>
      <c r="P1773" s="4">
        <v>45454</v>
      </c>
      <c r="Q1773" s="4"/>
    </row>
    <row r="1774" spans="1:17" x14ac:dyDescent="0.35">
      <c r="A1774" t="s">
        <v>1858</v>
      </c>
      <c r="B1774" t="s">
        <v>61</v>
      </c>
      <c r="C1774">
        <v>48.864716000000001</v>
      </c>
      <c r="D1774">
        <v>2.3490139999999999</v>
      </c>
      <c r="E1774" t="s">
        <v>120</v>
      </c>
      <c r="F1774" t="s">
        <v>169</v>
      </c>
      <c r="G1774" t="s">
        <v>25</v>
      </c>
      <c r="H1774" s="4">
        <v>45341</v>
      </c>
      <c r="I1774" t="s">
        <v>26</v>
      </c>
      <c r="J1774" t="s">
        <v>1119</v>
      </c>
      <c r="K1774">
        <v>5</v>
      </c>
      <c r="L1774" t="s">
        <v>1768</v>
      </c>
      <c r="M1774">
        <v>4</v>
      </c>
      <c r="N1774">
        <v>2662</v>
      </c>
      <c r="O1774">
        <v>0.4</v>
      </c>
      <c r="P1774" s="4">
        <v>45571</v>
      </c>
      <c r="Q1774" s="4"/>
    </row>
    <row r="1775" spans="1:17" x14ac:dyDescent="0.35">
      <c r="A1775" t="s">
        <v>1859</v>
      </c>
      <c r="B1775" t="s">
        <v>61</v>
      </c>
      <c r="C1775">
        <v>48.864716000000001</v>
      </c>
      <c r="D1775">
        <v>2.3490139999999999</v>
      </c>
      <c r="E1775" t="s">
        <v>64</v>
      </c>
      <c r="F1775" t="s">
        <v>169</v>
      </c>
      <c r="G1775" t="s">
        <v>48</v>
      </c>
      <c r="H1775" s="4">
        <v>45394</v>
      </c>
      <c r="I1775" t="s">
        <v>66</v>
      </c>
      <c r="J1775" t="s">
        <v>1119</v>
      </c>
      <c r="K1775">
        <v>5</v>
      </c>
      <c r="L1775" t="s">
        <v>1768</v>
      </c>
      <c r="M1775">
        <v>4</v>
      </c>
      <c r="N1775">
        <v>2879</v>
      </c>
      <c r="O1775">
        <v>0.3</v>
      </c>
      <c r="P1775" s="4">
        <v>45749</v>
      </c>
      <c r="Q1775" s="4"/>
    </row>
    <row r="1776" spans="1:17" x14ac:dyDescent="0.35">
      <c r="A1776" t="s">
        <v>1860</v>
      </c>
      <c r="B1776" t="s">
        <v>35</v>
      </c>
      <c r="C1776">
        <v>41.902782000000002</v>
      </c>
      <c r="D1776">
        <v>12.496366</v>
      </c>
      <c r="E1776" t="s">
        <v>120</v>
      </c>
      <c r="F1776" t="s">
        <v>169</v>
      </c>
      <c r="G1776" t="s">
        <v>59</v>
      </c>
      <c r="H1776" s="4">
        <v>45382</v>
      </c>
      <c r="I1776" t="s">
        <v>26</v>
      </c>
      <c r="J1776" t="s">
        <v>1119</v>
      </c>
      <c r="K1776">
        <v>5</v>
      </c>
      <c r="L1776" t="s">
        <v>1768</v>
      </c>
      <c r="M1776">
        <v>4</v>
      </c>
      <c r="N1776">
        <v>1235</v>
      </c>
      <c r="O1776">
        <v>1</v>
      </c>
      <c r="P1776" s="4">
        <v>45720</v>
      </c>
      <c r="Q1776" s="4"/>
    </row>
    <row r="1777" spans="1:17" x14ac:dyDescent="0.35">
      <c r="A1777" t="s">
        <v>1861</v>
      </c>
      <c r="B1777" t="s">
        <v>61</v>
      </c>
      <c r="C1777">
        <v>48.864716000000001</v>
      </c>
      <c r="D1777">
        <v>2.3490139999999999</v>
      </c>
      <c r="E1777" t="s">
        <v>124</v>
      </c>
      <c r="F1777" t="s">
        <v>169</v>
      </c>
      <c r="G1777" t="s">
        <v>25</v>
      </c>
      <c r="H1777" s="4">
        <v>45392</v>
      </c>
      <c r="I1777" t="s">
        <v>66</v>
      </c>
      <c r="J1777" t="s">
        <v>1119</v>
      </c>
      <c r="K1777">
        <v>5</v>
      </c>
      <c r="L1777" t="s">
        <v>1768</v>
      </c>
      <c r="M1777">
        <v>4</v>
      </c>
      <c r="N1777">
        <v>7496</v>
      </c>
      <c r="O1777">
        <v>0.3</v>
      </c>
      <c r="P1777" s="4">
        <v>45686</v>
      </c>
      <c r="Q1777" s="4"/>
    </row>
    <row r="1778" spans="1:17" x14ac:dyDescent="0.35">
      <c r="A1778" t="s">
        <v>1862</v>
      </c>
      <c r="B1778" t="s">
        <v>61</v>
      </c>
      <c r="C1778">
        <v>48.864716000000001</v>
      </c>
      <c r="D1778">
        <v>2.3490139999999999</v>
      </c>
      <c r="E1778" t="s">
        <v>3098</v>
      </c>
      <c r="F1778" t="s">
        <v>169</v>
      </c>
      <c r="G1778" t="s">
        <v>39</v>
      </c>
      <c r="H1778" s="4">
        <v>45300</v>
      </c>
      <c r="I1778" t="s">
        <v>66</v>
      </c>
      <c r="J1778" t="s">
        <v>1119</v>
      </c>
      <c r="K1778">
        <v>5</v>
      </c>
      <c r="L1778" t="s">
        <v>1768</v>
      </c>
      <c r="M1778">
        <v>4</v>
      </c>
      <c r="N1778">
        <v>7008</v>
      </c>
      <c r="O1778">
        <v>0.3</v>
      </c>
      <c r="P1778" s="4">
        <v>45517</v>
      </c>
      <c r="Q1778" s="4"/>
    </row>
    <row r="1779" spans="1:17" x14ac:dyDescent="0.35">
      <c r="A1779" t="s">
        <v>1863</v>
      </c>
      <c r="B1779" t="s">
        <v>35</v>
      </c>
      <c r="C1779">
        <v>41.902782000000002</v>
      </c>
      <c r="D1779">
        <v>12.496366</v>
      </c>
      <c r="E1779" t="s">
        <v>47</v>
      </c>
      <c r="F1779" t="s">
        <v>169</v>
      </c>
      <c r="G1779" t="s">
        <v>25</v>
      </c>
      <c r="H1779" s="4">
        <v>45349</v>
      </c>
      <c r="I1779" t="s">
        <v>66</v>
      </c>
      <c r="J1779" t="s">
        <v>1119</v>
      </c>
      <c r="K1779">
        <v>5</v>
      </c>
      <c r="L1779" t="s">
        <v>1768</v>
      </c>
      <c r="M1779">
        <v>4</v>
      </c>
      <c r="N1779">
        <v>613</v>
      </c>
      <c r="O1779">
        <v>0.3</v>
      </c>
      <c r="P1779" s="4">
        <v>45504</v>
      </c>
      <c r="Q1779" s="4"/>
    </row>
    <row r="1780" spans="1:17" x14ac:dyDescent="0.35">
      <c r="A1780" t="s">
        <v>1864</v>
      </c>
      <c r="B1780" t="s">
        <v>35</v>
      </c>
      <c r="C1780">
        <v>41.902782000000002</v>
      </c>
      <c r="D1780">
        <v>12.496366</v>
      </c>
      <c r="E1780" t="s">
        <v>64</v>
      </c>
      <c r="F1780" t="s">
        <v>169</v>
      </c>
      <c r="G1780" t="s">
        <v>33</v>
      </c>
      <c r="H1780" s="4">
        <v>45443</v>
      </c>
      <c r="I1780" t="s">
        <v>26</v>
      </c>
      <c r="J1780" t="s">
        <v>1119</v>
      </c>
      <c r="K1780">
        <v>5</v>
      </c>
      <c r="L1780" t="s">
        <v>1768</v>
      </c>
      <c r="M1780">
        <v>4</v>
      </c>
      <c r="N1780">
        <v>5859</v>
      </c>
      <c r="O1780">
        <v>0.3</v>
      </c>
      <c r="P1780" s="4">
        <v>45642</v>
      </c>
      <c r="Q1780" s="4"/>
    </row>
    <row r="1781" spans="1:17" x14ac:dyDescent="0.35">
      <c r="A1781" t="s">
        <v>1865</v>
      </c>
      <c r="B1781" t="s">
        <v>61</v>
      </c>
      <c r="C1781">
        <v>48.864716000000001</v>
      </c>
      <c r="D1781">
        <v>2.3490139999999999</v>
      </c>
      <c r="E1781" t="s">
        <v>64</v>
      </c>
      <c r="F1781" t="s">
        <v>169</v>
      </c>
      <c r="G1781" t="s">
        <v>59</v>
      </c>
      <c r="H1781" s="4">
        <v>45373</v>
      </c>
      <c r="I1781" t="s">
        <v>66</v>
      </c>
      <c r="J1781" t="s">
        <v>1119</v>
      </c>
      <c r="K1781">
        <v>5</v>
      </c>
      <c r="L1781" t="s">
        <v>1768</v>
      </c>
      <c r="M1781">
        <v>4</v>
      </c>
      <c r="N1781">
        <v>5386</v>
      </c>
      <c r="O1781">
        <v>0.4</v>
      </c>
      <c r="P1781" s="4">
        <v>45666</v>
      </c>
      <c r="Q1781" s="4"/>
    </row>
    <row r="1782" spans="1:17" x14ac:dyDescent="0.35">
      <c r="A1782" t="s">
        <v>1866</v>
      </c>
      <c r="B1782" t="s">
        <v>71</v>
      </c>
      <c r="C1782">
        <v>48.210033000000003</v>
      </c>
      <c r="D1782">
        <v>16.363448999999999</v>
      </c>
      <c r="E1782" t="s">
        <v>38</v>
      </c>
      <c r="F1782" t="s">
        <v>169</v>
      </c>
      <c r="G1782" t="s">
        <v>48</v>
      </c>
      <c r="H1782" s="4">
        <v>45388</v>
      </c>
      <c r="I1782" t="s">
        <v>66</v>
      </c>
      <c r="J1782" t="s">
        <v>1119</v>
      </c>
      <c r="K1782">
        <v>5</v>
      </c>
      <c r="L1782" t="s">
        <v>1768</v>
      </c>
      <c r="M1782">
        <v>4</v>
      </c>
      <c r="N1782">
        <v>5955</v>
      </c>
      <c r="O1782">
        <v>0.2</v>
      </c>
      <c r="P1782" s="4">
        <v>45423</v>
      </c>
      <c r="Q1782" s="4"/>
    </row>
    <row r="1783" spans="1:17" x14ac:dyDescent="0.35">
      <c r="A1783" t="s">
        <v>1867</v>
      </c>
      <c r="B1783" t="s">
        <v>29</v>
      </c>
      <c r="C1783">
        <v>40.416775000000001</v>
      </c>
      <c r="D1783">
        <v>-3.7037900000000001</v>
      </c>
      <c r="E1783" t="s">
        <v>124</v>
      </c>
      <c r="F1783" t="s">
        <v>169</v>
      </c>
      <c r="G1783" t="s">
        <v>59</v>
      </c>
      <c r="H1783" s="4">
        <v>45389</v>
      </c>
      <c r="I1783" t="s">
        <v>66</v>
      </c>
      <c r="J1783" t="s">
        <v>1119</v>
      </c>
      <c r="K1783">
        <v>5</v>
      </c>
      <c r="L1783" t="s">
        <v>1768</v>
      </c>
      <c r="M1783">
        <v>4</v>
      </c>
      <c r="N1783">
        <v>4031</v>
      </c>
      <c r="O1783">
        <v>0.2</v>
      </c>
      <c r="P1783" s="4">
        <v>45674</v>
      </c>
      <c r="Q1783" s="4"/>
    </row>
    <row r="1784" spans="1:17" x14ac:dyDescent="0.35">
      <c r="A1784" t="s">
        <v>1868</v>
      </c>
      <c r="B1784" t="s">
        <v>35</v>
      </c>
      <c r="C1784">
        <v>41.902782000000002</v>
      </c>
      <c r="D1784">
        <v>12.496366</v>
      </c>
      <c r="E1784" t="s">
        <v>120</v>
      </c>
      <c r="F1784" t="s">
        <v>169</v>
      </c>
      <c r="G1784" t="s">
        <v>59</v>
      </c>
      <c r="H1784" s="4">
        <v>45350</v>
      </c>
      <c r="I1784" t="s">
        <v>26</v>
      </c>
      <c r="J1784" t="s">
        <v>1119</v>
      </c>
      <c r="K1784">
        <v>5</v>
      </c>
      <c r="L1784" t="s">
        <v>1768</v>
      </c>
      <c r="M1784">
        <v>4</v>
      </c>
      <c r="N1784">
        <v>7020</v>
      </c>
      <c r="O1784">
        <v>0.4</v>
      </c>
      <c r="P1784" s="4">
        <v>45423</v>
      </c>
      <c r="Q1784" s="4"/>
    </row>
    <row r="1785" spans="1:17" x14ac:dyDescent="0.35">
      <c r="A1785" t="s">
        <v>1869</v>
      </c>
      <c r="B1785" t="s">
        <v>35</v>
      </c>
      <c r="C1785">
        <v>41.902782000000002</v>
      </c>
      <c r="D1785">
        <v>12.496366</v>
      </c>
      <c r="E1785" t="s">
        <v>120</v>
      </c>
      <c r="F1785" t="s">
        <v>169</v>
      </c>
      <c r="G1785" t="s">
        <v>59</v>
      </c>
      <c r="H1785" s="4">
        <v>45351</v>
      </c>
      <c r="I1785" t="s">
        <v>26</v>
      </c>
      <c r="J1785" t="s">
        <v>1119</v>
      </c>
      <c r="K1785">
        <v>5</v>
      </c>
      <c r="L1785" t="s">
        <v>1768</v>
      </c>
      <c r="M1785">
        <v>4</v>
      </c>
      <c r="N1785">
        <v>5759</v>
      </c>
      <c r="O1785">
        <v>0.4</v>
      </c>
      <c r="P1785" s="4">
        <v>45696</v>
      </c>
      <c r="Q1785" s="4"/>
    </row>
    <row r="1786" spans="1:17" x14ac:dyDescent="0.35">
      <c r="A1786" t="s">
        <v>1870</v>
      </c>
      <c r="B1786" t="s">
        <v>78</v>
      </c>
      <c r="C1786">
        <v>38.736946000000003</v>
      </c>
      <c r="D1786">
        <v>-9.1426850000000002</v>
      </c>
      <c r="E1786" t="s">
        <v>120</v>
      </c>
      <c r="F1786" t="s">
        <v>169</v>
      </c>
      <c r="G1786" t="s">
        <v>39</v>
      </c>
      <c r="H1786" s="4">
        <v>45337</v>
      </c>
      <c r="I1786" t="s">
        <v>26</v>
      </c>
      <c r="J1786" t="s">
        <v>1119</v>
      </c>
      <c r="K1786">
        <v>5</v>
      </c>
      <c r="L1786" t="s">
        <v>1768</v>
      </c>
      <c r="M1786">
        <v>4</v>
      </c>
      <c r="N1786">
        <v>5029</v>
      </c>
      <c r="O1786">
        <v>0.4</v>
      </c>
      <c r="P1786" s="4">
        <v>45513</v>
      </c>
      <c r="Q1786" s="4"/>
    </row>
    <row r="1787" spans="1:17" x14ac:dyDescent="0.35">
      <c r="A1787" t="s">
        <v>1871</v>
      </c>
      <c r="B1787" t="s">
        <v>35</v>
      </c>
      <c r="C1787">
        <v>41.902782000000002</v>
      </c>
      <c r="D1787">
        <v>12.496366</v>
      </c>
      <c r="E1787" t="s">
        <v>3099</v>
      </c>
      <c r="F1787" t="s">
        <v>169</v>
      </c>
      <c r="G1787" t="s">
        <v>48</v>
      </c>
      <c r="H1787" s="4">
        <v>45423</v>
      </c>
      <c r="I1787" t="s">
        <v>49</v>
      </c>
      <c r="J1787" t="s">
        <v>1119</v>
      </c>
      <c r="K1787">
        <v>5</v>
      </c>
      <c r="L1787" t="s">
        <v>1768</v>
      </c>
      <c r="M1787">
        <v>4</v>
      </c>
      <c r="N1787">
        <v>1737</v>
      </c>
      <c r="O1787">
        <v>0.8</v>
      </c>
      <c r="P1787" s="4">
        <v>45465</v>
      </c>
      <c r="Q1787" s="4"/>
    </row>
    <row r="1788" spans="1:17" x14ac:dyDescent="0.35">
      <c r="A1788" t="s">
        <v>1872</v>
      </c>
      <c r="B1788" t="s">
        <v>61</v>
      </c>
      <c r="C1788">
        <v>48.864716000000001</v>
      </c>
      <c r="D1788">
        <v>2.3490139999999999</v>
      </c>
      <c r="E1788" t="s">
        <v>47</v>
      </c>
      <c r="F1788" t="s">
        <v>169</v>
      </c>
      <c r="G1788" t="s">
        <v>87</v>
      </c>
      <c r="H1788" s="4">
        <v>45441</v>
      </c>
      <c r="I1788" t="s">
        <v>66</v>
      </c>
      <c r="J1788" t="s">
        <v>1119</v>
      </c>
      <c r="K1788">
        <v>5</v>
      </c>
      <c r="L1788" t="s">
        <v>1768</v>
      </c>
      <c r="M1788">
        <v>4</v>
      </c>
      <c r="N1788">
        <v>5878</v>
      </c>
      <c r="O1788">
        <v>1</v>
      </c>
      <c r="P1788" s="4">
        <v>45781</v>
      </c>
      <c r="Q1788" s="4"/>
    </row>
    <row r="1789" spans="1:17" x14ac:dyDescent="0.35">
      <c r="A1789" t="s">
        <v>1873</v>
      </c>
      <c r="B1789" t="s">
        <v>78</v>
      </c>
      <c r="C1789">
        <v>38.736946000000003</v>
      </c>
      <c r="D1789">
        <v>-9.1426850000000002</v>
      </c>
      <c r="E1789" t="s">
        <v>47</v>
      </c>
      <c r="F1789" t="s">
        <v>169</v>
      </c>
      <c r="G1789" t="s">
        <v>85</v>
      </c>
      <c r="H1789" s="4">
        <v>45363</v>
      </c>
      <c r="I1789" t="s">
        <v>26</v>
      </c>
      <c r="J1789" t="s">
        <v>1119</v>
      </c>
      <c r="K1789">
        <v>5</v>
      </c>
      <c r="L1789" t="s">
        <v>1768</v>
      </c>
      <c r="M1789">
        <v>4</v>
      </c>
      <c r="N1789">
        <v>467</v>
      </c>
      <c r="O1789">
        <v>0.4</v>
      </c>
      <c r="P1789" s="4">
        <v>45531</v>
      </c>
      <c r="Q1789" s="4"/>
    </row>
    <row r="1790" spans="1:17" x14ac:dyDescent="0.35">
      <c r="A1790" t="s">
        <v>1874</v>
      </c>
      <c r="B1790" t="s">
        <v>35</v>
      </c>
      <c r="C1790">
        <v>41.902782000000002</v>
      </c>
      <c r="D1790">
        <v>12.496366</v>
      </c>
      <c r="E1790" t="s">
        <v>120</v>
      </c>
      <c r="F1790" t="s">
        <v>169</v>
      </c>
      <c r="G1790" t="s">
        <v>25</v>
      </c>
      <c r="H1790" s="4">
        <v>45407</v>
      </c>
      <c r="I1790" t="s">
        <v>49</v>
      </c>
      <c r="J1790" t="s">
        <v>1119</v>
      </c>
      <c r="K1790">
        <v>5</v>
      </c>
      <c r="L1790" t="s">
        <v>1768</v>
      </c>
      <c r="M1790">
        <v>4</v>
      </c>
      <c r="N1790">
        <v>1148</v>
      </c>
      <c r="O1790">
        <v>0.6</v>
      </c>
      <c r="P1790" s="4">
        <v>45712</v>
      </c>
      <c r="Q1790" s="4"/>
    </row>
    <row r="1791" spans="1:17" x14ac:dyDescent="0.35">
      <c r="A1791" t="s">
        <v>1875</v>
      </c>
      <c r="B1791" t="s">
        <v>56</v>
      </c>
      <c r="C1791">
        <v>46.204391000000001</v>
      </c>
      <c r="D1791">
        <v>6.1431579999999997</v>
      </c>
      <c r="E1791" t="s">
        <v>3098</v>
      </c>
      <c r="F1791" t="s">
        <v>169</v>
      </c>
      <c r="G1791" t="s">
        <v>59</v>
      </c>
      <c r="H1791" s="4">
        <v>45351</v>
      </c>
      <c r="I1791" t="s">
        <v>26</v>
      </c>
      <c r="J1791" t="s">
        <v>1119</v>
      </c>
      <c r="K1791">
        <v>5</v>
      </c>
      <c r="L1791" t="s">
        <v>1768</v>
      </c>
      <c r="M1791">
        <v>4</v>
      </c>
      <c r="N1791">
        <v>6322</v>
      </c>
      <c r="O1791">
        <v>0.5</v>
      </c>
      <c r="P1791" s="4">
        <v>45514</v>
      </c>
      <c r="Q1791" s="4"/>
    </row>
    <row r="1792" spans="1:17" x14ac:dyDescent="0.35">
      <c r="A1792" t="s">
        <v>1876</v>
      </c>
      <c r="B1792" t="s">
        <v>41</v>
      </c>
      <c r="C1792">
        <v>52.520007999999997</v>
      </c>
      <c r="D1792">
        <v>13.404954</v>
      </c>
      <c r="E1792" t="s">
        <v>3099</v>
      </c>
      <c r="F1792" t="s">
        <v>169</v>
      </c>
      <c r="G1792" t="s">
        <v>59</v>
      </c>
      <c r="H1792" s="4">
        <v>45390</v>
      </c>
      <c r="I1792" t="s">
        <v>26</v>
      </c>
      <c r="J1792" t="s">
        <v>1119</v>
      </c>
      <c r="K1792">
        <v>5</v>
      </c>
      <c r="L1792" t="s">
        <v>1768</v>
      </c>
      <c r="M1792">
        <v>4</v>
      </c>
      <c r="N1792">
        <v>7667</v>
      </c>
      <c r="O1792">
        <v>0.8</v>
      </c>
      <c r="P1792" s="4">
        <v>45444</v>
      </c>
      <c r="Q1792" s="4"/>
    </row>
    <row r="1793" spans="1:17" x14ac:dyDescent="0.35">
      <c r="A1793" t="s">
        <v>1877</v>
      </c>
      <c r="B1793" t="s">
        <v>56</v>
      </c>
      <c r="C1793">
        <v>46.204391000000001</v>
      </c>
      <c r="D1793">
        <v>6.1431579999999997</v>
      </c>
      <c r="E1793" t="s">
        <v>3100</v>
      </c>
      <c r="F1793" t="s">
        <v>169</v>
      </c>
      <c r="G1793" t="s">
        <v>59</v>
      </c>
      <c r="H1793" s="4">
        <v>45387</v>
      </c>
      <c r="I1793" t="s">
        <v>26</v>
      </c>
      <c r="J1793" t="s">
        <v>1119</v>
      </c>
      <c r="K1793">
        <v>5</v>
      </c>
      <c r="L1793" t="s">
        <v>1768</v>
      </c>
      <c r="M1793">
        <v>4</v>
      </c>
      <c r="N1793">
        <v>4290</v>
      </c>
      <c r="O1793">
        <v>0.3</v>
      </c>
      <c r="P1793" s="4">
        <v>45479</v>
      </c>
      <c r="Q1793" s="4"/>
    </row>
    <row r="1794" spans="1:17" x14ac:dyDescent="0.35">
      <c r="A1794" t="s">
        <v>1878</v>
      </c>
      <c r="B1794" t="s">
        <v>61</v>
      </c>
      <c r="C1794">
        <v>48.864716000000001</v>
      </c>
      <c r="D1794">
        <v>2.3490139999999999</v>
      </c>
      <c r="E1794" t="s">
        <v>3098</v>
      </c>
      <c r="F1794" t="s">
        <v>169</v>
      </c>
      <c r="G1794" t="s">
        <v>48</v>
      </c>
      <c r="H1794" s="4">
        <v>45386</v>
      </c>
      <c r="I1794" t="s">
        <v>66</v>
      </c>
      <c r="J1794" t="s">
        <v>1119</v>
      </c>
      <c r="K1794">
        <v>5</v>
      </c>
      <c r="L1794" t="s">
        <v>1768</v>
      </c>
      <c r="M1794">
        <v>4</v>
      </c>
      <c r="N1794">
        <v>4707</v>
      </c>
      <c r="O1794">
        <v>0.7</v>
      </c>
      <c r="P1794" s="4">
        <v>45628</v>
      </c>
      <c r="Q1794" s="4"/>
    </row>
    <row r="1795" spans="1:17" x14ac:dyDescent="0.35">
      <c r="A1795" t="s">
        <v>1879</v>
      </c>
      <c r="B1795" t="s">
        <v>71</v>
      </c>
      <c r="C1795">
        <v>48.210033000000003</v>
      </c>
      <c r="D1795">
        <v>16.363448999999999</v>
      </c>
      <c r="E1795" t="s">
        <v>3098</v>
      </c>
      <c r="F1795" t="s">
        <v>169</v>
      </c>
      <c r="G1795" t="s">
        <v>87</v>
      </c>
      <c r="H1795" s="4">
        <v>45361</v>
      </c>
      <c r="I1795" t="s">
        <v>26</v>
      </c>
      <c r="J1795" t="s">
        <v>1119</v>
      </c>
      <c r="K1795">
        <v>5</v>
      </c>
      <c r="L1795" t="s">
        <v>1768</v>
      </c>
      <c r="M1795">
        <v>4</v>
      </c>
      <c r="N1795">
        <v>459</v>
      </c>
      <c r="O1795">
        <v>0.6</v>
      </c>
      <c r="P1795" s="4">
        <v>45502</v>
      </c>
      <c r="Q1795" s="4"/>
    </row>
    <row r="1796" spans="1:17" x14ac:dyDescent="0.35">
      <c r="A1796" t="s">
        <v>1880</v>
      </c>
      <c r="B1796" t="s">
        <v>41</v>
      </c>
      <c r="C1796">
        <v>52.520007999999997</v>
      </c>
      <c r="D1796">
        <v>13.404954</v>
      </c>
      <c r="E1796" t="s">
        <v>100</v>
      </c>
      <c r="F1796" t="s">
        <v>169</v>
      </c>
      <c r="G1796" t="s">
        <v>59</v>
      </c>
      <c r="H1796" s="4">
        <v>45343</v>
      </c>
      <c r="I1796" t="s">
        <v>26</v>
      </c>
      <c r="J1796" t="s">
        <v>1119</v>
      </c>
      <c r="K1796">
        <v>5</v>
      </c>
      <c r="L1796" t="s">
        <v>1768</v>
      </c>
      <c r="M1796">
        <v>4</v>
      </c>
      <c r="N1796">
        <v>220</v>
      </c>
      <c r="O1796">
        <v>0.4</v>
      </c>
      <c r="P1796" s="4">
        <v>45519</v>
      </c>
      <c r="Q1796" s="4"/>
    </row>
    <row r="1797" spans="1:17" x14ac:dyDescent="0.35">
      <c r="A1797" t="s">
        <v>1881</v>
      </c>
      <c r="B1797" t="s">
        <v>35</v>
      </c>
      <c r="C1797">
        <v>41.902782000000002</v>
      </c>
      <c r="D1797">
        <v>12.496366</v>
      </c>
      <c r="E1797" t="s">
        <v>54</v>
      </c>
      <c r="F1797" t="s">
        <v>169</v>
      </c>
      <c r="G1797" t="s">
        <v>59</v>
      </c>
      <c r="H1797" s="4">
        <v>45374</v>
      </c>
      <c r="I1797" t="s">
        <v>26</v>
      </c>
      <c r="J1797" t="s">
        <v>1119</v>
      </c>
      <c r="K1797">
        <v>5</v>
      </c>
      <c r="L1797" t="s">
        <v>1768</v>
      </c>
      <c r="M1797">
        <v>4</v>
      </c>
      <c r="N1797">
        <v>4663</v>
      </c>
      <c r="O1797">
        <v>0.2</v>
      </c>
      <c r="P1797" s="4">
        <v>45503</v>
      </c>
      <c r="Q1797" s="4"/>
    </row>
    <row r="1798" spans="1:17" x14ac:dyDescent="0.35">
      <c r="A1798" t="s">
        <v>1882</v>
      </c>
      <c r="B1798" t="s">
        <v>35</v>
      </c>
      <c r="C1798">
        <v>41.902782000000002</v>
      </c>
      <c r="D1798">
        <v>12.496366</v>
      </c>
      <c r="E1798" t="s">
        <v>54</v>
      </c>
      <c r="F1798" t="s">
        <v>169</v>
      </c>
      <c r="G1798" t="s">
        <v>39</v>
      </c>
      <c r="H1798" s="4">
        <v>45434</v>
      </c>
      <c r="I1798" t="s">
        <v>49</v>
      </c>
      <c r="J1798" t="s">
        <v>1119</v>
      </c>
      <c r="K1798">
        <v>5</v>
      </c>
      <c r="L1798" t="s">
        <v>1768</v>
      </c>
      <c r="M1798">
        <v>4</v>
      </c>
      <c r="N1798">
        <v>7228</v>
      </c>
      <c r="O1798">
        <v>0.5</v>
      </c>
      <c r="P1798" s="4">
        <v>45466</v>
      </c>
      <c r="Q1798" s="4"/>
    </row>
    <row r="1799" spans="1:17" x14ac:dyDescent="0.35">
      <c r="A1799" t="s">
        <v>1883</v>
      </c>
      <c r="B1799" t="s">
        <v>35</v>
      </c>
      <c r="C1799">
        <v>41.902782000000002</v>
      </c>
      <c r="D1799">
        <v>12.496366</v>
      </c>
      <c r="E1799" t="s">
        <v>64</v>
      </c>
      <c r="F1799" t="s">
        <v>169</v>
      </c>
      <c r="G1799" t="s">
        <v>87</v>
      </c>
      <c r="H1799" s="4">
        <v>45408</v>
      </c>
      <c r="I1799" t="s">
        <v>26</v>
      </c>
      <c r="J1799" t="s">
        <v>1119</v>
      </c>
      <c r="K1799">
        <v>5</v>
      </c>
      <c r="L1799" t="s">
        <v>1768</v>
      </c>
      <c r="M1799">
        <v>4</v>
      </c>
      <c r="N1799">
        <v>1156</v>
      </c>
      <c r="O1799">
        <v>0.2</v>
      </c>
      <c r="P1799" s="4">
        <v>45478</v>
      </c>
      <c r="Q1799" s="4"/>
    </row>
    <row r="1800" spans="1:17" x14ac:dyDescent="0.35">
      <c r="A1800" t="s">
        <v>1884</v>
      </c>
      <c r="B1800" t="s">
        <v>35</v>
      </c>
      <c r="C1800">
        <v>41.902782000000002</v>
      </c>
      <c r="D1800">
        <v>12.496366</v>
      </c>
      <c r="E1800" t="s">
        <v>47</v>
      </c>
      <c r="F1800" t="s">
        <v>169</v>
      </c>
      <c r="G1800" t="s">
        <v>85</v>
      </c>
      <c r="H1800" s="4">
        <v>45372</v>
      </c>
      <c r="I1800" t="s">
        <v>66</v>
      </c>
      <c r="J1800" t="s">
        <v>1119</v>
      </c>
      <c r="K1800">
        <v>5</v>
      </c>
      <c r="L1800" t="s">
        <v>1768</v>
      </c>
      <c r="M1800">
        <v>4</v>
      </c>
      <c r="N1800">
        <v>4305</v>
      </c>
      <c r="O1800">
        <v>0.9</v>
      </c>
      <c r="P1800" s="4">
        <v>45535</v>
      </c>
      <c r="Q1800" s="4"/>
    </row>
    <row r="1801" spans="1:17" x14ac:dyDescent="0.35">
      <c r="A1801" t="s">
        <v>1885</v>
      </c>
      <c r="B1801" t="s">
        <v>35</v>
      </c>
      <c r="C1801">
        <v>41.902782000000002</v>
      </c>
      <c r="D1801">
        <v>12.496366</v>
      </c>
      <c r="E1801" t="s">
        <v>124</v>
      </c>
      <c r="F1801" t="s">
        <v>169</v>
      </c>
      <c r="G1801" t="s">
        <v>85</v>
      </c>
      <c r="H1801" s="4">
        <v>45357</v>
      </c>
      <c r="I1801" t="s">
        <v>26</v>
      </c>
      <c r="J1801" t="s">
        <v>1119</v>
      </c>
      <c r="K1801">
        <v>5</v>
      </c>
      <c r="L1801" t="s">
        <v>1768</v>
      </c>
      <c r="M1801">
        <v>4</v>
      </c>
      <c r="N1801">
        <v>3479</v>
      </c>
      <c r="O1801">
        <v>0.1</v>
      </c>
      <c r="P1801" s="4">
        <v>45690</v>
      </c>
      <c r="Q1801" s="4"/>
    </row>
    <row r="1802" spans="1:17" x14ac:dyDescent="0.35">
      <c r="A1802" t="s">
        <v>1886</v>
      </c>
      <c r="B1802" t="s">
        <v>78</v>
      </c>
      <c r="C1802">
        <v>38.736946000000003</v>
      </c>
      <c r="D1802">
        <v>-9.1426850000000002</v>
      </c>
      <c r="E1802" t="s">
        <v>3099</v>
      </c>
      <c r="F1802" t="s">
        <v>169</v>
      </c>
      <c r="G1802" t="s">
        <v>33</v>
      </c>
      <c r="H1802" s="4">
        <v>45356</v>
      </c>
      <c r="I1802" t="s">
        <v>66</v>
      </c>
      <c r="J1802" t="s">
        <v>1119</v>
      </c>
      <c r="K1802">
        <v>5</v>
      </c>
      <c r="L1802" t="s">
        <v>1768</v>
      </c>
      <c r="M1802">
        <v>4</v>
      </c>
      <c r="N1802">
        <v>3733</v>
      </c>
      <c r="O1802">
        <v>0.4</v>
      </c>
      <c r="P1802" s="4">
        <v>45500</v>
      </c>
      <c r="Q1802" s="4"/>
    </row>
    <row r="1803" spans="1:17" x14ac:dyDescent="0.35">
      <c r="A1803" t="s">
        <v>1887</v>
      </c>
      <c r="B1803" t="s">
        <v>51</v>
      </c>
      <c r="C1803">
        <v>51.260196999999998</v>
      </c>
      <c r="D1803">
        <v>4.4027710000000004</v>
      </c>
      <c r="E1803" t="s">
        <v>47</v>
      </c>
      <c r="F1803" t="s">
        <v>169</v>
      </c>
      <c r="G1803" t="s">
        <v>48</v>
      </c>
      <c r="H1803" s="4">
        <v>45340</v>
      </c>
      <c r="I1803" t="s">
        <v>49</v>
      </c>
      <c r="J1803" t="s">
        <v>1119</v>
      </c>
      <c r="K1803">
        <v>5</v>
      </c>
      <c r="L1803" t="s">
        <v>1768</v>
      </c>
      <c r="M1803">
        <v>4</v>
      </c>
      <c r="N1803">
        <v>2926</v>
      </c>
      <c r="O1803">
        <v>0.2</v>
      </c>
      <c r="P1803" s="4">
        <v>45680</v>
      </c>
      <c r="Q1803" s="4"/>
    </row>
    <row r="1804" spans="1:17" x14ac:dyDescent="0.35">
      <c r="A1804" t="s">
        <v>1888</v>
      </c>
      <c r="B1804" t="s">
        <v>41</v>
      </c>
      <c r="C1804">
        <v>52.520007999999997</v>
      </c>
      <c r="D1804">
        <v>13.404954</v>
      </c>
      <c r="E1804" t="s">
        <v>32</v>
      </c>
      <c r="F1804" t="s">
        <v>169</v>
      </c>
      <c r="G1804" t="s">
        <v>33</v>
      </c>
      <c r="H1804" s="4">
        <v>45392</v>
      </c>
      <c r="I1804" t="s">
        <v>66</v>
      </c>
      <c r="J1804" t="s">
        <v>1119</v>
      </c>
      <c r="K1804">
        <v>5</v>
      </c>
      <c r="L1804" t="s">
        <v>1768</v>
      </c>
      <c r="M1804">
        <v>4</v>
      </c>
      <c r="N1804">
        <v>6552</v>
      </c>
      <c r="O1804">
        <v>0.4</v>
      </c>
      <c r="P1804" s="4">
        <v>45510</v>
      </c>
      <c r="Q1804" s="4"/>
    </row>
    <row r="1805" spans="1:17" x14ac:dyDescent="0.35">
      <c r="A1805" t="s">
        <v>1889</v>
      </c>
      <c r="B1805" t="s">
        <v>61</v>
      </c>
      <c r="C1805">
        <v>48.864716000000001</v>
      </c>
      <c r="D1805">
        <v>2.3490139999999999</v>
      </c>
      <c r="E1805" t="s">
        <v>38</v>
      </c>
      <c r="F1805" t="s">
        <v>169</v>
      </c>
      <c r="G1805" t="s">
        <v>48</v>
      </c>
      <c r="H1805" s="4">
        <v>45337</v>
      </c>
      <c r="I1805" t="s">
        <v>26</v>
      </c>
      <c r="J1805" t="s">
        <v>1119</v>
      </c>
      <c r="K1805">
        <v>5</v>
      </c>
      <c r="L1805" t="s">
        <v>1768</v>
      </c>
      <c r="M1805">
        <v>4</v>
      </c>
      <c r="N1805">
        <v>2036</v>
      </c>
      <c r="O1805">
        <v>0.8</v>
      </c>
      <c r="P1805" s="4">
        <v>45571</v>
      </c>
      <c r="Q1805" s="4"/>
    </row>
    <row r="1806" spans="1:17" x14ac:dyDescent="0.35">
      <c r="A1806" t="s">
        <v>1890</v>
      </c>
      <c r="B1806" t="s">
        <v>78</v>
      </c>
      <c r="C1806">
        <v>38.736946000000003</v>
      </c>
      <c r="D1806">
        <v>-9.1426850000000002</v>
      </c>
      <c r="E1806" t="s">
        <v>3099</v>
      </c>
      <c r="F1806" t="s">
        <v>169</v>
      </c>
      <c r="G1806" t="s">
        <v>59</v>
      </c>
      <c r="H1806" s="4">
        <v>45381</v>
      </c>
      <c r="I1806" t="s">
        <v>66</v>
      </c>
      <c r="J1806" t="s">
        <v>1119</v>
      </c>
      <c r="K1806">
        <v>5</v>
      </c>
      <c r="L1806" t="s">
        <v>1768</v>
      </c>
      <c r="M1806">
        <v>4</v>
      </c>
      <c r="N1806">
        <v>4525</v>
      </c>
      <c r="O1806">
        <v>0.3</v>
      </c>
      <c r="P1806" s="4">
        <v>45463</v>
      </c>
      <c r="Q1806" s="4"/>
    </row>
    <row r="1807" spans="1:17" x14ac:dyDescent="0.35">
      <c r="A1807" t="s">
        <v>1891</v>
      </c>
      <c r="B1807" t="s">
        <v>71</v>
      </c>
      <c r="C1807">
        <v>48.210033000000003</v>
      </c>
      <c r="D1807">
        <v>16.363448999999999</v>
      </c>
      <c r="E1807" t="s">
        <v>100</v>
      </c>
      <c r="F1807" t="s">
        <v>169</v>
      </c>
      <c r="G1807" t="s">
        <v>39</v>
      </c>
      <c r="H1807" s="4">
        <v>45409</v>
      </c>
      <c r="I1807" t="s">
        <v>66</v>
      </c>
      <c r="J1807" t="s">
        <v>1119</v>
      </c>
      <c r="K1807">
        <v>5</v>
      </c>
      <c r="L1807" t="s">
        <v>1768</v>
      </c>
      <c r="M1807">
        <v>4</v>
      </c>
      <c r="N1807">
        <v>3490</v>
      </c>
      <c r="O1807">
        <v>0.4</v>
      </c>
      <c r="P1807" s="4">
        <v>45620</v>
      </c>
      <c r="Q1807" s="4"/>
    </row>
    <row r="1808" spans="1:17" x14ac:dyDescent="0.35">
      <c r="A1808" t="s">
        <v>1892</v>
      </c>
      <c r="B1808" t="s">
        <v>35</v>
      </c>
      <c r="C1808">
        <v>41.902782000000002</v>
      </c>
      <c r="D1808">
        <v>12.496366</v>
      </c>
      <c r="E1808" t="s">
        <v>38</v>
      </c>
      <c r="F1808" t="s">
        <v>169</v>
      </c>
      <c r="G1808" t="s">
        <v>74</v>
      </c>
      <c r="H1808" s="4">
        <v>45357</v>
      </c>
      <c r="I1808" t="s">
        <v>49</v>
      </c>
      <c r="J1808" t="s">
        <v>1119</v>
      </c>
      <c r="K1808">
        <v>5</v>
      </c>
      <c r="L1808" t="s">
        <v>1768</v>
      </c>
      <c r="M1808">
        <v>4</v>
      </c>
      <c r="N1808">
        <v>2425</v>
      </c>
      <c r="O1808">
        <v>0.7</v>
      </c>
      <c r="P1808" s="4">
        <v>45505</v>
      </c>
      <c r="Q1808" s="4"/>
    </row>
    <row r="1809" spans="1:17" x14ac:dyDescent="0.35">
      <c r="A1809" t="s">
        <v>1893</v>
      </c>
      <c r="B1809" t="s">
        <v>41</v>
      </c>
      <c r="C1809">
        <v>52.520007999999997</v>
      </c>
      <c r="D1809">
        <v>13.404954</v>
      </c>
      <c r="E1809" t="s">
        <v>38</v>
      </c>
      <c r="F1809" t="s">
        <v>169</v>
      </c>
      <c r="G1809" t="s">
        <v>48</v>
      </c>
      <c r="H1809" s="4">
        <v>45439</v>
      </c>
      <c r="I1809" t="s">
        <v>26</v>
      </c>
      <c r="J1809" t="s">
        <v>1119</v>
      </c>
      <c r="K1809">
        <v>5</v>
      </c>
      <c r="L1809" t="s">
        <v>1768</v>
      </c>
      <c r="M1809">
        <v>4</v>
      </c>
      <c r="N1809">
        <v>4625</v>
      </c>
      <c r="O1809">
        <v>0.4</v>
      </c>
      <c r="P1809" s="4">
        <v>45500</v>
      </c>
      <c r="Q1809" s="4"/>
    </row>
    <row r="1810" spans="1:17" x14ac:dyDescent="0.35">
      <c r="A1810" t="s">
        <v>1894</v>
      </c>
      <c r="B1810" t="s">
        <v>51</v>
      </c>
      <c r="C1810">
        <v>51.260196999999998</v>
      </c>
      <c r="D1810">
        <v>4.4027710000000004</v>
      </c>
      <c r="E1810" t="s">
        <v>38</v>
      </c>
      <c r="F1810" t="s">
        <v>169</v>
      </c>
      <c r="G1810" t="s">
        <v>39</v>
      </c>
      <c r="H1810" s="4">
        <v>45342</v>
      </c>
      <c r="I1810" t="s">
        <v>66</v>
      </c>
      <c r="J1810" t="s">
        <v>1119</v>
      </c>
      <c r="K1810">
        <v>5</v>
      </c>
      <c r="L1810" t="s">
        <v>1768</v>
      </c>
      <c r="M1810">
        <v>4</v>
      </c>
      <c r="N1810">
        <v>1138</v>
      </c>
      <c r="O1810">
        <v>0.2</v>
      </c>
      <c r="P1810" s="4">
        <v>45590</v>
      </c>
      <c r="Q1810" s="4"/>
    </row>
    <row r="1811" spans="1:17" x14ac:dyDescent="0.35">
      <c r="A1811" t="s">
        <v>1895</v>
      </c>
      <c r="B1811" t="s">
        <v>51</v>
      </c>
      <c r="C1811">
        <v>51.260196999999998</v>
      </c>
      <c r="D1811">
        <v>4.4027710000000004</v>
      </c>
      <c r="E1811" t="s">
        <v>100</v>
      </c>
      <c r="F1811" t="s">
        <v>169</v>
      </c>
      <c r="G1811" t="s">
        <v>87</v>
      </c>
      <c r="H1811" s="4">
        <v>45384</v>
      </c>
      <c r="I1811" t="s">
        <v>49</v>
      </c>
      <c r="J1811" t="s">
        <v>1119</v>
      </c>
      <c r="K1811">
        <v>5</v>
      </c>
      <c r="L1811" t="s">
        <v>1768</v>
      </c>
      <c r="M1811">
        <v>4</v>
      </c>
      <c r="N1811">
        <v>3276</v>
      </c>
      <c r="O1811">
        <v>1</v>
      </c>
      <c r="P1811" s="4">
        <v>45512</v>
      </c>
      <c r="Q1811" s="4"/>
    </row>
    <row r="1812" spans="1:17" x14ac:dyDescent="0.35">
      <c r="A1812" t="s">
        <v>1896</v>
      </c>
      <c r="B1812" t="s">
        <v>35</v>
      </c>
      <c r="C1812">
        <v>41.902782000000002</v>
      </c>
      <c r="D1812">
        <v>12.496366</v>
      </c>
      <c r="E1812" t="s">
        <v>47</v>
      </c>
      <c r="F1812" t="s">
        <v>169</v>
      </c>
      <c r="G1812" t="s">
        <v>59</v>
      </c>
      <c r="H1812" s="4">
        <v>45376</v>
      </c>
      <c r="I1812" t="s">
        <v>26</v>
      </c>
      <c r="J1812" t="s">
        <v>1119</v>
      </c>
      <c r="K1812">
        <v>5</v>
      </c>
      <c r="L1812" t="s">
        <v>1768</v>
      </c>
      <c r="M1812">
        <v>4</v>
      </c>
      <c r="N1812">
        <v>7195</v>
      </c>
      <c r="O1812">
        <v>1</v>
      </c>
      <c r="P1812" s="4">
        <v>45452</v>
      </c>
      <c r="Q1812" s="4"/>
    </row>
    <row r="1813" spans="1:17" x14ac:dyDescent="0.35">
      <c r="A1813" t="s">
        <v>1897</v>
      </c>
      <c r="B1813" t="s">
        <v>56</v>
      </c>
      <c r="C1813">
        <v>46.204391000000001</v>
      </c>
      <c r="D1813">
        <v>6.1431579999999997</v>
      </c>
      <c r="E1813" t="s">
        <v>47</v>
      </c>
      <c r="F1813" t="s">
        <v>169</v>
      </c>
      <c r="G1813" t="s">
        <v>48</v>
      </c>
      <c r="H1813" s="4">
        <v>45437</v>
      </c>
      <c r="I1813" t="s">
        <v>66</v>
      </c>
      <c r="J1813" t="s">
        <v>1119</v>
      </c>
      <c r="K1813">
        <v>5</v>
      </c>
      <c r="L1813" t="s">
        <v>1768</v>
      </c>
      <c r="M1813">
        <v>4</v>
      </c>
      <c r="N1813">
        <v>4718</v>
      </c>
      <c r="O1813">
        <v>0.5</v>
      </c>
      <c r="P1813" s="4">
        <v>45713</v>
      </c>
      <c r="Q1813" s="4"/>
    </row>
    <row r="1814" spans="1:17" x14ac:dyDescent="0.35">
      <c r="A1814" t="s">
        <v>1898</v>
      </c>
      <c r="B1814" t="s">
        <v>35</v>
      </c>
      <c r="C1814">
        <v>41.902782000000002</v>
      </c>
      <c r="D1814">
        <v>12.496366</v>
      </c>
      <c r="E1814" t="s">
        <v>68</v>
      </c>
      <c r="F1814" t="s">
        <v>169</v>
      </c>
      <c r="G1814" t="s">
        <v>48</v>
      </c>
      <c r="H1814" s="4">
        <v>45316</v>
      </c>
      <c r="I1814" t="s">
        <v>66</v>
      </c>
      <c r="J1814" t="s">
        <v>1119</v>
      </c>
      <c r="K1814">
        <v>5</v>
      </c>
      <c r="L1814" t="s">
        <v>1768</v>
      </c>
      <c r="M1814">
        <v>4</v>
      </c>
      <c r="N1814">
        <v>729</v>
      </c>
      <c r="O1814">
        <v>0.2</v>
      </c>
      <c r="P1814" s="4">
        <v>45564</v>
      </c>
      <c r="Q1814" s="4"/>
    </row>
    <row r="1815" spans="1:17" x14ac:dyDescent="0.35">
      <c r="A1815" t="s">
        <v>1899</v>
      </c>
      <c r="B1815" t="s">
        <v>41</v>
      </c>
      <c r="C1815">
        <v>52.520007999999997</v>
      </c>
      <c r="D1815">
        <v>13.404954</v>
      </c>
      <c r="E1815" t="s">
        <v>54</v>
      </c>
      <c r="F1815" t="s">
        <v>169</v>
      </c>
      <c r="G1815" t="s">
        <v>48</v>
      </c>
      <c r="H1815" s="4">
        <v>45322</v>
      </c>
      <c r="I1815" t="s">
        <v>66</v>
      </c>
      <c r="J1815" t="s">
        <v>1119</v>
      </c>
      <c r="K1815">
        <v>5</v>
      </c>
      <c r="L1815" t="s">
        <v>1768</v>
      </c>
      <c r="M1815">
        <v>4</v>
      </c>
      <c r="N1815">
        <v>7735</v>
      </c>
      <c r="O1815">
        <v>0.8</v>
      </c>
      <c r="P1815" s="4">
        <v>45367</v>
      </c>
      <c r="Q1815" s="4"/>
    </row>
    <row r="1816" spans="1:17" x14ac:dyDescent="0.35">
      <c r="A1816" t="s">
        <v>1900</v>
      </c>
      <c r="B1816" t="s">
        <v>56</v>
      </c>
      <c r="C1816">
        <v>46.204391000000001</v>
      </c>
      <c r="D1816">
        <v>6.1431579999999997</v>
      </c>
      <c r="E1816" t="s">
        <v>54</v>
      </c>
      <c r="F1816" t="s">
        <v>169</v>
      </c>
      <c r="G1816" t="s">
        <v>59</v>
      </c>
      <c r="H1816" s="4">
        <v>45304</v>
      </c>
      <c r="I1816" t="s">
        <v>49</v>
      </c>
      <c r="J1816" t="s">
        <v>1119</v>
      </c>
      <c r="K1816">
        <v>5</v>
      </c>
      <c r="L1816" t="s">
        <v>1768</v>
      </c>
      <c r="M1816">
        <v>4</v>
      </c>
      <c r="N1816">
        <v>3872</v>
      </c>
      <c r="O1816">
        <v>0.3</v>
      </c>
      <c r="P1816" s="4">
        <v>45568</v>
      </c>
      <c r="Q1816" s="4"/>
    </row>
    <row r="1817" spans="1:17" x14ac:dyDescent="0.35">
      <c r="A1817" t="s">
        <v>1901</v>
      </c>
      <c r="B1817" t="s">
        <v>35</v>
      </c>
      <c r="C1817">
        <v>41.902782000000002</v>
      </c>
      <c r="D1817">
        <v>12.496366</v>
      </c>
      <c r="E1817" t="s">
        <v>54</v>
      </c>
      <c r="F1817" t="s">
        <v>241</v>
      </c>
      <c r="G1817" t="s">
        <v>25</v>
      </c>
      <c r="H1817" s="4">
        <v>45395</v>
      </c>
      <c r="I1817" t="s">
        <v>49</v>
      </c>
      <c r="J1817" t="s">
        <v>1119</v>
      </c>
      <c r="K1817">
        <v>5</v>
      </c>
      <c r="L1817" t="s">
        <v>1768</v>
      </c>
      <c r="M1817">
        <v>4</v>
      </c>
      <c r="N1817">
        <v>9742</v>
      </c>
      <c r="O1817">
        <v>0.4</v>
      </c>
      <c r="P1817" s="4">
        <v>45590</v>
      </c>
      <c r="Q1817" s="4"/>
    </row>
    <row r="1818" spans="1:17" x14ac:dyDescent="0.35">
      <c r="A1818" t="s">
        <v>1902</v>
      </c>
      <c r="B1818" t="s">
        <v>78</v>
      </c>
      <c r="C1818">
        <v>38.736946000000003</v>
      </c>
      <c r="D1818">
        <v>-9.1426850000000002</v>
      </c>
      <c r="E1818" t="s">
        <v>3099</v>
      </c>
      <c r="F1818" t="s">
        <v>241</v>
      </c>
      <c r="G1818" t="s">
        <v>48</v>
      </c>
      <c r="H1818" s="4">
        <v>45390</v>
      </c>
      <c r="I1818" t="s">
        <v>49</v>
      </c>
      <c r="J1818" t="s">
        <v>1119</v>
      </c>
      <c r="K1818">
        <v>5</v>
      </c>
      <c r="L1818" t="s">
        <v>1768</v>
      </c>
      <c r="M1818">
        <v>4</v>
      </c>
      <c r="N1818">
        <v>3294</v>
      </c>
      <c r="O1818">
        <v>0.5</v>
      </c>
      <c r="P1818" s="4">
        <v>45626</v>
      </c>
      <c r="Q1818" s="4"/>
    </row>
    <row r="1819" spans="1:17" x14ac:dyDescent="0.35">
      <c r="A1819" t="s">
        <v>1903</v>
      </c>
      <c r="B1819" t="s">
        <v>29</v>
      </c>
      <c r="C1819">
        <v>40.416775000000001</v>
      </c>
      <c r="D1819">
        <v>-3.7037900000000001</v>
      </c>
      <c r="E1819" t="s">
        <v>3100</v>
      </c>
      <c r="F1819" t="s">
        <v>241</v>
      </c>
      <c r="G1819" t="s">
        <v>48</v>
      </c>
      <c r="H1819" s="4">
        <v>45376</v>
      </c>
      <c r="I1819" t="s">
        <v>26</v>
      </c>
      <c r="J1819" t="s">
        <v>1119</v>
      </c>
      <c r="K1819">
        <v>5</v>
      </c>
      <c r="L1819" t="s">
        <v>1768</v>
      </c>
      <c r="M1819">
        <v>4</v>
      </c>
      <c r="N1819">
        <v>5135</v>
      </c>
      <c r="O1819">
        <v>0.4</v>
      </c>
      <c r="P1819" s="4">
        <v>45652</v>
      </c>
      <c r="Q1819" s="4"/>
    </row>
    <row r="1820" spans="1:17" x14ac:dyDescent="0.35">
      <c r="A1820" t="s">
        <v>1904</v>
      </c>
      <c r="B1820" t="s">
        <v>56</v>
      </c>
      <c r="C1820">
        <v>46.204391000000001</v>
      </c>
      <c r="D1820">
        <v>6.1431579999999997</v>
      </c>
      <c r="E1820" t="s">
        <v>68</v>
      </c>
      <c r="F1820" t="s">
        <v>241</v>
      </c>
      <c r="G1820" t="s">
        <v>74</v>
      </c>
      <c r="H1820" s="4">
        <v>45382</v>
      </c>
      <c r="I1820" t="s">
        <v>66</v>
      </c>
      <c r="J1820" t="s">
        <v>1119</v>
      </c>
      <c r="K1820">
        <v>5</v>
      </c>
      <c r="L1820" t="s">
        <v>1768</v>
      </c>
      <c r="M1820">
        <v>4</v>
      </c>
      <c r="N1820">
        <v>5645</v>
      </c>
      <c r="O1820">
        <v>0.2</v>
      </c>
      <c r="P1820" s="4">
        <v>45467</v>
      </c>
      <c r="Q1820" s="4"/>
    </row>
    <row r="1821" spans="1:17" x14ac:dyDescent="0.35">
      <c r="A1821" t="s">
        <v>1905</v>
      </c>
      <c r="B1821" t="s">
        <v>56</v>
      </c>
      <c r="C1821">
        <v>46.204391000000001</v>
      </c>
      <c r="D1821">
        <v>6.1431579999999997</v>
      </c>
      <c r="E1821" t="s">
        <v>32</v>
      </c>
      <c r="F1821" t="s">
        <v>248</v>
      </c>
      <c r="G1821" t="s">
        <v>39</v>
      </c>
      <c r="H1821" s="4">
        <v>45381</v>
      </c>
      <c r="I1821" t="s">
        <v>26</v>
      </c>
      <c r="J1821" t="s">
        <v>1119</v>
      </c>
      <c r="K1821">
        <v>5</v>
      </c>
      <c r="L1821" t="s">
        <v>1768</v>
      </c>
      <c r="M1821">
        <v>4</v>
      </c>
      <c r="N1821">
        <v>4228</v>
      </c>
      <c r="O1821">
        <v>0.6</v>
      </c>
      <c r="P1821" s="4">
        <v>45497</v>
      </c>
      <c r="Q1821" s="4"/>
    </row>
    <row r="1822" spans="1:17" x14ac:dyDescent="0.35">
      <c r="A1822" t="s">
        <v>1906</v>
      </c>
      <c r="B1822" t="s">
        <v>51</v>
      </c>
      <c r="C1822">
        <v>51.260196999999998</v>
      </c>
      <c r="D1822">
        <v>4.4027710000000004</v>
      </c>
      <c r="E1822" t="s">
        <v>47</v>
      </c>
      <c r="F1822" t="s">
        <v>248</v>
      </c>
      <c r="G1822" t="s">
        <v>33</v>
      </c>
      <c r="H1822" s="4">
        <v>45343</v>
      </c>
      <c r="I1822" t="s">
        <v>49</v>
      </c>
      <c r="J1822" t="s">
        <v>1119</v>
      </c>
      <c r="K1822">
        <v>5</v>
      </c>
      <c r="L1822" t="s">
        <v>1768</v>
      </c>
      <c r="M1822">
        <v>4</v>
      </c>
      <c r="N1822">
        <v>2633</v>
      </c>
      <c r="O1822">
        <v>0.4</v>
      </c>
      <c r="P1822" s="4">
        <v>45628</v>
      </c>
      <c r="Q1822" s="4"/>
    </row>
    <row r="1823" spans="1:17" x14ac:dyDescent="0.35">
      <c r="A1823" t="s">
        <v>1907</v>
      </c>
      <c r="B1823" t="s">
        <v>29</v>
      </c>
      <c r="C1823">
        <v>40.416775000000001</v>
      </c>
      <c r="D1823">
        <v>-3.7037900000000001</v>
      </c>
      <c r="E1823" t="s">
        <v>3099</v>
      </c>
      <c r="F1823" t="s">
        <v>248</v>
      </c>
      <c r="G1823" t="s">
        <v>74</v>
      </c>
      <c r="H1823" s="4">
        <v>45384</v>
      </c>
      <c r="I1823" t="s">
        <v>66</v>
      </c>
      <c r="J1823" t="s">
        <v>1119</v>
      </c>
      <c r="K1823">
        <v>5</v>
      </c>
      <c r="L1823" t="s">
        <v>1768</v>
      </c>
      <c r="M1823">
        <v>4</v>
      </c>
      <c r="N1823">
        <v>19246</v>
      </c>
      <c r="O1823">
        <v>0.4</v>
      </c>
      <c r="P1823" s="4">
        <v>45577</v>
      </c>
      <c r="Q1823" s="4"/>
    </row>
    <row r="1824" spans="1:17" x14ac:dyDescent="0.35">
      <c r="A1824" t="s">
        <v>1908</v>
      </c>
      <c r="B1824" t="s">
        <v>61</v>
      </c>
      <c r="C1824">
        <v>48.864716000000001</v>
      </c>
      <c r="D1824">
        <v>2.3490139999999999</v>
      </c>
      <c r="E1824" t="s">
        <v>54</v>
      </c>
      <c r="F1824" t="s">
        <v>24</v>
      </c>
      <c r="G1824" t="s">
        <v>48</v>
      </c>
      <c r="H1824" s="4">
        <v>45296</v>
      </c>
      <c r="I1824" t="s">
        <v>66</v>
      </c>
      <c r="J1824" t="s">
        <v>1119</v>
      </c>
      <c r="K1824">
        <v>5</v>
      </c>
      <c r="L1824" t="s">
        <v>1909</v>
      </c>
      <c r="M1824">
        <v>5</v>
      </c>
      <c r="N1824">
        <v>1226</v>
      </c>
      <c r="O1824">
        <v>0.2</v>
      </c>
      <c r="P1824" s="4">
        <v>45347</v>
      </c>
      <c r="Q1824" s="4"/>
    </row>
    <row r="1825" spans="1:17" x14ac:dyDescent="0.35">
      <c r="A1825" t="s">
        <v>1910</v>
      </c>
      <c r="B1825" t="s">
        <v>29</v>
      </c>
      <c r="C1825">
        <v>40.416775000000001</v>
      </c>
      <c r="D1825">
        <v>-3.7037900000000001</v>
      </c>
      <c r="E1825" t="s">
        <v>100</v>
      </c>
      <c r="F1825" t="s">
        <v>24</v>
      </c>
      <c r="G1825" t="s">
        <v>74</v>
      </c>
      <c r="H1825" s="4">
        <v>45369</v>
      </c>
      <c r="I1825" t="s">
        <v>26</v>
      </c>
      <c r="J1825" t="s">
        <v>1119</v>
      </c>
      <c r="K1825">
        <v>5</v>
      </c>
      <c r="L1825" t="s">
        <v>1909</v>
      </c>
      <c r="M1825">
        <v>5</v>
      </c>
      <c r="N1825">
        <v>1744</v>
      </c>
      <c r="O1825">
        <v>0.2</v>
      </c>
      <c r="P1825" s="4">
        <v>45525</v>
      </c>
      <c r="Q1825" s="4"/>
    </row>
    <row r="1826" spans="1:17" x14ac:dyDescent="0.35">
      <c r="A1826" t="s">
        <v>1911</v>
      </c>
      <c r="B1826" t="s">
        <v>29</v>
      </c>
      <c r="C1826">
        <v>40.416775000000001</v>
      </c>
      <c r="D1826">
        <v>-3.7037900000000001</v>
      </c>
      <c r="E1826" t="s">
        <v>54</v>
      </c>
      <c r="F1826" t="s">
        <v>24</v>
      </c>
      <c r="G1826" t="s">
        <v>25</v>
      </c>
      <c r="H1826" s="4">
        <v>45299</v>
      </c>
      <c r="I1826" t="s">
        <v>66</v>
      </c>
      <c r="J1826" t="s">
        <v>1119</v>
      </c>
      <c r="K1826">
        <v>5</v>
      </c>
      <c r="L1826" t="s">
        <v>1909</v>
      </c>
      <c r="M1826">
        <v>5</v>
      </c>
      <c r="N1826">
        <v>287</v>
      </c>
      <c r="O1826">
        <v>0.2</v>
      </c>
      <c r="P1826" s="4">
        <v>45334</v>
      </c>
      <c r="Q1826" s="4"/>
    </row>
    <row r="1827" spans="1:17" x14ac:dyDescent="0.35">
      <c r="A1827" t="s">
        <v>1912</v>
      </c>
      <c r="B1827" t="s">
        <v>78</v>
      </c>
      <c r="C1827">
        <v>38.736946000000003</v>
      </c>
      <c r="D1827">
        <v>-9.1426850000000002</v>
      </c>
      <c r="E1827" t="s">
        <v>47</v>
      </c>
      <c r="F1827" t="s">
        <v>24</v>
      </c>
      <c r="G1827" t="s">
        <v>48</v>
      </c>
      <c r="H1827" s="4">
        <v>45426</v>
      </c>
      <c r="I1827" t="s">
        <v>49</v>
      </c>
      <c r="J1827" t="s">
        <v>1119</v>
      </c>
      <c r="K1827">
        <v>5</v>
      </c>
      <c r="L1827" t="s">
        <v>1909</v>
      </c>
      <c r="M1827">
        <v>5</v>
      </c>
      <c r="N1827">
        <v>1501</v>
      </c>
      <c r="O1827">
        <v>0.4</v>
      </c>
      <c r="P1827" s="4">
        <v>45636</v>
      </c>
      <c r="Q1827" s="4"/>
    </row>
    <row r="1828" spans="1:17" x14ac:dyDescent="0.35">
      <c r="A1828" t="s">
        <v>1913</v>
      </c>
      <c r="B1828" t="s">
        <v>61</v>
      </c>
      <c r="C1828">
        <v>48.864716000000001</v>
      </c>
      <c r="D1828">
        <v>2.3490139999999999</v>
      </c>
      <c r="E1828" t="s">
        <v>68</v>
      </c>
      <c r="F1828" t="s">
        <v>24</v>
      </c>
      <c r="G1828" t="s">
        <v>39</v>
      </c>
      <c r="H1828" s="4">
        <v>45341</v>
      </c>
      <c r="I1828" t="s">
        <v>26</v>
      </c>
      <c r="J1828" t="s">
        <v>1119</v>
      </c>
      <c r="K1828">
        <v>5</v>
      </c>
      <c r="L1828" t="s">
        <v>1909</v>
      </c>
      <c r="M1828">
        <v>5</v>
      </c>
      <c r="N1828">
        <v>1440</v>
      </c>
      <c r="O1828">
        <v>0.1</v>
      </c>
      <c r="P1828" s="4">
        <v>45643</v>
      </c>
      <c r="Q1828" s="4"/>
    </row>
    <row r="1829" spans="1:17" x14ac:dyDescent="0.35">
      <c r="A1829" t="s">
        <v>1914</v>
      </c>
      <c r="B1829" t="s">
        <v>56</v>
      </c>
      <c r="C1829">
        <v>46.204391000000001</v>
      </c>
      <c r="D1829">
        <v>6.1431579999999997</v>
      </c>
      <c r="E1829" t="s">
        <v>54</v>
      </c>
      <c r="F1829" t="s">
        <v>24</v>
      </c>
      <c r="G1829" t="s">
        <v>48</v>
      </c>
      <c r="H1829" s="4">
        <v>45407</v>
      </c>
      <c r="I1829" t="s">
        <v>66</v>
      </c>
      <c r="J1829" t="s">
        <v>1119</v>
      </c>
      <c r="K1829">
        <v>5</v>
      </c>
      <c r="L1829" t="s">
        <v>1909</v>
      </c>
      <c r="M1829">
        <v>5</v>
      </c>
      <c r="N1829">
        <v>1915</v>
      </c>
      <c r="O1829">
        <v>0.2</v>
      </c>
      <c r="P1829" s="4">
        <v>45496</v>
      </c>
      <c r="Q1829" s="4"/>
    </row>
    <row r="1830" spans="1:17" x14ac:dyDescent="0.35">
      <c r="A1830" t="s">
        <v>1915</v>
      </c>
      <c r="B1830" t="s">
        <v>41</v>
      </c>
      <c r="C1830">
        <v>52.520007999999997</v>
      </c>
      <c r="D1830">
        <v>13.404954</v>
      </c>
      <c r="E1830" t="s">
        <v>124</v>
      </c>
      <c r="F1830" t="s">
        <v>24</v>
      </c>
      <c r="G1830" t="s">
        <v>59</v>
      </c>
      <c r="H1830" s="4">
        <v>45397</v>
      </c>
      <c r="I1830" t="s">
        <v>49</v>
      </c>
      <c r="J1830" t="s">
        <v>1119</v>
      </c>
      <c r="K1830">
        <v>5</v>
      </c>
      <c r="L1830" t="s">
        <v>1909</v>
      </c>
      <c r="M1830">
        <v>5</v>
      </c>
      <c r="N1830">
        <v>1029</v>
      </c>
      <c r="O1830">
        <v>0.2</v>
      </c>
      <c r="P1830" s="4">
        <v>45693</v>
      </c>
      <c r="Q1830" s="4"/>
    </row>
    <row r="1831" spans="1:17" x14ac:dyDescent="0.35">
      <c r="A1831" t="s">
        <v>1916</v>
      </c>
      <c r="B1831" t="s">
        <v>35</v>
      </c>
      <c r="C1831">
        <v>41.902782000000002</v>
      </c>
      <c r="D1831">
        <v>12.496366</v>
      </c>
      <c r="E1831" t="s">
        <v>3098</v>
      </c>
      <c r="F1831" t="s">
        <v>24</v>
      </c>
      <c r="G1831" t="s">
        <v>25</v>
      </c>
      <c r="H1831" s="4">
        <v>45435</v>
      </c>
      <c r="I1831" t="s">
        <v>49</v>
      </c>
      <c r="J1831" t="s">
        <v>1119</v>
      </c>
      <c r="K1831">
        <v>5</v>
      </c>
      <c r="L1831" t="s">
        <v>1909</v>
      </c>
      <c r="M1831">
        <v>5</v>
      </c>
      <c r="N1831">
        <v>641</v>
      </c>
      <c r="O1831">
        <v>0.6</v>
      </c>
      <c r="P1831" s="4">
        <v>45727</v>
      </c>
      <c r="Q1831" s="4"/>
    </row>
    <row r="1832" spans="1:17" x14ac:dyDescent="0.35">
      <c r="A1832" t="s">
        <v>1917</v>
      </c>
      <c r="B1832" t="s">
        <v>20</v>
      </c>
      <c r="C1832">
        <v>52.370215999999999</v>
      </c>
      <c r="D1832">
        <v>4.895168</v>
      </c>
      <c r="E1832" t="s">
        <v>47</v>
      </c>
      <c r="F1832" t="s">
        <v>24</v>
      </c>
      <c r="G1832" t="s">
        <v>39</v>
      </c>
      <c r="H1832" s="4">
        <v>45439</v>
      </c>
      <c r="I1832" t="s">
        <v>49</v>
      </c>
      <c r="J1832" t="s">
        <v>1119</v>
      </c>
      <c r="K1832">
        <v>5</v>
      </c>
      <c r="L1832" t="s">
        <v>1909</v>
      </c>
      <c r="M1832">
        <v>5</v>
      </c>
      <c r="N1832">
        <v>1776</v>
      </c>
      <c r="O1832">
        <v>0.6</v>
      </c>
      <c r="P1832" s="4">
        <v>45601</v>
      </c>
      <c r="Q1832" s="4"/>
    </row>
    <row r="1833" spans="1:17" x14ac:dyDescent="0.35">
      <c r="A1833" t="s">
        <v>1918</v>
      </c>
      <c r="B1833" t="s">
        <v>61</v>
      </c>
      <c r="C1833">
        <v>48.864716000000001</v>
      </c>
      <c r="D1833">
        <v>2.3490139999999999</v>
      </c>
      <c r="E1833" t="s">
        <v>54</v>
      </c>
      <c r="F1833" t="s">
        <v>24</v>
      </c>
      <c r="G1833" t="s">
        <v>33</v>
      </c>
      <c r="H1833" s="4">
        <v>45371</v>
      </c>
      <c r="I1833" t="s">
        <v>26</v>
      </c>
      <c r="J1833" t="s">
        <v>1119</v>
      </c>
      <c r="K1833">
        <v>5</v>
      </c>
      <c r="L1833" t="s">
        <v>1909</v>
      </c>
      <c r="M1833">
        <v>5</v>
      </c>
      <c r="N1833">
        <v>1464</v>
      </c>
      <c r="O1833">
        <v>0.6</v>
      </c>
      <c r="P1833" s="4">
        <v>45544</v>
      </c>
      <c r="Q1833" s="4"/>
    </row>
    <row r="1834" spans="1:17" x14ac:dyDescent="0.35">
      <c r="A1834" t="s">
        <v>1919</v>
      </c>
      <c r="B1834" t="s">
        <v>35</v>
      </c>
      <c r="C1834">
        <v>41.902782000000002</v>
      </c>
      <c r="D1834">
        <v>12.496366</v>
      </c>
      <c r="E1834" t="s">
        <v>47</v>
      </c>
      <c r="F1834" t="s">
        <v>24</v>
      </c>
      <c r="G1834" t="s">
        <v>39</v>
      </c>
      <c r="H1834" s="4">
        <v>45434</v>
      </c>
      <c r="I1834" t="s">
        <v>26</v>
      </c>
      <c r="J1834" t="s">
        <v>1119</v>
      </c>
      <c r="K1834">
        <v>5</v>
      </c>
      <c r="L1834" t="s">
        <v>1909</v>
      </c>
      <c r="M1834">
        <v>5</v>
      </c>
      <c r="N1834">
        <v>1236</v>
      </c>
      <c r="O1834">
        <v>0.9</v>
      </c>
      <c r="P1834" s="4">
        <v>45503</v>
      </c>
      <c r="Q1834" s="4"/>
    </row>
    <row r="1835" spans="1:17" x14ac:dyDescent="0.35">
      <c r="A1835" t="s">
        <v>1920</v>
      </c>
      <c r="B1835" t="s">
        <v>41</v>
      </c>
      <c r="C1835">
        <v>52.520007999999997</v>
      </c>
      <c r="D1835">
        <v>13.404954</v>
      </c>
      <c r="E1835" t="s">
        <v>3100</v>
      </c>
      <c r="F1835" t="s">
        <v>24</v>
      </c>
      <c r="G1835" t="s">
        <v>85</v>
      </c>
      <c r="H1835" s="4">
        <v>45371</v>
      </c>
      <c r="I1835" t="s">
        <v>26</v>
      </c>
      <c r="J1835" t="s">
        <v>1119</v>
      </c>
      <c r="K1835">
        <v>5</v>
      </c>
      <c r="L1835" t="s">
        <v>1909</v>
      </c>
      <c r="M1835">
        <v>5</v>
      </c>
      <c r="N1835">
        <v>200</v>
      </c>
      <c r="O1835">
        <v>0.3</v>
      </c>
      <c r="P1835" s="4">
        <v>45702</v>
      </c>
      <c r="Q1835" s="4"/>
    </row>
    <row r="1836" spans="1:17" x14ac:dyDescent="0.35">
      <c r="A1836" t="s">
        <v>1921</v>
      </c>
      <c r="B1836" t="s">
        <v>61</v>
      </c>
      <c r="C1836">
        <v>48.864716000000001</v>
      </c>
      <c r="D1836">
        <v>2.3490139999999999</v>
      </c>
      <c r="E1836" t="s">
        <v>124</v>
      </c>
      <c r="F1836" t="s">
        <v>24</v>
      </c>
      <c r="G1836" t="s">
        <v>85</v>
      </c>
      <c r="H1836" s="4">
        <v>45393</v>
      </c>
      <c r="I1836" t="s">
        <v>66</v>
      </c>
      <c r="J1836" t="s">
        <v>1119</v>
      </c>
      <c r="K1836">
        <v>5</v>
      </c>
      <c r="L1836" t="s">
        <v>1909</v>
      </c>
      <c r="M1836">
        <v>5</v>
      </c>
      <c r="N1836">
        <v>698</v>
      </c>
      <c r="O1836">
        <v>0.4</v>
      </c>
      <c r="P1836" s="4">
        <v>45736</v>
      </c>
      <c r="Q1836" s="4"/>
    </row>
    <row r="1837" spans="1:17" x14ac:dyDescent="0.35">
      <c r="A1837" t="s">
        <v>1922</v>
      </c>
      <c r="B1837" t="s">
        <v>35</v>
      </c>
      <c r="C1837">
        <v>41.902782000000002</v>
      </c>
      <c r="D1837">
        <v>12.496366</v>
      </c>
      <c r="E1837" t="s">
        <v>32</v>
      </c>
      <c r="F1837" t="s">
        <v>24</v>
      </c>
      <c r="G1837" t="s">
        <v>39</v>
      </c>
      <c r="H1837" s="4">
        <v>45312</v>
      </c>
      <c r="I1837" t="s">
        <v>26</v>
      </c>
      <c r="J1837" t="s">
        <v>1119</v>
      </c>
      <c r="K1837">
        <v>5</v>
      </c>
      <c r="L1837" t="s">
        <v>1909</v>
      </c>
      <c r="M1837">
        <v>5</v>
      </c>
      <c r="N1837">
        <v>1712</v>
      </c>
      <c r="O1837">
        <v>0.6</v>
      </c>
      <c r="P1837" s="4">
        <v>45350</v>
      </c>
      <c r="Q1837" s="4"/>
    </row>
    <row r="1838" spans="1:17" x14ac:dyDescent="0.35">
      <c r="A1838" t="s">
        <v>1923</v>
      </c>
      <c r="B1838" t="s">
        <v>20</v>
      </c>
      <c r="C1838">
        <v>52.370215999999999</v>
      </c>
      <c r="D1838">
        <v>4.895168</v>
      </c>
      <c r="E1838" t="s">
        <v>124</v>
      </c>
      <c r="F1838" t="s">
        <v>24</v>
      </c>
      <c r="G1838" t="s">
        <v>25</v>
      </c>
      <c r="H1838" s="4">
        <v>45411</v>
      </c>
      <c r="I1838" t="s">
        <v>26</v>
      </c>
      <c r="J1838" t="s">
        <v>1119</v>
      </c>
      <c r="K1838">
        <v>5</v>
      </c>
      <c r="L1838" t="s">
        <v>1909</v>
      </c>
      <c r="M1838">
        <v>5</v>
      </c>
      <c r="N1838">
        <v>726</v>
      </c>
      <c r="O1838">
        <v>0.6</v>
      </c>
      <c r="P1838" s="4">
        <v>45745</v>
      </c>
      <c r="Q1838" s="4"/>
    </row>
    <row r="1839" spans="1:17" x14ac:dyDescent="0.35">
      <c r="A1839" t="s">
        <v>1924</v>
      </c>
      <c r="B1839" t="s">
        <v>56</v>
      </c>
      <c r="C1839">
        <v>46.204391000000001</v>
      </c>
      <c r="D1839">
        <v>6.1431579999999997</v>
      </c>
      <c r="E1839" t="s">
        <v>3098</v>
      </c>
      <c r="F1839" t="s">
        <v>24</v>
      </c>
      <c r="G1839" t="s">
        <v>59</v>
      </c>
      <c r="H1839" s="4">
        <v>45419</v>
      </c>
      <c r="I1839" t="s">
        <v>49</v>
      </c>
      <c r="J1839" t="s">
        <v>1119</v>
      </c>
      <c r="K1839">
        <v>5</v>
      </c>
      <c r="L1839" t="s">
        <v>1909</v>
      </c>
      <c r="M1839">
        <v>5</v>
      </c>
      <c r="N1839">
        <v>292</v>
      </c>
      <c r="O1839">
        <v>0.1</v>
      </c>
      <c r="P1839" s="4">
        <v>45450</v>
      </c>
      <c r="Q1839" s="4"/>
    </row>
    <row r="1840" spans="1:17" x14ac:dyDescent="0.35">
      <c r="A1840" t="s">
        <v>1925</v>
      </c>
      <c r="B1840" t="s">
        <v>51</v>
      </c>
      <c r="C1840">
        <v>51.260196999999998</v>
      </c>
      <c r="D1840">
        <v>4.4027710000000004</v>
      </c>
      <c r="E1840" t="s">
        <v>47</v>
      </c>
      <c r="F1840" t="s">
        <v>24</v>
      </c>
      <c r="G1840" t="s">
        <v>48</v>
      </c>
      <c r="H1840" s="4">
        <v>45417</v>
      </c>
      <c r="I1840" t="s">
        <v>26</v>
      </c>
      <c r="J1840" t="s">
        <v>1119</v>
      </c>
      <c r="K1840">
        <v>5</v>
      </c>
      <c r="L1840" t="s">
        <v>1909</v>
      </c>
      <c r="M1840">
        <v>5</v>
      </c>
      <c r="N1840">
        <v>265</v>
      </c>
      <c r="O1840">
        <v>0.2</v>
      </c>
      <c r="P1840" s="4">
        <v>45715</v>
      </c>
      <c r="Q1840" s="4"/>
    </row>
    <row r="1841" spans="1:17" x14ac:dyDescent="0.35">
      <c r="A1841" t="s">
        <v>1926</v>
      </c>
      <c r="B1841" t="s">
        <v>78</v>
      </c>
      <c r="C1841">
        <v>38.736946000000003</v>
      </c>
      <c r="D1841">
        <v>-9.1426850000000002</v>
      </c>
      <c r="E1841" t="s">
        <v>84</v>
      </c>
      <c r="F1841" t="s">
        <v>24</v>
      </c>
      <c r="G1841" t="s">
        <v>39</v>
      </c>
      <c r="H1841" s="4">
        <v>45434</v>
      </c>
      <c r="I1841" t="s">
        <v>26</v>
      </c>
      <c r="J1841" t="s">
        <v>1119</v>
      </c>
      <c r="K1841">
        <v>5</v>
      </c>
      <c r="L1841" t="s">
        <v>1909</v>
      </c>
      <c r="M1841">
        <v>5</v>
      </c>
      <c r="N1841">
        <v>424</v>
      </c>
      <c r="O1841">
        <v>0.2</v>
      </c>
      <c r="P1841" s="4">
        <v>45617</v>
      </c>
      <c r="Q1841" s="4"/>
    </row>
    <row r="1842" spans="1:17" x14ac:dyDescent="0.35">
      <c r="A1842" t="s">
        <v>1927</v>
      </c>
      <c r="B1842" t="s">
        <v>20</v>
      </c>
      <c r="C1842">
        <v>52.370215999999999</v>
      </c>
      <c r="D1842">
        <v>4.895168</v>
      </c>
      <c r="E1842" t="s">
        <v>124</v>
      </c>
      <c r="F1842" t="s">
        <v>24</v>
      </c>
      <c r="G1842" t="s">
        <v>59</v>
      </c>
      <c r="H1842" s="4">
        <v>45438</v>
      </c>
      <c r="I1842" t="s">
        <v>26</v>
      </c>
      <c r="J1842" t="s">
        <v>1119</v>
      </c>
      <c r="K1842">
        <v>5</v>
      </c>
      <c r="L1842" t="s">
        <v>1909</v>
      </c>
      <c r="M1842">
        <v>5</v>
      </c>
      <c r="N1842">
        <v>865</v>
      </c>
      <c r="O1842">
        <v>0.2</v>
      </c>
      <c r="P1842" s="4">
        <v>45494</v>
      </c>
      <c r="Q1842" s="4"/>
    </row>
    <row r="1843" spans="1:17" x14ac:dyDescent="0.35">
      <c r="A1843" t="s">
        <v>1928</v>
      </c>
      <c r="B1843" t="s">
        <v>51</v>
      </c>
      <c r="C1843">
        <v>51.260196999999998</v>
      </c>
      <c r="D1843">
        <v>4.4027710000000004</v>
      </c>
      <c r="E1843" t="s">
        <v>47</v>
      </c>
      <c r="F1843" t="s">
        <v>24</v>
      </c>
      <c r="G1843" t="s">
        <v>25</v>
      </c>
      <c r="H1843" s="4">
        <v>45324</v>
      </c>
      <c r="I1843" t="s">
        <v>26</v>
      </c>
      <c r="J1843" t="s">
        <v>1119</v>
      </c>
      <c r="K1843">
        <v>5</v>
      </c>
      <c r="L1843" t="s">
        <v>1909</v>
      </c>
      <c r="M1843">
        <v>5</v>
      </c>
      <c r="N1843">
        <v>1284</v>
      </c>
      <c r="O1843">
        <v>0.3</v>
      </c>
      <c r="P1843" s="4">
        <v>45664</v>
      </c>
      <c r="Q1843" s="4"/>
    </row>
    <row r="1844" spans="1:17" x14ac:dyDescent="0.35">
      <c r="A1844" t="s">
        <v>1929</v>
      </c>
      <c r="B1844" t="s">
        <v>51</v>
      </c>
      <c r="C1844">
        <v>51.260196999999998</v>
      </c>
      <c r="D1844">
        <v>4.4027710000000004</v>
      </c>
      <c r="E1844" t="s">
        <v>54</v>
      </c>
      <c r="F1844" t="s">
        <v>24</v>
      </c>
      <c r="G1844" t="s">
        <v>59</v>
      </c>
      <c r="H1844" s="4">
        <v>45359</v>
      </c>
      <c r="I1844" t="s">
        <v>26</v>
      </c>
      <c r="J1844" t="s">
        <v>1119</v>
      </c>
      <c r="K1844">
        <v>5</v>
      </c>
      <c r="L1844" t="s">
        <v>1909</v>
      </c>
      <c r="M1844">
        <v>5</v>
      </c>
      <c r="N1844">
        <v>1573</v>
      </c>
      <c r="O1844">
        <v>0.5</v>
      </c>
      <c r="P1844" s="4">
        <v>45562</v>
      </c>
      <c r="Q1844" s="4"/>
    </row>
    <row r="1845" spans="1:17" x14ac:dyDescent="0.35">
      <c r="A1845" t="s">
        <v>1930</v>
      </c>
      <c r="B1845" t="s">
        <v>20</v>
      </c>
      <c r="C1845">
        <v>52.370215999999999</v>
      </c>
      <c r="D1845">
        <v>4.895168</v>
      </c>
      <c r="E1845" t="s">
        <v>3099</v>
      </c>
      <c r="F1845" t="s">
        <v>24</v>
      </c>
      <c r="G1845" t="s">
        <v>25</v>
      </c>
      <c r="H1845" s="4">
        <v>45303</v>
      </c>
      <c r="I1845" t="s">
        <v>26</v>
      </c>
      <c r="J1845" t="s">
        <v>1119</v>
      </c>
      <c r="K1845">
        <v>5</v>
      </c>
      <c r="L1845" t="s">
        <v>1909</v>
      </c>
      <c r="M1845">
        <v>5</v>
      </c>
      <c r="N1845">
        <v>799</v>
      </c>
      <c r="O1845">
        <v>0.1</v>
      </c>
      <c r="P1845" s="4">
        <v>45497</v>
      </c>
      <c r="Q1845" s="4"/>
    </row>
    <row r="1846" spans="1:17" x14ac:dyDescent="0.35">
      <c r="A1846" t="s">
        <v>1931</v>
      </c>
      <c r="B1846" t="s">
        <v>51</v>
      </c>
      <c r="C1846">
        <v>51.260196999999998</v>
      </c>
      <c r="D1846">
        <v>4.4027710000000004</v>
      </c>
      <c r="E1846" t="s">
        <v>54</v>
      </c>
      <c r="F1846" t="s">
        <v>24</v>
      </c>
      <c r="G1846" t="s">
        <v>39</v>
      </c>
      <c r="H1846" s="4">
        <v>45325</v>
      </c>
      <c r="I1846" t="s">
        <v>26</v>
      </c>
      <c r="J1846" t="s">
        <v>1119</v>
      </c>
      <c r="K1846">
        <v>5</v>
      </c>
      <c r="L1846" t="s">
        <v>1909</v>
      </c>
      <c r="M1846">
        <v>5</v>
      </c>
      <c r="N1846">
        <v>1108</v>
      </c>
      <c r="O1846">
        <v>0.6</v>
      </c>
      <c r="P1846" s="4">
        <v>45470</v>
      </c>
      <c r="Q1846" s="4"/>
    </row>
    <row r="1847" spans="1:17" x14ac:dyDescent="0.35">
      <c r="A1847" t="s">
        <v>1932</v>
      </c>
      <c r="B1847" t="s">
        <v>71</v>
      </c>
      <c r="C1847">
        <v>48.210033000000003</v>
      </c>
      <c r="D1847">
        <v>16.363448999999999</v>
      </c>
      <c r="E1847" t="s">
        <v>47</v>
      </c>
      <c r="F1847" t="s">
        <v>24</v>
      </c>
      <c r="G1847" t="s">
        <v>74</v>
      </c>
      <c r="H1847" s="4">
        <v>45430</v>
      </c>
      <c r="I1847" t="s">
        <v>26</v>
      </c>
      <c r="J1847" t="s">
        <v>1119</v>
      </c>
      <c r="K1847">
        <v>5</v>
      </c>
      <c r="L1847" t="s">
        <v>1909</v>
      </c>
      <c r="M1847">
        <v>5</v>
      </c>
      <c r="N1847">
        <v>1859</v>
      </c>
      <c r="O1847">
        <v>0.4</v>
      </c>
      <c r="P1847" s="4">
        <v>45700</v>
      </c>
      <c r="Q1847" s="4"/>
    </row>
    <row r="1848" spans="1:17" x14ac:dyDescent="0.35">
      <c r="A1848" t="s">
        <v>1933</v>
      </c>
      <c r="B1848" t="s">
        <v>78</v>
      </c>
      <c r="C1848">
        <v>38.736946000000003</v>
      </c>
      <c r="D1848">
        <v>-9.1426850000000002</v>
      </c>
      <c r="E1848" t="s">
        <v>47</v>
      </c>
      <c r="F1848" t="s">
        <v>24</v>
      </c>
      <c r="G1848" t="s">
        <v>87</v>
      </c>
      <c r="H1848" s="4">
        <v>45421</v>
      </c>
      <c r="I1848" t="s">
        <v>26</v>
      </c>
      <c r="J1848" t="s">
        <v>1119</v>
      </c>
      <c r="K1848">
        <v>5</v>
      </c>
      <c r="L1848" t="s">
        <v>1909</v>
      </c>
      <c r="M1848">
        <v>5</v>
      </c>
      <c r="N1848">
        <v>1979</v>
      </c>
      <c r="O1848">
        <v>1</v>
      </c>
      <c r="P1848" s="4">
        <v>45648</v>
      </c>
      <c r="Q1848" s="4"/>
    </row>
    <row r="1849" spans="1:17" x14ac:dyDescent="0.35">
      <c r="A1849" t="s">
        <v>1934</v>
      </c>
      <c r="B1849" t="s">
        <v>71</v>
      </c>
      <c r="C1849">
        <v>48.210033000000003</v>
      </c>
      <c r="D1849">
        <v>16.363448999999999</v>
      </c>
      <c r="E1849" t="s">
        <v>3098</v>
      </c>
      <c r="F1849" t="s">
        <v>24</v>
      </c>
      <c r="G1849" t="s">
        <v>39</v>
      </c>
      <c r="H1849" s="4">
        <v>45307</v>
      </c>
      <c r="I1849" t="s">
        <v>49</v>
      </c>
      <c r="J1849" t="s">
        <v>1119</v>
      </c>
      <c r="K1849">
        <v>5</v>
      </c>
      <c r="L1849" t="s">
        <v>1909</v>
      </c>
      <c r="M1849">
        <v>5</v>
      </c>
      <c r="N1849">
        <v>272</v>
      </c>
      <c r="O1849">
        <v>0.2</v>
      </c>
      <c r="P1849" s="4">
        <v>45371</v>
      </c>
      <c r="Q1849" s="4"/>
    </row>
    <row r="1850" spans="1:17" x14ac:dyDescent="0.35">
      <c r="A1850" t="s">
        <v>1935</v>
      </c>
      <c r="B1850" t="s">
        <v>29</v>
      </c>
      <c r="C1850">
        <v>40.416775000000001</v>
      </c>
      <c r="D1850">
        <v>-3.7037900000000001</v>
      </c>
      <c r="E1850" t="s">
        <v>3099</v>
      </c>
      <c r="F1850" t="s">
        <v>24</v>
      </c>
      <c r="G1850" t="s">
        <v>87</v>
      </c>
      <c r="H1850" s="4">
        <v>45372</v>
      </c>
      <c r="I1850" t="s">
        <v>26</v>
      </c>
      <c r="J1850" t="s">
        <v>1119</v>
      </c>
      <c r="K1850">
        <v>5</v>
      </c>
      <c r="L1850" t="s">
        <v>1909</v>
      </c>
      <c r="M1850">
        <v>5</v>
      </c>
      <c r="N1850">
        <v>320</v>
      </c>
      <c r="O1850">
        <v>0.4</v>
      </c>
      <c r="P1850" s="4">
        <v>45652</v>
      </c>
      <c r="Q1850" s="4"/>
    </row>
    <row r="1851" spans="1:17" x14ac:dyDescent="0.35">
      <c r="A1851" t="s">
        <v>1936</v>
      </c>
      <c r="B1851" t="s">
        <v>61</v>
      </c>
      <c r="C1851">
        <v>48.864716000000001</v>
      </c>
      <c r="D1851">
        <v>2.3490139999999999</v>
      </c>
      <c r="E1851" t="s">
        <v>54</v>
      </c>
      <c r="F1851" t="s">
        <v>24</v>
      </c>
      <c r="G1851" t="s">
        <v>59</v>
      </c>
      <c r="H1851" s="4">
        <v>45353</v>
      </c>
      <c r="I1851" t="s">
        <v>26</v>
      </c>
      <c r="J1851" t="s">
        <v>1119</v>
      </c>
      <c r="K1851">
        <v>5</v>
      </c>
      <c r="L1851" t="s">
        <v>1909</v>
      </c>
      <c r="M1851">
        <v>5</v>
      </c>
      <c r="N1851">
        <v>1097</v>
      </c>
      <c r="O1851">
        <v>0.8</v>
      </c>
      <c r="P1851" s="4">
        <v>45550</v>
      </c>
      <c r="Q1851" s="4"/>
    </row>
    <row r="1852" spans="1:17" x14ac:dyDescent="0.35">
      <c r="A1852" t="s">
        <v>1937</v>
      </c>
      <c r="B1852" t="s">
        <v>56</v>
      </c>
      <c r="C1852">
        <v>46.204391000000001</v>
      </c>
      <c r="D1852">
        <v>6.1431579999999997</v>
      </c>
      <c r="E1852" t="s">
        <v>64</v>
      </c>
      <c r="F1852" t="s">
        <v>24</v>
      </c>
      <c r="G1852" t="s">
        <v>48</v>
      </c>
      <c r="H1852" s="4">
        <v>45417</v>
      </c>
      <c r="I1852" t="s">
        <v>66</v>
      </c>
      <c r="J1852" t="s">
        <v>1119</v>
      </c>
      <c r="K1852">
        <v>5</v>
      </c>
      <c r="L1852" t="s">
        <v>1909</v>
      </c>
      <c r="M1852">
        <v>5</v>
      </c>
      <c r="N1852">
        <v>1443</v>
      </c>
      <c r="O1852">
        <v>0.4</v>
      </c>
      <c r="P1852" s="4">
        <v>45596</v>
      </c>
      <c r="Q1852" s="4"/>
    </row>
    <row r="1853" spans="1:17" x14ac:dyDescent="0.35">
      <c r="A1853" t="s">
        <v>1938</v>
      </c>
      <c r="B1853" t="s">
        <v>35</v>
      </c>
      <c r="C1853">
        <v>41.902782000000002</v>
      </c>
      <c r="D1853">
        <v>12.496366</v>
      </c>
      <c r="E1853" t="s">
        <v>47</v>
      </c>
      <c r="F1853" t="s">
        <v>24</v>
      </c>
      <c r="G1853" t="s">
        <v>25</v>
      </c>
      <c r="H1853" s="4">
        <v>45404</v>
      </c>
      <c r="I1853" t="s">
        <v>26</v>
      </c>
      <c r="J1853" t="s">
        <v>1119</v>
      </c>
      <c r="K1853">
        <v>5</v>
      </c>
      <c r="L1853" t="s">
        <v>1909</v>
      </c>
      <c r="M1853">
        <v>5</v>
      </c>
      <c r="N1853">
        <v>254</v>
      </c>
      <c r="O1853">
        <v>0.5</v>
      </c>
      <c r="P1853" s="4">
        <v>45744</v>
      </c>
      <c r="Q1853" s="4"/>
    </row>
    <row r="1854" spans="1:17" x14ac:dyDescent="0.35">
      <c r="A1854" t="s">
        <v>1939</v>
      </c>
      <c r="B1854" t="s">
        <v>51</v>
      </c>
      <c r="C1854">
        <v>51.260196999999998</v>
      </c>
      <c r="D1854">
        <v>4.4027710000000004</v>
      </c>
      <c r="E1854" t="s">
        <v>3100</v>
      </c>
      <c r="F1854" t="s">
        <v>24</v>
      </c>
      <c r="G1854" t="s">
        <v>39</v>
      </c>
      <c r="H1854" s="4">
        <v>45383</v>
      </c>
      <c r="I1854" t="s">
        <v>49</v>
      </c>
      <c r="J1854" t="s">
        <v>1119</v>
      </c>
      <c r="K1854">
        <v>5</v>
      </c>
      <c r="L1854" t="s">
        <v>1909</v>
      </c>
      <c r="M1854">
        <v>5</v>
      </c>
      <c r="N1854">
        <v>424</v>
      </c>
      <c r="O1854">
        <v>0.4</v>
      </c>
      <c r="P1854" s="4">
        <v>45673</v>
      </c>
      <c r="Q1854" s="4"/>
    </row>
    <row r="1855" spans="1:17" x14ac:dyDescent="0.35">
      <c r="A1855" t="s">
        <v>1940</v>
      </c>
      <c r="B1855" t="s">
        <v>35</v>
      </c>
      <c r="C1855">
        <v>41.902782000000002</v>
      </c>
      <c r="D1855">
        <v>12.496366</v>
      </c>
      <c r="E1855" t="s">
        <v>103</v>
      </c>
      <c r="F1855" t="s">
        <v>24</v>
      </c>
      <c r="G1855" t="s">
        <v>33</v>
      </c>
      <c r="H1855" s="4">
        <v>45388</v>
      </c>
      <c r="I1855" t="s">
        <v>49</v>
      </c>
      <c r="J1855" t="s">
        <v>1119</v>
      </c>
      <c r="K1855">
        <v>5</v>
      </c>
      <c r="L1855" t="s">
        <v>1909</v>
      </c>
      <c r="M1855">
        <v>5</v>
      </c>
      <c r="N1855">
        <v>847</v>
      </c>
      <c r="O1855">
        <v>0.6</v>
      </c>
      <c r="P1855" s="4">
        <v>45434</v>
      </c>
      <c r="Q1855" s="4"/>
    </row>
    <row r="1856" spans="1:17" x14ac:dyDescent="0.35">
      <c r="A1856" t="s">
        <v>1941</v>
      </c>
      <c r="B1856" t="s">
        <v>41</v>
      </c>
      <c r="C1856">
        <v>52.520007999999997</v>
      </c>
      <c r="D1856">
        <v>13.404954</v>
      </c>
      <c r="E1856" t="s">
        <v>47</v>
      </c>
      <c r="F1856" t="s">
        <v>24</v>
      </c>
      <c r="G1856" t="s">
        <v>87</v>
      </c>
      <c r="H1856" s="4">
        <v>45439</v>
      </c>
      <c r="I1856" t="s">
        <v>49</v>
      </c>
      <c r="J1856" t="s">
        <v>1119</v>
      </c>
      <c r="K1856">
        <v>5</v>
      </c>
      <c r="L1856" t="s">
        <v>1909</v>
      </c>
      <c r="M1856">
        <v>5</v>
      </c>
      <c r="N1856">
        <v>1431</v>
      </c>
      <c r="O1856">
        <v>0.3</v>
      </c>
      <c r="P1856" s="4">
        <v>45682</v>
      </c>
      <c r="Q1856" s="4"/>
    </row>
    <row r="1857" spans="1:17" x14ac:dyDescent="0.35">
      <c r="A1857" t="s">
        <v>1942</v>
      </c>
      <c r="B1857" t="s">
        <v>51</v>
      </c>
      <c r="C1857">
        <v>51.260196999999998</v>
      </c>
      <c r="D1857">
        <v>4.4027710000000004</v>
      </c>
      <c r="E1857" t="s">
        <v>3098</v>
      </c>
      <c r="F1857" t="s">
        <v>24</v>
      </c>
      <c r="G1857" t="s">
        <v>85</v>
      </c>
      <c r="H1857" s="4">
        <v>45293</v>
      </c>
      <c r="I1857" t="s">
        <v>66</v>
      </c>
      <c r="J1857" t="s">
        <v>1119</v>
      </c>
      <c r="K1857">
        <v>5</v>
      </c>
      <c r="L1857" t="s">
        <v>1909</v>
      </c>
      <c r="M1857">
        <v>5</v>
      </c>
      <c r="N1857">
        <v>719</v>
      </c>
      <c r="O1857">
        <v>0.4</v>
      </c>
      <c r="P1857" s="4">
        <v>45336</v>
      </c>
      <c r="Q1857" s="4"/>
    </row>
    <row r="1858" spans="1:17" x14ac:dyDescent="0.35">
      <c r="A1858" t="s">
        <v>1943</v>
      </c>
      <c r="B1858" t="s">
        <v>41</v>
      </c>
      <c r="C1858">
        <v>52.520007999999997</v>
      </c>
      <c r="D1858">
        <v>13.404954</v>
      </c>
      <c r="E1858" t="s">
        <v>54</v>
      </c>
      <c r="F1858" t="s">
        <v>127</v>
      </c>
      <c r="G1858" t="s">
        <v>39</v>
      </c>
      <c r="H1858" s="4">
        <v>45402</v>
      </c>
      <c r="I1858" t="s">
        <v>26</v>
      </c>
      <c r="J1858" t="s">
        <v>1119</v>
      </c>
      <c r="K1858">
        <v>5</v>
      </c>
      <c r="L1858" t="s">
        <v>1909</v>
      </c>
      <c r="M1858">
        <v>5</v>
      </c>
      <c r="N1858">
        <v>938</v>
      </c>
      <c r="O1858">
        <v>0.8</v>
      </c>
      <c r="P1858" s="4">
        <v>45736</v>
      </c>
      <c r="Q1858" s="4"/>
    </row>
    <row r="1859" spans="1:17" x14ac:dyDescent="0.35">
      <c r="A1859" t="s">
        <v>1944</v>
      </c>
      <c r="B1859" t="s">
        <v>56</v>
      </c>
      <c r="C1859">
        <v>46.204391000000001</v>
      </c>
      <c r="D1859">
        <v>6.1431579999999997</v>
      </c>
      <c r="E1859" t="s">
        <v>64</v>
      </c>
      <c r="F1859" t="s">
        <v>127</v>
      </c>
      <c r="G1859" t="s">
        <v>85</v>
      </c>
      <c r="H1859" s="4">
        <v>45343</v>
      </c>
      <c r="I1859" t="s">
        <v>26</v>
      </c>
      <c r="J1859" t="s">
        <v>1119</v>
      </c>
      <c r="K1859">
        <v>5</v>
      </c>
      <c r="L1859" t="s">
        <v>1909</v>
      </c>
      <c r="M1859">
        <v>5</v>
      </c>
      <c r="N1859">
        <v>1159</v>
      </c>
      <c r="O1859">
        <v>0.3</v>
      </c>
      <c r="P1859" s="4">
        <v>45515</v>
      </c>
      <c r="Q1859" s="4"/>
    </row>
    <row r="1860" spans="1:17" x14ac:dyDescent="0.35">
      <c r="A1860" t="s">
        <v>1945</v>
      </c>
      <c r="B1860" t="s">
        <v>29</v>
      </c>
      <c r="C1860">
        <v>40.416775000000001</v>
      </c>
      <c r="D1860">
        <v>-3.7037900000000001</v>
      </c>
      <c r="E1860" t="s">
        <v>47</v>
      </c>
      <c r="F1860" t="s">
        <v>127</v>
      </c>
      <c r="G1860" t="s">
        <v>25</v>
      </c>
      <c r="H1860" s="4">
        <v>45415</v>
      </c>
      <c r="I1860" t="s">
        <v>66</v>
      </c>
      <c r="J1860" t="s">
        <v>1119</v>
      </c>
      <c r="K1860">
        <v>5</v>
      </c>
      <c r="L1860" t="s">
        <v>1909</v>
      </c>
      <c r="M1860">
        <v>5</v>
      </c>
      <c r="N1860">
        <v>643</v>
      </c>
      <c r="O1860">
        <v>0.4</v>
      </c>
      <c r="P1860" s="4">
        <v>45615</v>
      </c>
      <c r="Q1860" s="4"/>
    </row>
    <row r="1861" spans="1:17" x14ac:dyDescent="0.35">
      <c r="A1861" t="s">
        <v>1946</v>
      </c>
      <c r="B1861" t="s">
        <v>78</v>
      </c>
      <c r="C1861">
        <v>38.736946000000003</v>
      </c>
      <c r="D1861">
        <v>-9.1426850000000002</v>
      </c>
      <c r="E1861" t="s">
        <v>54</v>
      </c>
      <c r="F1861" t="s">
        <v>127</v>
      </c>
      <c r="G1861" t="s">
        <v>25</v>
      </c>
      <c r="H1861" s="4">
        <v>45360</v>
      </c>
      <c r="I1861" t="s">
        <v>66</v>
      </c>
      <c r="J1861" t="s">
        <v>1119</v>
      </c>
      <c r="K1861">
        <v>5</v>
      </c>
      <c r="L1861" t="s">
        <v>1909</v>
      </c>
      <c r="M1861">
        <v>5</v>
      </c>
      <c r="N1861">
        <v>540</v>
      </c>
      <c r="O1861">
        <v>0.6</v>
      </c>
      <c r="P1861" s="4">
        <v>45503</v>
      </c>
      <c r="Q1861" s="4"/>
    </row>
    <row r="1862" spans="1:17" x14ac:dyDescent="0.35">
      <c r="A1862" t="s">
        <v>1947</v>
      </c>
      <c r="B1862" t="s">
        <v>61</v>
      </c>
      <c r="C1862">
        <v>48.864716000000001</v>
      </c>
      <c r="D1862">
        <v>2.3490139999999999</v>
      </c>
      <c r="E1862" t="s">
        <v>3100</v>
      </c>
      <c r="F1862" t="s">
        <v>127</v>
      </c>
      <c r="G1862" t="s">
        <v>48</v>
      </c>
      <c r="H1862" s="4">
        <v>45322</v>
      </c>
      <c r="I1862" t="s">
        <v>49</v>
      </c>
      <c r="J1862" t="s">
        <v>1119</v>
      </c>
      <c r="K1862">
        <v>5</v>
      </c>
      <c r="L1862" t="s">
        <v>1909</v>
      </c>
      <c r="M1862">
        <v>5</v>
      </c>
      <c r="N1862">
        <v>523</v>
      </c>
      <c r="O1862">
        <v>0.1</v>
      </c>
      <c r="P1862" s="4">
        <v>45531</v>
      </c>
      <c r="Q1862" s="4"/>
    </row>
    <row r="1863" spans="1:17" x14ac:dyDescent="0.35">
      <c r="A1863" t="s">
        <v>1948</v>
      </c>
      <c r="B1863" t="s">
        <v>41</v>
      </c>
      <c r="C1863">
        <v>52.520007999999997</v>
      </c>
      <c r="D1863">
        <v>13.404954</v>
      </c>
      <c r="E1863" t="s">
        <v>3098</v>
      </c>
      <c r="F1863" t="s">
        <v>127</v>
      </c>
      <c r="G1863" t="s">
        <v>48</v>
      </c>
      <c r="H1863" s="4">
        <v>45440</v>
      </c>
      <c r="I1863" t="s">
        <v>66</v>
      </c>
      <c r="J1863" t="s">
        <v>1119</v>
      </c>
      <c r="K1863">
        <v>5</v>
      </c>
      <c r="L1863" t="s">
        <v>1909</v>
      </c>
      <c r="M1863">
        <v>5</v>
      </c>
      <c r="N1863">
        <v>391</v>
      </c>
      <c r="O1863">
        <v>0.9</v>
      </c>
      <c r="P1863" s="4">
        <v>45692</v>
      </c>
      <c r="Q1863" s="4"/>
    </row>
    <row r="1864" spans="1:17" x14ac:dyDescent="0.35">
      <c r="A1864" t="s">
        <v>1949</v>
      </c>
      <c r="B1864" t="s">
        <v>29</v>
      </c>
      <c r="C1864">
        <v>40.416775000000001</v>
      </c>
      <c r="D1864">
        <v>-3.7037900000000001</v>
      </c>
      <c r="E1864" t="s">
        <v>3098</v>
      </c>
      <c r="F1864" t="s">
        <v>127</v>
      </c>
      <c r="G1864" t="s">
        <v>33</v>
      </c>
      <c r="H1864" s="4">
        <v>45417</v>
      </c>
      <c r="I1864" t="s">
        <v>26</v>
      </c>
      <c r="J1864" t="s">
        <v>1119</v>
      </c>
      <c r="K1864">
        <v>5</v>
      </c>
      <c r="L1864" t="s">
        <v>1909</v>
      </c>
      <c r="M1864">
        <v>5</v>
      </c>
      <c r="N1864">
        <v>448</v>
      </c>
      <c r="O1864">
        <v>0.3</v>
      </c>
      <c r="P1864" s="4">
        <v>45483</v>
      </c>
      <c r="Q1864" s="4"/>
    </row>
    <row r="1865" spans="1:17" x14ac:dyDescent="0.35">
      <c r="A1865" t="s">
        <v>1950</v>
      </c>
      <c r="B1865" t="s">
        <v>61</v>
      </c>
      <c r="C1865">
        <v>48.864716000000001</v>
      </c>
      <c r="D1865">
        <v>2.3490139999999999</v>
      </c>
      <c r="E1865" t="s">
        <v>3100</v>
      </c>
      <c r="F1865" t="s">
        <v>127</v>
      </c>
      <c r="G1865" t="s">
        <v>59</v>
      </c>
      <c r="H1865" s="4">
        <v>45324</v>
      </c>
      <c r="I1865" t="s">
        <v>26</v>
      </c>
      <c r="J1865" t="s">
        <v>1119</v>
      </c>
      <c r="K1865">
        <v>5</v>
      </c>
      <c r="L1865" t="s">
        <v>1909</v>
      </c>
      <c r="M1865">
        <v>5</v>
      </c>
      <c r="N1865">
        <v>1143</v>
      </c>
      <c r="O1865">
        <v>0.4</v>
      </c>
      <c r="P1865" s="4">
        <v>45577</v>
      </c>
      <c r="Q1865" s="4"/>
    </row>
    <row r="1866" spans="1:17" x14ac:dyDescent="0.35">
      <c r="A1866" t="s">
        <v>1951</v>
      </c>
      <c r="B1866" t="s">
        <v>51</v>
      </c>
      <c r="C1866">
        <v>51.260196999999998</v>
      </c>
      <c r="D1866">
        <v>4.4027710000000004</v>
      </c>
      <c r="E1866" t="s">
        <v>103</v>
      </c>
      <c r="F1866" t="s">
        <v>127</v>
      </c>
      <c r="G1866" t="s">
        <v>48</v>
      </c>
      <c r="H1866" s="4">
        <v>45296</v>
      </c>
      <c r="I1866" t="s">
        <v>26</v>
      </c>
      <c r="J1866" t="s">
        <v>1119</v>
      </c>
      <c r="K1866">
        <v>5</v>
      </c>
      <c r="L1866" t="s">
        <v>1909</v>
      </c>
      <c r="M1866">
        <v>5</v>
      </c>
      <c r="N1866">
        <v>235</v>
      </c>
      <c r="O1866">
        <v>0.6</v>
      </c>
      <c r="P1866" s="4">
        <v>45626</v>
      </c>
      <c r="Q1866" s="4"/>
    </row>
    <row r="1867" spans="1:17" x14ac:dyDescent="0.35">
      <c r="A1867" t="s">
        <v>1952</v>
      </c>
      <c r="B1867" t="s">
        <v>61</v>
      </c>
      <c r="C1867">
        <v>48.864716000000001</v>
      </c>
      <c r="D1867">
        <v>2.3490139999999999</v>
      </c>
      <c r="E1867" t="s">
        <v>47</v>
      </c>
      <c r="F1867" t="s">
        <v>127</v>
      </c>
      <c r="G1867" t="s">
        <v>48</v>
      </c>
      <c r="H1867" s="4">
        <v>45386</v>
      </c>
      <c r="I1867" t="s">
        <v>66</v>
      </c>
      <c r="J1867" t="s">
        <v>1119</v>
      </c>
      <c r="K1867">
        <v>5</v>
      </c>
      <c r="L1867" t="s">
        <v>1909</v>
      </c>
      <c r="M1867">
        <v>5</v>
      </c>
      <c r="N1867">
        <v>626</v>
      </c>
      <c r="O1867">
        <v>0.2</v>
      </c>
      <c r="P1867" s="4">
        <v>45418</v>
      </c>
      <c r="Q1867" s="4"/>
    </row>
    <row r="1868" spans="1:17" x14ac:dyDescent="0.35">
      <c r="A1868" t="s">
        <v>1953</v>
      </c>
      <c r="B1868" t="s">
        <v>56</v>
      </c>
      <c r="C1868">
        <v>46.204391000000001</v>
      </c>
      <c r="D1868">
        <v>6.1431579999999997</v>
      </c>
      <c r="E1868" t="s">
        <v>47</v>
      </c>
      <c r="F1868" t="s">
        <v>127</v>
      </c>
      <c r="G1868" t="s">
        <v>48</v>
      </c>
      <c r="H1868" s="4">
        <v>45399</v>
      </c>
      <c r="I1868" t="s">
        <v>26</v>
      </c>
      <c r="J1868" t="s">
        <v>1119</v>
      </c>
      <c r="K1868">
        <v>5</v>
      </c>
      <c r="L1868" t="s">
        <v>1909</v>
      </c>
      <c r="M1868">
        <v>5</v>
      </c>
      <c r="N1868">
        <v>1171</v>
      </c>
      <c r="O1868">
        <v>0.5</v>
      </c>
      <c r="P1868" s="4">
        <v>45577</v>
      </c>
      <c r="Q1868" s="4"/>
    </row>
    <row r="1869" spans="1:17" x14ac:dyDescent="0.35">
      <c r="A1869" t="s">
        <v>1954</v>
      </c>
      <c r="B1869" t="s">
        <v>35</v>
      </c>
      <c r="C1869">
        <v>41.902782000000002</v>
      </c>
      <c r="D1869">
        <v>12.496366</v>
      </c>
      <c r="E1869" t="s">
        <v>47</v>
      </c>
      <c r="F1869" t="s">
        <v>127</v>
      </c>
      <c r="G1869" t="s">
        <v>48</v>
      </c>
      <c r="H1869" s="4">
        <v>45375</v>
      </c>
      <c r="I1869" t="s">
        <v>66</v>
      </c>
      <c r="J1869" t="s">
        <v>1119</v>
      </c>
      <c r="K1869">
        <v>5</v>
      </c>
      <c r="L1869" t="s">
        <v>1909</v>
      </c>
      <c r="M1869">
        <v>5</v>
      </c>
      <c r="N1869">
        <v>354</v>
      </c>
      <c r="O1869">
        <v>0.5</v>
      </c>
      <c r="P1869" s="4">
        <v>45511</v>
      </c>
      <c r="Q1869" s="4"/>
    </row>
    <row r="1870" spans="1:17" x14ac:dyDescent="0.35">
      <c r="A1870" t="s">
        <v>1955</v>
      </c>
      <c r="B1870" t="s">
        <v>56</v>
      </c>
      <c r="C1870">
        <v>46.204391000000001</v>
      </c>
      <c r="D1870">
        <v>6.1431579999999997</v>
      </c>
      <c r="E1870" t="s">
        <v>124</v>
      </c>
      <c r="F1870" t="s">
        <v>127</v>
      </c>
      <c r="G1870" t="s">
        <v>59</v>
      </c>
      <c r="H1870" s="4">
        <v>45322</v>
      </c>
      <c r="I1870" t="s">
        <v>26</v>
      </c>
      <c r="J1870" t="s">
        <v>1119</v>
      </c>
      <c r="K1870">
        <v>5</v>
      </c>
      <c r="L1870" t="s">
        <v>1909</v>
      </c>
      <c r="M1870">
        <v>5</v>
      </c>
      <c r="N1870">
        <v>373</v>
      </c>
      <c r="O1870">
        <v>0.2</v>
      </c>
      <c r="P1870" s="4">
        <v>45626</v>
      </c>
      <c r="Q1870" s="4"/>
    </row>
    <row r="1871" spans="1:17" x14ac:dyDescent="0.35">
      <c r="A1871" t="s">
        <v>1956</v>
      </c>
      <c r="B1871" t="s">
        <v>51</v>
      </c>
      <c r="C1871">
        <v>51.260196999999998</v>
      </c>
      <c r="D1871">
        <v>4.4027710000000004</v>
      </c>
      <c r="E1871" t="s">
        <v>3100</v>
      </c>
      <c r="F1871" t="s">
        <v>127</v>
      </c>
      <c r="G1871" t="s">
        <v>33</v>
      </c>
      <c r="H1871" s="4">
        <v>45355</v>
      </c>
      <c r="I1871" t="s">
        <v>26</v>
      </c>
      <c r="J1871" t="s">
        <v>1119</v>
      </c>
      <c r="K1871">
        <v>5</v>
      </c>
      <c r="L1871" t="s">
        <v>1909</v>
      </c>
      <c r="M1871">
        <v>5</v>
      </c>
      <c r="N1871">
        <v>396</v>
      </c>
      <c r="O1871">
        <v>0.7</v>
      </c>
      <c r="P1871" s="4">
        <v>45576</v>
      </c>
      <c r="Q1871" s="4"/>
    </row>
    <row r="1872" spans="1:17" x14ac:dyDescent="0.35">
      <c r="A1872" t="s">
        <v>1957</v>
      </c>
      <c r="B1872" t="s">
        <v>35</v>
      </c>
      <c r="C1872">
        <v>41.902782000000002</v>
      </c>
      <c r="D1872">
        <v>12.496366</v>
      </c>
      <c r="E1872" t="s">
        <v>120</v>
      </c>
      <c r="F1872" t="s">
        <v>127</v>
      </c>
      <c r="G1872" t="s">
        <v>48</v>
      </c>
      <c r="H1872" s="4">
        <v>45388</v>
      </c>
      <c r="I1872" t="s">
        <v>26</v>
      </c>
      <c r="J1872" t="s">
        <v>1119</v>
      </c>
      <c r="K1872">
        <v>5</v>
      </c>
      <c r="L1872" t="s">
        <v>1909</v>
      </c>
      <c r="M1872">
        <v>5</v>
      </c>
      <c r="N1872">
        <v>723</v>
      </c>
      <c r="O1872">
        <v>0.4</v>
      </c>
      <c r="P1872" s="4">
        <v>45597</v>
      </c>
      <c r="Q1872" s="4"/>
    </row>
    <row r="1873" spans="1:17" x14ac:dyDescent="0.35">
      <c r="A1873" t="s">
        <v>1958</v>
      </c>
      <c r="B1873" t="s">
        <v>35</v>
      </c>
      <c r="C1873">
        <v>41.902782000000002</v>
      </c>
      <c r="D1873">
        <v>12.496366</v>
      </c>
      <c r="E1873" t="s">
        <v>54</v>
      </c>
      <c r="F1873" t="s">
        <v>127</v>
      </c>
      <c r="G1873" t="s">
        <v>74</v>
      </c>
      <c r="H1873" s="4">
        <v>45299</v>
      </c>
      <c r="I1873" t="s">
        <v>66</v>
      </c>
      <c r="J1873" t="s">
        <v>1119</v>
      </c>
      <c r="K1873">
        <v>5</v>
      </c>
      <c r="L1873" t="s">
        <v>1909</v>
      </c>
      <c r="M1873">
        <v>5</v>
      </c>
      <c r="N1873">
        <v>707</v>
      </c>
      <c r="O1873">
        <v>0.9</v>
      </c>
      <c r="P1873" s="4">
        <v>45449</v>
      </c>
      <c r="Q1873" s="4"/>
    </row>
    <row r="1874" spans="1:17" x14ac:dyDescent="0.35">
      <c r="A1874" t="s">
        <v>1959</v>
      </c>
      <c r="B1874" t="s">
        <v>35</v>
      </c>
      <c r="C1874">
        <v>41.902782000000002</v>
      </c>
      <c r="D1874">
        <v>12.496366</v>
      </c>
      <c r="E1874" t="s">
        <v>103</v>
      </c>
      <c r="F1874" t="s">
        <v>169</v>
      </c>
      <c r="G1874" t="s">
        <v>74</v>
      </c>
      <c r="H1874" s="4">
        <v>45305</v>
      </c>
      <c r="I1874" t="s">
        <v>26</v>
      </c>
      <c r="J1874" t="s">
        <v>1119</v>
      </c>
      <c r="K1874">
        <v>5</v>
      </c>
      <c r="L1874" t="s">
        <v>1909</v>
      </c>
      <c r="M1874">
        <v>5</v>
      </c>
      <c r="N1874">
        <v>1607</v>
      </c>
      <c r="O1874">
        <v>0.7</v>
      </c>
      <c r="P1874" s="4">
        <v>45667</v>
      </c>
      <c r="Q1874" s="4"/>
    </row>
    <row r="1875" spans="1:17" x14ac:dyDescent="0.35">
      <c r="A1875" t="s">
        <v>1960</v>
      </c>
      <c r="B1875" t="s">
        <v>78</v>
      </c>
      <c r="C1875">
        <v>38.736946000000003</v>
      </c>
      <c r="D1875">
        <v>-9.1426850000000002</v>
      </c>
      <c r="E1875" t="s">
        <v>3098</v>
      </c>
      <c r="F1875" t="s">
        <v>169</v>
      </c>
      <c r="G1875" t="s">
        <v>33</v>
      </c>
      <c r="H1875" s="4">
        <v>45377</v>
      </c>
      <c r="I1875" t="s">
        <v>66</v>
      </c>
      <c r="J1875" t="s">
        <v>1119</v>
      </c>
      <c r="K1875">
        <v>5</v>
      </c>
      <c r="L1875" t="s">
        <v>1909</v>
      </c>
      <c r="M1875">
        <v>5</v>
      </c>
      <c r="N1875">
        <v>2560</v>
      </c>
      <c r="O1875">
        <v>0.2</v>
      </c>
      <c r="P1875" s="4">
        <v>45574</v>
      </c>
      <c r="Q1875" s="4"/>
    </row>
    <row r="1876" spans="1:17" x14ac:dyDescent="0.35">
      <c r="A1876" t="s">
        <v>1961</v>
      </c>
      <c r="B1876" t="s">
        <v>78</v>
      </c>
      <c r="C1876">
        <v>38.736946000000003</v>
      </c>
      <c r="D1876">
        <v>-9.1426850000000002</v>
      </c>
      <c r="E1876" t="s">
        <v>3099</v>
      </c>
      <c r="F1876" t="s">
        <v>169</v>
      </c>
      <c r="G1876" t="s">
        <v>87</v>
      </c>
      <c r="H1876" s="4">
        <v>45349</v>
      </c>
      <c r="I1876" t="s">
        <v>66</v>
      </c>
      <c r="J1876" t="s">
        <v>1119</v>
      </c>
      <c r="K1876">
        <v>5</v>
      </c>
      <c r="L1876" t="s">
        <v>1909</v>
      </c>
      <c r="M1876">
        <v>5</v>
      </c>
      <c r="N1876">
        <v>2942</v>
      </c>
      <c r="O1876">
        <v>0.4</v>
      </c>
      <c r="P1876" s="4">
        <v>45672</v>
      </c>
      <c r="Q1876" s="4"/>
    </row>
    <row r="1877" spans="1:17" x14ac:dyDescent="0.35">
      <c r="A1877" t="s">
        <v>1962</v>
      </c>
      <c r="B1877" t="s">
        <v>61</v>
      </c>
      <c r="C1877">
        <v>48.864716000000001</v>
      </c>
      <c r="D1877">
        <v>2.3490139999999999</v>
      </c>
      <c r="E1877" t="s">
        <v>84</v>
      </c>
      <c r="F1877" t="s">
        <v>169</v>
      </c>
      <c r="G1877" t="s">
        <v>59</v>
      </c>
      <c r="H1877" s="4">
        <v>45370</v>
      </c>
      <c r="I1877" t="s">
        <v>66</v>
      </c>
      <c r="J1877" t="s">
        <v>1119</v>
      </c>
      <c r="K1877">
        <v>5</v>
      </c>
      <c r="L1877" t="s">
        <v>1909</v>
      </c>
      <c r="M1877">
        <v>5</v>
      </c>
      <c r="N1877">
        <v>7428</v>
      </c>
      <c r="O1877">
        <v>0.3</v>
      </c>
      <c r="P1877" s="4">
        <v>45620</v>
      </c>
      <c r="Q1877" s="4"/>
    </row>
    <row r="1878" spans="1:17" x14ac:dyDescent="0.35">
      <c r="A1878" t="s">
        <v>1963</v>
      </c>
      <c r="B1878" t="s">
        <v>35</v>
      </c>
      <c r="C1878">
        <v>41.902782000000002</v>
      </c>
      <c r="D1878">
        <v>12.496366</v>
      </c>
      <c r="E1878" t="s">
        <v>124</v>
      </c>
      <c r="F1878" t="s">
        <v>169</v>
      </c>
      <c r="G1878" t="s">
        <v>59</v>
      </c>
      <c r="H1878" s="4">
        <v>45293</v>
      </c>
      <c r="I1878" t="s">
        <v>26</v>
      </c>
      <c r="J1878" t="s">
        <v>1119</v>
      </c>
      <c r="K1878">
        <v>5</v>
      </c>
      <c r="L1878" t="s">
        <v>1909</v>
      </c>
      <c r="M1878">
        <v>5</v>
      </c>
      <c r="N1878">
        <v>3161</v>
      </c>
      <c r="O1878">
        <v>0.5</v>
      </c>
      <c r="P1878" s="4">
        <v>45585</v>
      </c>
      <c r="Q1878" s="4"/>
    </row>
    <row r="1879" spans="1:17" x14ac:dyDescent="0.35">
      <c r="A1879" t="s">
        <v>1964</v>
      </c>
      <c r="B1879" t="s">
        <v>41</v>
      </c>
      <c r="C1879">
        <v>52.520007999999997</v>
      </c>
      <c r="D1879">
        <v>13.404954</v>
      </c>
      <c r="E1879" t="s">
        <v>3100</v>
      </c>
      <c r="F1879" t="s">
        <v>169</v>
      </c>
      <c r="G1879" t="s">
        <v>48</v>
      </c>
      <c r="H1879" s="4">
        <v>45349</v>
      </c>
      <c r="I1879" t="s">
        <v>66</v>
      </c>
      <c r="J1879" t="s">
        <v>1119</v>
      </c>
      <c r="K1879">
        <v>5</v>
      </c>
      <c r="L1879" t="s">
        <v>1909</v>
      </c>
      <c r="M1879">
        <v>5</v>
      </c>
      <c r="N1879">
        <v>4558</v>
      </c>
      <c r="O1879">
        <v>0.4</v>
      </c>
      <c r="P1879" s="4">
        <v>45468</v>
      </c>
      <c r="Q1879" s="4"/>
    </row>
    <row r="1880" spans="1:17" x14ac:dyDescent="0.35">
      <c r="A1880" t="s">
        <v>1965</v>
      </c>
      <c r="B1880" t="s">
        <v>41</v>
      </c>
      <c r="C1880">
        <v>52.520007999999997</v>
      </c>
      <c r="D1880">
        <v>13.404954</v>
      </c>
      <c r="E1880" t="s">
        <v>3100</v>
      </c>
      <c r="F1880" t="s">
        <v>169</v>
      </c>
      <c r="G1880" t="s">
        <v>74</v>
      </c>
      <c r="H1880" s="4">
        <v>45353</v>
      </c>
      <c r="I1880" t="s">
        <v>66</v>
      </c>
      <c r="J1880" t="s">
        <v>1119</v>
      </c>
      <c r="K1880">
        <v>5</v>
      </c>
      <c r="L1880" t="s">
        <v>1909</v>
      </c>
      <c r="M1880">
        <v>5</v>
      </c>
      <c r="N1880">
        <v>5279</v>
      </c>
      <c r="O1880">
        <v>0.3</v>
      </c>
      <c r="P1880" s="4">
        <v>45517</v>
      </c>
      <c r="Q1880" s="4"/>
    </row>
    <row r="1881" spans="1:17" x14ac:dyDescent="0.35">
      <c r="A1881" t="s">
        <v>1966</v>
      </c>
      <c r="B1881" t="s">
        <v>35</v>
      </c>
      <c r="C1881">
        <v>41.902782000000002</v>
      </c>
      <c r="D1881">
        <v>12.496366</v>
      </c>
      <c r="E1881" t="s">
        <v>54</v>
      </c>
      <c r="F1881" t="s">
        <v>169</v>
      </c>
      <c r="G1881" t="s">
        <v>25</v>
      </c>
      <c r="H1881" s="4">
        <v>45375</v>
      </c>
      <c r="I1881" t="s">
        <v>66</v>
      </c>
      <c r="J1881" t="s">
        <v>1119</v>
      </c>
      <c r="K1881">
        <v>5</v>
      </c>
      <c r="L1881" t="s">
        <v>1909</v>
      </c>
      <c r="M1881">
        <v>5</v>
      </c>
      <c r="N1881">
        <v>6644</v>
      </c>
      <c r="O1881">
        <v>0.5</v>
      </c>
      <c r="P1881" s="4">
        <v>45684</v>
      </c>
      <c r="Q1881" s="4"/>
    </row>
    <row r="1882" spans="1:17" x14ac:dyDescent="0.35">
      <c r="A1882" t="s">
        <v>1967</v>
      </c>
      <c r="B1882" t="s">
        <v>41</v>
      </c>
      <c r="C1882">
        <v>52.520007999999997</v>
      </c>
      <c r="D1882">
        <v>13.404954</v>
      </c>
      <c r="E1882" t="s">
        <v>3098</v>
      </c>
      <c r="F1882" t="s">
        <v>169</v>
      </c>
      <c r="G1882" t="s">
        <v>25</v>
      </c>
      <c r="H1882" s="4">
        <v>45352</v>
      </c>
      <c r="I1882" t="s">
        <v>26</v>
      </c>
      <c r="J1882" t="s">
        <v>1119</v>
      </c>
      <c r="K1882">
        <v>5</v>
      </c>
      <c r="L1882" t="s">
        <v>1909</v>
      </c>
      <c r="M1882">
        <v>5</v>
      </c>
      <c r="N1882">
        <v>1953</v>
      </c>
      <c r="O1882">
        <v>0.7</v>
      </c>
      <c r="P1882" s="4">
        <v>45617</v>
      </c>
      <c r="Q1882" s="4"/>
    </row>
    <row r="1883" spans="1:17" x14ac:dyDescent="0.35">
      <c r="A1883" t="s">
        <v>1968</v>
      </c>
      <c r="B1883" t="s">
        <v>56</v>
      </c>
      <c r="C1883">
        <v>46.204391000000001</v>
      </c>
      <c r="D1883">
        <v>6.1431579999999997</v>
      </c>
      <c r="E1883" t="s">
        <v>54</v>
      </c>
      <c r="F1883" t="s">
        <v>169</v>
      </c>
      <c r="G1883" t="s">
        <v>33</v>
      </c>
      <c r="H1883" s="4">
        <v>45312</v>
      </c>
      <c r="I1883" t="s">
        <v>26</v>
      </c>
      <c r="J1883" t="s">
        <v>1119</v>
      </c>
      <c r="K1883">
        <v>5</v>
      </c>
      <c r="L1883" t="s">
        <v>1909</v>
      </c>
      <c r="M1883">
        <v>5</v>
      </c>
      <c r="N1883">
        <v>7787</v>
      </c>
      <c r="O1883">
        <v>0.6</v>
      </c>
      <c r="P1883" s="4">
        <v>45428</v>
      </c>
      <c r="Q1883" s="4"/>
    </row>
    <row r="1884" spans="1:17" x14ac:dyDescent="0.35">
      <c r="A1884" t="s">
        <v>1969</v>
      </c>
      <c r="B1884" t="s">
        <v>41</v>
      </c>
      <c r="C1884">
        <v>52.520007999999997</v>
      </c>
      <c r="D1884">
        <v>13.404954</v>
      </c>
      <c r="E1884" t="s">
        <v>68</v>
      </c>
      <c r="F1884" t="s">
        <v>169</v>
      </c>
      <c r="G1884" t="s">
        <v>48</v>
      </c>
      <c r="H1884" s="4">
        <v>45322</v>
      </c>
      <c r="I1884" t="s">
        <v>26</v>
      </c>
      <c r="J1884" t="s">
        <v>1119</v>
      </c>
      <c r="K1884">
        <v>5</v>
      </c>
      <c r="L1884" t="s">
        <v>1909</v>
      </c>
      <c r="M1884">
        <v>5</v>
      </c>
      <c r="N1884">
        <v>4665</v>
      </c>
      <c r="O1884">
        <v>0.4</v>
      </c>
      <c r="P1884" s="4">
        <v>45478</v>
      </c>
      <c r="Q1884" s="4"/>
    </row>
    <row r="1885" spans="1:17" x14ac:dyDescent="0.35">
      <c r="A1885" t="s">
        <v>1970</v>
      </c>
      <c r="B1885" t="s">
        <v>61</v>
      </c>
      <c r="C1885">
        <v>48.864716000000001</v>
      </c>
      <c r="D1885">
        <v>2.3490139999999999</v>
      </c>
      <c r="E1885" t="s">
        <v>54</v>
      </c>
      <c r="F1885" t="s">
        <v>169</v>
      </c>
      <c r="G1885" t="s">
        <v>39</v>
      </c>
      <c r="H1885" s="4">
        <v>45439</v>
      </c>
      <c r="I1885" t="s">
        <v>26</v>
      </c>
      <c r="J1885" t="s">
        <v>1119</v>
      </c>
      <c r="K1885">
        <v>5</v>
      </c>
      <c r="L1885" t="s">
        <v>1909</v>
      </c>
      <c r="M1885">
        <v>5</v>
      </c>
      <c r="N1885">
        <v>2470</v>
      </c>
      <c r="O1885">
        <v>0.2</v>
      </c>
      <c r="P1885" s="4">
        <v>45580</v>
      </c>
      <c r="Q1885" s="4"/>
    </row>
    <row r="1886" spans="1:17" x14ac:dyDescent="0.35">
      <c r="A1886" t="s">
        <v>1971</v>
      </c>
      <c r="B1886" t="s">
        <v>78</v>
      </c>
      <c r="C1886">
        <v>38.736946000000003</v>
      </c>
      <c r="D1886">
        <v>-9.1426850000000002</v>
      </c>
      <c r="E1886" t="s">
        <v>3099</v>
      </c>
      <c r="F1886" t="s">
        <v>169</v>
      </c>
      <c r="G1886" t="s">
        <v>85</v>
      </c>
      <c r="H1886" s="4">
        <v>45408</v>
      </c>
      <c r="I1886" t="s">
        <v>66</v>
      </c>
      <c r="J1886" t="s">
        <v>1119</v>
      </c>
      <c r="K1886">
        <v>5</v>
      </c>
      <c r="L1886" t="s">
        <v>1909</v>
      </c>
      <c r="M1886">
        <v>5</v>
      </c>
      <c r="N1886">
        <v>5258</v>
      </c>
      <c r="O1886">
        <v>0.6</v>
      </c>
      <c r="P1886" s="4">
        <v>45520</v>
      </c>
      <c r="Q1886" s="4"/>
    </row>
    <row r="1887" spans="1:17" x14ac:dyDescent="0.35">
      <c r="A1887" t="s">
        <v>1972</v>
      </c>
      <c r="B1887" t="s">
        <v>41</v>
      </c>
      <c r="C1887">
        <v>52.520007999999997</v>
      </c>
      <c r="D1887">
        <v>13.404954</v>
      </c>
      <c r="E1887" t="s">
        <v>3098</v>
      </c>
      <c r="F1887" t="s">
        <v>169</v>
      </c>
      <c r="G1887" t="s">
        <v>48</v>
      </c>
      <c r="H1887" s="4">
        <v>45416</v>
      </c>
      <c r="I1887" t="s">
        <v>26</v>
      </c>
      <c r="J1887" t="s">
        <v>1119</v>
      </c>
      <c r="K1887">
        <v>5</v>
      </c>
      <c r="L1887" t="s">
        <v>1909</v>
      </c>
      <c r="M1887">
        <v>5</v>
      </c>
      <c r="N1887">
        <v>1859</v>
      </c>
      <c r="O1887">
        <v>0.2</v>
      </c>
      <c r="P1887" s="4">
        <v>45731</v>
      </c>
      <c r="Q1887" s="4"/>
    </row>
    <row r="1888" spans="1:17" x14ac:dyDescent="0.35">
      <c r="A1888" t="s">
        <v>1973</v>
      </c>
      <c r="B1888" t="s">
        <v>61</v>
      </c>
      <c r="C1888">
        <v>48.864716000000001</v>
      </c>
      <c r="D1888">
        <v>2.3490139999999999</v>
      </c>
      <c r="E1888" t="s">
        <v>3098</v>
      </c>
      <c r="F1888" t="s">
        <v>169</v>
      </c>
      <c r="G1888" t="s">
        <v>39</v>
      </c>
      <c r="H1888" s="4">
        <v>45410</v>
      </c>
      <c r="I1888" t="s">
        <v>26</v>
      </c>
      <c r="J1888" t="s">
        <v>1119</v>
      </c>
      <c r="K1888">
        <v>5</v>
      </c>
      <c r="L1888" t="s">
        <v>1909</v>
      </c>
      <c r="M1888">
        <v>5</v>
      </c>
      <c r="N1888">
        <v>2792</v>
      </c>
      <c r="O1888">
        <v>0.3</v>
      </c>
      <c r="P1888" s="4">
        <v>45687</v>
      </c>
      <c r="Q1888" s="4"/>
    </row>
    <row r="1889" spans="1:17" x14ac:dyDescent="0.35">
      <c r="A1889" t="s">
        <v>1974</v>
      </c>
      <c r="B1889" t="s">
        <v>56</v>
      </c>
      <c r="C1889">
        <v>46.204391000000001</v>
      </c>
      <c r="D1889">
        <v>6.1431579999999997</v>
      </c>
      <c r="E1889" t="s">
        <v>3098</v>
      </c>
      <c r="F1889" t="s">
        <v>169</v>
      </c>
      <c r="G1889" t="s">
        <v>25</v>
      </c>
      <c r="H1889" s="4">
        <v>45302</v>
      </c>
      <c r="I1889" t="s">
        <v>49</v>
      </c>
      <c r="J1889" t="s">
        <v>1119</v>
      </c>
      <c r="K1889">
        <v>5</v>
      </c>
      <c r="L1889" t="s">
        <v>1909</v>
      </c>
      <c r="M1889">
        <v>5</v>
      </c>
      <c r="N1889">
        <v>7714</v>
      </c>
      <c r="O1889">
        <v>0.6</v>
      </c>
      <c r="P1889" s="4">
        <v>45607</v>
      </c>
      <c r="Q1889" s="4"/>
    </row>
    <row r="1890" spans="1:17" x14ac:dyDescent="0.35">
      <c r="A1890" t="s">
        <v>1975</v>
      </c>
      <c r="B1890" t="s">
        <v>41</v>
      </c>
      <c r="C1890">
        <v>52.520007999999997</v>
      </c>
      <c r="D1890">
        <v>13.404954</v>
      </c>
      <c r="E1890" t="s">
        <v>38</v>
      </c>
      <c r="F1890" t="s">
        <v>169</v>
      </c>
      <c r="G1890" t="s">
        <v>25</v>
      </c>
      <c r="H1890" s="4">
        <v>45391</v>
      </c>
      <c r="I1890" t="s">
        <v>66</v>
      </c>
      <c r="J1890" t="s">
        <v>1119</v>
      </c>
      <c r="K1890">
        <v>5</v>
      </c>
      <c r="L1890" t="s">
        <v>1909</v>
      </c>
      <c r="M1890">
        <v>5</v>
      </c>
      <c r="N1890">
        <v>774</v>
      </c>
      <c r="O1890">
        <v>0.3</v>
      </c>
      <c r="P1890" s="4">
        <v>45544</v>
      </c>
      <c r="Q1890" s="4"/>
    </row>
    <row r="1891" spans="1:17" x14ac:dyDescent="0.35">
      <c r="A1891" t="s">
        <v>1976</v>
      </c>
      <c r="B1891" t="s">
        <v>35</v>
      </c>
      <c r="C1891">
        <v>41.902782000000002</v>
      </c>
      <c r="D1891">
        <v>12.496366</v>
      </c>
      <c r="E1891" t="s">
        <v>3099</v>
      </c>
      <c r="F1891" t="s">
        <v>169</v>
      </c>
      <c r="G1891" t="s">
        <v>48</v>
      </c>
      <c r="H1891" s="4">
        <v>45420</v>
      </c>
      <c r="I1891" t="s">
        <v>26</v>
      </c>
      <c r="J1891" t="s">
        <v>1119</v>
      </c>
      <c r="K1891">
        <v>5</v>
      </c>
      <c r="L1891" t="s">
        <v>1909</v>
      </c>
      <c r="M1891">
        <v>5</v>
      </c>
      <c r="N1891">
        <v>4719</v>
      </c>
      <c r="O1891">
        <v>0.6</v>
      </c>
      <c r="P1891" s="4">
        <v>45774</v>
      </c>
      <c r="Q1891" s="4"/>
    </row>
    <row r="1892" spans="1:17" x14ac:dyDescent="0.35">
      <c r="A1892" t="s">
        <v>1977</v>
      </c>
      <c r="B1892" t="s">
        <v>51</v>
      </c>
      <c r="C1892">
        <v>51.260196999999998</v>
      </c>
      <c r="D1892">
        <v>4.4027710000000004</v>
      </c>
      <c r="E1892" t="s">
        <v>3098</v>
      </c>
      <c r="F1892" t="s">
        <v>169</v>
      </c>
      <c r="G1892" t="s">
        <v>48</v>
      </c>
      <c r="H1892" s="4">
        <v>45435</v>
      </c>
      <c r="I1892" t="s">
        <v>26</v>
      </c>
      <c r="J1892" t="s">
        <v>1119</v>
      </c>
      <c r="K1892">
        <v>5</v>
      </c>
      <c r="L1892" t="s">
        <v>1909</v>
      </c>
      <c r="M1892">
        <v>5</v>
      </c>
      <c r="N1892">
        <v>984</v>
      </c>
      <c r="O1892">
        <v>0.3</v>
      </c>
      <c r="P1892" s="4">
        <v>45460</v>
      </c>
      <c r="Q1892" s="4"/>
    </row>
    <row r="1893" spans="1:17" x14ac:dyDescent="0.35">
      <c r="A1893" t="s">
        <v>1978</v>
      </c>
      <c r="B1893" t="s">
        <v>51</v>
      </c>
      <c r="C1893">
        <v>51.260196999999998</v>
      </c>
      <c r="D1893">
        <v>4.4027710000000004</v>
      </c>
      <c r="E1893" t="s">
        <v>103</v>
      </c>
      <c r="F1893" t="s">
        <v>169</v>
      </c>
      <c r="G1893" t="s">
        <v>25</v>
      </c>
      <c r="H1893" s="4">
        <v>45348</v>
      </c>
      <c r="I1893" t="s">
        <v>26</v>
      </c>
      <c r="J1893" t="s">
        <v>1119</v>
      </c>
      <c r="K1893">
        <v>5</v>
      </c>
      <c r="L1893" t="s">
        <v>1909</v>
      </c>
      <c r="M1893">
        <v>5</v>
      </c>
      <c r="N1893">
        <v>2665</v>
      </c>
      <c r="O1893">
        <v>0.4</v>
      </c>
      <c r="P1893" s="4">
        <v>45632</v>
      </c>
      <c r="Q1893" s="4"/>
    </row>
    <row r="1894" spans="1:17" x14ac:dyDescent="0.35">
      <c r="A1894" t="s">
        <v>1979</v>
      </c>
      <c r="B1894" t="s">
        <v>35</v>
      </c>
      <c r="C1894">
        <v>41.902782000000002</v>
      </c>
      <c r="D1894">
        <v>12.496366</v>
      </c>
      <c r="E1894" t="s">
        <v>47</v>
      </c>
      <c r="F1894" t="s">
        <v>169</v>
      </c>
      <c r="G1894" t="s">
        <v>59</v>
      </c>
      <c r="H1894" s="4">
        <v>45363</v>
      </c>
      <c r="I1894" t="s">
        <v>66</v>
      </c>
      <c r="J1894" t="s">
        <v>1119</v>
      </c>
      <c r="K1894">
        <v>5</v>
      </c>
      <c r="L1894" t="s">
        <v>1909</v>
      </c>
      <c r="M1894">
        <v>5</v>
      </c>
      <c r="N1894">
        <v>225</v>
      </c>
      <c r="O1894">
        <v>0.4</v>
      </c>
      <c r="P1894" s="4">
        <v>45389</v>
      </c>
      <c r="Q1894" s="4"/>
    </row>
    <row r="1895" spans="1:17" x14ac:dyDescent="0.35">
      <c r="A1895" t="s">
        <v>1980</v>
      </c>
      <c r="B1895" t="s">
        <v>35</v>
      </c>
      <c r="C1895">
        <v>41.902782000000002</v>
      </c>
      <c r="D1895">
        <v>12.496366</v>
      </c>
      <c r="E1895" t="s">
        <v>3099</v>
      </c>
      <c r="F1895" t="s">
        <v>169</v>
      </c>
      <c r="G1895" t="s">
        <v>59</v>
      </c>
      <c r="H1895" s="4">
        <v>45343</v>
      </c>
      <c r="I1895" t="s">
        <v>49</v>
      </c>
      <c r="J1895" t="s">
        <v>1119</v>
      </c>
      <c r="K1895">
        <v>5</v>
      </c>
      <c r="L1895" t="s">
        <v>1909</v>
      </c>
      <c r="M1895">
        <v>5</v>
      </c>
      <c r="N1895">
        <v>412</v>
      </c>
      <c r="O1895">
        <v>0.3</v>
      </c>
      <c r="P1895" s="4">
        <v>45637</v>
      </c>
      <c r="Q1895" s="4"/>
    </row>
    <row r="1896" spans="1:17" x14ac:dyDescent="0.35">
      <c r="A1896" t="s">
        <v>1981</v>
      </c>
      <c r="B1896" t="s">
        <v>41</v>
      </c>
      <c r="C1896">
        <v>52.520007999999997</v>
      </c>
      <c r="D1896">
        <v>13.404954</v>
      </c>
      <c r="E1896" t="s">
        <v>3098</v>
      </c>
      <c r="F1896" t="s">
        <v>169</v>
      </c>
      <c r="G1896" t="s">
        <v>39</v>
      </c>
      <c r="H1896" s="4">
        <v>45374</v>
      </c>
      <c r="I1896" t="s">
        <v>26</v>
      </c>
      <c r="J1896" t="s">
        <v>1119</v>
      </c>
      <c r="K1896">
        <v>5</v>
      </c>
      <c r="L1896" t="s">
        <v>1909</v>
      </c>
      <c r="M1896">
        <v>5</v>
      </c>
      <c r="N1896">
        <v>5878</v>
      </c>
      <c r="O1896">
        <v>0.4</v>
      </c>
      <c r="P1896" s="4">
        <v>45562</v>
      </c>
      <c r="Q1896" s="4"/>
    </row>
    <row r="1897" spans="1:17" x14ac:dyDescent="0.35">
      <c r="A1897" t="s">
        <v>1982</v>
      </c>
      <c r="B1897" t="s">
        <v>35</v>
      </c>
      <c r="C1897">
        <v>41.902782000000002</v>
      </c>
      <c r="D1897">
        <v>12.496366</v>
      </c>
      <c r="E1897" t="s">
        <v>124</v>
      </c>
      <c r="F1897" t="s">
        <v>169</v>
      </c>
      <c r="G1897" t="s">
        <v>48</v>
      </c>
      <c r="H1897" s="4">
        <v>45381</v>
      </c>
      <c r="I1897" t="s">
        <v>49</v>
      </c>
      <c r="J1897" t="s">
        <v>1119</v>
      </c>
      <c r="K1897">
        <v>5</v>
      </c>
      <c r="L1897" t="s">
        <v>1909</v>
      </c>
      <c r="M1897">
        <v>5</v>
      </c>
      <c r="N1897">
        <v>5193</v>
      </c>
      <c r="O1897">
        <v>0.7</v>
      </c>
      <c r="P1897" s="4">
        <v>45613</v>
      </c>
      <c r="Q1897" s="4"/>
    </row>
    <row r="1898" spans="1:17" x14ac:dyDescent="0.35">
      <c r="A1898" t="s">
        <v>1983</v>
      </c>
      <c r="B1898" t="s">
        <v>78</v>
      </c>
      <c r="C1898">
        <v>38.736946000000003</v>
      </c>
      <c r="D1898">
        <v>-9.1426850000000002</v>
      </c>
      <c r="E1898" t="s">
        <v>54</v>
      </c>
      <c r="F1898" t="s">
        <v>169</v>
      </c>
      <c r="G1898" t="s">
        <v>48</v>
      </c>
      <c r="H1898" s="4">
        <v>45356</v>
      </c>
      <c r="I1898" t="s">
        <v>26</v>
      </c>
      <c r="J1898" t="s">
        <v>1119</v>
      </c>
      <c r="K1898">
        <v>5</v>
      </c>
      <c r="L1898" t="s">
        <v>1909</v>
      </c>
      <c r="M1898">
        <v>5</v>
      </c>
      <c r="N1898">
        <v>3104</v>
      </c>
      <c r="O1898">
        <v>0.2</v>
      </c>
      <c r="P1898" s="4">
        <v>45706</v>
      </c>
      <c r="Q1898" s="4"/>
    </row>
    <row r="1899" spans="1:17" x14ac:dyDescent="0.35">
      <c r="A1899" t="s">
        <v>1984</v>
      </c>
      <c r="B1899" t="s">
        <v>61</v>
      </c>
      <c r="C1899">
        <v>48.864716000000001</v>
      </c>
      <c r="D1899">
        <v>2.3490139999999999</v>
      </c>
      <c r="E1899" t="s">
        <v>47</v>
      </c>
      <c r="F1899" t="s">
        <v>169</v>
      </c>
      <c r="G1899" t="s">
        <v>33</v>
      </c>
      <c r="H1899" s="4">
        <v>45410</v>
      </c>
      <c r="I1899" t="s">
        <v>26</v>
      </c>
      <c r="J1899" t="s">
        <v>1119</v>
      </c>
      <c r="K1899">
        <v>5</v>
      </c>
      <c r="L1899" t="s">
        <v>1909</v>
      </c>
      <c r="M1899">
        <v>5</v>
      </c>
      <c r="N1899">
        <v>369</v>
      </c>
      <c r="O1899">
        <v>0.6</v>
      </c>
      <c r="P1899" s="4">
        <v>45471</v>
      </c>
      <c r="Q1899" s="4"/>
    </row>
    <row r="1900" spans="1:17" x14ac:dyDescent="0.35">
      <c r="A1900" t="s">
        <v>1985</v>
      </c>
      <c r="B1900" t="s">
        <v>20</v>
      </c>
      <c r="C1900">
        <v>52.370215999999999</v>
      </c>
      <c r="D1900">
        <v>4.895168</v>
      </c>
      <c r="E1900" t="s">
        <v>54</v>
      </c>
      <c r="F1900" t="s">
        <v>169</v>
      </c>
      <c r="G1900" t="s">
        <v>48</v>
      </c>
      <c r="H1900" s="4">
        <v>45400</v>
      </c>
      <c r="I1900" t="s">
        <v>66</v>
      </c>
      <c r="J1900" t="s">
        <v>1119</v>
      </c>
      <c r="K1900">
        <v>5</v>
      </c>
      <c r="L1900" t="s">
        <v>1909</v>
      </c>
      <c r="M1900">
        <v>5</v>
      </c>
      <c r="N1900">
        <v>7428</v>
      </c>
      <c r="O1900">
        <v>0.9</v>
      </c>
      <c r="P1900" s="4">
        <v>45436</v>
      </c>
      <c r="Q1900" s="4"/>
    </row>
    <row r="1901" spans="1:17" x14ac:dyDescent="0.35">
      <c r="A1901" t="s">
        <v>1986</v>
      </c>
      <c r="B1901" t="s">
        <v>51</v>
      </c>
      <c r="C1901">
        <v>51.260196999999998</v>
      </c>
      <c r="D1901">
        <v>4.4027710000000004</v>
      </c>
      <c r="E1901" t="s">
        <v>47</v>
      </c>
      <c r="F1901" t="s">
        <v>169</v>
      </c>
      <c r="G1901" t="s">
        <v>48</v>
      </c>
      <c r="H1901" s="4">
        <v>45392</v>
      </c>
      <c r="I1901" t="s">
        <v>66</v>
      </c>
      <c r="J1901" t="s">
        <v>1119</v>
      </c>
      <c r="K1901">
        <v>5</v>
      </c>
      <c r="L1901" t="s">
        <v>1909</v>
      </c>
      <c r="M1901">
        <v>5</v>
      </c>
      <c r="N1901">
        <v>5810</v>
      </c>
      <c r="O1901">
        <v>0.5</v>
      </c>
      <c r="P1901" s="4">
        <v>45433</v>
      </c>
      <c r="Q1901" s="4"/>
    </row>
    <row r="1902" spans="1:17" x14ac:dyDescent="0.35">
      <c r="A1902" t="s">
        <v>1987</v>
      </c>
      <c r="B1902" t="s">
        <v>35</v>
      </c>
      <c r="C1902">
        <v>41.902782000000002</v>
      </c>
      <c r="D1902">
        <v>12.496366</v>
      </c>
      <c r="E1902" t="s">
        <v>54</v>
      </c>
      <c r="F1902" t="s">
        <v>169</v>
      </c>
      <c r="G1902" t="s">
        <v>85</v>
      </c>
      <c r="H1902" s="4">
        <v>45371</v>
      </c>
      <c r="I1902" t="s">
        <v>26</v>
      </c>
      <c r="J1902" t="s">
        <v>1119</v>
      </c>
      <c r="K1902">
        <v>5</v>
      </c>
      <c r="L1902" t="s">
        <v>1909</v>
      </c>
      <c r="M1902">
        <v>5</v>
      </c>
      <c r="N1902">
        <v>3930</v>
      </c>
      <c r="O1902">
        <v>0.2</v>
      </c>
      <c r="P1902" s="4">
        <v>45463</v>
      </c>
      <c r="Q1902" s="4"/>
    </row>
    <row r="1903" spans="1:17" x14ac:dyDescent="0.35">
      <c r="A1903" t="s">
        <v>1988</v>
      </c>
      <c r="B1903" t="s">
        <v>35</v>
      </c>
      <c r="C1903">
        <v>41.902782000000002</v>
      </c>
      <c r="D1903">
        <v>12.496366</v>
      </c>
      <c r="E1903" t="s">
        <v>54</v>
      </c>
      <c r="F1903" t="s">
        <v>169</v>
      </c>
      <c r="G1903" t="s">
        <v>33</v>
      </c>
      <c r="H1903" s="4">
        <v>45419</v>
      </c>
      <c r="I1903" t="s">
        <v>26</v>
      </c>
      <c r="J1903" t="s">
        <v>1119</v>
      </c>
      <c r="K1903">
        <v>5</v>
      </c>
      <c r="L1903" t="s">
        <v>1909</v>
      </c>
      <c r="M1903">
        <v>5</v>
      </c>
      <c r="N1903">
        <v>225</v>
      </c>
      <c r="O1903">
        <v>0.5</v>
      </c>
      <c r="P1903" s="4">
        <v>45470</v>
      </c>
      <c r="Q1903" s="4"/>
    </row>
    <row r="1904" spans="1:17" x14ac:dyDescent="0.35">
      <c r="A1904" t="s">
        <v>1989</v>
      </c>
      <c r="B1904" t="s">
        <v>35</v>
      </c>
      <c r="C1904">
        <v>41.902782000000002</v>
      </c>
      <c r="D1904">
        <v>12.496366</v>
      </c>
      <c r="E1904" t="s">
        <v>32</v>
      </c>
      <c r="F1904" t="s">
        <v>241</v>
      </c>
      <c r="G1904" t="s">
        <v>85</v>
      </c>
      <c r="H1904" s="4">
        <v>45330</v>
      </c>
      <c r="I1904" t="s">
        <v>66</v>
      </c>
      <c r="J1904" t="s">
        <v>1119</v>
      </c>
      <c r="K1904">
        <v>5</v>
      </c>
      <c r="L1904" t="s">
        <v>1909</v>
      </c>
      <c r="M1904">
        <v>5</v>
      </c>
      <c r="N1904">
        <v>16393</v>
      </c>
      <c r="O1904">
        <v>0.5</v>
      </c>
      <c r="P1904" s="4">
        <v>45443</v>
      </c>
      <c r="Q1904" s="4"/>
    </row>
    <row r="1905" spans="1:17" x14ac:dyDescent="0.35">
      <c r="A1905" t="s">
        <v>1990</v>
      </c>
      <c r="B1905" t="s">
        <v>56</v>
      </c>
      <c r="C1905">
        <v>46.204391000000001</v>
      </c>
      <c r="D1905">
        <v>6.1431579999999997</v>
      </c>
      <c r="E1905" t="s">
        <v>3098</v>
      </c>
      <c r="F1905" t="s">
        <v>248</v>
      </c>
      <c r="G1905" t="s">
        <v>85</v>
      </c>
      <c r="H1905" s="4">
        <v>45330</v>
      </c>
      <c r="I1905" t="s">
        <v>49</v>
      </c>
      <c r="J1905" t="s">
        <v>1119</v>
      </c>
      <c r="K1905">
        <v>5</v>
      </c>
      <c r="L1905" t="s">
        <v>1909</v>
      </c>
      <c r="M1905">
        <v>5</v>
      </c>
      <c r="N1905">
        <v>6516</v>
      </c>
      <c r="O1905">
        <v>0.9</v>
      </c>
      <c r="P1905" s="4">
        <v>45627</v>
      </c>
      <c r="Q1905" s="4"/>
    </row>
    <row r="1906" spans="1:17" x14ac:dyDescent="0.35">
      <c r="A1906" t="s">
        <v>1991</v>
      </c>
      <c r="B1906" t="s">
        <v>41</v>
      </c>
      <c r="C1906">
        <v>52.520007999999997</v>
      </c>
      <c r="D1906">
        <v>13.404954</v>
      </c>
      <c r="E1906" t="s">
        <v>3098</v>
      </c>
      <c r="F1906" t="s">
        <v>248</v>
      </c>
      <c r="G1906" t="s">
        <v>39</v>
      </c>
      <c r="H1906" s="4">
        <v>45332</v>
      </c>
      <c r="I1906" t="s">
        <v>49</v>
      </c>
      <c r="J1906" t="s">
        <v>1119</v>
      </c>
      <c r="K1906">
        <v>5</v>
      </c>
      <c r="L1906" t="s">
        <v>1909</v>
      </c>
      <c r="M1906">
        <v>5</v>
      </c>
      <c r="N1906">
        <v>5433</v>
      </c>
      <c r="O1906">
        <v>0.3</v>
      </c>
      <c r="P1906" s="4">
        <v>45414</v>
      </c>
      <c r="Q1906" s="4"/>
    </row>
    <row r="1907" spans="1:17" x14ac:dyDescent="0.35">
      <c r="A1907" t="s">
        <v>1992</v>
      </c>
      <c r="B1907" t="s">
        <v>41</v>
      </c>
      <c r="C1907">
        <v>52.520007999999997</v>
      </c>
      <c r="D1907">
        <v>13.404954</v>
      </c>
      <c r="E1907" t="s">
        <v>47</v>
      </c>
      <c r="F1907" t="s">
        <v>24</v>
      </c>
      <c r="G1907" t="s">
        <v>74</v>
      </c>
      <c r="H1907" s="4">
        <v>45380</v>
      </c>
      <c r="I1907" t="s">
        <v>66</v>
      </c>
      <c r="J1907" t="s">
        <v>1993</v>
      </c>
      <c r="K1907">
        <v>2</v>
      </c>
      <c r="N1907">
        <v>1044</v>
      </c>
      <c r="O1907">
        <v>0.4</v>
      </c>
      <c r="P1907" s="4">
        <v>45718</v>
      </c>
      <c r="Q1907" s="4"/>
    </row>
    <row r="1908" spans="1:17" x14ac:dyDescent="0.35">
      <c r="A1908" t="s">
        <v>1994</v>
      </c>
      <c r="B1908" t="s">
        <v>41</v>
      </c>
      <c r="C1908">
        <v>52.520007999999997</v>
      </c>
      <c r="D1908">
        <v>13.404954</v>
      </c>
      <c r="E1908" t="s">
        <v>3099</v>
      </c>
      <c r="F1908" t="s">
        <v>24</v>
      </c>
      <c r="G1908" t="s">
        <v>39</v>
      </c>
      <c r="H1908" s="4">
        <v>45397</v>
      </c>
      <c r="I1908" t="s">
        <v>49</v>
      </c>
      <c r="J1908" t="s">
        <v>1993</v>
      </c>
      <c r="K1908">
        <v>2</v>
      </c>
      <c r="N1908">
        <v>1251</v>
      </c>
      <c r="O1908">
        <v>0.3</v>
      </c>
      <c r="P1908" s="4">
        <v>45494</v>
      </c>
      <c r="Q1908" s="4"/>
    </row>
    <row r="1909" spans="1:17" x14ac:dyDescent="0.35">
      <c r="A1909" t="s">
        <v>1995</v>
      </c>
      <c r="B1909" t="s">
        <v>29</v>
      </c>
      <c r="C1909">
        <v>40.416775000000001</v>
      </c>
      <c r="D1909">
        <v>-3.7037900000000001</v>
      </c>
      <c r="E1909" t="s">
        <v>54</v>
      </c>
      <c r="F1909" t="s">
        <v>24</v>
      </c>
      <c r="G1909" t="s">
        <v>48</v>
      </c>
      <c r="H1909" s="4">
        <v>45324</v>
      </c>
      <c r="I1909" t="s">
        <v>26</v>
      </c>
      <c r="J1909" t="s">
        <v>1993</v>
      </c>
      <c r="K1909">
        <v>2</v>
      </c>
      <c r="N1909">
        <v>1825</v>
      </c>
      <c r="O1909">
        <v>0.6</v>
      </c>
      <c r="P1909" s="4">
        <v>45467</v>
      </c>
      <c r="Q1909" s="4"/>
    </row>
    <row r="1910" spans="1:17" x14ac:dyDescent="0.35">
      <c r="A1910" t="s">
        <v>1996</v>
      </c>
      <c r="B1910" t="s">
        <v>35</v>
      </c>
      <c r="C1910">
        <v>41.902782000000002</v>
      </c>
      <c r="D1910">
        <v>12.496366</v>
      </c>
      <c r="E1910" t="s">
        <v>54</v>
      </c>
      <c r="F1910" t="s">
        <v>24</v>
      </c>
      <c r="G1910" t="s">
        <v>39</v>
      </c>
      <c r="H1910" s="4">
        <v>45293</v>
      </c>
      <c r="I1910" t="s">
        <v>66</v>
      </c>
      <c r="J1910" t="s">
        <v>1993</v>
      </c>
      <c r="K1910">
        <v>2</v>
      </c>
      <c r="N1910">
        <v>1812</v>
      </c>
      <c r="O1910">
        <v>0.8</v>
      </c>
      <c r="P1910" s="4">
        <v>45380</v>
      </c>
      <c r="Q1910" s="4"/>
    </row>
    <row r="1911" spans="1:17" x14ac:dyDescent="0.35">
      <c r="A1911" t="s">
        <v>1997</v>
      </c>
      <c r="B1911" t="s">
        <v>61</v>
      </c>
      <c r="C1911">
        <v>48.864716000000001</v>
      </c>
      <c r="D1911">
        <v>2.3490139999999999</v>
      </c>
      <c r="E1911" t="s">
        <v>3099</v>
      </c>
      <c r="F1911" t="s">
        <v>24</v>
      </c>
      <c r="G1911" t="s">
        <v>59</v>
      </c>
      <c r="H1911" s="4">
        <v>45411</v>
      </c>
      <c r="I1911" t="s">
        <v>26</v>
      </c>
      <c r="J1911" t="s">
        <v>1993</v>
      </c>
      <c r="K1911">
        <v>2</v>
      </c>
      <c r="N1911">
        <v>1948</v>
      </c>
      <c r="O1911">
        <v>0.7</v>
      </c>
      <c r="P1911" s="4">
        <v>45740</v>
      </c>
      <c r="Q1911" s="4"/>
    </row>
    <row r="1912" spans="1:17" x14ac:dyDescent="0.35">
      <c r="A1912" t="s">
        <v>1998</v>
      </c>
      <c r="B1912" t="s">
        <v>78</v>
      </c>
      <c r="C1912">
        <v>38.736946000000003</v>
      </c>
      <c r="D1912">
        <v>-9.1426850000000002</v>
      </c>
      <c r="E1912" t="s">
        <v>54</v>
      </c>
      <c r="F1912" t="s">
        <v>24</v>
      </c>
      <c r="G1912" t="s">
        <v>59</v>
      </c>
      <c r="H1912" s="4">
        <v>45313</v>
      </c>
      <c r="I1912" t="s">
        <v>26</v>
      </c>
      <c r="J1912" t="s">
        <v>1993</v>
      </c>
      <c r="K1912">
        <v>2</v>
      </c>
      <c r="N1912">
        <v>978</v>
      </c>
      <c r="O1912">
        <v>0.2</v>
      </c>
      <c r="P1912" s="4">
        <v>45535</v>
      </c>
      <c r="Q1912" s="4"/>
    </row>
    <row r="1913" spans="1:17" x14ac:dyDescent="0.35">
      <c r="A1913" t="s">
        <v>1999</v>
      </c>
      <c r="B1913" t="s">
        <v>78</v>
      </c>
      <c r="C1913">
        <v>38.736946000000003</v>
      </c>
      <c r="D1913">
        <v>-9.1426850000000002</v>
      </c>
      <c r="E1913" t="s">
        <v>103</v>
      </c>
      <c r="F1913" t="s">
        <v>24</v>
      </c>
      <c r="G1913" t="s">
        <v>59</v>
      </c>
      <c r="H1913" s="4">
        <v>45363</v>
      </c>
      <c r="I1913" t="s">
        <v>26</v>
      </c>
      <c r="J1913" t="s">
        <v>1993</v>
      </c>
      <c r="K1913">
        <v>2</v>
      </c>
      <c r="N1913">
        <v>1815</v>
      </c>
      <c r="O1913">
        <v>0.7</v>
      </c>
      <c r="P1913" s="4">
        <v>45685</v>
      </c>
      <c r="Q1913" s="4"/>
    </row>
    <row r="1914" spans="1:17" x14ac:dyDescent="0.35">
      <c r="A1914" t="s">
        <v>2000</v>
      </c>
      <c r="B1914" t="s">
        <v>35</v>
      </c>
      <c r="C1914">
        <v>41.902782000000002</v>
      </c>
      <c r="D1914">
        <v>12.496366</v>
      </c>
      <c r="E1914" t="s">
        <v>103</v>
      </c>
      <c r="F1914" t="s">
        <v>24</v>
      </c>
      <c r="G1914" t="s">
        <v>59</v>
      </c>
      <c r="H1914" s="4">
        <v>45311</v>
      </c>
      <c r="I1914" t="s">
        <v>26</v>
      </c>
      <c r="J1914" t="s">
        <v>1993</v>
      </c>
      <c r="K1914">
        <v>2</v>
      </c>
      <c r="N1914">
        <v>879</v>
      </c>
      <c r="O1914">
        <v>1</v>
      </c>
      <c r="P1914" s="4">
        <v>45470</v>
      </c>
      <c r="Q1914" s="4"/>
    </row>
    <row r="1915" spans="1:17" x14ac:dyDescent="0.35">
      <c r="A1915" t="s">
        <v>2001</v>
      </c>
      <c r="B1915" t="s">
        <v>61</v>
      </c>
      <c r="C1915">
        <v>48.864716000000001</v>
      </c>
      <c r="D1915">
        <v>2.3490139999999999</v>
      </c>
      <c r="E1915" t="s">
        <v>103</v>
      </c>
      <c r="F1915" t="s">
        <v>24</v>
      </c>
      <c r="G1915" t="s">
        <v>25</v>
      </c>
      <c r="H1915" s="4">
        <v>45352</v>
      </c>
      <c r="I1915" t="s">
        <v>66</v>
      </c>
      <c r="J1915" t="s">
        <v>1993</v>
      </c>
      <c r="K1915">
        <v>2</v>
      </c>
      <c r="N1915">
        <v>665</v>
      </c>
      <c r="O1915">
        <v>0.4</v>
      </c>
      <c r="P1915" s="4">
        <v>45474</v>
      </c>
      <c r="Q1915" s="4"/>
    </row>
    <row r="1916" spans="1:17" x14ac:dyDescent="0.35">
      <c r="A1916" t="s">
        <v>2002</v>
      </c>
      <c r="B1916" t="s">
        <v>35</v>
      </c>
      <c r="C1916">
        <v>41.902782000000002</v>
      </c>
      <c r="D1916">
        <v>12.496366</v>
      </c>
      <c r="E1916" t="s">
        <v>47</v>
      </c>
      <c r="F1916" t="s">
        <v>24</v>
      </c>
      <c r="G1916" t="s">
        <v>48</v>
      </c>
      <c r="H1916" s="4">
        <v>45443</v>
      </c>
      <c r="I1916" t="s">
        <v>26</v>
      </c>
      <c r="J1916" t="s">
        <v>1993</v>
      </c>
      <c r="K1916">
        <v>2</v>
      </c>
      <c r="N1916">
        <v>268</v>
      </c>
      <c r="O1916">
        <v>0.4</v>
      </c>
      <c r="P1916" s="4">
        <v>45466</v>
      </c>
      <c r="Q1916" s="4"/>
    </row>
    <row r="1917" spans="1:17" x14ac:dyDescent="0.35">
      <c r="A1917" t="s">
        <v>2003</v>
      </c>
      <c r="B1917" t="s">
        <v>35</v>
      </c>
      <c r="C1917">
        <v>41.902782000000002</v>
      </c>
      <c r="D1917">
        <v>12.496366</v>
      </c>
      <c r="E1917" t="s">
        <v>120</v>
      </c>
      <c r="F1917" t="s">
        <v>24</v>
      </c>
      <c r="G1917" t="s">
        <v>74</v>
      </c>
      <c r="H1917" s="4">
        <v>45406</v>
      </c>
      <c r="I1917" t="s">
        <v>49</v>
      </c>
      <c r="J1917" t="s">
        <v>1993</v>
      </c>
      <c r="K1917">
        <v>2</v>
      </c>
      <c r="N1917">
        <v>1387</v>
      </c>
      <c r="O1917">
        <v>0.5</v>
      </c>
      <c r="P1917" s="4">
        <v>45702</v>
      </c>
      <c r="Q1917" s="4"/>
    </row>
    <row r="1918" spans="1:17" x14ac:dyDescent="0.35">
      <c r="A1918" t="s">
        <v>2004</v>
      </c>
      <c r="B1918" t="s">
        <v>51</v>
      </c>
      <c r="C1918">
        <v>51.260196999999998</v>
      </c>
      <c r="D1918">
        <v>4.4027710000000004</v>
      </c>
      <c r="E1918" t="s">
        <v>38</v>
      </c>
      <c r="F1918" t="s">
        <v>24</v>
      </c>
      <c r="G1918" t="s">
        <v>87</v>
      </c>
      <c r="H1918" s="4">
        <v>45352</v>
      </c>
      <c r="I1918" t="s">
        <v>26</v>
      </c>
      <c r="J1918" t="s">
        <v>1993</v>
      </c>
      <c r="K1918">
        <v>2</v>
      </c>
      <c r="N1918">
        <v>207</v>
      </c>
      <c r="O1918">
        <v>0.4</v>
      </c>
      <c r="P1918" s="4">
        <v>45539</v>
      </c>
      <c r="Q1918" s="4"/>
    </row>
    <row r="1919" spans="1:17" x14ac:dyDescent="0.35">
      <c r="A1919" t="s">
        <v>2005</v>
      </c>
      <c r="B1919" t="s">
        <v>29</v>
      </c>
      <c r="C1919">
        <v>40.416775000000001</v>
      </c>
      <c r="D1919">
        <v>-3.7037900000000001</v>
      </c>
      <c r="E1919" t="s">
        <v>38</v>
      </c>
      <c r="F1919" t="s">
        <v>24</v>
      </c>
      <c r="G1919" t="s">
        <v>48</v>
      </c>
      <c r="H1919" s="4">
        <v>45332</v>
      </c>
      <c r="I1919" t="s">
        <v>66</v>
      </c>
      <c r="J1919" t="s">
        <v>1993</v>
      </c>
      <c r="K1919">
        <v>2</v>
      </c>
      <c r="N1919">
        <v>1239</v>
      </c>
      <c r="O1919">
        <v>0.2</v>
      </c>
      <c r="P1919" s="4">
        <v>45500</v>
      </c>
      <c r="Q1919" s="4"/>
    </row>
    <row r="1920" spans="1:17" x14ac:dyDescent="0.35">
      <c r="A1920" t="s">
        <v>2006</v>
      </c>
      <c r="B1920" t="s">
        <v>41</v>
      </c>
      <c r="C1920">
        <v>52.520007999999997</v>
      </c>
      <c r="D1920">
        <v>13.404954</v>
      </c>
      <c r="E1920" t="s">
        <v>47</v>
      </c>
      <c r="F1920" t="s">
        <v>24</v>
      </c>
      <c r="G1920" t="s">
        <v>48</v>
      </c>
      <c r="H1920" s="4">
        <v>45399</v>
      </c>
      <c r="I1920" t="s">
        <v>26</v>
      </c>
      <c r="J1920" t="s">
        <v>1993</v>
      </c>
      <c r="K1920">
        <v>2</v>
      </c>
      <c r="N1920">
        <v>588</v>
      </c>
      <c r="O1920">
        <v>0.2</v>
      </c>
      <c r="P1920" s="4">
        <v>45655</v>
      </c>
      <c r="Q1920" s="4"/>
    </row>
    <row r="1921" spans="1:17" x14ac:dyDescent="0.35">
      <c r="A1921" t="s">
        <v>2007</v>
      </c>
      <c r="B1921" t="s">
        <v>41</v>
      </c>
      <c r="C1921">
        <v>52.520007999999997</v>
      </c>
      <c r="D1921">
        <v>13.404954</v>
      </c>
      <c r="E1921" t="s">
        <v>3099</v>
      </c>
      <c r="F1921" t="s">
        <v>24</v>
      </c>
      <c r="G1921" t="s">
        <v>59</v>
      </c>
      <c r="H1921" s="4">
        <v>45306</v>
      </c>
      <c r="I1921" t="s">
        <v>26</v>
      </c>
      <c r="J1921" t="s">
        <v>1993</v>
      </c>
      <c r="K1921">
        <v>2</v>
      </c>
      <c r="N1921">
        <v>900</v>
      </c>
      <c r="O1921">
        <v>0.5</v>
      </c>
      <c r="P1921" s="4">
        <v>45585</v>
      </c>
      <c r="Q1921" s="4"/>
    </row>
    <row r="1922" spans="1:17" x14ac:dyDescent="0.35">
      <c r="A1922" t="s">
        <v>2008</v>
      </c>
      <c r="B1922" t="s">
        <v>41</v>
      </c>
      <c r="C1922">
        <v>52.520007999999997</v>
      </c>
      <c r="D1922">
        <v>13.404954</v>
      </c>
      <c r="E1922" t="s">
        <v>47</v>
      </c>
      <c r="F1922" t="s">
        <v>24</v>
      </c>
      <c r="G1922" t="s">
        <v>87</v>
      </c>
      <c r="H1922" s="4">
        <v>45415</v>
      </c>
      <c r="I1922" t="s">
        <v>26</v>
      </c>
      <c r="J1922" t="s">
        <v>1993</v>
      </c>
      <c r="K1922">
        <v>2</v>
      </c>
      <c r="N1922">
        <v>1326</v>
      </c>
      <c r="O1922">
        <v>0.6</v>
      </c>
      <c r="P1922" s="4">
        <v>45750</v>
      </c>
      <c r="Q1922" s="4"/>
    </row>
    <row r="1923" spans="1:17" x14ac:dyDescent="0.35">
      <c r="A1923" t="s">
        <v>2009</v>
      </c>
      <c r="B1923" t="s">
        <v>35</v>
      </c>
      <c r="C1923">
        <v>41.902782000000002</v>
      </c>
      <c r="D1923">
        <v>12.496366</v>
      </c>
      <c r="E1923" t="s">
        <v>47</v>
      </c>
      <c r="F1923" t="s">
        <v>24</v>
      </c>
      <c r="G1923" t="s">
        <v>33</v>
      </c>
      <c r="H1923" s="4">
        <v>45385</v>
      </c>
      <c r="I1923" t="s">
        <v>26</v>
      </c>
      <c r="J1923" t="s">
        <v>1993</v>
      </c>
      <c r="K1923">
        <v>2</v>
      </c>
      <c r="N1923">
        <v>1553</v>
      </c>
      <c r="O1923">
        <v>0.4</v>
      </c>
      <c r="P1923" s="4">
        <v>45698</v>
      </c>
      <c r="Q1923" s="4"/>
    </row>
    <row r="1924" spans="1:17" x14ac:dyDescent="0.35">
      <c r="A1924" t="s">
        <v>2010</v>
      </c>
      <c r="B1924" t="s">
        <v>29</v>
      </c>
      <c r="C1924">
        <v>40.416775000000001</v>
      </c>
      <c r="D1924">
        <v>-3.7037900000000001</v>
      </c>
      <c r="E1924" t="s">
        <v>120</v>
      </c>
      <c r="F1924" t="s">
        <v>24</v>
      </c>
      <c r="G1924" t="s">
        <v>59</v>
      </c>
      <c r="H1924" s="4">
        <v>45322</v>
      </c>
      <c r="I1924" t="s">
        <v>66</v>
      </c>
      <c r="J1924" t="s">
        <v>1993</v>
      </c>
      <c r="K1924">
        <v>2</v>
      </c>
      <c r="N1924">
        <v>1888</v>
      </c>
      <c r="O1924">
        <v>0.3</v>
      </c>
      <c r="P1924" s="4">
        <v>45521</v>
      </c>
      <c r="Q1924" s="4"/>
    </row>
    <row r="1925" spans="1:17" x14ac:dyDescent="0.35">
      <c r="A1925" t="s">
        <v>2011</v>
      </c>
      <c r="B1925" t="s">
        <v>56</v>
      </c>
      <c r="C1925">
        <v>46.204391000000001</v>
      </c>
      <c r="D1925">
        <v>6.1431579999999997</v>
      </c>
      <c r="E1925" t="s">
        <v>47</v>
      </c>
      <c r="F1925" t="s">
        <v>24</v>
      </c>
      <c r="G1925" t="s">
        <v>39</v>
      </c>
      <c r="H1925" s="4">
        <v>45351</v>
      </c>
      <c r="I1925" t="s">
        <v>49</v>
      </c>
      <c r="J1925" t="s">
        <v>1993</v>
      </c>
      <c r="K1925">
        <v>2</v>
      </c>
      <c r="N1925">
        <v>382</v>
      </c>
      <c r="O1925">
        <v>1</v>
      </c>
      <c r="P1925" s="4">
        <v>45504</v>
      </c>
      <c r="Q1925" s="4"/>
    </row>
    <row r="1926" spans="1:17" x14ac:dyDescent="0.35">
      <c r="A1926" t="s">
        <v>2012</v>
      </c>
      <c r="B1926" t="s">
        <v>29</v>
      </c>
      <c r="C1926">
        <v>40.416775000000001</v>
      </c>
      <c r="D1926">
        <v>-3.7037900000000001</v>
      </c>
      <c r="E1926" t="s">
        <v>100</v>
      </c>
      <c r="F1926" t="s">
        <v>24</v>
      </c>
      <c r="G1926" t="s">
        <v>39</v>
      </c>
      <c r="H1926" s="4">
        <v>45368</v>
      </c>
      <c r="I1926" t="s">
        <v>26</v>
      </c>
      <c r="J1926" t="s">
        <v>1993</v>
      </c>
      <c r="K1926">
        <v>2</v>
      </c>
      <c r="N1926">
        <v>931</v>
      </c>
      <c r="O1926">
        <v>0.4</v>
      </c>
      <c r="P1926" s="4">
        <v>45444</v>
      </c>
      <c r="Q1926" s="4"/>
    </row>
    <row r="1927" spans="1:17" x14ac:dyDescent="0.35">
      <c r="A1927" t="s">
        <v>2013</v>
      </c>
      <c r="B1927" t="s">
        <v>35</v>
      </c>
      <c r="C1927">
        <v>41.902782000000002</v>
      </c>
      <c r="D1927">
        <v>12.496366</v>
      </c>
      <c r="E1927" t="s">
        <v>32</v>
      </c>
      <c r="F1927" t="s">
        <v>24</v>
      </c>
      <c r="G1927" t="s">
        <v>74</v>
      </c>
      <c r="H1927" s="4">
        <v>45323</v>
      </c>
      <c r="I1927" t="s">
        <v>66</v>
      </c>
      <c r="J1927" t="s">
        <v>1993</v>
      </c>
      <c r="K1927">
        <v>2</v>
      </c>
      <c r="N1927">
        <v>382</v>
      </c>
      <c r="O1927">
        <v>0.6</v>
      </c>
      <c r="P1927" s="4">
        <v>45621</v>
      </c>
      <c r="Q1927" s="4"/>
    </row>
    <row r="1928" spans="1:17" x14ac:dyDescent="0.35">
      <c r="A1928" t="s">
        <v>2014</v>
      </c>
      <c r="B1928" t="s">
        <v>41</v>
      </c>
      <c r="C1928">
        <v>52.520007999999997</v>
      </c>
      <c r="D1928">
        <v>13.404954</v>
      </c>
      <c r="E1928" t="s">
        <v>3098</v>
      </c>
      <c r="F1928" t="s">
        <v>24</v>
      </c>
      <c r="G1928" t="s">
        <v>85</v>
      </c>
      <c r="H1928" s="4">
        <v>45332</v>
      </c>
      <c r="I1928" t="s">
        <v>66</v>
      </c>
      <c r="J1928" t="s">
        <v>1993</v>
      </c>
      <c r="K1928">
        <v>2</v>
      </c>
      <c r="N1928">
        <v>547</v>
      </c>
      <c r="O1928">
        <v>0.5</v>
      </c>
      <c r="P1928" s="4">
        <v>45510</v>
      </c>
      <c r="Q1928" s="4"/>
    </row>
    <row r="1929" spans="1:17" x14ac:dyDescent="0.35">
      <c r="A1929" t="s">
        <v>2015</v>
      </c>
      <c r="B1929" t="s">
        <v>41</v>
      </c>
      <c r="C1929">
        <v>52.520007999999997</v>
      </c>
      <c r="D1929">
        <v>13.404954</v>
      </c>
      <c r="E1929" t="s">
        <v>32</v>
      </c>
      <c r="F1929" t="s">
        <v>24</v>
      </c>
      <c r="G1929" t="s">
        <v>59</v>
      </c>
      <c r="H1929" s="4">
        <v>45383</v>
      </c>
      <c r="I1929" t="s">
        <v>66</v>
      </c>
      <c r="J1929" t="s">
        <v>1993</v>
      </c>
      <c r="K1929">
        <v>2</v>
      </c>
      <c r="N1929">
        <v>1545</v>
      </c>
      <c r="O1929">
        <v>0.9</v>
      </c>
      <c r="P1929" s="4">
        <v>45523</v>
      </c>
      <c r="Q1929" s="4"/>
    </row>
    <row r="1930" spans="1:17" x14ac:dyDescent="0.35">
      <c r="A1930" t="s">
        <v>2016</v>
      </c>
      <c r="B1930" t="s">
        <v>35</v>
      </c>
      <c r="C1930">
        <v>41.902782000000002</v>
      </c>
      <c r="D1930">
        <v>12.496366</v>
      </c>
      <c r="E1930" t="s">
        <v>54</v>
      </c>
      <c r="F1930" t="s">
        <v>24</v>
      </c>
      <c r="G1930" t="s">
        <v>48</v>
      </c>
      <c r="H1930" s="4">
        <v>45304</v>
      </c>
      <c r="I1930" t="s">
        <v>26</v>
      </c>
      <c r="J1930" t="s">
        <v>1993</v>
      </c>
      <c r="K1930">
        <v>2</v>
      </c>
      <c r="N1930">
        <v>1779</v>
      </c>
      <c r="O1930">
        <v>0.8</v>
      </c>
      <c r="P1930" s="4">
        <v>45540</v>
      </c>
      <c r="Q1930" s="4"/>
    </row>
    <row r="1931" spans="1:17" x14ac:dyDescent="0.35">
      <c r="A1931" t="s">
        <v>2017</v>
      </c>
      <c r="B1931" t="s">
        <v>41</v>
      </c>
      <c r="C1931">
        <v>52.520007999999997</v>
      </c>
      <c r="D1931">
        <v>13.404954</v>
      </c>
      <c r="E1931" t="s">
        <v>3100</v>
      </c>
      <c r="F1931" t="s">
        <v>24</v>
      </c>
      <c r="G1931" t="s">
        <v>48</v>
      </c>
      <c r="H1931" s="4">
        <v>45381</v>
      </c>
      <c r="I1931" t="s">
        <v>26</v>
      </c>
      <c r="J1931" t="s">
        <v>1993</v>
      </c>
      <c r="K1931">
        <v>2</v>
      </c>
      <c r="N1931">
        <v>332</v>
      </c>
      <c r="O1931">
        <v>0.3</v>
      </c>
      <c r="P1931" s="4">
        <v>45487</v>
      </c>
      <c r="Q1931" s="4"/>
    </row>
    <row r="1932" spans="1:17" x14ac:dyDescent="0.35">
      <c r="A1932" t="s">
        <v>2018</v>
      </c>
      <c r="B1932" t="s">
        <v>56</v>
      </c>
      <c r="C1932">
        <v>46.204391000000001</v>
      </c>
      <c r="D1932">
        <v>6.1431579999999997</v>
      </c>
      <c r="E1932" t="s">
        <v>3098</v>
      </c>
      <c r="F1932" t="s">
        <v>24</v>
      </c>
      <c r="G1932" t="s">
        <v>74</v>
      </c>
      <c r="H1932" s="4">
        <v>45320</v>
      </c>
      <c r="I1932" t="s">
        <v>49</v>
      </c>
      <c r="J1932" t="s">
        <v>1993</v>
      </c>
      <c r="K1932">
        <v>2</v>
      </c>
      <c r="N1932">
        <v>655</v>
      </c>
      <c r="O1932">
        <v>0.1</v>
      </c>
      <c r="P1932" s="4">
        <v>45668</v>
      </c>
      <c r="Q1932" s="4"/>
    </row>
    <row r="1933" spans="1:17" x14ac:dyDescent="0.35">
      <c r="A1933" t="s">
        <v>2019</v>
      </c>
      <c r="B1933" t="s">
        <v>35</v>
      </c>
      <c r="C1933">
        <v>41.902782000000002</v>
      </c>
      <c r="D1933">
        <v>12.496366</v>
      </c>
      <c r="E1933" t="s">
        <v>47</v>
      </c>
      <c r="F1933" t="s">
        <v>24</v>
      </c>
      <c r="G1933" t="s">
        <v>39</v>
      </c>
      <c r="H1933" s="4">
        <v>45437</v>
      </c>
      <c r="I1933" t="s">
        <v>26</v>
      </c>
      <c r="J1933" t="s">
        <v>1993</v>
      </c>
      <c r="K1933">
        <v>2</v>
      </c>
      <c r="N1933">
        <v>955</v>
      </c>
      <c r="O1933">
        <v>0.2</v>
      </c>
      <c r="P1933" s="4">
        <v>45544</v>
      </c>
      <c r="Q1933" s="4"/>
    </row>
    <row r="1934" spans="1:17" x14ac:dyDescent="0.35">
      <c r="A1934" t="s">
        <v>2020</v>
      </c>
      <c r="B1934" t="s">
        <v>56</v>
      </c>
      <c r="C1934">
        <v>46.204391000000001</v>
      </c>
      <c r="D1934">
        <v>6.1431579999999997</v>
      </c>
      <c r="E1934" t="s">
        <v>120</v>
      </c>
      <c r="F1934" t="s">
        <v>24</v>
      </c>
      <c r="G1934" t="s">
        <v>85</v>
      </c>
      <c r="H1934" s="4">
        <v>45357</v>
      </c>
      <c r="I1934" t="s">
        <v>66</v>
      </c>
      <c r="J1934" t="s">
        <v>1993</v>
      </c>
      <c r="K1934">
        <v>2</v>
      </c>
      <c r="N1934">
        <v>923</v>
      </c>
      <c r="O1934">
        <v>0.6</v>
      </c>
      <c r="P1934" s="4">
        <v>45476</v>
      </c>
      <c r="Q1934" s="4"/>
    </row>
    <row r="1935" spans="1:17" x14ac:dyDescent="0.35">
      <c r="A1935" t="s">
        <v>2021</v>
      </c>
      <c r="B1935" t="s">
        <v>35</v>
      </c>
      <c r="C1935">
        <v>41.902782000000002</v>
      </c>
      <c r="D1935">
        <v>12.496366</v>
      </c>
      <c r="E1935" t="s">
        <v>47</v>
      </c>
      <c r="F1935" t="s">
        <v>24</v>
      </c>
      <c r="G1935" t="s">
        <v>48</v>
      </c>
      <c r="H1935" s="4">
        <v>45413</v>
      </c>
      <c r="I1935" t="s">
        <v>26</v>
      </c>
      <c r="J1935" t="s">
        <v>1993</v>
      </c>
      <c r="K1935">
        <v>2</v>
      </c>
      <c r="N1935">
        <v>581</v>
      </c>
      <c r="O1935">
        <v>0.4</v>
      </c>
      <c r="P1935" s="4">
        <v>45461</v>
      </c>
      <c r="Q1935" s="4"/>
    </row>
    <row r="1936" spans="1:17" x14ac:dyDescent="0.35">
      <c r="A1936" t="s">
        <v>2022</v>
      </c>
      <c r="B1936" t="s">
        <v>41</v>
      </c>
      <c r="C1936">
        <v>52.520007999999997</v>
      </c>
      <c r="D1936">
        <v>13.404954</v>
      </c>
      <c r="E1936" t="s">
        <v>54</v>
      </c>
      <c r="F1936" t="s">
        <v>24</v>
      </c>
      <c r="G1936" t="s">
        <v>85</v>
      </c>
      <c r="H1936" s="4">
        <v>45310</v>
      </c>
      <c r="I1936" t="s">
        <v>26</v>
      </c>
      <c r="J1936" t="s">
        <v>1993</v>
      </c>
      <c r="K1936">
        <v>2</v>
      </c>
      <c r="N1936">
        <v>1911</v>
      </c>
      <c r="O1936">
        <v>0.9</v>
      </c>
      <c r="P1936" s="4">
        <v>45439</v>
      </c>
      <c r="Q1936" s="4"/>
    </row>
    <row r="1937" spans="1:17" x14ac:dyDescent="0.35">
      <c r="A1937" t="s">
        <v>2023</v>
      </c>
      <c r="B1937" t="s">
        <v>41</v>
      </c>
      <c r="C1937">
        <v>52.520007999999997</v>
      </c>
      <c r="D1937">
        <v>13.404954</v>
      </c>
      <c r="E1937" t="s">
        <v>3098</v>
      </c>
      <c r="F1937" t="s">
        <v>24</v>
      </c>
      <c r="G1937" t="s">
        <v>59</v>
      </c>
      <c r="H1937" s="4">
        <v>45403</v>
      </c>
      <c r="I1937" t="s">
        <v>26</v>
      </c>
      <c r="J1937" t="s">
        <v>1993</v>
      </c>
      <c r="K1937">
        <v>2</v>
      </c>
      <c r="N1937">
        <v>1605</v>
      </c>
      <c r="O1937">
        <v>0.5</v>
      </c>
      <c r="P1937" s="4">
        <v>45633</v>
      </c>
      <c r="Q1937" s="4"/>
    </row>
    <row r="1938" spans="1:17" x14ac:dyDescent="0.35">
      <c r="A1938" t="s">
        <v>2024</v>
      </c>
      <c r="B1938" t="s">
        <v>41</v>
      </c>
      <c r="C1938">
        <v>52.520007999999997</v>
      </c>
      <c r="D1938">
        <v>13.404954</v>
      </c>
      <c r="E1938" t="s">
        <v>54</v>
      </c>
      <c r="F1938" t="s">
        <v>24</v>
      </c>
      <c r="G1938" t="s">
        <v>25</v>
      </c>
      <c r="H1938" s="4">
        <v>45398</v>
      </c>
      <c r="I1938" t="s">
        <v>26</v>
      </c>
      <c r="J1938" t="s">
        <v>1993</v>
      </c>
      <c r="K1938">
        <v>2</v>
      </c>
      <c r="N1938">
        <v>311</v>
      </c>
      <c r="O1938">
        <v>0.5</v>
      </c>
      <c r="P1938" s="4">
        <v>45683</v>
      </c>
      <c r="Q1938" s="4"/>
    </row>
    <row r="1939" spans="1:17" x14ac:dyDescent="0.35">
      <c r="A1939" t="s">
        <v>2025</v>
      </c>
      <c r="B1939" t="s">
        <v>78</v>
      </c>
      <c r="C1939">
        <v>38.736946000000003</v>
      </c>
      <c r="D1939">
        <v>-9.1426850000000002</v>
      </c>
      <c r="E1939" t="s">
        <v>3098</v>
      </c>
      <c r="F1939" t="s">
        <v>24</v>
      </c>
      <c r="G1939" t="s">
        <v>48</v>
      </c>
      <c r="H1939" s="4">
        <v>45305</v>
      </c>
      <c r="I1939" t="s">
        <v>26</v>
      </c>
      <c r="J1939" t="s">
        <v>1993</v>
      </c>
      <c r="K1939">
        <v>2</v>
      </c>
      <c r="N1939">
        <v>589</v>
      </c>
      <c r="O1939">
        <v>0.2</v>
      </c>
      <c r="P1939" s="4">
        <v>45435</v>
      </c>
      <c r="Q1939" s="4"/>
    </row>
    <row r="1940" spans="1:17" x14ac:dyDescent="0.35">
      <c r="A1940" t="s">
        <v>2026</v>
      </c>
      <c r="B1940" t="s">
        <v>56</v>
      </c>
      <c r="C1940">
        <v>46.204391000000001</v>
      </c>
      <c r="D1940">
        <v>6.1431579999999997</v>
      </c>
      <c r="E1940" t="s">
        <v>3099</v>
      </c>
      <c r="F1940" t="s">
        <v>24</v>
      </c>
      <c r="G1940" t="s">
        <v>48</v>
      </c>
      <c r="H1940" s="4">
        <v>45327</v>
      </c>
      <c r="I1940" t="s">
        <v>26</v>
      </c>
      <c r="J1940" t="s">
        <v>1993</v>
      </c>
      <c r="K1940">
        <v>2</v>
      </c>
      <c r="N1940">
        <v>1416</v>
      </c>
      <c r="O1940">
        <v>0.2</v>
      </c>
      <c r="P1940" s="4">
        <v>45439</v>
      </c>
      <c r="Q1940" s="4"/>
    </row>
    <row r="1941" spans="1:17" x14ac:dyDescent="0.35">
      <c r="A1941" t="s">
        <v>2027</v>
      </c>
      <c r="B1941" t="s">
        <v>35</v>
      </c>
      <c r="C1941">
        <v>41.902782000000002</v>
      </c>
      <c r="D1941">
        <v>12.496366</v>
      </c>
      <c r="E1941" t="s">
        <v>124</v>
      </c>
      <c r="F1941" t="s">
        <v>24</v>
      </c>
      <c r="G1941" t="s">
        <v>25</v>
      </c>
      <c r="H1941" s="4">
        <v>45319</v>
      </c>
      <c r="I1941" t="s">
        <v>66</v>
      </c>
      <c r="J1941" t="s">
        <v>1993</v>
      </c>
      <c r="K1941">
        <v>2</v>
      </c>
      <c r="N1941">
        <v>1873</v>
      </c>
      <c r="O1941">
        <v>0.4</v>
      </c>
      <c r="P1941" s="4">
        <v>45426</v>
      </c>
      <c r="Q1941" s="4"/>
    </row>
    <row r="1942" spans="1:17" x14ac:dyDescent="0.35">
      <c r="A1942" t="s">
        <v>2028</v>
      </c>
      <c r="B1942" t="s">
        <v>71</v>
      </c>
      <c r="C1942">
        <v>48.210033000000003</v>
      </c>
      <c r="D1942">
        <v>16.363448999999999</v>
      </c>
      <c r="E1942" t="s">
        <v>3098</v>
      </c>
      <c r="F1942" t="s">
        <v>24</v>
      </c>
      <c r="G1942" t="s">
        <v>48</v>
      </c>
      <c r="H1942" s="4">
        <v>45332</v>
      </c>
      <c r="I1942" t="s">
        <v>26</v>
      </c>
      <c r="J1942" t="s">
        <v>1993</v>
      </c>
      <c r="K1942">
        <v>2</v>
      </c>
      <c r="N1942">
        <v>282</v>
      </c>
      <c r="O1942">
        <v>0.2</v>
      </c>
      <c r="P1942" s="4">
        <v>45384</v>
      </c>
      <c r="Q1942" s="4"/>
    </row>
    <row r="1943" spans="1:17" x14ac:dyDescent="0.35">
      <c r="A1943" t="s">
        <v>2029</v>
      </c>
      <c r="B1943" t="s">
        <v>61</v>
      </c>
      <c r="C1943">
        <v>48.864716000000001</v>
      </c>
      <c r="D1943">
        <v>2.3490139999999999</v>
      </c>
      <c r="E1943" t="s">
        <v>47</v>
      </c>
      <c r="F1943" t="s">
        <v>24</v>
      </c>
      <c r="G1943" t="s">
        <v>59</v>
      </c>
      <c r="H1943" s="4">
        <v>45370</v>
      </c>
      <c r="I1943" t="s">
        <v>26</v>
      </c>
      <c r="J1943" t="s">
        <v>1993</v>
      </c>
      <c r="K1943">
        <v>2</v>
      </c>
      <c r="N1943">
        <v>1434</v>
      </c>
      <c r="O1943">
        <v>0.4</v>
      </c>
      <c r="P1943" s="4">
        <v>45453</v>
      </c>
      <c r="Q1943" s="4"/>
    </row>
    <row r="1944" spans="1:17" x14ac:dyDescent="0.35">
      <c r="A1944" t="s">
        <v>2030</v>
      </c>
      <c r="B1944" t="s">
        <v>56</v>
      </c>
      <c r="C1944">
        <v>46.204391000000001</v>
      </c>
      <c r="D1944">
        <v>6.1431579999999997</v>
      </c>
      <c r="E1944" t="s">
        <v>64</v>
      </c>
      <c r="F1944" t="s">
        <v>24</v>
      </c>
      <c r="G1944" t="s">
        <v>39</v>
      </c>
      <c r="H1944" s="4">
        <v>45368</v>
      </c>
      <c r="I1944" t="s">
        <v>66</v>
      </c>
      <c r="J1944" t="s">
        <v>1993</v>
      </c>
      <c r="K1944">
        <v>2</v>
      </c>
      <c r="N1944">
        <v>349</v>
      </c>
      <c r="O1944">
        <v>0.5</v>
      </c>
      <c r="P1944" s="4">
        <v>45572</v>
      </c>
      <c r="Q1944" s="4"/>
    </row>
    <row r="1945" spans="1:17" x14ac:dyDescent="0.35">
      <c r="A1945" t="s">
        <v>2031</v>
      </c>
      <c r="B1945" t="s">
        <v>61</v>
      </c>
      <c r="C1945">
        <v>48.864716000000001</v>
      </c>
      <c r="D1945">
        <v>2.3490139999999999</v>
      </c>
      <c r="E1945" t="s">
        <v>84</v>
      </c>
      <c r="F1945" t="s">
        <v>24</v>
      </c>
      <c r="G1945" t="s">
        <v>25</v>
      </c>
      <c r="H1945" s="4">
        <v>45379</v>
      </c>
      <c r="I1945" t="s">
        <v>66</v>
      </c>
      <c r="J1945" t="s">
        <v>1993</v>
      </c>
      <c r="K1945">
        <v>2</v>
      </c>
      <c r="N1945">
        <v>994</v>
      </c>
      <c r="O1945">
        <v>0.2</v>
      </c>
      <c r="P1945" s="4">
        <v>45470</v>
      </c>
      <c r="Q1945" s="4"/>
    </row>
    <row r="1946" spans="1:17" x14ac:dyDescent="0.35">
      <c r="A1946" t="s">
        <v>2032</v>
      </c>
      <c r="B1946" t="s">
        <v>35</v>
      </c>
      <c r="C1946">
        <v>41.902782000000002</v>
      </c>
      <c r="D1946">
        <v>12.496366</v>
      </c>
      <c r="E1946" t="s">
        <v>54</v>
      </c>
      <c r="F1946" t="s">
        <v>24</v>
      </c>
      <c r="G1946" t="s">
        <v>25</v>
      </c>
      <c r="H1946" s="4">
        <v>45293</v>
      </c>
      <c r="I1946" t="s">
        <v>66</v>
      </c>
      <c r="J1946" t="s">
        <v>1993</v>
      </c>
      <c r="K1946">
        <v>2</v>
      </c>
      <c r="N1946">
        <v>1969</v>
      </c>
      <c r="O1946">
        <v>0.2</v>
      </c>
      <c r="P1946" s="4">
        <v>45561</v>
      </c>
      <c r="Q1946" s="4"/>
    </row>
    <row r="1947" spans="1:17" x14ac:dyDescent="0.35">
      <c r="A1947" t="s">
        <v>2033</v>
      </c>
      <c r="B1947" t="s">
        <v>35</v>
      </c>
      <c r="C1947">
        <v>41.902782000000002</v>
      </c>
      <c r="D1947">
        <v>12.496366</v>
      </c>
      <c r="E1947" t="s">
        <v>3098</v>
      </c>
      <c r="F1947" t="s">
        <v>24</v>
      </c>
      <c r="G1947" t="s">
        <v>74</v>
      </c>
      <c r="H1947" s="4">
        <v>45424</v>
      </c>
      <c r="I1947" t="s">
        <v>26</v>
      </c>
      <c r="J1947" t="s">
        <v>1993</v>
      </c>
      <c r="K1947">
        <v>2</v>
      </c>
      <c r="N1947">
        <v>406</v>
      </c>
      <c r="O1947">
        <v>0.4</v>
      </c>
      <c r="P1947" s="4">
        <v>45583</v>
      </c>
      <c r="Q1947" s="4"/>
    </row>
    <row r="1948" spans="1:17" x14ac:dyDescent="0.35">
      <c r="A1948" t="s">
        <v>2034</v>
      </c>
      <c r="B1948" t="s">
        <v>61</v>
      </c>
      <c r="C1948">
        <v>48.864716000000001</v>
      </c>
      <c r="D1948">
        <v>2.3490139999999999</v>
      </c>
      <c r="E1948" t="s">
        <v>3100</v>
      </c>
      <c r="F1948" t="s">
        <v>24</v>
      </c>
      <c r="G1948" t="s">
        <v>59</v>
      </c>
      <c r="H1948" s="4">
        <v>45430</v>
      </c>
      <c r="I1948" t="s">
        <v>66</v>
      </c>
      <c r="J1948" t="s">
        <v>1993</v>
      </c>
      <c r="K1948">
        <v>2</v>
      </c>
      <c r="N1948">
        <v>1985</v>
      </c>
      <c r="O1948">
        <v>0.5</v>
      </c>
      <c r="P1948" s="4">
        <v>45668</v>
      </c>
      <c r="Q1948" s="4"/>
    </row>
    <row r="1949" spans="1:17" x14ac:dyDescent="0.35">
      <c r="A1949" t="s">
        <v>2035</v>
      </c>
      <c r="B1949" t="s">
        <v>71</v>
      </c>
      <c r="C1949">
        <v>48.210033000000003</v>
      </c>
      <c r="D1949">
        <v>16.363448999999999</v>
      </c>
      <c r="E1949" t="s">
        <v>3100</v>
      </c>
      <c r="F1949" t="s">
        <v>24</v>
      </c>
      <c r="G1949" t="s">
        <v>85</v>
      </c>
      <c r="H1949" s="4">
        <v>45434</v>
      </c>
      <c r="I1949" t="s">
        <v>26</v>
      </c>
      <c r="J1949" t="s">
        <v>1993</v>
      </c>
      <c r="K1949">
        <v>2</v>
      </c>
      <c r="N1949">
        <v>668</v>
      </c>
      <c r="O1949">
        <v>0.4</v>
      </c>
      <c r="P1949" s="4">
        <v>45591</v>
      </c>
      <c r="Q1949" s="4"/>
    </row>
    <row r="1950" spans="1:17" x14ac:dyDescent="0.35">
      <c r="A1950" t="s">
        <v>2036</v>
      </c>
      <c r="B1950" t="s">
        <v>61</v>
      </c>
      <c r="C1950">
        <v>48.864716000000001</v>
      </c>
      <c r="D1950">
        <v>2.3490139999999999</v>
      </c>
      <c r="E1950" t="s">
        <v>54</v>
      </c>
      <c r="F1950" t="s">
        <v>24</v>
      </c>
      <c r="G1950" t="s">
        <v>74</v>
      </c>
      <c r="H1950" s="4">
        <v>45355</v>
      </c>
      <c r="I1950" t="s">
        <v>26</v>
      </c>
      <c r="J1950" t="s">
        <v>1993</v>
      </c>
      <c r="K1950">
        <v>2</v>
      </c>
      <c r="N1950">
        <v>596</v>
      </c>
      <c r="O1950">
        <v>0.1</v>
      </c>
      <c r="P1950" s="4">
        <v>45467</v>
      </c>
      <c r="Q1950" s="4"/>
    </row>
    <row r="1951" spans="1:17" x14ac:dyDescent="0.35">
      <c r="A1951" t="s">
        <v>2037</v>
      </c>
      <c r="B1951" t="s">
        <v>51</v>
      </c>
      <c r="C1951">
        <v>51.260196999999998</v>
      </c>
      <c r="D1951">
        <v>4.4027710000000004</v>
      </c>
      <c r="E1951" t="s">
        <v>54</v>
      </c>
      <c r="F1951" t="s">
        <v>24</v>
      </c>
      <c r="G1951" t="s">
        <v>33</v>
      </c>
      <c r="H1951" s="4">
        <v>45366</v>
      </c>
      <c r="I1951" t="s">
        <v>66</v>
      </c>
      <c r="J1951" t="s">
        <v>1993</v>
      </c>
      <c r="K1951">
        <v>2</v>
      </c>
      <c r="N1951">
        <v>1691</v>
      </c>
      <c r="O1951">
        <v>0.4</v>
      </c>
      <c r="P1951" s="4">
        <v>45655</v>
      </c>
      <c r="Q1951" s="4"/>
    </row>
    <row r="1952" spans="1:17" x14ac:dyDescent="0.35">
      <c r="A1952" t="s">
        <v>2038</v>
      </c>
      <c r="B1952" t="s">
        <v>78</v>
      </c>
      <c r="C1952">
        <v>38.736946000000003</v>
      </c>
      <c r="D1952">
        <v>-9.1426850000000002</v>
      </c>
      <c r="E1952" t="s">
        <v>47</v>
      </c>
      <c r="F1952" t="s">
        <v>24</v>
      </c>
      <c r="G1952" t="s">
        <v>39</v>
      </c>
      <c r="H1952" s="4">
        <v>45305</v>
      </c>
      <c r="I1952" t="s">
        <v>66</v>
      </c>
      <c r="J1952" t="s">
        <v>1993</v>
      </c>
      <c r="K1952">
        <v>2</v>
      </c>
      <c r="N1952">
        <v>1303</v>
      </c>
      <c r="O1952">
        <v>0.4</v>
      </c>
      <c r="P1952" s="4">
        <v>45502</v>
      </c>
      <c r="Q1952" s="4"/>
    </row>
    <row r="1953" spans="1:17" x14ac:dyDescent="0.35">
      <c r="A1953" t="s">
        <v>2039</v>
      </c>
      <c r="B1953" t="s">
        <v>56</v>
      </c>
      <c r="C1953">
        <v>46.204391000000001</v>
      </c>
      <c r="D1953">
        <v>6.1431579999999997</v>
      </c>
      <c r="E1953" t="s">
        <v>47</v>
      </c>
      <c r="F1953" t="s">
        <v>24</v>
      </c>
      <c r="G1953" t="s">
        <v>59</v>
      </c>
      <c r="H1953" s="4">
        <v>45434</v>
      </c>
      <c r="I1953" t="s">
        <v>49</v>
      </c>
      <c r="J1953" t="s">
        <v>1993</v>
      </c>
      <c r="K1953">
        <v>2</v>
      </c>
      <c r="N1953">
        <v>1520</v>
      </c>
      <c r="O1953">
        <v>0.3</v>
      </c>
      <c r="P1953" s="4">
        <v>45526</v>
      </c>
      <c r="Q1953" s="4"/>
    </row>
    <row r="1954" spans="1:17" x14ac:dyDescent="0.35">
      <c r="A1954" t="s">
        <v>2040</v>
      </c>
      <c r="B1954" t="s">
        <v>41</v>
      </c>
      <c r="C1954">
        <v>52.520007999999997</v>
      </c>
      <c r="D1954">
        <v>13.404954</v>
      </c>
      <c r="E1954" t="s">
        <v>84</v>
      </c>
      <c r="F1954" t="s">
        <v>24</v>
      </c>
      <c r="G1954" t="s">
        <v>59</v>
      </c>
      <c r="H1954" s="4">
        <v>45397</v>
      </c>
      <c r="I1954" t="s">
        <v>49</v>
      </c>
      <c r="J1954" t="s">
        <v>1993</v>
      </c>
      <c r="K1954">
        <v>2</v>
      </c>
      <c r="N1954">
        <v>834</v>
      </c>
      <c r="O1954">
        <v>0.3</v>
      </c>
      <c r="P1954" s="4">
        <v>45576</v>
      </c>
      <c r="Q1954" s="4"/>
    </row>
    <row r="1955" spans="1:17" x14ac:dyDescent="0.35">
      <c r="A1955" t="s">
        <v>2041</v>
      </c>
      <c r="B1955" t="s">
        <v>35</v>
      </c>
      <c r="C1955">
        <v>41.902782000000002</v>
      </c>
      <c r="D1955">
        <v>12.496366</v>
      </c>
      <c r="E1955" t="s">
        <v>100</v>
      </c>
      <c r="F1955" t="s">
        <v>24</v>
      </c>
      <c r="G1955" t="s">
        <v>33</v>
      </c>
      <c r="H1955" s="4">
        <v>45311</v>
      </c>
      <c r="I1955" t="s">
        <v>26</v>
      </c>
      <c r="J1955" t="s">
        <v>1993</v>
      </c>
      <c r="K1955">
        <v>2</v>
      </c>
      <c r="N1955">
        <v>444</v>
      </c>
      <c r="O1955">
        <v>0.2</v>
      </c>
      <c r="P1955" s="4">
        <v>45613</v>
      </c>
      <c r="Q1955" s="4"/>
    </row>
    <row r="1956" spans="1:17" x14ac:dyDescent="0.35">
      <c r="A1956" t="s">
        <v>2042</v>
      </c>
      <c r="B1956" t="s">
        <v>61</v>
      </c>
      <c r="C1956">
        <v>48.864716000000001</v>
      </c>
      <c r="D1956">
        <v>2.3490139999999999</v>
      </c>
      <c r="E1956" t="s">
        <v>54</v>
      </c>
      <c r="F1956" t="s">
        <v>24</v>
      </c>
      <c r="G1956" t="s">
        <v>87</v>
      </c>
      <c r="H1956" s="4">
        <v>45353</v>
      </c>
      <c r="I1956" t="s">
        <v>26</v>
      </c>
      <c r="J1956" t="s">
        <v>1993</v>
      </c>
      <c r="K1956">
        <v>2</v>
      </c>
      <c r="N1956">
        <v>1067</v>
      </c>
      <c r="O1956">
        <v>0.4</v>
      </c>
      <c r="P1956" s="4">
        <v>45496</v>
      </c>
      <c r="Q1956" s="4"/>
    </row>
    <row r="1957" spans="1:17" x14ac:dyDescent="0.35">
      <c r="A1957" t="s">
        <v>2043</v>
      </c>
      <c r="B1957" t="s">
        <v>35</v>
      </c>
      <c r="C1957">
        <v>41.902782000000002</v>
      </c>
      <c r="D1957">
        <v>12.496366</v>
      </c>
      <c r="E1957" t="s">
        <v>3100</v>
      </c>
      <c r="F1957" t="s">
        <v>24</v>
      </c>
      <c r="G1957" t="s">
        <v>33</v>
      </c>
      <c r="H1957" s="4">
        <v>45443</v>
      </c>
      <c r="I1957" t="s">
        <v>26</v>
      </c>
      <c r="J1957" t="s">
        <v>1993</v>
      </c>
      <c r="K1957">
        <v>2</v>
      </c>
      <c r="N1957">
        <v>958</v>
      </c>
      <c r="O1957">
        <v>0.4</v>
      </c>
      <c r="P1957" s="4">
        <v>45788</v>
      </c>
      <c r="Q1957" s="4"/>
    </row>
    <row r="1958" spans="1:17" x14ac:dyDescent="0.35">
      <c r="A1958" t="s">
        <v>2044</v>
      </c>
      <c r="B1958" t="s">
        <v>71</v>
      </c>
      <c r="C1958">
        <v>48.210033000000003</v>
      </c>
      <c r="D1958">
        <v>16.363448999999999</v>
      </c>
      <c r="E1958" t="s">
        <v>68</v>
      </c>
      <c r="F1958" t="s">
        <v>24</v>
      </c>
      <c r="G1958" t="s">
        <v>25</v>
      </c>
      <c r="H1958" s="4">
        <v>45413</v>
      </c>
      <c r="I1958" t="s">
        <v>66</v>
      </c>
      <c r="J1958" t="s">
        <v>1993</v>
      </c>
      <c r="K1958">
        <v>2</v>
      </c>
      <c r="N1958">
        <v>1017</v>
      </c>
      <c r="O1958">
        <v>0.3</v>
      </c>
      <c r="P1958" s="4">
        <v>45592</v>
      </c>
      <c r="Q1958" s="4"/>
    </row>
    <row r="1959" spans="1:17" x14ac:dyDescent="0.35">
      <c r="A1959" t="s">
        <v>2045</v>
      </c>
      <c r="B1959" t="s">
        <v>35</v>
      </c>
      <c r="C1959">
        <v>41.902782000000002</v>
      </c>
      <c r="D1959">
        <v>12.496366</v>
      </c>
      <c r="E1959" t="s">
        <v>54</v>
      </c>
      <c r="F1959" t="s">
        <v>24</v>
      </c>
      <c r="G1959" t="s">
        <v>25</v>
      </c>
      <c r="H1959" s="4">
        <v>45306</v>
      </c>
      <c r="I1959" t="s">
        <v>26</v>
      </c>
      <c r="J1959" t="s">
        <v>1993</v>
      </c>
      <c r="K1959">
        <v>2</v>
      </c>
      <c r="N1959">
        <v>1621</v>
      </c>
      <c r="O1959">
        <v>0.4</v>
      </c>
      <c r="P1959" s="4">
        <v>45527</v>
      </c>
      <c r="Q1959" s="4"/>
    </row>
    <row r="1960" spans="1:17" x14ac:dyDescent="0.35">
      <c r="A1960" t="s">
        <v>2046</v>
      </c>
      <c r="B1960" t="s">
        <v>61</v>
      </c>
      <c r="C1960">
        <v>48.864716000000001</v>
      </c>
      <c r="D1960">
        <v>2.3490139999999999</v>
      </c>
      <c r="E1960" t="s">
        <v>47</v>
      </c>
      <c r="F1960" t="s">
        <v>24</v>
      </c>
      <c r="G1960" t="s">
        <v>48</v>
      </c>
      <c r="H1960" s="4">
        <v>45390</v>
      </c>
      <c r="I1960" t="s">
        <v>26</v>
      </c>
      <c r="J1960" t="s">
        <v>1993</v>
      </c>
      <c r="K1960">
        <v>2</v>
      </c>
      <c r="N1960">
        <v>604</v>
      </c>
      <c r="O1960">
        <v>0.2</v>
      </c>
      <c r="P1960" s="4">
        <v>45549</v>
      </c>
      <c r="Q1960" s="4"/>
    </row>
    <row r="1961" spans="1:17" x14ac:dyDescent="0.35">
      <c r="A1961" t="s">
        <v>2047</v>
      </c>
      <c r="B1961" t="s">
        <v>71</v>
      </c>
      <c r="C1961">
        <v>48.210033000000003</v>
      </c>
      <c r="D1961">
        <v>16.363448999999999</v>
      </c>
      <c r="E1961" t="s">
        <v>100</v>
      </c>
      <c r="F1961" t="s">
        <v>24</v>
      </c>
      <c r="G1961" t="s">
        <v>48</v>
      </c>
      <c r="H1961" s="4">
        <v>45318</v>
      </c>
      <c r="I1961" t="s">
        <v>26</v>
      </c>
      <c r="J1961" t="s">
        <v>1993</v>
      </c>
      <c r="K1961">
        <v>2</v>
      </c>
      <c r="N1961">
        <v>1943</v>
      </c>
      <c r="O1961">
        <v>0.9</v>
      </c>
      <c r="P1961" s="4">
        <v>45670</v>
      </c>
      <c r="Q1961" s="4"/>
    </row>
    <row r="1962" spans="1:17" x14ac:dyDescent="0.35">
      <c r="A1962" t="s">
        <v>2048</v>
      </c>
      <c r="B1962" t="s">
        <v>78</v>
      </c>
      <c r="C1962">
        <v>38.736946000000003</v>
      </c>
      <c r="D1962">
        <v>-9.1426850000000002</v>
      </c>
      <c r="E1962" t="s">
        <v>3100</v>
      </c>
      <c r="F1962" t="s">
        <v>24</v>
      </c>
      <c r="G1962" t="s">
        <v>59</v>
      </c>
      <c r="H1962" s="4">
        <v>45304</v>
      </c>
      <c r="I1962" t="s">
        <v>26</v>
      </c>
      <c r="J1962" t="s">
        <v>1993</v>
      </c>
      <c r="K1962">
        <v>2</v>
      </c>
      <c r="N1962">
        <v>1019</v>
      </c>
      <c r="O1962">
        <v>0.2</v>
      </c>
      <c r="P1962" s="4">
        <v>45556</v>
      </c>
      <c r="Q1962" s="4"/>
    </row>
    <row r="1963" spans="1:17" x14ac:dyDescent="0.35">
      <c r="A1963" t="s">
        <v>2049</v>
      </c>
      <c r="B1963" t="s">
        <v>71</v>
      </c>
      <c r="C1963">
        <v>48.210033000000003</v>
      </c>
      <c r="D1963">
        <v>16.363448999999999</v>
      </c>
      <c r="E1963" t="s">
        <v>3098</v>
      </c>
      <c r="F1963" t="s">
        <v>24</v>
      </c>
      <c r="G1963" t="s">
        <v>39</v>
      </c>
      <c r="H1963" s="4">
        <v>45417</v>
      </c>
      <c r="I1963" t="s">
        <v>49</v>
      </c>
      <c r="J1963" t="s">
        <v>1993</v>
      </c>
      <c r="K1963">
        <v>2</v>
      </c>
      <c r="N1963">
        <v>1623</v>
      </c>
      <c r="O1963">
        <v>0.2</v>
      </c>
      <c r="P1963" s="4">
        <v>45535</v>
      </c>
      <c r="Q1963" s="4"/>
    </row>
    <row r="1964" spans="1:17" x14ac:dyDescent="0.35">
      <c r="A1964" t="s">
        <v>2050</v>
      </c>
      <c r="B1964" t="s">
        <v>56</v>
      </c>
      <c r="C1964">
        <v>46.204391000000001</v>
      </c>
      <c r="D1964">
        <v>6.1431579999999997</v>
      </c>
      <c r="E1964" t="s">
        <v>54</v>
      </c>
      <c r="F1964" t="s">
        <v>24</v>
      </c>
      <c r="G1964" t="s">
        <v>33</v>
      </c>
      <c r="H1964" s="4">
        <v>45435</v>
      </c>
      <c r="I1964" t="s">
        <v>66</v>
      </c>
      <c r="J1964" t="s">
        <v>1993</v>
      </c>
      <c r="K1964">
        <v>2</v>
      </c>
      <c r="N1964">
        <v>466</v>
      </c>
      <c r="O1964">
        <v>0.3</v>
      </c>
      <c r="P1964" s="4">
        <v>45657</v>
      </c>
      <c r="Q1964" s="4"/>
    </row>
    <row r="1965" spans="1:17" x14ac:dyDescent="0.35">
      <c r="A1965" t="s">
        <v>2051</v>
      </c>
      <c r="B1965" t="s">
        <v>41</v>
      </c>
      <c r="C1965">
        <v>52.520007999999997</v>
      </c>
      <c r="D1965">
        <v>13.404954</v>
      </c>
      <c r="E1965" t="s">
        <v>32</v>
      </c>
      <c r="F1965" t="s">
        <v>24</v>
      </c>
      <c r="G1965" t="s">
        <v>48</v>
      </c>
      <c r="H1965" s="4">
        <v>45320</v>
      </c>
      <c r="I1965" t="s">
        <v>66</v>
      </c>
      <c r="J1965" t="s">
        <v>1993</v>
      </c>
      <c r="K1965">
        <v>2</v>
      </c>
      <c r="N1965">
        <v>444</v>
      </c>
      <c r="O1965">
        <v>0.5</v>
      </c>
      <c r="P1965" s="4">
        <v>45571</v>
      </c>
      <c r="Q1965" s="4"/>
    </row>
    <row r="1966" spans="1:17" x14ac:dyDescent="0.35">
      <c r="A1966" t="s">
        <v>2052</v>
      </c>
      <c r="B1966" t="s">
        <v>78</v>
      </c>
      <c r="C1966">
        <v>38.736946000000003</v>
      </c>
      <c r="D1966">
        <v>-9.1426850000000002</v>
      </c>
      <c r="E1966" t="s">
        <v>3098</v>
      </c>
      <c r="F1966" t="s">
        <v>24</v>
      </c>
      <c r="G1966" t="s">
        <v>48</v>
      </c>
      <c r="H1966" s="4">
        <v>45345</v>
      </c>
      <c r="I1966" t="s">
        <v>66</v>
      </c>
      <c r="J1966" t="s">
        <v>1993</v>
      </c>
      <c r="K1966">
        <v>2</v>
      </c>
      <c r="N1966">
        <v>1748</v>
      </c>
      <c r="O1966">
        <v>0.5</v>
      </c>
      <c r="P1966" s="4">
        <v>45625</v>
      </c>
      <c r="Q1966" s="4"/>
    </row>
    <row r="1967" spans="1:17" x14ac:dyDescent="0.35">
      <c r="A1967" t="s">
        <v>2053</v>
      </c>
      <c r="B1967" t="s">
        <v>35</v>
      </c>
      <c r="C1967">
        <v>41.902782000000002</v>
      </c>
      <c r="D1967">
        <v>12.496366</v>
      </c>
      <c r="E1967" t="s">
        <v>3099</v>
      </c>
      <c r="F1967" t="s">
        <v>24</v>
      </c>
      <c r="G1967" t="s">
        <v>25</v>
      </c>
      <c r="H1967" s="4">
        <v>45332</v>
      </c>
      <c r="I1967" t="s">
        <v>26</v>
      </c>
      <c r="J1967" t="s">
        <v>1993</v>
      </c>
      <c r="K1967">
        <v>2</v>
      </c>
      <c r="N1967">
        <v>1276</v>
      </c>
      <c r="O1967">
        <v>0.5</v>
      </c>
      <c r="P1967" s="4">
        <v>45482</v>
      </c>
      <c r="Q1967" s="4"/>
    </row>
    <row r="1968" spans="1:17" x14ac:dyDescent="0.35">
      <c r="A1968" t="s">
        <v>2054</v>
      </c>
      <c r="B1968" t="s">
        <v>51</v>
      </c>
      <c r="C1968">
        <v>51.260196999999998</v>
      </c>
      <c r="D1968">
        <v>4.4027710000000004</v>
      </c>
      <c r="E1968" t="s">
        <v>3098</v>
      </c>
      <c r="F1968" t="s">
        <v>24</v>
      </c>
      <c r="G1968" t="s">
        <v>39</v>
      </c>
      <c r="H1968" s="4">
        <v>45413</v>
      </c>
      <c r="I1968" t="s">
        <v>26</v>
      </c>
      <c r="J1968" t="s">
        <v>1993</v>
      </c>
      <c r="K1968">
        <v>2</v>
      </c>
      <c r="N1968">
        <v>1968</v>
      </c>
      <c r="O1968">
        <v>1</v>
      </c>
      <c r="P1968" s="4">
        <v>45499</v>
      </c>
      <c r="Q1968" s="4"/>
    </row>
    <row r="1969" spans="1:17" x14ac:dyDescent="0.35">
      <c r="A1969" t="s">
        <v>2055</v>
      </c>
      <c r="B1969" t="s">
        <v>78</v>
      </c>
      <c r="C1969">
        <v>38.736946000000003</v>
      </c>
      <c r="D1969">
        <v>-9.1426850000000002</v>
      </c>
      <c r="E1969" t="s">
        <v>3098</v>
      </c>
      <c r="F1969" t="s">
        <v>24</v>
      </c>
      <c r="G1969" t="s">
        <v>48</v>
      </c>
      <c r="H1969" s="4">
        <v>45374</v>
      </c>
      <c r="I1969" t="s">
        <v>26</v>
      </c>
      <c r="J1969" t="s">
        <v>1993</v>
      </c>
      <c r="K1969">
        <v>2</v>
      </c>
      <c r="N1969">
        <v>500</v>
      </c>
      <c r="O1969">
        <v>0.4</v>
      </c>
      <c r="P1969" s="4">
        <v>45663</v>
      </c>
      <c r="Q1969" s="4"/>
    </row>
    <row r="1970" spans="1:17" x14ac:dyDescent="0.35">
      <c r="A1970" t="s">
        <v>2056</v>
      </c>
      <c r="B1970" t="s">
        <v>41</v>
      </c>
      <c r="C1970">
        <v>52.520007999999997</v>
      </c>
      <c r="D1970">
        <v>13.404954</v>
      </c>
      <c r="E1970" t="s">
        <v>47</v>
      </c>
      <c r="F1970" t="s">
        <v>24</v>
      </c>
      <c r="G1970" t="s">
        <v>74</v>
      </c>
      <c r="H1970" s="4">
        <v>45299</v>
      </c>
      <c r="I1970" t="s">
        <v>49</v>
      </c>
      <c r="J1970" t="s">
        <v>1993</v>
      </c>
      <c r="K1970">
        <v>2</v>
      </c>
      <c r="N1970">
        <v>494</v>
      </c>
      <c r="O1970">
        <v>0.2</v>
      </c>
      <c r="P1970" s="4">
        <v>45393</v>
      </c>
      <c r="Q1970" s="4"/>
    </row>
    <row r="1971" spans="1:17" x14ac:dyDescent="0.35">
      <c r="A1971" t="s">
        <v>2057</v>
      </c>
      <c r="B1971" t="s">
        <v>51</v>
      </c>
      <c r="C1971">
        <v>51.260196999999998</v>
      </c>
      <c r="D1971">
        <v>4.4027710000000004</v>
      </c>
      <c r="E1971" t="s">
        <v>84</v>
      </c>
      <c r="F1971" t="s">
        <v>24</v>
      </c>
      <c r="G1971" t="s">
        <v>33</v>
      </c>
      <c r="H1971" s="4">
        <v>45424</v>
      </c>
      <c r="I1971" t="s">
        <v>66</v>
      </c>
      <c r="J1971" t="s">
        <v>1993</v>
      </c>
      <c r="K1971">
        <v>2</v>
      </c>
      <c r="N1971">
        <v>1307</v>
      </c>
      <c r="O1971">
        <v>0.2</v>
      </c>
      <c r="P1971" s="4">
        <v>45642</v>
      </c>
      <c r="Q1971" s="4"/>
    </row>
    <row r="1972" spans="1:17" x14ac:dyDescent="0.35">
      <c r="A1972" t="s">
        <v>2058</v>
      </c>
      <c r="B1972" t="s">
        <v>35</v>
      </c>
      <c r="C1972">
        <v>41.902782000000002</v>
      </c>
      <c r="D1972">
        <v>12.496366</v>
      </c>
      <c r="E1972" t="s">
        <v>54</v>
      </c>
      <c r="F1972" t="s">
        <v>24</v>
      </c>
      <c r="G1972" t="s">
        <v>39</v>
      </c>
      <c r="H1972" s="4">
        <v>45400</v>
      </c>
      <c r="I1972" t="s">
        <v>26</v>
      </c>
      <c r="J1972" t="s">
        <v>1993</v>
      </c>
      <c r="K1972">
        <v>2</v>
      </c>
      <c r="N1972">
        <v>1913</v>
      </c>
      <c r="O1972">
        <v>0.4</v>
      </c>
      <c r="P1972" s="4">
        <v>45439</v>
      </c>
      <c r="Q1972" s="4"/>
    </row>
    <row r="1973" spans="1:17" x14ac:dyDescent="0.35">
      <c r="A1973" t="s">
        <v>2059</v>
      </c>
      <c r="B1973" t="s">
        <v>61</v>
      </c>
      <c r="C1973">
        <v>48.864716000000001</v>
      </c>
      <c r="D1973">
        <v>2.3490139999999999</v>
      </c>
      <c r="E1973" t="s">
        <v>100</v>
      </c>
      <c r="F1973" t="s">
        <v>24</v>
      </c>
      <c r="G1973" t="s">
        <v>85</v>
      </c>
      <c r="H1973" s="4">
        <v>45346</v>
      </c>
      <c r="I1973" t="s">
        <v>26</v>
      </c>
      <c r="J1973" t="s">
        <v>1993</v>
      </c>
      <c r="K1973">
        <v>2</v>
      </c>
      <c r="N1973">
        <v>1519</v>
      </c>
      <c r="O1973">
        <v>0.9</v>
      </c>
      <c r="P1973" s="4">
        <v>45580</v>
      </c>
      <c r="Q1973" s="4"/>
    </row>
    <row r="1974" spans="1:17" x14ac:dyDescent="0.35">
      <c r="A1974" t="s">
        <v>2060</v>
      </c>
      <c r="B1974" t="s">
        <v>41</v>
      </c>
      <c r="C1974">
        <v>52.520007999999997</v>
      </c>
      <c r="D1974">
        <v>13.404954</v>
      </c>
      <c r="E1974" t="s">
        <v>100</v>
      </c>
      <c r="F1974" t="s">
        <v>24</v>
      </c>
      <c r="G1974" t="s">
        <v>48</v>
      </c>
      <c r="H1974" s="4">
        <v>45382</v>
      </c>
      <c r="I1974" t="s">
        <v>66</v>
      </c>
      <c r="J1974" t="s">
        <v>1993</v>
      </c>
      <c r="K1974">
        <v>2</v>
      </c>
      <c r="N1974">
        <v>1323</v>
      </c>
      <c r="O1974">
        <v>0.4</v>
      </c>
      <c r="P1974" s="4">
        <v>45698</v>
      </c>
      <c r="Q1974" s="4"/>
    </row>
    <row r="1975" spans="1:17" x14ac:dyDescent="0.35">
      <c r="A1975" t="s">
        <v>2061</v>
      </c>
      <c r="B1975" t="s">
        <v>29</v>
      </c>
      <c r="C1975">
        <v>40.416775000000001</v>
      </c>
      <c r="D1975">
        <v>-3.7037900000000001</v>
      </c>
      <c r="E1975" t="s">
        <v>64</v>
      </c>
      <c r="F1975" t="s">
        <v>24</v>
      </c>
      <c r="G1975" t="s">
        <v>87</v>
      </c>
      <c r="H1975" s="4">
        <v>45301</v>
      </c>
      <c r="I1975" t="s">
        <v>49</v>
      </c>
      <c r="J1975" t="s">
        <v>1993</v>
      </c>
      <c r="K1975">
        <v>2</v>
      </c>
      <c r="N1975">
        <v>304</v>
      </c>
      <c r="O1975">
        <v>0.3</v>
      </c>
      <c r="P1975" s="4">
        <v>45416</v>
      </c>
      <c r="Q1975" s="4"/>
    </row>
    <row r="1976" spans="1:17" x14ac:dyDescent="0.35">
      <c r="A1976" t="s">
        <v>2062</v>
      </c>
      <c r="B1976" t="s">
        <v>35</v>
      </c>
      <c r="C1976">
        <v>41.902782000000002</v>
      </c>
      <c r="D1976">
        <v>12.496366</v>
      </c>
      <c r="E1976" t="s">
        <v>32</v>
      </c>
      <c r="F1976" t="s">
        <v>24</v>
      </c>
      <c r="G1976" t="s">
        <v>39</v>
      </c>
      <c r="H1976" s="4">
        <v>45336</v>
      </c>
      <c r="I1976" t="s">
        <v>26</v>
      </c>
      <c r="J1976" t="s">
        <v>1993</v>
      </c>
      <c r="K1976">
        <v>2</v>
      </c>
      <c r="N1976">
        <v>762</v>
      </c>
      <c r="O1976">
        <v>0.2</v>
      </c>
      <c r="P1976" s="4">
        <v>45472</v>
      </c>
      <c r="Q1976" s="4"/>
    </row>
    <row r="1977" spans="1:17" x14ac:dyDescent="0.35">
      <c r="A1977" t="s">
        <v>2063</v>
      </c>
      <c r="B1977" t="s">
        <v>41</v>
      </c>
      <c r="C1977">
        <v>52.520007999999997</v>
      </c>
      <c r="D1977">
        <v>13.404954</v>
      </c>
      <c r="E1977" t="s">
        <v>3100</v>
      </c>
      <c r="F1977" t="s">
        <v>24</v>
      </c>
      <c r="G1977" t="s">
        <v>33</v>
      </c>
      <c r="H1977" s="4">
        <v>45386</v>
      </c>
      <c r="I1977" t="s">
        <v>26</v>
      </c>
      <c r="J1977" t="s">
        <v>1993</v>
      </c>
      <c r="K1977">
        <v>2</v>
      </c>
      <c r="N1977">
        <v>834</v>
      </c>
      <c r="O1977">
        <v>0.3</v>
      </c>
      <c r="P1977" s="4">
        <v>45428</v>
      </c>
      <c r="Q1977" s="4"/>
    </row>
    <row r="1978" spans="1:17" x14ac:dyDescent="0.35">
      <c r="A1978" t="s">
        <v>2064</v>
      </c>
      <c r="B1978" t="s">
        <v>56</v>
      </c>
      <c r="C1978">
        <v>46.204391000000001</v>
      </c>
      <c r="D1978">
        <v>6.1431579999999997</v>
      </c>
      <c r="E1978" t="s">
        <v>54</v>
      </c>
      <c r="F1978" t="s">
        <v>24</v>
      </c>
      <c r="G1978" t="s">
        <v>39</v>
      </c>
      <c r="H1978" s="4">
        <v>45348</v>
      </c>
      <c r="I1978" t="s">
        <v>66</v>
      </c>
      <c r="J1978" t="s">
        <v>1993</v>
      </c>
      <c r="K1978">
        <v>2</v>
      </c>
      <c r="N1978">
        <v>1973</v>
      </c>
      <c r="O1978">
        <v>0.5</v>
      </c>
      <c r="P1978" s="4">
        <v>45647</v>
      </c>
      <c r="Q1978" s="4"/>
    </row>
    <row r="1979" spans="1:17" x14ac:dyDescent="0.35">
      <c r="A1979" t="s">
        <v>2065</v>
      </c>
      <c r="B1979" t="s">
        <v>61</v>
      </c>
      <c r="C1979">
        <v>48.864716000000001</v>
      </c>
      <c r="D1979">
        <v>2.3490139999999999</v>
      </c>
      <c r="E1979" t="s">
        <v>54</v>
      </c>
      <c r="F1979" t="s">
        <v>24</v>
      </c>
      <c r="G1979" t="s">
        <v>39</v>
      </c>
      <c r="H1979" s="4">
        <v>45351</v>
      </c>
      <c r="I1979" t="s">
        <v>66</v>
      </c>
      <c r="J1979" t="s">
        <v>1993</v>
      </c>
      <c r="K1979">
        <v>2</v>
      </c>
      <c r="N1979">
        <v>1850</v>
      </c>
      <c r="O1979">
        <v>0.3</v>
      </c>
      <c r="P1979" s="4">
        <v>45567</v>
      </c>
      <c r="Q1979" s="4"/>
    </row>
    <row r="1980" spans="1:17" x14ac:dyDescent="0.35">
      <c r="A1980" t="s">
        <v>2066</v>
      </c>
      <c r="B1980" t="s">
        <v>35</v>
      </c>
      <c r="C1980">
        <v>41.902782000000002</v>
      </c>
      <c r="D1980">
        <v>12.496366</v>
      </c>
      <c r="E1980" t="s">
        <v>3100</v>
      </c>
      <c r="F1980" t="s">
        <v>24</v>
      </c>
      <c r="G1980" t="s">
        <v>48</v>
      </c>
      <c r="H1980" s="4">
        <v>45302</v>
      </c>
      <c r="I1980" t="s">
        <v>26</v>
      </c>
      <c r="J1980" t="s">
        <v>1993</v>
      </c>
      <c r="K1980">
        <v>2</v>
      </c>
      <c r="N1980">
        <v>1222</v>
      </c>
      <c r="O1980">
        <v>0.4</v>
      </c>
      <c r="P1980" s="4">
        <v>45419</v>
      </c>
      <c r="Q1980" s="4"/>
    </row>
    <row r="1981" spans="1:17" x14ac:dyDescent="0.35">
      <c r="A1981" t="s">
        <v>2067</v>
      </c>
      <c r="B1981" t="s">
        <v>29</v>
      </c>
      <c r="C1981">
        <v>40.416775000000001</v>
      </c>
      <c r="D1981">
        <v>-3.7037900000000001</v>
      </c>
      <c r="E1981" t="s">
        <v>3098</v>
      </c>
      <c r="F1981" t="s">
        <v>24</v>
      </c>
      <c r="G1981" t="s">
        <v>48</v>
      </c>
      <c r="H1981" s="4">
        <v>45325</v>
      </c>
      <c r="I1981" t="s">
        <v>26</v>
      </c>
      <c r="J1981" t="s">
        <v>1993</v>
      </c>
      <c r="K1981">
        <v>2</v>
      </c>
      <c r="N1981">
        <v>992</v>
      </c>
      <c r="O1981">
        <v>0.3</v>
      </c>
      <c r="P1981" s="4">
        <v>45539</v>
      </c>
      <c r="Q1981" s="4"/>
    </row>
    <row r="1982" spans="1:17" x14ac:dyDescent="0.35">
      <c r="A1982" t="s">
        <v>2068</v>
      </c>
      <c r="B1982" t="s">
        <v>71</v>
      </c>
      <c r="C1982">
        <v>48.210033000000003</v>
      </c>
      <c r="D1982">
        <v>16.363448999999999</v>
      </c>
      <c r="E1982" t="s">
        <v>3098</v>
      </c>
      <c r="F1982" t="s">
        <v>24</v>
      </c>
      <c r="G1982" t="s">
        <v>74</v>
      </c>
      <c r="H1982" s="4">
        <v>45436</v>
      </c>
      <c r="I1982" t="s">
        <v>66</v>
      </c>
      <c r="J1982" t="s">
        <v>1993</v>
      </c>
      <c r="K1982">
        <v>2</v>
      </c>
      <c r="N1982">
        <v>1488</v>
      </c>
      <c r="O1982">
        <v>0.4</v>
      </c>
      <c r="P1982" s="4">
        <v>45506</v>
      </c>
      <c r="Q1982" s="4"/>
    </row>
    <row r="1983" spans="1:17" x14ac:dyDescent="0.35">
      <c r="A1983" t="s">
        <v>2069</v>
      </c>
      <c r="B1983" t="s">
        <v>20</v>
      </c>
      <c r="C1983">
        <v>52.370215999999999</v>
      </c>
      <c r="D1983">
        <v>4.895168</v>
      </c>
      <c r="E1983" t="s">
        <v>3100</v>
      </c>
      <c r="F1983" t="s">
        <v>24</v>
      </c>
      <c r="G1983" t="s">
        <v>74</v>
      </c>
      <c r="H1983" s="4">
        <v>45318</v>
      </c>
      <c r="I1983" t="s">
        <v>26</v>
      </c>
      <c r="J1983" t="s">
        <v>1993</v>
      </c>
      <c r="K1983">
        <v>2</v>
      </c>
      <c r="N1983">
        <v>1636</v>
      </c>
      <c r="O1983">
        <v>0.2</v>
      </c>
      <c r="P1983" s="4">
        <v>45399</v>
      </c>
      <c r="Q1983" s="4"/>
    </row>
    <row r="1984" spans="1:17" x14ac:dyDescent="0.35">
      <c r="A1984" t="s">
        <v>2070</v>
      </c>
      <c r="B1984" t="s">
        <v>35</v>
      </c>
      <c r="C1984">
        <v>41.902782000000002</v>
      </c>
      <c r="D1984">
        <v>12.496366</v>
      </c>
      <c r="E1984" t="s">
        <v>54</v>
      </c>
      <c r="F1984" t="s">
        <v>24</v>
      </c>
      <c r="G1984" t="s">
        <v>85</v>
      </c>
      <c r="H1984" s="4">
        <v>45352</v>
      </c>
      <c r="I1984" t="s">
        <v>49</v>
      </c>
      <c r="J1984" t="s">
        <v>1993</v>
      </c>
      <c r="K1984">
        <v>2</v>
      </c>
      <c r="N1984">
        <v>296</v>
      </c>
      <c r="O1984">
        <v>0.4</v>
      </c>
      <c r="P1984" s="4">
        <v>45549</v>
      </c>
      <c r="Q1984" s="4"/>
    </row>
    <row r="1985" spans="1:17" x14ac:dyDescent="0.35">
      <c r="A1985" t="s">
        <v>2071</v>
      </c>
      <c r="B1985" t="s">
        <v>78</v>
      </c>
      <c r="C1985">
        <v>38.736946000000003</v>
      </c>
      <c r="D1985">
        <v>-9.1426850000000002</v>
      </c>
      <c r="E1985" t="s">
        <v>3099</v>
      </c>
      <c r="F1985" t="s">
        <v>24</v>
      </c>
      <c r="G1985" t="s">
        <v>48</v>
      </c>
      <c r="H1985" s="4">
        <v>45414</v>
      </c>
      <c r="I1985" t="s">
        <v>26</v>
      </c>
      <c r="J1985" t="s">
        <v>1993</v>
      </c>
      <c r="K1985">
        <v>2</v>
      </c>
      <c r="N1985">
        <v>1927</v>
      </c>
      <c r="O1985">
        <v>0.1</v>
      </c>
      <c r="P1985" s="4">
        <v>45540</v>
      </c>
      <c r="Q1985" s="4"/>
    </row>
    <row r="1986" spans="1:17" x14ac:dyDescent="0.35">
      <c r="A1986" t="s">
        <v>2072</v>
      </c>
      <c r="B1986" t="s">
        <v>35</v>
      </c>
      <c r="C1986">
        <v>41.902782000000002</v>
      </c>
      <c r="D1986">
        <v>12.496366</v>
      </c>
      <c r="E1986" t="s">
        <v>47</v>
      </c>
      <c r="F1986" t="s">
        <v>24</v>
      </c>
      <c r="G1986" t="s">
        <v>48</v>
      </c>
      <c r="H1986" s="4">
        <v>45405</v>
      </c>
      <c r="I1986" t="s">
        <v>66</v>
      </c>
      <c r="J1986" t="s">
        <v>1993</v>
      </c>
      <c r="K1986">
        <v>2</v>
      </c>
      <c r="N1986">
        <v>1958</v>
      </c>
      <c r="O1986">
        <v>0.5</v>
      </c>
      <c r="P1986" s="4">
        <v>45754</v>
      </c>
      <c r="Q1986" s="4"/>
    </row>
    <row r="1987" spans="1:17" x14ac:dyDescent="0.35">
      <c r="A1987" t="s">
        <v>2073</v>
      </c>
      <c r="B1987" t="s">
        <v>41</v>
      </c>
      <c r="C1987">
        <v>52.520007999999997</v>
      </c>
      <c r="D1987">
        <v>13.404954</v>
      </c>
      <c r="E1987" t="s">
        <v>68</v>
      </c>
      <c r="F1987" t="s">
        <v>24</v>
      </c>
      <c r="G1987" t="s">
        <v>87</v>
      </c>
      <c r="H1987" s="4">
        <v>45363</v>
      </c>
      <c r="I1987" t="s">
        <v>26</v>
      </c>
      <c r="J1987" t="s">
        <v>1993</v>
      </c>
      <c r="K1987">
        <v>2</v>
      </c>
      <c r="N1987">
        <v>1396</v>
      </c>
      <c r="O1987">
        <v>0.1</v>
      </c>
      <c r="P1987" s="4">
        <v>45544</v>
      </c>
      <c r="Q1987" s="4"/>
    </row>
    <row r="1988" spans="1:17" x14ac:dyDescent="0.35">
      <c r="A1988" t="s">
        <v>2074</v>
      </c>
      <c r="B1988" t="s">
        <v>61</v>
      </c>
      <c r="C1988">
        <v>48.864716000000001</v>
      </c>
      <c r="D1988">
        <v>2.3490139999999999</v>
      </c>
      <c r="E1988" t="s">
        <v>47</v>
      </c>
      <c r="F1988" t="s">
        <v>24</v>
      </c>
      <c r="G1988" t="s">
        <v>74</v>
      </c>
      <c r="H1988" s="4">
        <v>45433</v>
      </c>
      <c r="I1988" t="s">
        <v>26</v>
      </c>
      <c r="J1988" t="s">
        <v>1993</v>
      </c>
      <c r="K1988">
        <v>2</v>
      </c>
      <c r="N1988">
        <v>205</v>
      </c>
      <c r="O1988">
        <v>0.2</v>
      </c>
      <c r="P1988" s="4">
        <v>45603</v>
      </c>
      <c r="Q1988" s="4"/>
    </row>
    <row r="1989" spans="1:17" x14ac:dyDescent="0.35">
      <c r="A1989" t="s">
        <v>2075</v>
      </c>
      <c r="B1989" t="s">
        <v>56</v>
      </c>
      <c r="C1989">
        <v>46.204391000000001</v>
      </c>
      <c r="D1989">
        <v>6.1431579999999997</v>
      </c>
      <c r="E1989" t="s">
        <v>54</v>
      </c>
      <c r="F1989" t="s">
        <v>24</v>
      </c>
      <c r="G1989" t="s">
        <v>33</v>
      </c>
      <c r="H1989" s="4">
        <v>45313</v>
      </c>
      <c r="I1989" t="s">
        <v>26</v>
      </c>
      <c r="J1989" t="s">
        <v>1993</v>
      </c>
      <c r="K1989">
        <v>2</v>
      </c>
      <c r="N1989">
        <v>951</v>
      </c>
      <c r="O1989">
        <v>1</v>
      </c>
      <c r="P1989" s="4">
        <v>45353</v>
      </c>
      <c r="Q1989" s="4"/>
    </row>
    <row r="1990" spans="1:17" x14ac:dyDescent="0.35">
      <c r="A1990" t="s">
        <v>2076</v>
      </c>
      <c r="B1990" t="s">
        <v>35</v>
      </c>
      <c r="C1990">
        <v>41.902782000000002</v>
      </c>
      <c r="D1990">
        <v>12.496366</v>
      </c>
      <c r="E1990" t="s">
        <v>3099</v>
      </c>
      <c r="F1990" t="s">
        <v>24</v>
      </c>
      <c r="G1990" t="s">
        <v>25</v>
      </c>
      <c r="H1990" s="4">
        <v>45320</v>
      </c>
      <c r="I1990" t="s">
        <v>26</v>
      </c>
      <c r="J1990" t="s">
        <v>1993</v>
      </c>
      <c r="K1990">
        <v>2</v>
      </c>
      <c r="N1990">
        <v>271</v>
      </c>
      <c r="O1990">
        <v>0.8</v>
      </c>
      <c r="P1990" s="4">
        <v>45569</v>
      </c>
      <c r="Q1990" s="4"/>
    </row>
    <row r="1991" spans="1:17" x14ac:dyDescent="0.35">
      <c r="A1991" t="s">
        <v>2077</v>
      </c>
      <c r="B1991" t="s">
        <v>35</v>
      </c>
      <c r="C1991">
        <v>41.902782000000002</v>
      </c>
      <c r="D1991">
        <v>12.496366</v>
      </c>
      <c r="E1991" t="s">
        <v>100</v>
      </c>
      <c r="F1991" t="s">
        <v>24</v>
      </c>
      <c r="G1991" t="s">
        <v>48</v>
      </c>
      <c r="H1991" s="4">
        <v>45380</v>
      </c>
      <c r="I1991" t="s">
        <v>66</v>
      </c>
      <c r="J1991" t="s">
        <v>1993</v>
      </c>
      <c r="K1991">
        <v>2</v>
      </c>
      <c r="N1991">
        <v>740</v>
      </c>
      <c r="O1991">
        <v>0.3</v>
      </c>
      <c r="P1991" s="4">
        <v>45632</v>
      </c>
      <c r="Q1991" s="4"/>
    </row>
    <row r="1992" spans="1:17" x14ac:dyDescent="0.35">
      <c r="A1992" t="s">
        <v>2078</v>
      </c>
      <c r="B1992" t="s">
        <v>41</v>
      </c>
      <c r="C1992">
        <v>52.520007999999997</v>
      </c>
      <c r="D1992">
        <v>13.404954</v>
      </c>
      <c r="E1992" t="s">
        <v>103</v>
      </c>
      <c r="F1992" t="s">
        <v>24</v>
      </c>
      <c r="G1992" t="s">
        <v>33</v>
      </c>
      <c r="H1992" s="4">
        <v>45423</v>
      </c>
      <c r="I1992" t="s">
        <v>26</v>
      </c>
      <c r="J1992" t="s">
        <v>1993</v>
      </c>
      <c r="K1992">
        <v>2</v>
      </c>
      <c r="N1992">
        <v>1520</v>
      </c>
      <c r="O1992">
        <v>0.4</v>
      </c>
      <c r="P1992" s="4">
        <v>45784</v>
      </c>
      <c r="Q1992" s="4"/>
    </row>
    <row r="1993" spans="1:17" x14ac:dyDescent="0.35">
      <c r="A1993" t="s">
        <v>2079</v>
      </c>
      <c r="B1993" t="s">
        <v>51</v>
      </c>
      <c r="C1993">
        <v>51.260196999999998</v>
      </c>
      <c r="D1993">
        <v>4.4027710000000004</v>
      </c>
      <c r="E1993" t="s">
        <v>3100</v>
      </c>
      <c r="F1993" t="s">
        <v>24</v>
      </c>
      <c r="G1993" t="s">
        <v>48</v>
      </c>
      <c r="H1993" s="4">
        <v>45384</v>
      </c>
      <c r="I1993" t="s">
        <v>66</v>
      </c>
      <c r="J1993" t="s">
        <v>1993</v>
      </c>
      <c r="K1993">
        <v>2</v>
      </c>
      <c r="N1993">
        <v>774</v>
      </c>
      <c r="O1993">
        <v>0.2</v>
      </c>
      <c r="P1993" s="4">
        <v>45434</v>
      </c>
      <c r="Q1993" s="4"/>
    </row>
    <row r="1994" spans="1:17" x14ac:dyDescent="0.35">
      <c r="A1994" t="s">
        <v>2080</v>
      </c>
      <c r="B1994" t="s">
        <v>35</v>
      </c>
      <c r="C1994">
        <v>41.902782000000002</v>
      </c>
      <c r="D1994">
        <v>12.496366</v>
      </c>
      <c r="E1994" t="s">
        <v>54</v>
      </c>
      <c r="F1994" t="s">
        <v>24</v>
      </c>
      <c r="G1994" t="s">
        <v>39</v>
      </c>
      <c r="H1994" s="4">
        <v>45303</v>
      </c>
      <c r="I1994" t="s">
        <v>26</v>
      </c>
      <c r="J1994" t="s">
        <v>1993</v>
      </c>
      <c r="K1994">
        <v>2</v>
      </c>
      <c r="N1994">
        <v>373</v>
      </c>
      <c r="O1994">
        <v>0.7</v>
      </c>
      <c r="P1994" s="4">
        <v>45636</v>
      </c>
      <c r="Q1994" s="4"/>
    </row>
    <row r="1995" spans="1:17" x14ac:dyDescent="0.35">
      <c r="A1995" t="s">
        <v>2081</v>
      </c>
      <c r="B1995" t="s">
        <v>29</v>
      </c>
      <c r="C1995">
        <v>40.416775000000001</v>
      </c>
      <c r="D1995">
        <v>-3.7037900000000001</v>
      </c>
      <c r="E1995" t="s">
        <v>84</v>
      </c>
      <c r="F1995" t="s">
        <v>24</v>
      </c>
      <c r="G1995" t="s">
        <v>59</v>
      </c>
      <c r="H1995" s="4">
        <v>45329</v>
      </c>
      <c r="I1995" t="s">
        <v>66</v>
      </c>
      <c r="J1995" t="s">
        <v>1993</v>
      </c>
      <c r="K1995">
        <v>2</v>
      </c>
      <c r="N1995">
        <v>1382</v>
      </c>
      <c r="O1995">
        <v>0.4</v>
      </c>
      <c r="P1995" s="4">
        <v>45541</v>
      </c>
      <c r="Q1995" s="4"/>
    </row>
    <row r="1996" spans="1:17" x14ac:dyDescent="0.35">
      <c r="A1996" t="s">
        <v>2082</v>
      </c>
      <c r="B1996" t="s">
        <v>35</v>
      </c>
      <c r="C1996">
        <v>41.902782000000002</v>
      </c>
      <c r="D1996">
        <v>12.496366</v>
      </c>
      <c r="E1996" t="s">
        <v>100</v>
      </c>
      <c r="F1996" t="s">
        <v>24</v>
      </c>
      <c r="G1996" t="s">
        <v>25</v>
      </c>
      <c r="H1996" s="4">
        <v>45322</v>
      </c>
      <c r="I1996" t="s">
        <v>49</v>
      </c>
      <c r="J1996" t="s">
        <v>1993</v>
      </c>
      <c r="K1996">
        <v>2</v>
      </c>
      <c r="N1996">
        <v>1247</v>
      </c>
      <c r="O1996">
        <v>0.3</v>
      </c>
      <c r="P1996" s="4">
        <v>45670</v>
      </c>
      <c r="Q1996" s="4"/>
    </row>
    <row r="1997" spans="1:17" x14ac:dyDescent="0.35">
      <c r="A1997" t="s">
        <v>2083</v>
      </c>
      <c r="B1997" t="s">
        <v>61</v>
      </c>
      <c r="C1997">
        <v>48.864716000000001</v>
      </c>
      <c r="D1997">
        <v>2.3490139999999999</v>
      </c>
      <c r="E1997" t="s">
        <v>3100</v>
      </c>
      <c r="F1997" t="s">
        <v>24</v>
      </c>
      <c r="G1997" t="s">
        <v>85</v>
      </c>
      <c r="H1997" s="4">
        <v>45313</v>
      </c>
      <c r="I1997" t="s">
        <v>66</v>
      </c>
      <c r="J1997" t="s">
        <v>1993</v>
      </c>
      <c r="K1997">
        <v>2</v>
      </c>
      <c r="N1997">
        <v>1780</v>
      </c>
      <c r="O1997">
        <v>0.4</v>
      </c>
      <c r="P1997" s="4">
        <v>45659</v>
      </c>
      <c r="Q1997" s="4"/>
    </row>
    <row r="1998" spans="1:17" x14ac:dyDescent="0.35">
      <c r="A1998" t="s">
        <v>2084</v>
      </c>
      <c r="B1998" t="s">
        <v>56</v>
      </c>
      <c r="C1998">
        <v>46.204391000000001</v>
      </c>
      <c r="D1998">
        <v>6.1431579999999997</v>
      </c>
      <c r="E1998" t="s">
        <v>54</v>
      </c>
      <c r="F1998" t="s">
        <v>24</v>
      </c>
      <c r="G1998" t="s">
        <v>25</v>
      </c>
      <c r="H1998" s="4">
        <v>45375</v>
      </c>
      <c r="I1998" t="s">
        <v>66</v>
      </c>
      <c r="J1998" t="s">
        <v>1993</v>
      </c>
      <c r="K1998">
        <v>2</v>
      </c>
      <c r="N1998">
        <v>1589</v>
      </c>
      <c r="O1998">
        <v>0.1</v>
      </c>
      <c r="P1998" s="4">
        <v>45624</v>
      </c>
      <c r="Q1998" s="4"/>
    </row>
    <row r="1999" spans="1:17" x14ac:dyDescent="0.35">
      <c r="A1999" t="s">
        <v>2085</v>
      </c>
      <c r="B1999" t="s">
        <v>35</v>
      </c>
      <c r="C1999">
        <v>41.902782000000002</v>
      </c>
      <c r="D1999">
        <v>12.496366</v>
      </c>
      <c r="E1999" t="s">
        <v>103</v>
      </c>
      <c r="F1999" t="s">
        <v>24</v>
      </c>
      <c r="G1999" t="s">
        <v>87</v>
      </c>
      <c r="H1999" s="4">
        <v>45351</v>
      </c>
      <c r="I1999" t="s">
        <v>26</v>
      </c>
      <c r="J1999" t="s">
        <v>1993</v>
      </c>
      <c r="K1999">
        <v>2</v>
      </c>
      <c r="N1999">
        <v>303</v>
      </c>
      <c r="O1999">
        <v>0.2</v>
      </c>
      <c r="P1999" s="4">
        <v>45656</v>
      </c>
      <c r="Q1999" s="4"/>
    </row>
    <row r="2000" spans="1:17" x14ac:dyDescent="0.35">
      <c r="A2000" t="s">
        <v>2086</v>
      </c>
      <c r="B2000" t="s">
        <v>20</v>
      </c>
      <c r="C2000">
        <v>52.370215999999999</v>
      </c>
      <c r="D2000">
        <v>4.895168</v>
      </c>
      <c r="E2000" t="s">
        <v>3098</v>
      </c>
      <c r="F2000" t="s">
        <v>24</v>
      </c>
      <c r="G2000" t="s">
        <v>48</v>
      </c>
      <c r="H2000" s="4">
        <v>45345</v>
      </c>
      <c r="I2000" t="s">
        <v>26</v>
      </c>
      <c r="J2000" t="s">
        <v>1993</v>
      </c>
      <c r="K2000">
        <v>2</v>
      </c>
      <c r="N2000">
        <v>348</v>
      </c>
      <c r="O2000">
        <v>0.2</v>
      </c>
      <c r="P2000" s="4">
        <v>45479</v>
      </c>
      <c r="Q2000" s="4"/>
    </row>
    <row r="2001" spans="1:17" x14ac:dyDescent="0.35">
      <c r="A2001" t="s">
        <v>2087</v>
      </c>
      <c r="B2001" t="s">
        <v>78</v>
      </c>
      <c r="C2001">
        <v>38.736946000000003</v>
      </c>
      <c r="D2001">
        <v>-9.1426850000000002</v>
      </c>
      <c r="E2001" t="s">
        <v>54</v>
      </c>
      <c r="F2001" t="s">
        <v>24</v>
      </c>
      <c r="G2001" t="s">
        <v>48</v>
      </c>
      <c r="H2001" s="4">
        <v>45330</v>
      </c>
      <c r="I2001" t="s">
        <v>26</v>
      </c>
      <c r="J2001" t="s">
        <v>1993</v>
      </c>
      <c r="K2001">
        <v>2</v>
      </c>
      <c r="N2001">
        <v>1908</v>
      </c>
      <c r="O2001">
        <v>0.4</v>
      </c>
      <c r="P2001" s="4">
        <v>45399</v>
      </c>
      <c r="Q2001" s="4"/>
    </row>
    <row r="2002" spans="1:17" x14ac:dyDescent="0.35">
      <c r="A2002" t="s">
        <v>2088</v>
      </c>
      <c r="B2002" t="s">
        <v>41</v>
      </c>
      <c r="C2002">
        <v>52.520007999999997</v>
      </c>
      <c r="D2002">
        <v>13.404954</v>
      </c>
      <c r="E2002" t="s">
        <v>3098</v>
      </c>
      <c r="F2002" t="s">
        <v>24</v>
      </c>
      <c r="G2002" t="s">
        <v>25</v>
      </c>
      <c r="H2002" s="4">
        <v>45297</v>
      </c>
      <c r="I2002" t="s">
        <v>66</v>
      </c>
      <c r="J2002" t="s">
        <v>1993</v>
      </c>
      <c r="K2002">
        <v>2</v>
      </c>
      <c r="N2002">
        <v>433</v>
      </c>
      <c r="O2002">
        <v>0.5</v>
      </c>
      <c r="P2002" s="4">
        <v>45393</v>
      </c>
      <c r="Q2002" s="4"/>
    </row>
    <row r="2003" spans="1:17" x14ac:dyDescent="0.35">
      <c r="A2003" t="s">
        <v>2089</v>
      </c>
      <c r="B2003" t="s">
        <v>61</v>
      </c>
      <c r="C2003">
        <v>48.864716000000001</v>
      </c>
      <c r="D2003">
        <v>2.3490139999999999</v>
      </c>
      <c r="E2003" t="s">
        <v>47</v>
      </c>
      <c r="F2003" t="s">
        <v>24</v>
      </c>
      <c r="G2003" t="s">
        <v>74</v>
      </c>
      <c r="H2003" s="4">
        <v>45377</v>
      </c>
      <c r="I2003" t="s">
        <v>49</v>
      </c>
      <c r="J2003" t="s">
        <v>1993</v>
      </c>
      <c r="K2003">
        <v>2</v>
      </c>
      <c r="N2003">
        <v>325</v>
      </c>
      <c r="O2003">
        <v>0.4</v>
      </c>
      <c r="P2003" s="4">
        <v>45461</v>
      </c>
      <c r="Q2003" s="4"/>
    </row>
    <row r="2004" spans="1:17" x14ac:dyDescent="0.35">
      <c r="A2004" t="s">
        <v>2090</v>
      </c>
      <c r="B2004" t="s">
        <v>51</v>
      </c>
      <c r="C2004">
        <v>51.260196999999998</v>
      </c>
      <c r="D2004">
        <v>4.4027710000000004</v>
      </c>
      <c r="E2004" t="s">
        <v>3098</v>
      </c>
      <c r="F2004" t="s">
        <v>24</v>
      </c>
      <c r="G2004" t="s">
        <v>33</v>
      </c>
      <c r="H2004" s="4">
        <v>45320</v>
      </c>
      <c r="I2004" t="s">
        <v>26</v>
      </c>
      <c r="J2004" t="s">
        <v>1993</v>
      </c>
      <c r="K2004">
        <v>2</v>
      </c>
      <c r="N2004">
        <v>970</v>
      </c>
      <c r="O2004">
        <v>0.2</v>
      </c>
      <c r="P2004" s="4">
        <v>45617</v>
      </c>
      <c r="Q2004" s="4"/>
    </row>
    <row r="2005" spans="1:17" x14ac:dyDescent="0.35">
      <c r="A2005" t="s">
        <v>2091</v>
      </c>
      <c r="B2005" t="s">
        <v>35</v>
      </c>
      <c r="C2005">
        <v>41.902782000000002</v>
      </c>
      <c r="D2005">
        <v>12.496366</v>
      </c>
      <c r="E2005" t="s">
        <v>54</v>
      </c>
      <c r="F2005" t="s">
        <v>24</v>
      </c>
      <c r="G2005" t="s">
        <v>39</v>
      </c>
      <c r="H2005" s="4">
        <v>45348</v>
      </c>
      <c r="I2005" t="s">
        <v>26</v>
      </c>
      <c r="J2005" t="s">
        <v>1993</v>
      </c>
      <c r="K2005">
        <v>2</v>
      </c>
      <c r="N2005">
        <v>325</v>
      </c>
      <c r="O2005">
        <v>0.2</v>
      </c>
      <c r="P2005" s="4">
        <v>45451</v>
      </c>
      <c r="Q2005" s="4"/>
    </row>
    <row r="2006" spans="1:17" x14ac:dyDescent="0.35">
      <c r="A2006" t="s">
        <v>2092</v>
      </c>
      <c r="B2006" t="s">
        <v>56</v>
      </c>
      <c r="C2006">
        <v>46.204391000000001</v>
      </c>
      <c r="D2006">
        <v>6.1431579999999997</v>
      </c>
      <c r="E2006" t="s">
        <v>3098</v>
      </c>
      <c r="F2006" t="s">
        <v>24</v>
      </c>
      <c r="G2006" t="s">
        <v>48</v>
      </c>
      <c r="H2006" s="4">
        <v>45431</v>
      </c>
      <c r="I2006" t="s">
        <v>66</v>
      </c>
      <c r="J2006" t="s">
        <v>1993</v>
      </c>
      <c r="K2006">
        <v>2</v>
      </c>
      <c r="N2006">
        <v>206</v>
      </c>
      <c r="O2006">
        <v>0.2</v>
      </c>
      <c r="P2006" s="4">
        <v>45672</v>
      </c>
      <c r="Q2006" s="4"/>
    </row>
    <row r="2007" spans="1:17" x14ac:dyDescent="0.35">
      <c r="A2007" t="s">
        <v>2093</v>
      </c>
      <c r="B2007" t="s">
        <v>41</v>
      </c>
      <c r="C2007">
        <v>52.520007999999997</v>
      </c>
      <c r="D2007">
        <v>13.404954</v>
      </c>
      <c r="E2007" t="s">
        <v>120</v>
      </c>
      <c r="F2007" t="s">
        <v>24</v>
      </c>
      <c r="G2007" t="s">
        <v>59</v>
      </c>
      <c r="H2007" s="4">
        <v>45306</v>
      </c>
      <c r="I2007" t="s">
        <v>66</v>
      </c>
      <c r="J2007" t="s">
        <v>1993</v>
      </c>
      <c r="K2007">
        <v>2</v>
      </c>
      <c r="N2007">
        <v>1001</v>
      </c>
      <c r="O2007">
        <v>0.5</v>
      </c>
      <c r="P2007" s="4">
        <v>45660</v>
      </c>
      <c r="Q2007" s="4"/>
    </row>
    <row r="2008" spans="1:17" x14ac:dyDescent="0.35">
      <c r="A2008" t="s">
        <v>2094</v>
      </c>
      <c r="B2008" t="s">
        <v>56</v>
      </c>
      <c r="C2008">
        <v>46.204391000000001</v>
      </c>
      <c r="D2008">
        <v>6.1431579999999997</v>
      </c>
      <c r="E2008" t="s">
        <v>54</v>
      </c>
      <c r="F2008" t="s">
        <v>24</v>
      </c>
      <c r="G2008" t="s">
        <v>48</v>
      </c>
      <c r="H2008" s="4">
        <v>45374</v>
      </c>
      <c r="I2008" t="s">
        <v>66</v>
      </c>
      <c r="J2008" t="s">
        <v>1993</v>
      </c>
      <c r="K2008">
        <v>2</v>
      </c>
      <c r="N2008">
        <v>842</v>
      </c>
      <c r="O2008">
        <v>0.3</v>
      </c>
      <c r="P2008" s="4">
        <v>45420</v>
      </c>
      <c r="Q2008" s="4"/>
    </row>
    <row r="2009" spans="1:17" x14ac:dyDescent="0.35">
      <c r="A2009" t="s">
        <v>2095</v>
      </c>
      <c r="B2009" t="s">
        <v>41</v>
      </c>
      <c r="C2009">
        <v>52.520007999999997</v>
      </c>
      <c r="D2009">
        <v>13.404954</v>
      </c>
      <c r="E2009" t="s">
        <v>84</v>
      </c>
      <c r="F2009" t="s">
        <v>24</v>
      </c>
      <c r="G2009" t="s">
        <v>48</v>
      </c>
      <c r="H2009" s="4">
        <v>45383</v>
      </c>
      <c r="I2009" t="s">
        <v>66</v>
      </c>
      <c r="J2009" t="s">
        <v>1993</v>
      </c>
      <c r="K2009">
        <v>2</v>
      </c>
      <c r="N2009">
        <v>300</v>
      </c>
      <c r="O2009">
        <v>0.6</v>
      </c>
      <c r="P2009" s="4">
        <v>45734</v>
      </c>
      <c r="Q2009" s="4"/>
    </row>
    <row r="2010" spans="1:17" x14ac:dyDescent="0.35">
      <c r="A2010" t="s">
        <v>2096</v>
      </c>
      <c r="B2010" t="s">
        <v>35</v>
      </c>
      <c r="C2010">
        <v>41.902782000000002</v>
      </c>
      <c r="D2010">
        <v>12.496366</v>
      </c>
      <c r="E2010" t="s">
        <v>32</v>
      </c>
      <c r="F2010" t="s">
        <v>24</v>
      </c>
      <c r="G2010" t="s">
        <v>59</v>
      </c>
      <c r="H2010" s="4">
        <v>45295</v>
      </c>
      <c r="I2010" t="s">
        <v>66</v>
      </c>
      <c r="J2010" t="s">
        <v>1993</v>
      </c>
      <c r="K2010">
        <v>2</v>
      </c>
      <c r="N2010">
        <v>1204</v>
      </c>
      <c r="O2010">
        <v>0.5</v>
      </c>
      <c r="P2010" s="4">
        <v>45453</v>
      </c>
      <c r="Q2010" s="4"/>
    </row>
    <row r="2011" spans="1:17" x14ac:dyDescent="0.35">
      <c r="A2011" t="s">
        <v>2097</v>
      </c>
      <c r="B2011" t="s">
        <v>71</v>
      </c>
      <c r="C2011">
        <v>48.210033000000003</v>
      </c>
      <c r="D2011">
        <v>16.363448999999999</v>
      </c>
      <c r="E2011" t="s">
        <v>47</v>
      </c>
      <c r="F2011" t="s">
        <v>24</v>
      </c>
      <c r="G2011" t="s">
        <v>74</v>
      </c>
      <c r="H2011" s="4">
        <v>45415</v>
      </c>
      <c r="I2011" t="s">
        <v>26</v>
      </c>
      <c r="J2011" t="s">
        <v>1993</v>
      </c>
      <c r="K2011">
        <v>2</v>
      </c>
      <c r="N2011">
        <v>1834</v>
      </c>
      <c r="O2011">
        <v>0.4</v>
      </c>
      <c r="P2011" s="4">
        <v>45623</v>
      </c>
      <c r="Q2011" s="4"/>
    </row>
    <row r="2012" spans="1:17" x14ac:dyDescent="0.35">
      <c r="A2012" t="s">
        <v>2098</v>
      </c>
      <c r="B2012" t="s">
        <v>35</v>
      </c>
      <c r="C2012">
        <v>41.902782000000002</v>
      </c>
      <c r="D2012">
        <v>12.496366</v>
      </c>
      <c r="E2012" t="s">
        <v>3100</v>
      </c>
      <c r="F2012" t="s">
        <v>24</v>
      </c>
      <c r="G2012" t="s">
        <v>85</v>
      </c>
      <c r="H2012" s="4">
        <v>45429</v>
      </c>
      <c r="I2012" t="s">
        <v>66</v>
      </c>
      <c r="J2012" t="s">
        <v>1993</v>
      </c>
      <c r="K2012">
        <v>2</v>
      </c>
      <c r="N2012">
        <v>444</v>
      </c>
      <c r="O2012">
        <v>0.3</v>
      </c>
      <c r="P2012" s="4">
        <v>45784</v>
      </c>
      <c r="Q2012" s="4"/>
    </row>
    <row r="2013" spans="1:17" x14ac:dyDescent="0.35">
      <c r="A2013" t="s">
        <v>2099</v>
      </c>
      <c r="B2013" t="s">
        <v>61</v>
      </c>
      <c r="C2013">
        <v>48.864716000000001</v>
      </c>
      <c r="D2013">
        <v>2.3490139999999999</v>
      </c>
      <c r="E2013" t="s">
        <v>54</v>
      </c>
      <c r="F2013" t="s">
        <v>24</v>
      </c>
      <c r="G2013" t="s">
        <v>85</v>
      </c>
      <c r="H2013" s="4">
        <v>45335</v>
      </c>
      <c r="I2013" t="s">
        <v>66</v>
      </c>
      <c r="J2013" t="s">
        <v>1993</v>
      </c>
      <c r="K2013">
        <v>2</v>
      </c>
      <c r="N2013">
        <v>1107</v>
      </c>
      <c r="O2013">
        <v>0.2</v>
      </c>
      <c r="P2013" s="4">
        <v>45584</v>
      </c>
      <c r="Q2013" s="4"/>
    </row>
    <row r="2014" spans="1:17" x14ac:dyDescent="0.35">
      <c r="A2014" t="s">
        <v>2100</v>
      </c>
      <c r="B2014" t="s">
        <v>35</v>
      </c>
      <c r="C2014">
        <v>41.902782000000002</v>
      </c>
      <c r="D2014">
        <v>12.496366</v>
      </c>
      <c r="E2014" t="s">
        <v>38</v>
      </c>
      <c r="F2014" t="s">
        <v>24</v>
      </c>
      <c r="G2014" t="s">
        <v>39</v>
      </c>
      <c r="H2014" s="4">
        <v>45358</v>
      </c>
      <c r="I2014" t="s">
        <v>66</v>
      </c>
      <c r="J2014" t="s">
        <v>1993</v>
      </c>
      <c r="K2014">
        <v>2</v>
      </c>
      <c r="N2014">
        <v>322</v>
      </c>
      <c r="O2014">
        <v>0.5</v>
      </c>
      <c r="P2014" s="4">
        <v>45551</v>
      </c>
      <c r="Q2014" s="4"/>
    </row>
    <row r="2015" spans="1:17" x14ac:dyDescent="0.35">
      <c r="A2015" t="s">
        <v>2101</v>
      </c>
      <c r="B2015" t="s">
        <v>78</v>
      </c>
      <c r="C2015">
        <v>38.736946000000003</v>
      </c>
      <c r="D2015">
        <v>-9.1426850000000002</v>
      </c>
      <c r="E2015" t="s">
        <v>3099</v>
      </c>
      <c r="F2015" t="s">
        <v>24</v>
      </c>
      <c r="G2015" t="s">
        <v>39</v>
      </c>
      <c r="H2015" s="4">
        <v>45333</v>
      </c>
      <c r="I2015" t="s">
        <v>49</v>
      </c>
      <c r="J2015" t="s">
        <v>1993</v>
      </c>
      <c r="K2015">
        <v>2</v>
      </c>
      <c r="N2015">
        <v>1872</v>
      </c>
      <c r="O2015">
        <v>1</v>
      </c>
      <c r="P2015" s="4">
        <v>45641</v>
      </c>
      <c r="Q2015" s="4"/>
    </row>
    <row r="2016" spans="1:17" x14ac:dyDescent="0.35">
      <c r="A2016" t="s">
        <v>2102</v>
      </c>
      <c r="B2016" t="s">
        <v>51</v>
      </c>
      <c r="C2016">
        <v>51.260196999999998</v>
      </c>
      <c r="D2016">
        <v>4.4027710000000004</v>
      </c>
      <c r="E2016" t="s">
        <v>47</v>
      </c>
      <c r="F2016" t="s">
        <v>24</v>
      </c>
      <c r="G2016" t="s">
        <v>39</v>
      </c>
      <c r="H2016" s="4">
        <v>45416</v>
      </c>
      <c r="I2016" t="s">
        <v>26</v>
      </c>
      <c r="J2016" t="s">
        <v>1993</v>
      </c>
      <c r="K2016">
        <v>2</v>
      </c>
      <c r="N2016">
        <v>1774</v>
      </c>
      <c r="O2016">
        <v>0.9</v>
      </c>
      <c r="P2016" s="4">
        <v>45652</v>
      </c>
      <c r="Q2016" s="4"/>
    </row>
    <row r="2017" spans="1:17" x14ac:dyDescent="0.35">
      <c r="A2017" t="s">
        <v>2103</v>
      </c>
      <c r="B2017" t="s">
        <v>61</v>
      </c>
      <c r="C2017">
        <v>48.864716000000001</v>
      </c>
      <c r="D2017">
        <v>2.3490139999999999</v>
      </c>
      <c r="E2017" t="s">
        <v>84</v>
      </c>
      <c r="F2017" t="s">
        <v>24</v>
      </c>
      <c r="G2017" t="s">
        <v>59</v>
      </c>
      <c r="H2017" s="4">
        <v>45377</v>
      </c>
      <c r="I2017" t="s">
        <v>26</v>
      </c>
      <c r="J2017" t="s">
        <v>1993</v>
      </c>
      <c r="K2017">
        <v>2</v>
      </c>
      <c r="N2017">
        <v>1981</v>
      </c>
      <c r="O2017">
        <v>0.3</v>
      </c>
      <c r="P2017" s="4">
        <v>45717</v>
      </c>
      <c r="Q2017" s="4"/>
    </row>
    <row r="2018" spans="1:17" x14ac:dyDescent="0.35">
      <c r="A2018" t="s">
        <v>2104</v>
      </c>
      <c r="B2018" t="s">
        <v>78</v>
      </c>
      <c r="C2018">
        <v>38.736946000000003</v>
      </c>
      <c r="D2018">
        <v>-9.1426850000000002</v>
      </c>
      <c r="E2018" t="s">
        <v>120</v>
      </c>
      <c r="F2018" t="s">
        <v>24</v>
      </c>
      <c r="G2018" t="s">
        <v>48</v>
      </c>
      <c r="H2018" s="4">
        <v>45318</v>
      </c>
      <c r="I2018" t="s">
        <v>49</v>
      </c>
      <c r="J2018" t="s">
        <v>1993</v>
      </c>
      <c r="K2018">
        <v>2</v>
      </c>
      <c r="N2018">
        <v>1478</v>
      </c>
      <c r="O2018">
        <v>0.2</v>
      </c>
      <c r="P2018" s="4">
        <v>45442</v>
      </c>
      <c r="Q2018" s="4"/>
    </row>
    <row r="2019" spans="1:17" x14ac:dyDescent="0.35">
      <c r="A2019" t="s">
        <v>2105</v>
      </c>
      <c r="B2019" t="s">
        <v>41</v>
      </c>
      <c r="C2019">
        <v>52.520007999999997</v>
      </c>
      <c r="D2019">
        <v>13.404954</v>
      </c>
      <c r="E2019" t="s">
        <v>3100</v>
      </c>
      <c r="F2019" t="s">
        <v>24</v>
      </c>
      <c r="G2019" t="s">
        <v>87</v>
      </c>
      <c r="H2019" s="4">
        <v>45343</v>
      </c>
      <c r="I2019" t="s">
        <v>49</v>
      </c>
      <c r="J2019" t="s">
        <v>1993</v>
      </c>
      <c r="K2019">
        <v>2</v>
      </c>
      <c r="N2019">
        <v>1199</v>
      </c>
      <c r="O2019">
        <v>0.4</v>
      </c>
      <c r="P2019" s="4">
        <v>45604</v>
      </c>
      <c r="Q2019" s="4"/>
    </row>
    <row r="2020" spans="1:17" x14ac:dyDescent="0.35">
      <c r="A2020" t="s">
        <v>2106</v>
      </c>
      <c r="B2020" t="s">
        <v>41</v>
      </c>
      <c r="C2020">
        <v>52.520007999999997</v>
      </c>
      <c r="D2020">
        <v>13.404954</v>
      </c>
      <c r="E2020" t="s">
        <v>3098</v>
      </c>
      <c r="F2020" t="s">
        <v>24</v>
      </c>
      <c r="G2020" t="s">
        <v>33</v>
      </c>
      <c r="H2020" s="4">
        <v>45299</v>
      </c>
      <c r="I2020" t="s">
        <v>26</v>
      </c>
      <c r="J2020" t="s">
        <v>1993</v>
      </c>
      <c r="K2020">
        <v>2</v>
      </c>
      <c r="N2020">
        <v>1042</v>
      </c>
      <c r="O2020">
        <v>0.2</v>
      </c>
      <c r="P2020" s="4">
        <v>45377</v>
      </c>
      <c r="Q2020" s="4"/>
    </row>
    <row r="2021" spans="1:17" x14ac:dyDescent="0.35">
      <c r="A2021" t="s">
        <v>2107</v>
      </c>
      <c r="B2021" t="s">
        <v>41</v>
      </c>
      <c r="C2021">
        <v>52.520007999999997</v>
      </c>
      <c r="D2021">
        <v>13.404954</v>
      </c>
      <c r="E2021" t="s">
        <v>54</v>
      </c>
      <c r="F2021" t="s">
        <v>24</v>
      </c>
      <c r="G2021" t="s">
        <v>74</v>
      </c>
      <c r="H2021" s="4">
        <v>45426</v>
      </c>
      <c r="I2021" t="s">
        <v>26</v>
      </c>
      <c r="J2021" t="s">
        <v>1993</v>
      </c>
      <c r="K2021">
        <v>2</v>
      </c>
      <c r="N2021">
        <v>299</v>
      </c>
      <c r="O2021">
        <v>0.4</v>
      </c>
      <c r="P2021" s="4">
        <v>45722</v>
      </c>
      <c r="Q2021" s="4"/>
    </row>
    <row r="2022" spans="1:17" x14ac:dyDescent="0.35">
      <c r="A2022" t="s">
        <v>2108</v>
      </c>
      <c r="B2022" t="s">
        <v>56</v>
      </c>
      <c r="C2022">
        <v>46.204391000000001</v>
      </c>
      <c r="D2022">
        <v>6.1431579999999997</v>
      </c>
      <c r="E2022" t="s">
        <v>3099</v>
      </c>
      <c r="F2022" t="s">
        <v>24</v>
      </c>
      <c r="G2022" t="s">
        <v>59</v>
      </c>
      <c r="H2022" s="4">
        <v>45312</v>
      </c>
      <c r="I2022" t="s">
        <v>26</v>
      </c>
      <c r="J2022" t="s">
        <v>1993</v>
      </c>
      <c r="K2022">
        <v>2</v>
      </c>
      <c r="N2022">
        <v>1361</v>
      </c>
      <c r="O2022">
        <v>1</v>
      </c>
      <c r="P2022" s="4">
        <v>45478</v>
      </c>
      <c r="Q2022" s="4"/>
    </row>
    <row r="2023" spans="1:17" x14ac:dyDescent="0.35">
      <c r="A2023" t="s">
        <v>2109</v>
      </c>
      <c r="B2023" t="s">
        <v>56</v>
      </c>
      <c r="C2023">
        <v>46.204391000000001</v>
      </c>
      <c r="D2023">
        <v>6.1431579999999997</v>
      </c>
      <c r="E2023" t="s">
        <v>54</v>
      </c>
      <c r="F2023" t="s">
        <v>24</v>
      </c>
      <c r="G2023" t="s">
        <v>39</v>
      </c>
      <c r="H2023" s="4">
        <v>45314</v>
      </c>
      <c r="I2023" t="s">
        <v>66</v>
      </c>
      <c r="J2023" t="s">
        <v>1993</v>
      </c>
      <c r="K2023">
        <v>2</v>
      </c>
      <c r="N2023">
        <v>1946</v>
      </c>
      <c r="O2023">
        <v>0.9</v>
      </c>
      <c r="P2023" s="4">
        <v>45369</v>
      </c>
      <c r="Q2023" s="4"/>
    </row>
    <row r="2024" spans="1:17" x14ac:dyDescent="0.35">
      <c r="A2024" t="s">
        <v>2110</v>
      </c>
      <c r="B2024" t="s">
        <v>78</v>
      </c>
      <c r="C2024">
        <v>38.736946000000003</v>
      </c>
      <c r="D2024">
        <v>-9.1426850000000002</v>
      </c>
      <c r="E2024" t="s">
        <v>103</v>
      </c>
      <c r="F2024" t="s">
        <v>24</v>
      </c>
      <c r="G2024" t="s">
        <v>48</v>
      </c>
      <c r="H2024" s="4">
        <v>45331</v>
      </c>
      <c r="I2024" t="s">
        <v>49</v>
      </c>
      <c r="J2024" t="s">
        <v>1993</v>
      </c>
      <c r="K2024">
        <v>2</v>
      </c>
      <c r="N2024">
        <v>1528</v>
      </c>
      <c r="O2024">
        <v>0.5</v>
      </c>
      <c r="P2024" s="4">
        <v>45555</v>
      </c>
      <c r="Q2024" s="4"/>
    </row>
    <row r="2025" spans="1:17" x14ac:dyDescent="0.35">
      <c r="A2025" t="s">
        <v>2111</v>
      </c>
      <c r="B2025" t="s">
        <v>35</v>
      </c>
      <c r="C2025">
        <v>41.902782000000002</v>
      </c>
      <c r="D2025">
        <v>12.496366</v>
      </c>
      <c r="E2025" t="s">
        <v>47</v>
      </c>
      <c r="F2025" t="s">
        <v>24</v>
      </c>
      <c r="G2025" t="s">
        <v>48</v>
      </c>
      <c r="H2025" s="4">
        <v>45380</v>
      </c>
      <c r="I2025" t="s">
        <v>26</v>
      </c>
      <c r="J2025" t="s">
        <v>1993</v>
      </c>
      <c r="K2025">
        <v>2</v>
      </c>
      <c r="N2025">
        <v>1513</v>
      </c>
      <c r="O2025">
        <v>0.5</v>
      </c>
      <c r="P2025" s="4">
        <v>45741</v>
      </c>
      <c r="Q2025" s="4"/>
    </row>
    <row r="2026" spans="1:17" x14ac:dyDescent="0.35">
      <c r="A2026" t="s">
        <v>2112</v>
      </c>
      <c r="B2026" t="s">
        <v>35</v>
      </c>
      <c r="C2026">
        <v>41.902782000000002</v>
      </c>
      <c r="D2026">
        <v>12.496366</v>
      </c>
      <c r="E2026" t="s">
        <v>103</v>
      </c>
      <c r="F2026" t="s">
        <v>24</v>
      </c>
      <c r="G2026" t="s">
        <v>48</v>
      </c>
      <c r="H2026" s="4">
        <v>45311</v>
      </c>
      <c r="I2026" t="s">
        <v>66</v>
      </c>
      <c r="J2026" t="s">
        <v>1993</v>
      </c>
      <c r="K2026">
        <v>2</v>
      </c>
      <c r="N2026">
        <v>1901</v>
      </c>
      <c r="O2026">
        <v>0.1</v>
      </c>
      <c r="P2026" s="4">
        <v>45400</v>
      </c>
      <c r="Q2026" s="4"/>
    </row>
    <row r="2027" spans="1:17" x14ac:dyDescent="0.35">
      <c r="A2027" t="s">
        <v>2113</v>
      </c>
      <c r="B2027" t="s">
        <v>61</v>
      </c>
      <c r="C2027">
        <v>48.864716000000001</v>
      </c>
      <c r="D2027">
        <v>2.3490139999999999</v>
      </c>
      <c r="E2027" t="s">
        <v>64</v>
      </c>
      <c r="F2027" t="s">
        <v>24</v>
      </c>
      <c r="G2027" t="s">
        <v>48</v>
      </c>
      <c r="H2027" s="4">
        <v>45412</v>
      </c>
      <c r="I2027" t="s">
        <v>49</v>
      </c>
      <c r="J2027" t="s">
        <v>1993</v>
      </c>
      <c r="K2027">
        <v>2</v>
      </c>
      <c r="N2027">
        <v>1584</v>
      </c>
      <c r="O2027">
        <v>0.6</v>
      </c>
      <c r="P2027" s="4">
        <v>45621</v>
      </c>
      <c r="Q2027" s="4"/>
    </row>
    <row r="2028" spans="1:17" x14ac:dyDescent="0.35">
      <c r="A2028" t="s">
        <v>2114</v>
      </c>
      <c r="B2028" t="s">
        <v>35</v>
      </c>
      <c r="C2028">
        <v>41.902782000000002</v>
      </c>
      <c r="D2028">
        <v>12.496366</v>
      </c>
      <c r="E2028" t="s">
        <v>47</v>
      </c>
      <c r="F2028" t="s">
        <v>24</v>
      </c>
      <c r="G2028" t="s">
        <v>39</v>
      </c>
      <c r="H2028" s="4">
        <v>45380</v>
      </c>
      <c r="I2028" t="s">
        <v>66</v>
      </c>
      <c r="J2028" t="s">
        <v>1993</v>
      </c>
      <c r="K2028">
        <v>2</v>
      </c>
      <c r="N2028">
        <v>226</v>
      </c>
      <c r="O2028">
        <v>0.2</v>
      </c>
      <c r="P2028" s="4">
        <v>45740</v>
      </c>
      <c r="Q2028" s="4"/>
    </row>
    <row r="2029" spans="1:17" x14ac:dyDescent="0.35">
      <c r="A2029" t="s">
        <v>2115</v>
      </c>
      <c r="B2029" t="s">
        <v>35</v>
      </c>
      <c r="C2029">
        <v>41.902782000000002</v>
      </c>
      <c r="D2029">
        <v>12.496366</v>
      </c>
      <c r="E2029" t="s">
        <v>3100</v>
      </c>
      <c r="F2029" t="s">
        <v>24</v>
      </c>
      <c r="G2029" t="s">
        <v>48</v>
      </c>
      <c r="H2029" s="4">
        <v>45377</v>
      </c>
      <c r="I2029" t="s">
        <v>49</v>
      </c>
      <c r="J2029" t="s">
        <v>1993</v>
      </c>
      <c r="K2029">
        <v>2</v>
      </c>
      <c r="N2029">
        <v>383</v>
      </c>
      <c r="O2029">
        <v>0.3</v>
      </c>
      <c r="P2029" s="4">
        <v>45503</v>
      </c>
      <c r="Q2029" s="4"/>
    </row>
    <row r="2030" spans="1:17" x14ac:dyDescent="0.35">
      <c r="A2030" t="s">
        <v>2116</v>
      </c>
      <c r="B2030" t="s">
        <v>78</v>
      </c>
      <c r="C2030">
        <v>38.736946000000003</v>
      </c>
      <c r="D2030">
        <v>-9.1426850000000002</v>
      </c>
      <c r="E2030" t="s">
        <v>3100</v>
      </c>
      <c r="F2030" t="s">
        <v>24</v>
      </c>
      <c r="G2030" t="s">
        <v>33</v>
      </c>
      <c r="H2030" s="4">
        <v>45335</v>
      </c>
      <c r="I2030" t="s">
        <v>26</v>
      </c>
      <c r="J2030" t="s">
        <v>1993</v>
      </c>
      <c r="K2030">
        <v>2</v>
      </c>
      <c r="N2030">
        <v>728</v>
      </c>
      <c r="O2030">
        <v>0.6</v>
      </c>
      <c r="P2030" s="4">
        <v>45449</v>
      </c>
      <c r="Q2030" s="4"/>
    </row>
    <row r="2031" spans="1:17" x14ac:dyDescent="0.35">
      <c r="A2031" t="s">
        <v>2117</v>
      </c>
      <c r="B2031" t="s">
        <v>29</v>
      </c>
      <c r="C2031">
        <v>40.416775000000001</v>
      </c>
      <c r="D2031">
        <v>-3.7037900000000001</v>
      </c>
      <c r="E2031" t="s">
        <v>47</v>
      </c>
      <c r="F2031" t="s">
        <v>24</v>
      </c>
      <c r="G2031" t="s">
        <v>33</v>
      </c>
      <c r="H2031" s="4">
        <v>45327</v>
      </c>
      <c r="I2031" t="s">
        <v>66</v>
      </c>
      <c r="J2031" t="s">
        <v>1993</v>
      </c>
      <c r="K2031">
        <v>2</v>
      </c>
      <c r="N2031">
        <v>258</v>
      </c>
      <c r="O2031">
        <v>0.3</v>
      </c>
      <c r="P2031" s="4">
        <v>45687</v>
      </c>
      <c r="Q2031" s="4"/>
    </row>
    <row r="2032" spans="1:17" x14ac:dyDescent="0.35">
      <c r="A2032" t="s">
        <v>2118</v>
      </c>
      <c r="B2032" t="s">
        <v>78</v>
      </c>
      <c r="C2032">
        <v>38.736946000000003</v>
      </c>
      <c r="D2032">
        <v>-9.1426850000000002</v>
      </c>
      <c r="E2032" t="s">
        <v>38</v>
      </c>
      <c r="F2032" t="s">
        <v>24</v>
      </c>
      <c r="G2032" t="s">
        <v>48</v>
      </c>
      <c r="H2032" s="4">
        <v>45373</v>
      </c>
      <c r="I2032" t="s">
        <v>66</v>
      </c>
      <c r="J2032" t="s">
        <v>1993</v>
      </c>
      <c r="K2032">
        <v>2</v>
      </c>
      <c r="N2032">
        <v>466</v>
      </c>
      <c r="O2032">
        <v>0.3</v>
      </c>
      <c r="P2032" s="4">
        <v>45611</v>
      </c>
      <c r="Q2032" s="4"/>
    </row>
    <row r="2033" spans="1:17" x14ac:dyDescent="0.35">
      <c r="A2033" t="s">
        <v>2119</v>
      </c>
      <c r="B2033" t="s">
        <v>78</v>
      </c>
      <c r="C2033">
        <v>38.736946000000003</v>
      </c>
      <c r="D2033">
        <v>-9.1426850000000002</v>
      </c>
      <c r="E2033" t="s">
        <v>120</v>
      </c>
      <c r="F2033" t="s">
        <v>24</v>
      </c>
      <c r="G2033" t="s">
        <v>59</v>
      </c>
      <c r="H2033" s="4">
        <v>45418</v>
      </c>
      <c r="I2033" t="s">
        <v>26</v>
      </c>
      <c r="J2033" t="s">
        <v>1993</v>
      </c>
      <c r="K2033">
        <v>2</v>
      </c>
      <c r="N2033">
        <v>1459</v>
      </c>
      <c r="O2033">
        <v>0.8</v>
      </c>
      <c r="P2033" s="4">
        <v>45526</v>
      </c>
      <c r="Q2033" s="4"/>
    </row>
    <row r="2034" spans="1:17" x14ac:dyDescent="0.35">
      <c r="A2034" t="s">
        <v>2120</v>
      </c>
      <c r="B2034" t="s">
        <v>61</v>
      </c>
      <c r="C2034">
        <v>48.864716000000001</v>
      </c>
      <c r="D2034">
        <v>2.3490139999999999</v>
      </c>
      <c r="E2034" t="s">
        <v>54</v>
      </c>
      <c r="F2034" t="s">
        <v>24</v>
      </c>
      <c r="G2034" t="s">
        <v>74</v>
      </c>
      <c r="H2034" s="4">
        <v>45342</v>
      </c>
      <c r="I2034" t="s">
        <v>26</v>
      </c>
      <c r="J2034" t="s">
        <v>1993</v>
      </c>
      <c r="K2034">
        <v>2</v>
      </c>
      <c r="N2034">
        <v>568</v>
      </c>
      <c r="O2034">
        <v>1</v>
      </c>
      <c r="P2034" s="4">
        <v>45649</v>
      </c>
      <c r="Q2034" s="4"/>
    </row>
    <row r="2035" spans="1:17" x14ac:dyDescent="0.35">
      <c r="A2035" t="s">
        <v>2121</v>
      </c>
      <c r="B2035" t="s">
        <v>71</v>
      </c>
      <c r="C2035">
        <v>48.210033000000003</v>
      </c>
      <c r="D2035">
        <v>16.363448999999999</v>
      </c>
      <c r="E2035" t="s">
        <v>3099</v>
      </c>
      <c r="F2035" t="s">
        <v>24</v>
      </c>
      <c r="G2035" t="s">
        <v>59</v>
      </c>
      <c r="H2035" s="4">
        <v>45318</v>
      </c>
      <c r="I2035" t="s">
        <v>26</v>
      </c>
      <c r="J2035" t="s">
        <v>1993</v>
      </c>
      <c r="K2035">
        <v>2</v>
      </c>
      <c r="N2035">
        <v>1826</v>
      </c>
      <c r="O2035">
        <v>0.3</v>
      </c>
      <c r="P2035" s="4">
        <v>45444</v>
      </c>
      <c r="Q2035" s="4"/>
    </row>
    <row r="2036" spans="1:17" x14ac:dyDescent="0.35">
      <c r="A2036" t="s">
        <v>2122</v>
      </c>
      <c r="B2036" t="s">
        <v>41</v>
      </c>
      <c r="C2036">
        <v>52.520007999999997</v>
      </c>
      <c r="D2036">
        <v>13.404954</v>
      </c>
      <c r="E2036" t="s">
        <v>3098</v>
      </c>
      <c r="F2036" t="s">
        <v>24</v>
      </c>
      <c r="G2036" t="s">
        <v>25</v>
      </c>
      <c r="H2036" s="4">
        <v>45325</v>
      </c>
      <c r="I2036" t="s">
        <v>26</v>
      </c>
      <c r="J2036" t="s">
        <v>1993</v>
      </c>
      <c r="K2036">
        <v>2</v>
      </c>
      <c r="N2036">
        <v>1939</v>
      </c>
      <c r="O2036">
        <v>0.7</v>
      </c>
      <c r="P2036" s="4">
        <v>45515</v>
      </c>
      <c r="Q2036" s="4"/>
    </row>
    <row r="2037" spans="1:17" x14ac:dyDescent="0.35">
      <c r="A2037" t="s">
        <v>2123</v>
      </c>
      <c r="B2037" t="s">
        <v>35</v>
      </c>
      <c r="C2037">
        <v>41.902782000000002</v>
      </c>
      <c r="D2037">
        <v>12.496366</v>
      </c>
      <c r="E2037" t="s">
        <v>54</v>
      </c>
      <c r="F2037" t="s">
        <v>24</v>
      </c>
      <c r="G2037" t="s">
        <v>48</v>
      </c>
      <c r="H2037" s="4">
        <v>45436</v>
      </c>
      <c r="I2037" t="s">
        <v>49</v>
      </c>
      <c r="J2037" t="s">
        <v>1993</v>
      </c>
      <c r="K2037">
        <v>2</v>
      </c>
      <c r="N2037">
        <v>1039</v>
      </c>
      <c r="O2037">
        <v>0.4</v>
      </c>
      <c r="P2037" s="4">
        <v>45641</v>
      </c>
      <c r="Q2037" s="4"/>
    </row>
    <row r="2038" spans="1:17" x14ac:dyDescent="0.35">
      <c r="A2038" t="s">
        <v>2124</v>
      </c>
      <c r="B2038" t="s">
        <v>35</v>
      </c>
      <c r="C2038">
        <v>41.902782000000002</v>
      </c>
      <c r="D2038">
        <v>12.496366</v>
      </c>
      <c r="E2038" t="s">
        <v>3098</v>
      </c>
      <c r="F2038" t="s">
        <v>24</v>
      </c>
      <c r="G2038" t="s">
        <v>48</v>
      </c>
      <c r="H2038" s="4">
        <v>45351</v>
      </c>
      <c r="I2038" t="s">
        <v>26</v>
      </c>
      <c r="J2038" t="s">
        <v>1993</v>
      </c>
      <c r="K2038">
        <v>2</v>
      </c>
      <c r="N2038">
        <v>247</v>
      </c>
      <c r="O2038">
        <v>0.3</v>
      </c>
      <c r="P2038" s="4">
        <v>45588</v>
      </c>
      <c r="Q2038" s="4"/>
    </row>
    <row r="2039" spans="1:17" x14ac:dyDescent="0.35">
      <c r="A2039" t="s">
        <v>2125</v>
      </c>
      <c r="B2039" t="s">
        <v>61</v>
      </c>
      <c r="C2039">
        <v>48.864716000000001</v>
      </c>
      <c r="D2039">
        <v>2.3490139999999999</v>
      </c>
      <c r="E2039" t="s">
        <v>47</v>
      </c>
      <c r="F2039" t="s">
        <v>24</v>
      </c>
      <c r="G2039" t="s">
        <v>48</v>
      </c>
      <c r="H2039" s="4">
        <v>45435</v>
      </c>
      <c r="I2039" t="s">
        <v>49</v>
      </c>
      <c r="J2039" t="s">
        <v>1993</v>
      </c>
      <c r="K2039">
        <v>2</v>
      </c>
      <c r="N2039">
        <v>274</v>
      </c>
      <c r="O2039">
        <v>0.2</v>
      </c>
      <c r="P2039" s="4">
        <v>45670</v>
      </c>
      <c r="Q2039" s="4"/>
    </row>
    <row r="2040" spans="1:17" x14ac:dyDescent="0.35">
      <c r="A2040" t="s">
        <v>2126</v>
      </c>
      <c r="B2040" t="s">
        <v>35</v>
      </c>
      <c r="C2040">
        <v>41.902782000000002</v>
      </c>
      <c r="D2040">
        <v>12.496366</v>
      </c>
      <c r="E2040" t="s">
        <v>100</v>
      </c>
      <c r="F2040" t="s">
        <v>24</v>
      </c>
      <c r="G2040" t="s">
        <v>48</v>
      </c>
      <c r="H2040" s="4">
        <v>45378</v>
      </c>
      <c r="I2040" t="s">
        <v>49</v>
      </c>
      <c r="J2040" t="s">
        <v>1993</v>
      </c>
      <c r="K2040">
        <v>2</v>
      </c>
      <c r="N2040">
        <v>686</v>
      </c>
      <c r="O2040">
        <v>0.9</v>
      </c>
      <c r="P2040" s="4">
        <v>45519</v>
      </c>
      <c r="Q2040" s="4"/>
    </row>
    <row r="2041" spans="1:17" x14ac:dyDescent="0.35">
      <c r="A2041" t="s">
        <v>2127</v>
      </c>
      <c r="B2041" t="s">
        <v>41</v>
      </c>
      <c r="C2041">
        <v>52.520007999999997</v>
      </c>
      <c r="D2041">
        <v>13.404954</v>
      </c>
      <c r="E2041" t="s">
        <v>84</v>
      </c>
      <c r="F2041" t="s">
        <v>24</v>
      </c>
      <c r="G2041" t="s">
        <v>33</v>
      </c>
      <c r="H2041" s="4">
        <v>45319</v>
      </c>
      <c r="I2041" t="s">
        <v>66</v>
      </c>
      <c r="J2041" t="s">
        <v>1993</v>
      </c>
      <c r="K2041">
        <v>2</v>
      </c>
      <c r="N2041">
        <v>1568</v>
      </c>
      <c r="O2041">
        <v>0.2</v>
      </c>
      <c r="P2041" s="4">
        <v>45403</v>
      </c>
      <c r="Q2041" s="4"/>
    </row>
    <row r="2042" spans="1:17" x14ac:dyDescent="0.35">
      <c r="A2042" t="s">
        <v>2128</v>
      </c>
      <c r="B2042" t="s">
        <v>41</v>
      </c>
      <c r="C2042">
        <v>52.520007999999997</v>
      </c>
      <c r="D2042">
        <v>13.404954</v>
      </c>
      <c r="E2042" t="s">
        <v>47</v>
      </c>
      <c r="F2042" t="s">
        <v>24</v>
      </c>
      <c r="G2042" t="s">
        <v>48</v>
      </c>
      <c r="H2042" s="4">
        <v>45299</v>
      </c>
      <c r="I2042" t="s">
        <v>66</v>
      </c>
      <c r="J2042" t="s">
        <v>1993</v>
      </c>
      <c r="K2042">
        <v>2</v>
      </c>
      <c r="N2042">
        <v>1191</v>
      </c>
      <c r="O2042">
        <v>0.8</v>
      </c>
      <c r="P2042" s="4">
        <v>45479</v>
      </c>
      <c r="Q2042" s="4"/>
    </row>
    <row r="2043" spans="1:17" x14ac:dyDescent="0.35">
      <c r="A2043" t="s">
        <v>2129</v>
      </c>
      <c r="B2043" t="s">
        <v>71</v>
      </c>
      <c r="C2043">
        <v>48.210033000000003</v>
      </c>
      <c r="D2043">
        <v>16.363448999999999</v>
      </c>
      <c r="E2043" t="s">
        <v>47</v>
      </c>
      <c r="F2043" t="s">
        <v>24</v>
      </c>
      <c r="G2043" t="s">
        <v>33</v>
      </c>
      <c r="H2043" s="4">
        <v>45381</v>
      </c>
      <c r="I2043" t="s">
        <v>66</v>
      </c>
      <c r="J2043" t="s">
        <v>1993</v>
      </c>
      <c r="K2043">
        <v>2</v>
      </c>
      <c r="N2043">
        <v>386</v>
      </c>
      <c r="O2043">
        <v>0.5</v>
      </c>
      <c r="P2043" s="4">
        <v>45678</v>
      </c>
      <c r="Q2043" s="4"/>
    </row>
    <row r="2044" spans="1:17" x14ac:dyDescent="0.35">
      <c r="A2044" t="s">
        <v>2130</v>
      </c>
      <c r="B2044" t="s">
        <v>41</v>
      </c>
      <c r="C2044">
        <v>52.520007999999997</v>
      </c>
      <c r="D2044">
        <v>13.404954</v>
      </c>
      <c r="E2044" t="s">
        <v>54</v>
      </c>
      <c r="F2044" t="s">
        <v>24</v>
      </c>
      <c r="G2044" t="s">
        <v>59</v>
      </c>
      <c r="H2044" s="4">
        <v>45293</v>
      </c>
      <c r="I2044" t="s">
        <v>66</v>
      </c>
      <c r="J2044" t="s">
        <v>1993</v>
      </c>
      <c r="K2044">
        <v>2</v>
      </c>
      <c r="N2044">
        <v>535</v>
      </c>
      <c r="O2044">
        <v>0.2</v>
      </c>
      <c r="P2044" s="4">
        <v>45527</v>
      </c>
      <c r="Q2044" s="4"/>
    </row>
    <row r="2045" spans="1:17" x14ac:dyDescent="0.35">
      <c r="A2045" t="s">
        <v>2131</v>
      </c>
      <c r="B2045" t="s">
        <v>56</v>
      </c>
      <c r="C2045">
        <v>46.204391000000001</v>
      </c>
      <c r="D2045">
        <v>6.1431579999999997</v>
      </c>
      <c r="E2045" t="s">
        <v>120</v>
      </c>
      <c r="F2045" t="s">
        <v>24</v>
      </c>
      <c r="G2045" t="s">
        <v>48</v>
      </c>
      <c r="H2045" s="4">
        <v>45404</v>
      </c>
      <c r="I2045" t="s">
        <v>49</v>
      </c>
      <c r="J2045" t="s">
        <v>1993</v>
      </c>
      <c r="K2045">
        <v>2</v>
      </c>
      <c r="N2045">
        <v>1832</v>
      </c>
      <c r="O2045">
        <v>0.5</v>
      </c>
      <c r="P2045" s="4">
        <v>45727</v>
      </c>
      <c r="Q2045" s="4"/>
    </row>
    <row r="2046" spans="1:17" x14ac:dyDescent="0.35">
      <c r="A2046" t="s">
        <v>2132</v>
      </c>
      <c r="B2046" t="s">
        <v>78</v>
      </c>
      <c r="C2046">
        <v>38.736946000000003</v>
      </c>
      <c r="D2046">
        <v>-9.1426850000000002</v>
      </c>
      <c r="E2046" t="s">
        <v>100</v>
      </c>
      <c r="F2046" t="s">
        <v>24</v>
      </c>
      <c r="G2046" t="s">
        <v>39</v>
      </c>
      <c r="H2046" s="4">
        <v>45371</v>
      </c>
      <c r="I2046" t="s">
        <v>66</v>
      </c>
      <c r="J2046" t="s">
        <v>1993</v>
      </c>
      <c r="K2046">
        <v>2</v>
      </c>
      <c r="N2046">
        <v>1175</v>
      </c>
      <c r="O2046">
        <v>0.4</v>
      </c>
      <c r="P2046" s="4">
        <v>45408</v>
      </c>
      <c r="Q2046" s="4"/>
    </row>
    <row r="2047" spans="1:17" x14ac:dyDescent="0.35">
      <c r="A2047" t="s">
        <v>2133</v>
      </c>
      <c r="B2047" t="s">
        <v>41</v>
      </c>
      <c r="C2047">
        <v>52.520007999999997</v>
      </c>
      <c r="D2047">
        <v>13.404954</v>
      </c>
      <c r="E2047" t="s">
        <v>103</v>
      </c>
      <c r="F2047" t="s">
        <v>24</v>
      </c>
      <c r="G2047" t="s">
        <v>59</v>
      </c>
      <c r="H2047" s="4">
        <v>45425</v>
      </c>
      <c r="I2047" t="s">
        <v>66</v>
      </c>
      <c r="J2047" t="s">
        <v>1993</v>
      </c>
      <c r="K2047">
        <v>2</v>
      </c>
      <c r="N2047">
        <v>894</v>
      </c>
      <c r="O2047">
        <v>0.5</v>
      </c>
      <c r="P2047" s="4">
        <v>45608</v>
      </c>
      <c r="Q2047" s="4"/>
    </row>
    <row r="2048" spans="1:17" x14ac:dyDescent="0.35">
      <c r="A2048" t="s">
        <v>2134</v>
      </c>
      <c r="B2048" t="s">
        <v>56</v>
      </c>
      <c r="C2048">
        <v>46.204391000000001</v>
      </c>
      <c r="D2048">
        <v>6.1431579999999997</v>
      </c>
      <c r="E2048" t="s">
        <v>54</v>
      </c>
      <c r="F2048" t="s">
        <v>24</v>
      </c>
      <c r="G2048" t="s">
        <v>33</v>
      </c>
      <c r="H2048" s="4">
        <v>45424</v>
      </c>
      <c r="I2048" t="s">
        <v>26</v>
      </c>
      <c r="J2048" t="s">
        <v>1993</v>
      </c>
      <c r="K2048">
        <v>2</v>
      </c>
      <c r="N2048">
        <v>291</v>
      </c>
      <c r="O2048">
        <v>0.5</v>
      </c>
      <c r="P2048" s="4">
        <v>45531</v>
      </c>
      <c r="Q2048" s="4"/>
    </row>
    <row r="2049" spans="1:17" x14ac:dyDescent="0.35">
      <c r="A2049" t="s">
        <v>2135</v>
      </c>
      <c r="B2049" t="s">
        <v>20</v>
      </c>
      <c r="C2049">
        <v>52.370215999999999</v>
      </c>
      <c r="D2049">
        <v>4.895168</v>
      </c>
      <c r="E2049" t="s">
        <v>120</v>
      </c>
      <c r="F2049" t="s">
        <v>24</v>
      </c>
      <c r="G2049" t="s">
        <v>85</v>
      </c>
      <c r="H2049" s="4">
        <v>45354</v>
      </c>
      <c r="I2049" t="s">
        <v>49</v>
      </c>
      <c r="J2049" t="s">
        <v>1993</v>
      </c>
      <c r="K2049">
        <v>2</v>
      </c>
      <c r="N2049">
        <v>1118</v>
      </c>
      <c r="O2049">
        <v>0.2</v>
      </c>
      <c r="P2049" s="4">
        <v>45569</v>
      </c>
      <c r="Q2049" s="4"/>
    </row>
    <row r="2050" spans="1:17" x14ac:dyDescent="0.35">
      <c r="A2050" t="s">
        <v>2136</v>
      </c>
      <c r="B2050" t="s">
        <v>35</v>
      </c>
      <c r="C2050">
        <v>41.902782000000002</v>
      </c>
      <c r="D2050">
        <v>12.496366</v>
      </c>
      <c r="E2050" t="s">
        <v>68</v>
      </c>
      <c r="F2050" t="s">
        <v>24</v>
      </c>
      <c r="G2050" t="s">
        <v>33</v>
      </c>
      <c r="H2050" s="4">
        <v>45431</v>
      </c>
      <c r="I2050" t="s">
        <v>66</v>
      </c>
      <c r="J2050" t="s">
        <v>1993</v>
      </c>
      <c r="K2050">
        <v>2</v>
      </c>
      <c r="N2050">
        <v>427</v>
      </c>
      <c r="O2050">
        <v>0.3</v>
      </c>
      <c r="P2050" s="4">
        <v>45647</v>
      </c>
      <c r="Q2050" s="4"/>
    </row>
    <row r="2051" spans="1:17" x14ac:dyDescent="0.35">
      <c r="A2051" t="s">
        <v>2137</v>
      </c>
      <c r="B2051" t="s">
        <v>20</v>
      </c>
      <c r="C2051">
        <v>52.370215999999999</v>
      </c>
      <c r="D2051">
        <v>4.895168</v>
      </c>
      <c r="E2051" t="s">
        <v>3098</v>
      </c>
      <c r="F2051" t="s">
        <v>24</v>
      </c>
      <c r="G2051" t="s">
        <v>33</v>
      </c>
      <c r="H2051" s="4">
        <v>45440</v>
      </c>
      <c r="I2051" t="s">
        <v>49</v>
      </c>
      <c r="J2051" t="s">
        <v>1993</v>
      </c>
      <c r="K2051">
        <v>2</v>
      </c>
      <c r="N2051">
        <v>1236</v>
      </c>
      <c r="O2051">
        <v>0.2</v>
      </c>
      <c r="P2051" s="4">
        <v>45736</v>
      </c>
      <c r="Q2051" s="4"/>
    </row>
    <row r="2052" spans="1:17" x14ac:dyDescent="0.35">
      <c r="A2052" t="s">
        <v>2138</v>
      </c>
      <c r="B2052" t="s">
        <v>56</v>
      </c>
      <c r="C2052">
        <v>46.204391000000001</v>
      </c>
      <c r="D2052">
        <v>6.1431579999999997</v>
      </c>
      <c r="E2052" t="s">
        <v>3098</v>
      </c>
      <c r="F2052" t="s">
        <v>24</v>
      </c>
      <c r="G2052" t="s">
        <v>87</v>
      </c>
      <c r="H2052" s="4">
        <v>45309</v>
      </c>
      <c r="I2052" t="s">
        <v>66</v>
      </c>
      <c r="J2052" t="s">
        <v>1993</v>
      </c>
      <c r="K2052">
        <v>2</v>
      </c>
      <c r="N2052">
        <v>707</v>
      </c>
      <c r="O2052">
        <v>1</v>
      </c>
      <c r="P2052" s="4">
        <v>45507</v>
      </c>
      <c r="Q2052" s="4"/>
    </row>
    <row r="2053" spans="1:17" x14ac:dyDescent="0.35">
      <c r="A2053" t="s">
        <v>2139</v>
      </c>
      <c r="B2053" t="s">
        <v>56</v>
      </c>
      <c r="C2053">
        <v>46.204391000000001</v>
      </c>
      <c r="D2053">
        <v>6.1431579999999997</v>
      </c>
      <c r="E2053" t="s">
        <v>3099</v>
      </c>
      <c r="F2053" t="s">
        <v>24</v>
      </c>
      <c r="G2053" t="s">
        <v>48</v>
      </c>
      <c r="H2053" s="4">
        <v>45319</v>
      </c>
      <c r="I2053" t="s">
        <v>49</v>
      </c>
      <c r="J2053" t="s">
        <v>1993</v>
      </c>
      <c r="K2053">
        <v>2</v>
      </c>
      <c r="N2053">
        <v>420</v>
      </c>
      <c r="O2053">
        <v>0.2</v>
      </c>
      <c r="P2053" s="4">
        <v>45433</v>
      </c>
      <c r="Q2053" s="4"/>
    </row>
    <row r="2054" spans="1:17" x14ac:dyDescent="0.35">
      <c r="A2054" t="s">
        <v>2140</v>
      </c>
      <c r="B2054" t="s">
        <v>51</v>
      </c>
      <c r="C2054">
        <v>51.260196999999998</v>
      </c>
      <c r="D2054">
        <v>4.4027710000000004</v>
      </c>
      <c r="E2054" t="s">
        <v>54</v>
      </c>
      <c r="F2054" t="s">
        <v>24</v>
      </c>
      <c r="G2054" t="s">
        <v>39</v>
      </c>
      <c r="H2054" s="4">
        <v>45438</v>
      </c>
      <c r="I2054" t="s">
        <v>26</v>
      </c>
      <c r="J2054" t="s">
        <v>1993</v>
      </c>
      <c r="K2054">
        <v>2</v>
      </c>
      <c r="N2054">
        <v>1986</v>
      </c>
      <c r="O2054">
        <v>0.6</v>
      </c>
      <c r="P2054" s="4">
        <v>45687</v>
      </c>
      <c r="Q2054" s="4"/>
    </row>
    <row r="2055" spans="1:17" x14ac:dyDescent="0.35">
      <c r="A2055" t="s">
        <v>2141</v>
      </c>
      <c r="B2055" t="s">
        <v>29</v>
      </c>
      <c r="C2055">
        <v>40.416775000000001</v>
      </c>
      <c r="D2055">
        <v>-3.7037900000000001</v>
      </c>
      <c r="E2055" t="s">
        <v>54</v>
      </c>
      <c r="F2055" t="s">
        <v>24</v>
      </c>
      <c r="G2055" t="s">
        <v>39</v>
      </c>
      <c r="H2055" s="4">
        <v>45409</v>
      </c>
      <c r="I2055" t="s">
        <v>26</v>
      </c>
      <c r="J2055" t="s">
        <v>1993</v>
      </c>
      <c r="K2055">
        <v>2</v>
      </c>
      <c r="N2055">
        <v>901</v>
      </c>
      <c r="O2055">
        <v>0.5</v>
      </c>
      <c r="P2055" s="4">
        <v>45503</v>
      </c>
      <c r="Q2055" s="4"/>
    </row>
    <row r="2056" spans="1:17" x14ac:dyDescent="0.35">
      <c r="A2056" t="s">
        <v>2142</v>
      </c>
      <c r="B2056" t="s">
        <v>78</v>
      </c>
      <c r="C2056">
        <v>38.736946000000003</v>
      </c>
      <c r="D2056">
        <v>-9.1426850000000002</v>
      </c>
      <c r="E2056" t="s">
        <v>54</v>
      </c>
      <c r="F2056" t="s">
        <v>24</v>
      </c>
      <c r="G2056" t="s">
        <v>85</v>
      </c>
      <c r="H2056" s="4">
        <v>45428</v>
      </c>
      <c r="I2056" t="s">
        <v>66</v>
      </c>
      <c r="J2056" t="s">
        <v>1993</v>
      </c>
      <c r="K2056">
        <v>2</v>
      </c>
      <c r="N2056">
        <v>1164</v>
      </c>
      <c r="O2056">
        <v>0.6</v>
      </c>
      <c r="P2056" s="4">
        <v>45746</v>
      </c>
      <c r="Q2056" s="4"/>
    </row>
    <row r="2057" spans="1:17" x14ac:dyDescent="0.35">
      <c r="A2057" t="s">
        <v>2143</v>
      </c>
      <c r="B2057" t="s">
        <v>35</v>
      </c>
      <c r="C2057">
        <v>41.902782000000002</v>
      </c>
      <c r="D2057">
        <v>12.496366</v>
      </c>
      <c r="E2057" t="s">
        <v>124</v>
      </c>
      <c r="F2057" t="s">
        <v>24</v>
      </c>
      <c r="G2057" t="s">
        <v>33</v>
      </c>
      <c r="H2057" s="4">
        <v>45433</v>
      </c>
      <c r="I2057" t="s">
        <v>26</v>
      </c>
      <c r="J2057" t="s">
        <v>1993</v>
      </c>
      <c r="K2057">
        <v>2</v>
      </c>
      <c r="N2057">
        <v>1661</v>
      </c>
      <c r="O2057">
        <v>0.4</v>
      </c>
      <c r="P2057" s="4">
        <v>45753</v>
      </c>
      <c r="Q2057" s="4"/>
    </row>
    <row r="2058" spans="1:17" x14ac:dyDescent="0.35">
      <c r="A2058" t="s">
        <v>2144</v>
      </c>
      <c r="B2058" t="s">
        <v>35</v>
      </c>
      <c r="C2058">
        <v>41.902782000000002</v>
      </c>
      <c r="D2058">
        <v>12.496366</v>
      </c>
      <c r="E2058" t="s">
        <v>3098</v>
      </c>
      <c r="F2058" t="s">
        <v>24</v>
      </c>
      <c r="G2058" t="s">
        <v>39</v>
      </c>
      <c r="H2058" s="4">
        <v>45428</v>
      </c>
      <c r="I2058" t="s">
        <v>66</v>
      </c>
      <c r="J2058" t="s">
        <v>1993</v>
      </c>
      <c r="K2058">
        <v>2</v>
      </c>
      <c r="N2058">
        <v>1096</v>
      </c>
      <c r="O2058">
        <v>0.2</v>
      </c>
      <c r="P2058" s="4">
        <v>45681</v>
      </c>
      <c r="Q2058" s="4"/>
    </row>
    <row r="2059" spans="1:17" x14ac:dyDescent="0.35">
      <c r="A2059" t="s">
        <v>2145</v>
      </c>
      <c r="B2059" t="s">
        <v>61</v>
      </c>
      <c r="C2059">
        <v>48.864716000000001</v>
      </c>
      <c r="D2059">
        <v>2.3490139999999999</v>
      </c>
      <c r="E2059" t="s">
        <v>54</v>
      </c>
      <c r="F2059" t="s">
        <v>24</v>
      </c>
      <c r="G2059" t="s">
        <v>33</v>
      </c>
      <c r="H2059" s="4">
        <v>45332</v>
      </c>
      <c r="I2059" t="s">
        <v>66</v>
      </c>
      <c r="J2059" t="s">
        <v>1993</v>
      </c>
      <c r="K2059">
        <v>2</v>
      </c>
      <c r="N2059">
        <v>379</v>
      </c>
      <c r="O2059">
        <v>0.4</v>
      </c>
      <c r="P2059" s="4">
        <v>45626</v>
      </c>
      <c r="Q2059" s="4"/>
    </row>
    <row r="2060" spans="1:17" x14ac:dyDescent="0.35">
      <c r="A2060" t="s">
        <v>2146</v>
      </c>
      <c r="B2060" t="s">
        <v>35</v>
      </c>
      <c r="C2060">
        <v>41.902782000000002</v>
      </c>
      <c r="D2060">
        <v>12.496366</v>
      </c>
      <c r="E2060" t="s">
        <v>38</v>
      </c>
      <c r="F2060" t="s">
        <v>24</v>
      </c>
      <c r="G2060" t="s">
        <v>25</v>
      </c>
      <c r="H2060" s="4">
        <v>45410</v>
      </c>
      <c r="I2060" t="s">
        <v>26</v>
      </c>
      <c r="J2060" t="s">
        <v>1993</v>
      </c>
      <c r="K2060">
        <v>2</v>
      </c>
      <c r="N2060">
        <v>1368</v>
      </c>
      <c r="O2060">
        <v>0.2</v>
      </c>
      <c r="P2060" s="4">
        <v>45595</v>
      </c>
      <c r="Q2060" s="4"/>
    </row>
    <row r="2061" spans="1:17" x14ac:dyDescent="0.35">
      <c r="A2061" t="s">
        <v>2147</v>
      </c>
      <c r="B2061" t="s">
        <v>35</v>
      </c>
      <c r="C2061">
        <v>41.902782000000002</v>
      </c>
      <c r="D2061">
        <v>12.496366</v>
      </c>
      <c r="E2061" t="s">
        <v>32</v>
      </c>
      <c r="F2061" t="s">
        <v>24</v>
      </c>
      <c r="G2061" t="s">
        <v>59</v>
      </c>
      <c r="H2061" s="4">
        <v>45377</v>
      </c>
      <c r="I2061" t="s">
        <v>26</v>
      </c>
      <c r="J2061" t="s">
        <v>1993</v>
      </c>
      <c r="K2061">
        <v>2</v>
      </c>
      <c r="N2061">
        <v>1691</v>
      </c>
      <c r="O2061">
        <v>0.6</v>
      </c>
      <c r="P2061" s="4">
        <v>45711</v>
      </c>
      <c r="Q2061" s="4"/>
    </row>
    <row r="2062" spans="1:17" x14ac:dyDescent="0.35">
      <c r="A2062" t="s">
        <v>2148</v>
      </c>
      <c r="B2062" t="s">
        <v>29</v>
      </c>
      <c r="C2062">
        <v>40.416775000000001</v>
      </c>
      <c r="D2062">
        <v>-3.7037900000000001</v>
      </c>
      <c r="E2062" t="s">
        <v>47</v>
      </c>
      <c r="F2062" t="s">
        <v>24</v>
      </c>
      <c r="G2062" t="s">
        <v>33</v>
      </c>
      <c r="H2062" s="4">
        <v>45433</v>
      </c>
      <c r="I2062" t="s">
        <v>66</v>
      </c>
      <c r="J2062" t="s">
        <v>1993</v>
      </c>
      <c r="K2062">
        <v>2</v>
      </c>
      <c r="N2062">
        <v>543</v>
      </c>
      <c r="O2062">
        <v>0.4</v>
      </c>
      <c r="P2062" s="4">
        <v>45633</v>
      </c>
      <c r="Q2062" s="4"/>
    </row>
    <row r="2063" spans="1:17" x14ac:dyDescent="0.35">
      <c r="A2063" t="s">
        <v>2149</v>
      </c>
      <c r="B2063" t="s">
        <v>51</v>
      </c>
      <c r="C2063">
        <v>51.260196999999998</v>
      </c>
      <c r="D2063">
        <v>4.4027710000000004</v>
      </c>
      <c r="E2063" t="s">
        <v>54</v>
      </c>
      <c r="F2063" t="s">
        <v>24</v>
      </c>
      <c r="G2063" t="s">
        <v>33</v>
      </c>
      <c r="H2063" s="4">
        <v>45297</v>
      </c>
      <c r="I2063" t="s">
        <v>26</v>
      </c>
      <c r="J2063" t="s">
        <v>1993</v>
      </c>
      <c r="K2063">
        <v>2</v>
      </c>
      <c r="N2063">
        <v>231</v>
      </c>
      <c r="O2063">
        <v>0.4</v>
      </c>
      <c r="P2063" s="4">
        <v>45478</v>
      </c>
      <c r="Q2063" s="4"/>
    </row>
    <row r="2064" spans="1:17" x14ac:dyDescent="0.35">
      <c r="A2064" t="s">
        <v>2150</v>
      </c>
      <c r="B2064" t="s">
        <v>35</v>
      </c>
      <c r="C2064">
        <v>41.902782000000002</v>
      </c>
      <c r="D2064">
        <v>12.496366</v>
      </c>
      <c r="E2064" t="s">
        <v>100</v>
      </c>
      <c r="F2064" t="s">
        <v>24</v>
      </c>
      <c r="G2064" t="s">
        <v>33</v>
      </c>
      <c r="H2064" s="4">
        <v>45433</v>
      </c>
      <c r="I2064" t="s">
        <v>26</v>
      </c>
      <c r="J2064" t="s">
        <v>1993</v>
      </c>
      <c r="K2064">
        <v>2</v>
      </c>
      <c r="N2064">
        <v>1295</v>
      </c>
      <c r="O2064">
        <v>0.2</v>
      </c>
      <c r="P2064" s="4">
        <v>45538</v>
      </c>
      <c r="Q2064" s="4"/>
    </row>
    <row r="2065" spans="1:17" x14ac:dyDescent="0.35">
      <c r="A2065" t="s">
        <v>2151</v>
      </c>
      <c r="B2065" t="s">
        <v>61</v>
      </c>
      <c r="C2065">
        <v>48.864716000000001</v>
      </c>
      <c r="D2065">
        <v>2.3490139999999999</v>
      </c>
      <c r="E2065" t="s">
        <v>54</v>
      </c>
      <c r="F2065" t="s">
        <v>24</v>
      </c>
      <c r="G2065" t="s">
        <v>48</v>
      </c>
      <c r="H2065" s="4">
        <v>45301</v>
      </c>
      <c r="I2065" t="s">
        <v>49</v>
      </c>
      <c r="J2065" t="s">
        <v>1993</v>
      </c>
      <c r="K2065">
        <v>2</v>
      </c>
      <c r="N2065">
        <v>730</v>
      </c>
      <c r="O2065">
        <v>0.8</v>
      </c>
      <c r="P2065" s="4">
        <v>45547</v>
      </c>
      <c r="Q2065" s="4"/>
    </row>
    <row r="2066" spans="1:17" x14ac:dyDescent="0.35">
      <c r="A2066" t="s">
        <v>2152</v>
      </c>
      <c r="B2066" t="s">
        <v>78</v>
      </c>
      <c r="C2066">
        <v>38.736946000000003</v>
      </c>
      <c r="D2066">
        <v>-9.1426850000000002</v>
      </c>
      <c r="E2066" t="s">
        <v>124</v>
      </c>
      <c r="F2066" t="s">
        <v>24</v>
      </c>
      <c r="G2066" t="s">
        <v>25</v>
      </c>
      <c r="H2066" s="4">
        <v>45300</v>
      </c>
      <c r="I2066" t="s">
        <v>49</v>
      </c>
      <c r="J2066" t="s">
        <v>1993</v>
      </c>
      <c r="K2066">
        <v>2</v>
      </c>
      <c r="N2066">
        <v>1201</v>
      </c>
      <c r="O2066">
        <v>0.2</v>
      </c>
      <c r="P2066" s="4">
        <v>45503</v>
      </c>
      <c r="Q2066" s="4"/>
    </row>
    <row r="2067" spans="1:17" x14ac:dyDescent="0.35">
      <c r="A2067" t="s">
        <v>2153</v>
      </c>
      <c r="B2067" t="s">
        <v>35</v>
      </c>
      <c r="C2067">
        <v>41.902782000000002</v>
      </c>
      <c r="D2067">
        <v>12.496366</v>
      </c>
      <c r="E2067" t="s">
        <v>64</v>
      </c>
      <c r="F2067" t="s">
        <v>24</v>
      </c>
      <c r="G2067" t="s">
        <v>59</v>
      </c>
      <c r="H2067" s="4">
        <v>45334</v>
      </c>
      <c r="I2067" t="s">
        <v>26</v>
      </c>
      <c r="J2067" t="s">
        <v>1993</v>
      </c>
      <c r="K2067">
        <v>2</v>
      </c>
      <c r="N2067">
        <v>1687</v>
      </c>
      <c r="O2067">
        <v>0.9</v>
      </c>
      <c r="P2067" s="4">
        <v>45694</v>
      </c>
      <c r="Q2067" s="4"/>
    </row>
    <row r="2068" spans="1:17" x14ac:dyDescent="0.35">
      <c r="A2068" t="s">
        <v>2154</v>
      </c>
      <c r="B2068" t="s">
        <v>78</v>
      </c>
      <c r="C2068">
        <v>38.736946000000003</v>
      </c>
      <c r="D2068">
        <v>-9.1426850000000002</v>
      </c>
      <c r="E2068" t="s">
        <v>68</v>
      </c>
      <c r="F2068" t="s">
        <v>24</v>
      </c>
      <c r="G2068" t="s">
        <v>59</v>
      </c>
      <c r="H2068" s="4">
        <v>45440</v>
      </c>
      <c r="I2068" t="s">
        <v>66</v>
      </c>
      <c r="J2068" t="s">
        <v>1993</v>
      </c>
      <c r="K2068">
        <v>2</v>
      </c>
      <c r="N2068">
        <v>822</v>
      </c>
      <c r="O2068">
        <v>0.3</v>
      </c>
      <c r="P2068" s="4">
        <v>45777</v>
      </c>
      <c r="Q2068" s="4"/>
    </row>
    <row r="2069" spans="1:17" x14ac:dyDescent="0.35">
      <c r="A2069" t="s">
        <v>2155</v>
      </c>
      <c r="B2069" t="s">
        <v>29</v>
      </c>
      <c r="C2069">
        <v>40.416775000000001</v>
      </c>
      <c r="D2069">
        <v>-3.7037900000000001</v>
      </c>
      <c r="E2069" t="s">
        <v>32</v>
      </c>
      <c r="F2069" t="s">
        <v>24</v>
      </c>
      <c r="G2069" t="s">
        <v>87</v>
      </c>
      <c r="H2069" s="4">
        <v>45356</v>
      </c>
      <c r="I2069" t="s">
        <v>26</v>
      </c>
      <c r="J2069" t="s">
        <v>1993</v>
      </c>
      <c r="K2069">
        <v>2</v>
      </c>
      <c r="N2069">
        <v>1008</v>
      </c>
      <c r="O2069">
        <v>0.3</v>
      </c>
      <c r="P2069" s="4">
        <v>45661</v>
      </c>
      <c r="Q2069" s="4"/>
    </row>
    <row r="2070" spans="1:17" x14ac:dyDescent="0.35">
      <c r="A2070" t="s">
        <v>2156</v>
      </c>
      <c r="B2070" t="s">
        <v>78</v>
      </c>
      <c r="C2070">
        <v>38.736946000000003</v>
      </c>
      <c r="D2070">
        <v>-9.1426850000000002</v>
      </c>
      <c r="E2070" t="s">
        <v>120</v>
      </c>
      <c r="F2070" t="s">
        <v>24</v>
      </c>
      <c r="G2070" t="s">
        <v>48</v>
      </c>
      <c r="H2070" s="4">
        <v>45397</v>
      </c>
      <c r="I2070" t="s">
        <v>26</v>
      </c>
      <c r="J2070" t="s">
        <v>1993</v>
      </c>
      <c r="K2070">
        <v>2</v>
      </c>
      <c r="N2070">
        <v>1973</v>
      </c>
      <c r="O2070">
        <v>0.3</v>
      </c>
      <c r="P2070" s="4">
        <v>45617</v>
      </c>
      <c r="Q2070" s="4"/>
    </row>
    <row r="2071" spans="1:17" x14ac:dyDescent="0.35">
      <c r="A2071" t="s">
        <v>2157</v>
      </c>
      <c r="B2071" t="s">
        <v>61</v>
      </c>
      <c r="C2071">
        <v>48.864716000000001</v>
      </c>
      <c r="D2071">
        <v>2.3490139999999999</v>
      </c>
      <c r="E2071" t="s">
        <v>32</v>
      </c>
      <c r="F2071" t="s">
        <v>24</v>
      </c>
      <c r="G2071" t="s">
        <v>33</v>
      </c>
      <c r="H2071" s="4">
        <v>45408</v>
      </c>
      <c r="I2071" t="s">
        <v>66</v>
      </c>
      <c r="J2071" t="s">
        <v>1993</v>
      </c>
      <c r="K2071">
        <v>2</v>
      </c>
      <c r="N2071">
        <v>1811</v>
      </c>
      <c r="O2071">
        <v>0.5</v>
      </c>
      <c r="P2071" s="4">
        <v>45741</v>
      </c>
      <c r="Q2071" s="4"/>
    </row>
    <row r="2072" spans="1:17" x14ac:dyDescent="0.35">
      <c r="A2072" t="s">
        <v>2158</v>
      </c>
      <c r="B2072" t="s">
        <v>78</v>
      </c>
      <c r="C2072">
        <v>38.736946000000003</v>
      </c>
      <c r="D2072">
        <v>-9.1426850000000002</v>
      </c>
      <c r="E2072" t="s">
        <v>3100</v>
      </c>
      <c r="F2072" t="s">
        <v>24</v>
      </c>
      <c r="G2072" t="s">
        <v>33</v>
      </c>
      <c r="H2072" s="4">
        <v>45301</v>
      </c>
      <c r="I2072" t="s">
        <v>49</v>
      </c>
      <c r="J2072" t="s">
        <v>1993</v>
      </c>
      <c r="K2072">
        <v>2</v>
      </c>
      <c r="N2072">
        <v>934</v>
      </c>
      <c r="O2072">
        <v>0.4</v>
      </c>
      <c r="P2072" s="4">
        <v>45386</v>
      </c>
      <c r="Q2072" s="4"/>
    </row>
    <row r="2073" spans="1:17" x14ac:dyDescent="0.35">
      <c r="A2073" t="s">
        <v>2159</v>
      </c>
      <c r="B2073" t="s">
        <v>41</v>
      </c>
      <c r="C2073">
        <v>52.520007999999997</v>
      </c>
      <c r="D2073">
        <v>13.404954</v>
      </c>
      <c r="E2073" t="s">
        <v>47</v>
      </c>
      <c r="F2073" t="s">
        <v>24</v>
      </c>
      <c r="G2073" t="s">
        <v>25</v>
      </c>
      <c r="H2073" s="4">
        <v>45436</v>
      </c>
      <c r="I2073" t="s">
        <v>49</v>
      </c>
      <c r="J2073" t="s">
        <v>1993</v>
      </c>
      <c r="K2073">
        <v>2</v>
      </c>
      <c r="N2073">
        <v>262</v>
      </c>
      <c r="O2073">
        <v>0.9</v>
      </c>
      <c r="P2073" s="4">
        <v>45559</v>
      </c>
      <c r="Q2073" s="4"/>
    </row>
    <row r="2074" spans="1:17" x14ac:dyDescent="0.35">
      <c r="A2074" t="s">
        <v>2160</v>
      </c>
      <c r="B2074" t="s">
        <v>41</v>
      </c>
      <c r="C2074">
        <v>52.520007999999997</v>
      </c>
      <c r="D2074">
        <v>13.404954</v>
      </c>
      <c r="E2074" t="s">
        <v>54</v>
      </c>
      <c r="F2074" t="s">
        <v>24</v>
      </c>
      <c r="G2074" t="s">
        <v>74</v>
      </c>
      <c r="H2074" s="4">
        <v>45306</v>
      </c>
      <c r="I2074" t="s">
        <v>49</v>
      </c>
      <c r="J2074" t="s">
        <v>1993</v>
      </c>
      <c r="K2074">
        <v>2</v>
      </c>
      <c r="N2074">
        <v>879</v>
      </c>
      <c r="O2074">
        <v>0.9</v>
      </c>
      <c r="P2074" s="4">
        <v>45659</v>
      </c>
      <c r="Q2074" s="4"/>
    </row>
    <row r="2075" spans="1:17" x14ac:dyDescent="0.35">
      <c r="A2075" t="s">
        <v>2161</v>
      </c>
      <c r="B2075" t="s">
        <v>61</v>
      </c>
      <c r="C2075">
        <v>48.864716000000001</v>
      </c>
      <c r="D2075">
        <v>2.3490139999999999</v>
      </c>
      <c r="E2075" t="s">
        <v>68</v>
      </c>
      <c r="F2075" t="s">
        <v>24</v>
      </c>
      <c r="G2075" t="s">
        <v>85</v>
      </c>
      <c r="H2075" s="4">
        <v>45402</v>
      </c>
      <c r="I2075" t="s">
        <v>26</v>
      </c>
      <c r="J2075" t="s">
        <v>1993</v>
      </c>
      <c r="K2075">
        <v>2</v>
      </c>
      <c r="N2075">
        <v>1305</v>
      </c>
      <c r="O2075">
        <v>0.5</v>
      </c>
      <c r="P2075" s="4">
        <v>45689</v>
      </c>
      <c r="Q2075" s="4"/>
    </row>
    <row r="2076" spans="1:17" x14ac:dyDescent="0.35">
      <c r="A2076" t="s">
        <v>2162</v>
      </c>
      <c r="B2076" t="s">
        <v>78</v>
      </c>
      <c r="C2076">
        <v>38.736946000000003</v>
      </c>
      <c r="D2076">
        <v>-9.1426850000000002</v>
      </c>
      <c r="E2076" t="s">
        <v>3100</v>
      </c>
      <c r="F2076" t="s">
        <v>24</v>
      </c>
      <c r="G2076" t="s">
        <v>85</v>
      </c>
      <c r="H2076" s="4">
        <v>45432</v>
      </c>
      <c r="I2076" t="s">
        <v>66</v>
      </c>
      <c r="J2076" t="s">
        <v>1993</v>
      </c>
      <c r="K2076">
        <v>2</v>
      </c>
      <c r="N2076">
        <v>1704</v>
      </c>
      <c r="O2076">
        <v>1</v>
      </c>
      <c r="P2076" s="4">
        <v>45613</v>
      </c>
      <c r="Q2076" s="4"/>
    </row>
    <row r="2077" spans="1:17" x14ac:dyDescent="0.35">
      <c r="A2077" t="s">
        <v>2163</v>
      </c>
      <c r="B2077" t="s">
        <v>61</v>
      </c>
      <c r="C2077">
        <v>48.864716000000001</v>
      </c>
      <c r="D2077">
        <v>2.3490139999999999</v>
      </c>
      <c r="E2077" t="s">
        <v>100</v>
      </c>
      <c r="F2077" t="s">
        <v>24</v>
      </c>
      <c r="G2077" t="s">
        <v>33</v>
      </c>
      <c r="H2077" s="4">
        <v>45418</v>
      </c>
      <c r="I2077" t="s">
        <v>26</v>
      </c>
      <c r="J2077" t="s">
        <v>1993</v>
      </c>
      <c r="K2077">
        <v>2</v>
      </c>
      <c r="N2077">
        <v>261</v>
      </c>
      <c r="O2077">
        <v>0.4</v>
      </c>
      <c r="P2077" s="4">
        <v>45477</v>
      </c>
      <c r="Q2077" s="4"/>
    </row>
    <row r="2078" spans="1:17" x14ac:dyDescent="0.35">
      <c r="A2078" t="s">
        <v>2164</v>
      </c>
      <c r="B2078" t="s">
        <v>20</v>
      </c>
      <c r="C2078">
        <v>52.370215999999999</v>
      </c>
      <c r="D2078">
        <v>4.895168</v>
      </c>
      <c r="E2078" t="s">
        <v>3099</v>
      </c>
      <c r="F2078" t="s">
        <v>24</v>
      </c>
      <c r="G2078" t="s">
        <v>48</v>
      </c>
      <c r="H2078" s="4">
        <v>45324</v>
      </c>
      <c r="I2078" t="s">
        <v>49</v>
      </c>
      <c r="J2078" t="s">
        <v>1993</v>
      </c>
      <c r="K2078">
        <v>2</v>
      </c>
      <c r="N2078">
        <v>1268</v>
      </c>
      <c r="O2078">
        <v>0.2</v>
      </c>
      <c r="P2078" s="4">
        <v>45547</v>
      </c>
      <c r="Q2078" s="4"/>
    </row>
    <row r="2079" spans="1:17" x14ac:dyDescent="0.35">
      <c r="A2079" t="s">
        <v>2165</v>
      </c>
      <c r="B2079" t="s">
        <v>51</v>
      </c>
      <c r="C2079">
        <v>51.260196999999998</v>
      </c>
      <c r="D2079">
        <v>4.4027710000000004</v>
      </c>
      <c r="E2079" t="s">
        <v>54</v>
      </c>
      <c r="F2079" t="s">
        <v>127</v>
      </c>
      <c r="G2079" t="s">
        <v>39</v>
      </c>
      <c r="H2079" s="4">
        <v>45401</v>
      </c>
      <c r="I2079" t="s">
        <v>26</v>
      </c>
      <c r="J2079" t="s">
        <v>1993</v>
      </c>
      <c r="K2079">
        <v>2</v>
      </c>
      <c r="N2079">
        <v>327</v>
      </c>
      <c r="O2079">
        <v>0.4</v>
      </c>
      <c r="P2079" s="4">
        <v>45736</v>
      </c>
      <c r="Q2079" s="4"/>
    </row>
    <row r="2080" spans="1:17" x14ac:dyDescent="0.35">
      <c r="A2080" t="s">
        <v>2166</v>
      </c>
      <c r="B2080" t="s">
        <v>78</v>
      </c>
      <c r="C2080">
        <v>38.736946000000003</v>
      </c>
      <c r="D2080">
        <v>-9.1426850000000002</v>
      </c>
      <c r="E2080" t="s">
        <v>84</v>
      </c>
      <c r="F2080" t="s">
        <v>127</v>
      </c>
      <c r="G2080" t="s">
        <v>85</v>
      </c>
      <c r="H2080" s="4">
        <v>45361</v>
      </c>
      <c r="I2080" t="s">
        <v>49</v>
      </c>
      <c r="J2080" t="s">
        <v>1993</v>
      </c>
      <c r="K2080">
        <v>2</v>
      </c>
      <c r="N2080">
        <v>911</v>
      </c>
      <c r="O2080">
        <v>0.4</v>
      </c>
      <c r="P2080" s="4">
        <v>45687</v>
      </c>
      <c r="Q2080" s="4"/>
    </row>
    <row r="2081" spans="1:17" x14ac:dyDescent="0.35">
      <c r="A2081" t="s">
        <v>2167</v>
      </c>
      <c r="B2081" t="s">
        <v>61</v>
      </c>
      <c r="C2081">
        <v>48.864716000000001</v>
      </c>
      <c r="D2081">
        <v>2.3490139999999999</v>
      </c>
      <c r="E2081" t="s">
        <v>47</v>
      </c>
      <c r="F2081" t="s">
        <v>127</v>
      </c>
      <c r="G2081" t="s">
        <v>48</v>
      </c>
      <c r="H2081" s="4">
        <v>45432</v>
      </c>
      <c r="I2081" t="s">
        <v>66</v>
      </c>
      <c r="J2081" t="s">
        <v>1993</v>
      </c>
      <c r="K2081">
        <v>2</v>
      </c>
      <c r="N2081">
        <v>632</v>
      </c>
      <c r="O2081">
        <v>0.6</v>
      </c>
      <c r="P2081" s="4">
        <v>45677</v>
      </c>
      <c r="Q2081" s="4"/>
    </row>
    <row r="2082" spans="1:17" x14ac:dyDescent="0.35">
      <c r="A2082" t="s">
        <v>2168</v>
      </c>
      <c r="B2082" t="s">
        <v>56</v>
      </c>
      <c r="C2082">
        <v>46.204391000000001</v>
      </c>
      <c r="D2082">
        <v>6.1431579999999997</v>
      </c>
      <c r="E2082" t="s">
        <v>3099</v>
      </c>
      <c r="F2082" t="s">
        <v>127</v>
      </c>
      <c r="G2082" t="s">
        <v>48</v>
      </c>
      <c r="H2082" s="4">
        <v>45307</v>
      </c>
      <c r="I2082" t="s">
        <v>26</v>
      </c>
      <c r="J2082" t="s">
        <v>1993</v>
      </c>
      <c r="K2082">
        <v>2</v>
      </c>
      <c r="N2082">
        <v>331</v>
      </c>
      <c r="O2082">
        <v>0.3</v>
      </c>
      <c r="P2082" s="4">
        <v>45399</v>
      </c>
      <c r="Q2082" s="4"/>
    </row>
    <row r="2083" spans="1:17" x14ac:dyDescent="0.35">
      <c r="A2083" t="s">
        <v>2169</v>
      </c>
      <c r="B2083" t="s">
        <v>56</v>
      </c>
      <c r="C2083">
        <v>46.204391000000001</v>
      </c>
      <c r="D2083">
        <v>6.1431579999999997</v>
      </c>
      <c r="E2083" t="s">
        <v>3098</v>
      </c>
      <c r="F2083" t="s">
        <v>127</v>
      </c>
      <c r="G2083" t="s">
        <v>33</v>
      </c>
      <c r="H2083" s="4">
        <v>45322</v>
      </c>
      <c r="I2083" t="s">
        <v>26</v>
      </c>
      <c r="J2083" t="s">
        <v>1993</v>
      </c>
      <c r="K2083">
        <v>2</v>
      </c>
      <c r="N2083">
        <v>1012</v>
      </c>
      <c r="O2083">
        <v>0.5</v>
      </c>
      <c r="P2083" s="4">
        <v>45549</v>
      </c>
      <c r="Q2083" s="4"/>
    </row>
    <row r="2084" spans="1:17" x14ac:dyDescent="0.35">
      <c r="A2084" t="s">
        <v>2170</v>
      </c>
      <c r="B2084" t="s">
        <v>56</v>
      </c>
      <c r="C2084">
        <v>46.204391000000001</v>
      </c>
      <c r="D2084">
        <v>6.1431579999999997</v>
      </c>
      <c r="E2084" t="s">
        <v>64</v>
      </c>
      <c r="F2084" t="s">
        <v>127</v>
      </c>
      <c r="G2084" t="s">
        <v>59</v>
      </c>
      <c r="H2084" s="4">
        <v>45310</v>
      </c>
      <c r="I2084" t="s">
        <v>49</v>
      </c>
      <c r="J2084" t="s">
        <v>1993</v>
      </c>
      <c r="K2084">
        <v>2</v>
      </c>
      <c r="N2084">
        <v>600</v>
      </c>
      <c r="O2084">
        <v>0.3</v>
      </c>
      <c r="P2084" s="4">
        <v>45615</v>
      </c>
      <c r="Q2084" s="4"/>
    </row>
    <row r="2085" spans="1:17" x14ac:dyDescent="0.35">
      <c r="A2085" t="s">
        <v>2171</v>
      </c>
      <c r="B2085" t="s">
        <v>35</v>
      </c>
      <c r="C2085">
        <v>41.902782000000002</v>
      </c>
      <c r="D2085">
        <v>12.496366</v>
      </c>
      <c r="E2085" t="s">
        <v>38</v>
      </c>
      <c r="F2085" t="s">
        <v>127</v>
      </c>
      <c r="G2085" t="s">
        <v>33</v>
      </c>
      <c r="H2085" s="4">
        <v>45404</v>
      </c>
      <c r="I2085" t="s">
        <v>26</v>
      </c>
      <c r="J2085" t="s">
        <v>1993</v>
      </c>
      <c r="K2085">
        <v>2</v>
      </c>
      <c r="N2085">
        <v>338</v>
      </c>
      <c r="O2085">
        <v>0.3</v>
      </c>
      <c r="P2085" s="4">
        <v>45696</v>
      </c>
      <c r="Q2085" s="4"/>
    </row>
    <row r="2086" spans="1:17" x14ac:dyDescent="0.35">
      <c r="A2086" t="s">
        <v>2172</v>
      </c>
      <c r="B2086" t="s">
        <v>35</v>
      </c>
      <c r="C2086">
        <v>41.902782000000002</v>
      </c>
      <c r="D2086">
        <v>12.496366</v>
      </c>
      <c r="E2086" t="s">
        <v>64</v>
      </c>
      <c r="F2086" t="s">
        <v>127</v>
      </c>
      <c r="G2086" t="s">
        <v>39</v>
      </c>
      <c r="H2086" s="4">
        <v>45319</v>
      </c>
      <c r="I2086" t="s">
        <v>49</v>
      </c>
      <c r="J2086" t="s">
        <v>1993</v>
      </c>
      <c r="K2086">
        <v>2</v>
      </c>
      <c r="N2086">
        <v>410</v>
      </c>
      <c r="O2086">
        <v>0.3</v>
      </c>
      <c r="P2086" s="4">
        <v>45441</v>
      </c>
      <c r="Q2086" s="4"/>
    </row>
    <row r="2087" spans="1:17" x14ac:dyDescent="0.35">
      <c r="A2087" t="s">
        <v>2173</v>
      </c>
      <c r="B2087" t="s">
        <v>51</v>
      </c>
      <c r="C2087">
        <v>51.260196999999998</v>
      </c>
      <c r="D2087">
        <v>4.4027710000000004</v>
      </c>
      <c r="E2087" t="s">
        <v>100</v>
      </c>
      <c r="F2087" t="s">
        <v>127</v>
      </c>
      <c r="G2087" t="s">
        <v>59</v>
      </c>
      <c r="H2087" s="4">
        <v>45406</v>
      </c>
      <c r="I2087" t="s">
        <v>66</v>
      </c>
      <c r="J2087" t="s">
        <v>1993</v>
      </c>
      <c r="K2087">
        <v>2</v>
      </c>
      <c r="N2087">
        <v>830</v>
      </c>
      <c r="O2087">
        <v>0.2</v>
      </c>
      <c r="P2087" s="4">
        <v>45538</v>
      </c>
      <c r="Q2087" s="4"/>
    </row>
    <row r="2088" spans="1:17" x14ac:dyDescent="0.35">
      <c r="A2088" t="s">
        <v>2174</v>
      </c>
      <c r="B2088" t="s">
        <v>61</v>
      </c>
      <c r="C2088">
        <v>48.864716000000001</v>
      </c>
      <c r="D2088">
        <v>2.3490139999999999</v>
      </c>
      <c r="E2088" t="s">
        <v>3099</v>
      </c>
      <c r="F2088" t="s">
        <v>127</v>
      </c>
      <c r="G2088" t="s">
        <v>59</v>
      </c>
      <c r="H2088" s="4">
        <v>45373</v>
      </c>
      <c r="I2088" t="s">
        <v>66</v>
      </c>
      <c r="J2088" t="s">
        <v>1993</v>
      </c>
      <c r="K2088">
        <v>2</v>
      </c>
      <c r="N2088">
        <v>417</v>
      </c>
      <c r="O2088">
        <v>0.4</v>
      </c>
      <c r="P2088" s="4">
        <v>45420</v>
      </c>
      <c r="Q2088" s="4"/>
    </row>
    <row r="2089" spans="1:17" x14ac:dyDescent="0.35">
      <c r="A2089" t="s">
        <v>2175</v>
      </c>
      <c r="B2089" t="s">
        <v>41</v>
      </c>
      <c r="C2089">
        <v>52.520007999999997</v>
      </c>
      <c r="D2089">
        <v>13.404954</v>
      </c>
      <c r="E2089" t="s">
        <v>3098</v>
      </c>
      <c r="F2089" t="s">
        <v>127</v>
      </c>
      <c r="G2089" t="s">
        <v>48</v>
      </c>
      <c r="H2089" s="4">
        <v>45293</v>
      </c>
      <c r="I2089" t="s">
        <v>66</v>
      </c>
      <c r="J2089" t="s">
        <v>1993</v>
      </c>
      <c r="K2089">
        <v>2</v>
      </c>
      <c r="N2089">
        <v>801</v>
      </c>
      <c r="O2089">
        <v>0.1</v>
      </c>
      <c r="P2089" s="4">
        <v>45622</v>
      </c>
      <c r="Q2089" s="4"/>
    </row>
    <row r="2090" spans="1:17" x14ac:dyDescent="0.35">
      <c r="A2090" t="s">
        <v>2176</v>
      </c>
      <c r="B2090" t="s">
        <v>35</v>
      </c>
      <c r="C2090">
        <v>41.902782000000002</v>
      </c>
      <c r="D2090">
        <v>12.496366</v>
      </c>
      <c r="E2090" t="s">
        <v>47</v>
      </c>
      <c r="F2090" t="s">
        <v>127</v>
      </c>
      <c r="G2090" t="s">
        <v>87</v>
      </c>
      <c r="H2090" s="4">
        <v>45364</v>
      </c>
      <c r="I2090" t="s">
        <v>26</v>
      </c>
      <c r="J2090" t="s">
        <v>1993</v>
      </c>
      <c r="K2090">
        <v>2</v>
      </c>
      <c r="N2090">
        <v>632</v>
      </c>
      <c r="O2090">
        <v>0.6</v>
      </c>
      <c r="P2090" s="4">
        <v>45723</v>
      </c>
      <c r="Q2090" s="4"/>
    </row>
    <row r="2091" spans="1:17" x14ac:dyDescent="0.35">
      <c r="A2091" t="s">
        <v>2177</v>
      </c>
      <c r="B2091" t="s">
        <v>71</v>
      </c>
      <c r="C2091">
        <v>48.210033000000003</v>
      </c>
      <c r="D2091">
        <v>16.363448999999999</v>
      </c>
      <c r="E2091" t="s">
        <v>38</v>
      </c>
      <c r="F2091" t="s">
        <v>127</v>
      </c>
      <c r="G2091" t="s">
        <v>48</v>
      </c>
      <c r="H2091" s="4">
        <v>45361</v>
      </c>
      <c r="I2091" t="s">
        <v>26</v>
      </c>
      <c r="J2091" t="s">
        <v>1993</v>
      </c>
      <c r="K2091">
        <v>2</v>
      </c>
      <c r="N2091">
        <v>720</v>
      </c>
      <c r="O2091">
        <v>0.4</v>
      </c>
      <c r="P2091" s="4">
        <v>45399</v>
      </c>
      <c r="Q2091" s="4"/>
    </row>
    <row r="2092" spans="1:17" x14ac:dyDescent="0.35">
      <c r="A2092" t="s">
        <v>2178</v>
      </c>
      <c r="B2092" t="s">
        <v>71</v>
      </c>
      <c r="C2092">
        <v>48.210033000000003</v>
      </c>
      <c r="D2092">
        <v>16.363448999999999</v>
      </c>
      <c r="E2092" t="s">
        <v>124</v>
      </c>
      <c r="F2092" t="s">
        <v>127</v>
      </c>
      <c r="G2092" t="s">
        <v>48</v>
      </c>
      <c r="H2092" s="4">
        <v>45403</v>
      </c>
      <c r="I2092" t="s">
        <v>49</v>
      </c>
      <c r="J2092" t="s">
        <v>1993</v>
      </c>
      <c r="K2092">
        <v>2</v>
      </c>
      <c r="N2092">
        <v>815</v>
      </c>
      <c r="O2092">
        <v>0.2</v>
      </c>
      <c r="P2092" s="4">
        <v>45509</v>
      </c>
      <c r="Q2092" s="4"/>
    </row>
    <row r="2093" spans="1:17" x14ac:dyDescent="0.35">
      <c r="A2093" t="s">
        <v>2179</v>
      </c>
      <c r="B2093" t="s">
        <v>56</v>
      </c>
      <c r="C2093">
        <v>46.204391000000001</v>
      </c>
      <c r="D2093">
        <v>6.1431579999999997</v>
      </c>
      <c r="E2093" t="s">
        <v>38</v>
      </c>
      <c r="F2093" t="s">
        <v>127</v>
      </c>
      <c r="G2093" t="s">
        <v>33</v>
      </c>
      <c r="H2093" s="4">
        <v>45309</v>
      </c>
      <c r="I2093" t="s">
        <v>66</v>
      </c>
      <c r="J2093" t="s">
        <v>1993</v>
      </c>
      <c r="K2093">
        <v>2</v>
      </c>
      <c r="N2093">
        <v>1026</v>
      </c>
      <c r="O2093">
        <v>0.1</v>
      </c>
      <c r="P2093" s="4">
        <v>45637</v>
      </c>
      <c r="Q2093" s="4"/>
    </row>
    <row r="2094" spans="1:17" x14ac:dyDescent="0.35">
      <c r="A2094" t="s">
        <v>2180</v>
      </c>
      <c r="B2094" t="s">
        <v>61</v>
      </c>
      <c r="C2094">
        <v>48.864716000000001</v>
      </c>
      <c r="D2094">
        <v>2.3490139999999999</v>
      </c>
      <c r="E2094" t="s">
        <v>3099</v>
      </c>
      <c r="F2094" t="s">
        <v>127</v>
      </c>
      <c r="G2094" t="s">
        <v>59</v>
      </c>
      <c r="H2094" s="4">
        <v>45352</v>
      </c>
      <c r="I2094" t="s">
        <v>49</v>
      </c>
      <c r="J2094" t="s">
        <v>1993</v>
      </c>
      <c r="K2094">
        <v>2</v>
      </c>
      <c r="N2094">
        <v>308</v>
      </c>
      <c r="O2094">
        <v>0.3</v>
      </c>
      <c r="P2094" s="4">
        <v>45490</v>
      </c>
      <c r="Q2094" s="4"/>
    </row>
    <row r="2095" spans="1:17" x14ac:dyDescent="0.35">
      <c r="A2095" t="s">
        <v>2181</v>
      </c>
      <c r="B2095" t="s">
        <v>51</v>
      </c>
      <c r="C2095">
        <v>51.260196999999998</v>
      </c>
      <c r="D2095">
        <v>4.4027710000000004</v>
      </c>
      <c r="E2095" t="s">
        <v>54</v>
      </c>
      <c r="F2095" t="s">
        <v>127</v>
      </c>
      <c r="G2095" t="s">
        <v>74</v>
      </c>
      <c r="H2095" s="4">
        <v>45356</v>
      </c>
      <c r="I2095" t="s">
        <v>26</v>
      </c>
      <c r="J2095" t="s">
        <v>1993</v>
      </c>
      <c r="K2095">
        <v>2</v>
      </c>
      <c r="N2095">
        <v>1199</v>
      </c>
      <c r="O2095">
        <v>0.3</v>
      </c>
      <c r="P2095" s="4">
        <v>45526</v>
      </c>
      <c r="Q2095" s="4"/>
    </row>
    <row r="2096" spans="1:17" x14ac:dyDescent="0.35">
      <c r="A2096" t="s">
        <v>2182</v>
      </c>
      <c r="B2096" t="s">
        <v>61</v>
      </c>
      <c r="C2096">
        <v>48.864716000000001</v>
      </c>
      <c r="D2096">
        <v>2.3490139999999999</v>
      </c>
      <c r="E2096" t="s">
        <v>3099</v>
      </c>
      <c r="F2096" t="s">
        <v>127</v>
      </c>
      <c r="G2096" t="s">
        <v>59</v>
      </c>
      <c r="H2096" s="4">
        <v>45425</v>
      </c>
      <c r="I2096" t="s">
        <v>26</v>
      </c>
      <c r="J2096" t="s">
        <v>1993</v>
      </c>
      <c r="K2096">
        <v>2</v>
      </c>
      <c r="N2096">
        <v>984</v>
      </c>
      <c r="O2096">
        <v>0.9</v>
      </c>
      <c r="P2096" s="4">
        <v>45478</v>
      </c>
      <c r="Q2096" s="4"/>
    </row>
    <row r="2097" spans="1:17" x14ac:dyDescent="0.35">
      <c r="A2097" t="s">
        <v>2183</v>
      </c>
      <c r="B2097" t="s">
        <v>51</v>
      </c>
      <c r="C2097">
        <v>51.260196999999998</v>
      </c>
      <c r="D2097">
        <v>4.4027710000000004</v>
      </c>
      <c r="E2097" t="s">
        <v>103</v>
      </c>
      <c r="F2097" t="s">
        <v>127</v>
      </c>
      <c r="G2097" t="s">
        <v>59</v>
      </c>
      <c r="H2097" s="4">
        <v>45318</v>
      </c>
      <c r="I2097" t="s">
        <v>26</v>
      </c>
      <c r="J2097" t="s">
        <v>1993</v>
      </c>
      <c r="K2097">
        <v>2</v>
      </c>
      <c r="N2097">
        <v>991</v>
      </c>
      <c r="O2097">
        <v>0.2</v>
      </c>
      <c r="P2097" s="4">
        <v>45529</v>
      </c>
      <c r="Q2097" s="4"/>
    </row>
    <row r="2098" spans="1:17" x14ac:dyDescent="0.35">
      <c r="A2098" t="s">
        <v>2184</v>
      </c>
      <c r="B2098" t="s">
        <v>35</v>
      </c>
      <c r="C2098">
        <v>41.902782000000002</v>
      </c>
      <c r="D2098">
        <v>12.496366</v>
      </c>
      <c r="E2098" t="s">
        <v>47</v>
      </c>
      <c r="F2098" t="s">
        <v>127</v>
      </c>
      <c r="G2098" t="s">
        <v>39</v>
      </c>
      <c r="H2098" s="4">
        <v>45322</v>
      </c>
      <c r="I2098" t="s">
        <v>66</v>
      </c>
      <c r="J2098" t="s">
        <v>1993</v>
      </c>
      <c r="K2098">
        <v>2</v>
      </c>
      <c r="N2098">
        <v>1141</v>
      </c>
      <c r="O2098">
        <v>0.2</v>
      </c>
      <c r="P2098" s="4">
        <v>45418</v>
      </c>
      <c r="Q2098" s="4"/>
    </row>
    <row r="2099" spans="1:17" x14ac:dyDescent="0.35">
      <c r="A2099" t="s">
        <v>2185</v>
      </c>
      <c r="B2099" t="s">
        <v>71</v>
      </c>
      <c r="C2099">
        <v>48.210033000000003</v>
      </c>
      <c r="D2099">
        <v>16.363448999999999</v>
      </c>
      <c r="E2099" t="s">
        <v>47</v>
      </c>
      <c r="F2099" t="s">
        <v>127</v>
      </c>
      <c r="G2099" t="s">
        <v>74</v>
      </c>
      <c r="H2099" s="4">
        <v>45423</v>
      </c>
      <c r="I2099" t="s">
        <v>66</v>
      </c>
      <c r="J2099" t="s">
        <v>1993</v>
      </c>
      <c r="K2099">
        <v>2</v>
      </c>
      <c r="N2099">
        <v>1186</v>
      </c>
      <c r="O2099">
        <v>0.9</v>
      </c>
      <c r="P2099" s="4">
        <v>45700</v>
      </c>
      <c r="Q2099" s="4"/>
    </row>
    <row r="2100" spans="1:17" x14ac:dyDescent="0.35">
      <c r="A2100" t="s">
        <v>2186</v>
      </c>
      <c r="B2100" t="s">
        <v>71</v>
      </c>
      <c r="C2100">
        <v>48.210033000000003</v>
      </c>
      <c r="D2100">
        <v>16.363448999999999</v>
      </c>
      <c r="E2100" t="s">
        <v>54</v>
      </c>
      <c r="F2100" t="s">
        <v>127</v>
      </c>
      <c r="G2100" t="s">
        <v>39</v>
      </c>
      <c r="H2100" s="4">
        <v>45437</v>
      </c>
      <c r="I2100" t="s">
        <v>26</v>
      </c>
      <c r="J2100" t="s">
        <v>1993</v>
      </c>
      <c r="K2100">
        <v>2</v>
      </c>
      <c r="N2100">
        <v>1054</v>
      </c>
      <c r="O2100">
        <v>0.8</v>
      </c>
      <c r="P2100" s="4">
        <v>45738</v>
      </c>
      <c r="Q2100" s="4"/>
    </row>
    <row r="2101" spans="1:17" x14ac:dyDescent="0.35">
      <c r="A2101" t="s">
        <v>2187</v>
      </c>
      <c r="B2101" t="s">
        <v>41</v>
      </c>
      <c r="C2101">
        <v>52.520007999999997</v>
      </c>
      <c r="D2101">
        <v>13.404954</v>
      </c>
      <c r="E2101" t="s">
        <v>68</v>
      </c>
      <c r="F2101" t="s">
        <v>127</v>
      </c>
      <c r="G2101" t="s">
        <v>25</v>
      </c>
      <c r="H2101" s="4">
        <v>45341</v>
      </c>
      <c r="I2101" t="s">
        <v>26</v>
      </c>
      <c r="J2101" t="s">
        <v>1993</v>
      </c>
      <c r="K2101">
        <v>2</v>
      </c>
      <c r="N2101">
        <v>816</v>
      </c>
      <c r="O2101">
        <v>0.4</v>
      </c>
      <c r="P2101" s="4">
        <v>45532</v>
      </c>
      <c r="Q2101" s="4"/>
    </row>
    <row r="2102" spans="1:17" x14ac:dyDescent="0.35">
      <c r="A2102" t="s">
        <v>2188</v>
      </c>
      <c r="B2102" t="s">
        <v>41</v>
      </c>
      <c r="C2102">
        <v>52.520007999999997</v>
      </c>
      <c r="D2102">
        <v>13.404954</v>
      </c>
      <c r="E2102" t="s">
        <v>64</v>
      </c>
      <c r="F2102" t="s">
        <v>127</v>
      </c>
      <c r="G2102" t="s">
        <v>59</v>
      </c>
      <c r="H2102" s="4">
        <v>45339</v>
      </c>
      <c r="I2102" t="s">
        <v>66</v>
      </c>
      <c r="J2102" t="s">
        <v>1993</v>
      </c>
      <c r="K2102">
        <v>2</v>
      </c>
      <c r="N2102">
        <v>415</v>
      </c>
      <c r="O2102">
        <v>0.1</v>
      </c>
      <c r="P2102" s="4">
        <v>45543</v>
      </c>
      <c r="Q2102" s="4"/>
    </row>
    <row r="2103" spans="1:17" x14ac:dyDescent="0.35">
      <c r="A2103" t="s">
        <v>2189</v>
      </c>
      <c r="B2103" t="s">
        <v>56</v>
      </c>
      <c r="C2103">
        <v>46.204391000000001</v>
      </c>
      <c r="D2103">
        <v>6.1431579999999997</v>
      </c>
      <c r="E2103" t="s">
        <v>3098</v>
      </c>
      <c r="F2103" t="s">
        <v>127</v>
      </c>
      <c r="G2103" t="s">
        <v>39</v>
      </c>
      <c r="H2103" s="4">
        <v>45379</v>
      </c>
      <c r="I2103" t="s">
        <v>66</v>
      </c>
      <c r="J2103" t="s">
        <v>1993</v>
      </c>
      <c r="K2103">
        <v>2</v>
      </c>
      <c r="N2103">
        <v>349</v>
      </c>
      <c r="O2103">
        <v>0.6</v>
      </c>
      <c r="P2103" s="4">
        <v>45605</v>
      </c>
      <c r="Q2103" s="4"/>
    </row>
    <row r="2104" spans="1:17" x14ac:dyDescent="0.35">
      <c r="A2104" t="s">
        <v>2190</v>
      </c>
      <c r="B2104" t="s">
        <v>78</v>
      </c>
      <c r="C2104">
        <v>38.736946000000003</v>
      </c>
      <c r="D2104">
        <v>-9.1426850000000002</v>
      </c>
      <c r="E2104" t="s">
        <v>103</v>
      </c>
      <c r="F2104" t="s">
        <v>127</v>
      </c>
      <c r="G2104" t="s">
        <v>48</v>
      </c>
      <c r="H2104" s="4">
        <v>45423</v>
      </c>
      <c r="I2104" t="s">
        <v>49</v>
      </c>
      <c r="J2104" t="s">
        <v>1993</v>
      </c>
      <c r="K2104">
        <v>2</v>
      </c>
      <c r="N2104">
        <v>284</v>
      </c>
      <c r="O2104">
        <v>1</v>
      </c>
      <c r="P2104" s="4">
        <v>45601</v>
      </c>
      <c r="Q2104" s="4"/>
    </row>
    <row r="2105" spans="1:17" x14ac:dyDescent="0.35">
      <c r="A2105" t="s">
        <v>2191</v>
      </c>
      <c r="B2105" t="s">
        <v>61</v>
      </c>
      <c r="C2105">
        <v>48.864716000000001</v>
      </c>
      <c r="D2105">
        <v>2.3490139999999999</v>
      </c>
      <c r="E2105" t="s">
        <v>3100</v>
      </c>
      <c r="F2105" t="s">
        <v>127</v>
      </c>
      <c r="G2105" t="s">
        <v>25</v>
      </c>
      <c r="H2105" s="4">
        <v>45315</v>
      </c>
      <c r="I2105" t="s">
        <v>26</v>
      </c>
      <c r="J2105" t="s">
        <v>1993</v>
      </c>
      <c r="K2105">
        <v>2</v>
      </c>
      <c r="N2105">
        <v>540</v>
      </c>
      <c r="O2105">
        <v>0.6</v>
      </c>
      <c r="P2105" s="4">
        <v>45592</v>
      </c>
      <c r="Q2105" s="4"/>
    </row>
    <row r="2106" spans="1:17" x14ac:dyDescent="0.35">
      <c r="A2106" t="s">
        <v>2192</v>
      </c>
      <c r="B2106" t="s">
        <v>56</v>
      </c>
      <c r="C2106">
        <v>46.204391000000001</v>
      </c>
      <c r="D2106">
        <v>6.1431579999999997</v>
      </c>
      <c r="E2106" t="s">
        <v>54</v>
      </c>
      <c r="F2106" t="s">
        <v>127</v>
      </c>
      <c r="G2106" t="s">
        <v>39</v>
      </c>
      <c r="H2106" s="4">
        <v>45426</v>
      </c>
      <c r="I2106" t="s">
        <v>66</v>
      </c>
      <c r="J2106" t="s">
        <v>1993</v>
      </c>
      <c r="K2106">
        <v>2</v>
      </c>
      <c r="N2106">
        <v>751</v>
      </c>
      <c r="O2106">
        <v>0.4</v>
      </c>
      <c r="P2106" s="4">
        <v>45659</v>
      </c>
      <c r="Q2106" s="4"/>
    </row>
    <row r="2107" spans="1:17" x14ac:dyDescent="0.35">
      <c r="A2107" t="s">
        <v>2193</v>
      </c>
      <c r="B2107" t="s">
        <v>41</v>
      </c>
      <c r="C2107">
        <v>52.520007999999997</v>
      </c>
      <c r="D2107">
        <v>13.404954</v>
      </c>
      <c r="E2107" t="s">
        <v>3099</v>
      </c>
      <c r="F2107" t="s">
        <v>127</v>
      </c>
      <c r="G2107" t="s">
        <v>85</v>
      </c>
      <c r="H2107" s="4">
        <v>45431</v>
      </c>
      <c r="I2107" t="s">
        <v>26</v>
      </c>
      <c r="J2107" t="s">
        <v>1993</v>
      </c>
      <c r="K2107">
        <v>2</v>
      </c>
      <c r="N2107">
        <v>316</v>
      </c>
      <c r="O2107">
        <v>0.5</v>
      </c>
      <c r="P2107" s="4">
        <v>45732</v>
      </c>
      <c r="Q2107" s="4"/>
    </row>
    <row r="2108" spans="1:17" x14ac:dyDescent="0.35">
      <c r="A2108" t="s">
        <v>2194</v>
      </c>
      <c r="B2108" t="s">
        <v>20</v>
      </c>
      <c r="C2108">
        <v>52.370215999999999</v>
      </c>
      <c r="D2108">
        <v>4.895168</v>
      </c>
      <c r="E2108" t="s">
        <v>38</v>
      </c>
      <c r="F2108" t="s">
        <v>127</v>
      </c>
      <c r="G2108" t="s">
        <v>48</v>
      </c>
      <c r="H2108" s="4">
        <v>45342</v>
      </c>
      <c r="I2108" t="s">
        <v>26</v>
      </c>
      <c r="J2108" t="s">
        <v>1993</v>
      </c>
      <c r="K2108">
        <v>2</v>
      </c>
      <c r="N2108">
        <v>1185</v>
      </c>
      <c r="O2108">
        <v>0.2</v>
      </c>
      <c r="P2108" s="4">
        <v>45435</v>
      </c>
      <c r="Q2108" s="4"/>
    </row>
    <row r="2109" spans="1:17" x14ac:dyDescent="0.35">
      <c r="A2109" t="s">
        <v>2195</v>
      </c>
      <c r="B2109" t="s">
        <v>35</v>
      </c>
      <c r="C2109">
        <v>41.902782000000002</v>
      </c>
      <c r="D2109">
        <v>12.496366</v>
      </c>
      <c r="E2109" t="s">
        <v>54</v>
      </c>
      <c r="F2109" t="s">
        <v>127</v>
      </c>
      <c r="G2109" t="s">
        <v>25</v>
      </c>
      <c r="H2109" s="4">
        <v>45392</v>
      </c>
      <c r="I2109" t="s">
        <v>26</v>
      </c>
      <c r="J2109" t="s">
        <v>1993</v>
      </c>
      <c r="K2109">
        <v>2</v>
      </c>
      <c r="N2109">
        <v>927</v>
      </c>
      <c r="O2109">
        <v>0.4</v>
      </c>
      <c r="P2109" s="4">
        <v>45560</v>
      </c>
      <c r="Q2109" s="4"/>
    </row>
    <row r="2110" spans="1:17" x14ac:dyDescent="0.35">
      <c r="A2110" t="s">
        <v>2196</v>
      </c>
      <c r="B2110" t="s">
        <v>56</v>
      </c>
      <c r="C2110">
        <v>46.204391000000001</v>
      </c>
      <c r="D2110">
        <v>6.1431579999999997</v>
      </c>
      <c r="E2110" t="s">
        <v>54</v>
      </c>
      <c r="F2110" t="s">
        <v>127</v>
      </c>
      <c r="G2110" t="s">
        <v>33</v>
      </c>
      <c r="H2110" s="4">
        <v>45428</v>
      </c>
      <c r="I2110" t="s">
        <v>26</v>
      </c>
      <c r="J2110" t="s">
        <v>1993</v>
      </c>
      <c r="K2110">
        <v>2</v>
      </c>
      <c r="N2110">
        <v>1175</v>
      </c>
      <c r="O2110">
        <v>0.5</v>
      </c>
      <c r="P2110" s="4">
        <v>45726</v>
      </c>
      <c r="Q2110" s="4"/>
    </row>
    <row r="2111" spans="1:17" x14ac:dyDescent="0.35">
      <c r="A2111" t="s">
        <v>2197</v>
      </c>
      <c r="B2111" t="s">
        <v>56</v>
      </c>
      <c r="C2111">
        <v>46.204391000000001</v>
      </c>
      <c r="D2111">
        <v>6.1431579999999997</v>
      </c>
      <c r="E2111" t="s">
        <v>38</v>
      </c>
      <c r="F2111" t="s">
        <v>127</v>
      </c>
      <c r="G2111" t="s">
        <v>59</v>
      </c>
      <c r="H2111" s="4">
        <v>45295</v>
      </c>
      <c r="I2111" t="s">
        <v>66</v>
      </c>
      <c r="J2111" t="s">
        <v>1993</v>
      </c>
      <c r="K2111">
        <v>2</v>
      </c>
      <c r="N2111">
        <v>309</v>
      </c>
      <c r="O2111">
        <v>0.6</v>
      </c>
      <c r="P2111" s="4">
        <v>45629</v>
      </c>
      <c r="Q2111" s="4"/>
    </row>
    <row r="2112" spans="1:17" x14ac:dyDescent="0.35">
      <c r="A2112" t="s">
        <v>2198</v>
      </c>
      <c r="B2112" t="s">
        <v>35</v>
      </c>
      <c r="C2112">
        <v>41.902782000000002</v>
      </c>
      <c r="D2112">
        <v>12.496366</v>
      </c>
      <c r="E2112" t="s">
        <v>3098</v>
      </c>
      <c r="F2112" t="s">
        <v>127</v>
      </c>
      <c r="G2112" t="s">
        <v>48</v>
      </c>
      <c r="H2112" s="4">
        <v>45406</v>
      </c>
      <c r="I2112" t="s">
        <v>26</v>
      </c>
      <c r="J2112" t="s">
        <v>1993</v>
      </c>
      <c r="K2112">
        <v>2</v>
      </c>
      <c r="N2112">
        <v>684</v>
      </c>
      <c r="O2112">
        <v>0.3</v>
      </c>
      <c r="P2112" s="4">
        <v>45694</v>
      </c>
      <c r="Q2112" s="4"/>
    </row>
    <row r="2113" spans="1:17" x14ac:dyDescent="0.35">
      <c r="A2113" t="s">
        <v>2199</v>
      </c>
      <c r="B2113" t="s">
        <v>56</v>
      </c>
      <c r="C2113">
        <v>46.204391000000001</v>
      </c>
      <c r="D2113">
        <v>6.1431579999999997</v>
      </c>
      <c r="E2113" t="s">
        <v>120</v>
      </c>
      <c r="F2113" t="s">
        <v>127</v>
      </c>
      <c r="G2113" t="s">
        <v>87</v>
      </c>
      <c r="H2113" s="4">
        <v>45311</v>
      </c>
      <c r="I2113" t="s">
        <v>26</v>
      </c>
      <c r="J2113" t="s">
        <v>1993</v>
      </c>
      <c r="K2113">
        <v>2</v>
      </c>
      <c r="N2113">
        <v>221</v>
      </c>
      <c r="O2113">
        <v>0.2</v>
      </c>
      <c r="P2113" s="4">
        <v>45486</v>
      </c>
      <c r="Q2113" s="4"/>
    </row>
    <row r="2114" spans="1:17" x14ac:dyDescent="0.35">
      <c r="A2114" t="s">
        <v>2200</v>
      </c>
      <c r="B2114" t="s">
        <v>61</v>
      </c>
      <c r="C2114">
        <v>48.864716000000001</v>
      </c>
      <c r="D2114">
        <v>2.3490139999999999</v>
      </c>
      <c r="E2114" t="s">
        <v>38</v>
      </c>
      <c r="F2114" t="s">
        <v>127</v>
      </c>
      <c r="G2114" t="s">
        <v>85</v>
      </c>
      <c r="H2114" s="4">
        <v>45402</v>
      </c>
      <c r="I2114" t="s">
        <v>66</v>
      </c>
      <c r="J2114" t="s">
        <v>1993</v>
      </c>
      <c r="K2114">
        <v>2</v>
      </c>
      <c r="N2114">
        <v>856</v>
      </c>
      <c r="O2114">
        <v>0.5</v>
      </c>
      <c r="P2114" s="4">
        <v>45694</v>
      </c>
      <c r="Q2114" s="4"/>
    </row>
    <row r="2115" spans="1:17" x14ac:dyDescent="0.35">
      <c r="A2115" t="s">
        <v>2201</v>
      </c>
      <c r="B2115" t="s">
        <v>41</v>
      </c>
      <c r="C2115">
        <v>52.520007999999997</v>
      </c>
      <c r="D2115">
        <v>13.404954</v>
      </c>
      <c r="E2115" t="s">
        <v>3098</v>
      </c>
      <c r="F2115" t="s">
        <v>127</v>
      </c>
      <c r="G2115" t="s">
        <v>33</v>
      </c>
      <c r="H2115" s="4">
        <v>45372</v>
      </c>
      <c r="I2115" t="s">
        <v>26</v>
      </c>
      <c r="J2115" t="s">
        <v>1993</v>
      </c>
      <c r="K2115">
        <v>2</v>
      </c>
      <c r="N2115">
        <v>366</v>
      </c>
      <c r="O2115">
        <v>0.3</v>
      </c>
      <c r="P2115" s="4">
        <v>45734</v>
      </c>
      <c r="Q2115" s="4"/>
    </row>
    <row r="2116" spans="1:17" x14ac:dyDescent="0.35">
      <c r="A2116" t="s">
        <v>2202</v>
      </c>
      <c r="B2116" t="s">
        <v>78</v>
      </c>
      <c r="C2116">
        <v>38.736946000000003</v>
      </c>
      <c r="D2116">
        <v>-9.1426850000000002</v>
      </c>
      <c r="E2116" t="s">
        <v>47</v>
      </c>
      <c r="F2116" t="s">
        <v>127</v>
      </c>
      <c r="G2116" t="s">
        <v>25</v>
      </c>
      <c r="H2116" s="4">
        <v>45365</v>
      </c>
      <c r="I2116" t="s">
        <v>26</v>
      </c>
      <c r="J2116" t="s">
        <v>1993</v>
      </c>
      <c r="K2116">
        <v>2</v>
      </c>
      <c r="N2116">
        <v>983</v>
      </c>
      <c r="O2116">
        <v>0.6</v>
      </c>
      <c r="P2116" s="4">
        <v>45728</v>
      </c>
      <c r="Q2116" s="4"/>
    </row>
    <row r="2117" spans="1:17" x14ac:dyDescent="0.35">
      <c r="A2117" t="s">
        <v>2203</v>
      </c>
      <c r="B2117" t="s">
        <v>78</v>
      </c>
      <c r="C2117">
        <v>38.736946000000003</v>
      </c>
      <c r="D2117">
        <v>-9.1426850000000002</v>
      </c>
      <c r="E2117" t="s">
        <v>3100</v>
      </c>
      <c r="F2117" t="s">
        <v>127</v>
      </c>
      <c r="G2117" t="s">
        <v>59</v>
      </c>
      <c r="H2117" s="4">
        <v>45359</v>
      </c>
      <c r="I2117" t="s">
        <v>66</v>
      </c>
      <c r="J2117" t="s">
        <v>1993</v>
      </c>
      <c r="K2117">
        <v>2</v>
      </c>
      <c r="N2117">
        <v>1068</v>
      </c>
      <c r="O2117">
        <v>0.3</v>
      </c>
      <c r="P2117" s="4">
        <v>45416</v>
      </c>
      <c r="Q2117" s="4"/>
    </row>
    <row r="2118" spans="1:17" x14ac:dyDescent="0.35">
      <c r="A2118" t="s">
        <v>2204</v>
      </c>
      <c r="B2118" t="s">
        <v>78</v>
      </c>
      <c r="C2118">
        <v>38.736946000000003</v>
      </c>
      <c r="D2118">
        <v>-9.1426850000000002</v>
      </c>
      <c r="E2118" t="s">
        <v>103</v>
      </c>
      <c r="F2118" t="s">
        <v>127</v>
      </c>
      <c r="G2118" t="s">
        <v>85</v>
      </c>
      <c r="H2118" s="4">
        <v>45317</v>
      </c>
      <c r="I2118" t="s">
        <v>26</v>
      </c>
      <c r="J2118" t="s">
        <v>1993</v>
      </c>
      <c r="K2118">
        <v>2</v>
      </c>
      <c r="N2118">
        <v>322</v>
      </c>
      <c r="O2118">
        <v>0.4</v>
      </c>
      <c r="P2118" s="4">
        <v>45435</v>
      </c>
      <c r="Q2118" s="4"/>
    </row>
    <row r="2119" spans="1:17" x14ac:dyDescent="0.35">
      <c r="A2119" t="s">
        <v>2205</v>
      </c>
      <c r="B2119" t="s">
        <v>35</v>
      </c>
      <c r="C2119">
        <v>41.902782000000002</v>
      </c>
      <c r="D2119">
        <v>12.496366</v>
      </c>
      <c r="E2119" t="s">
        <v>38</v>
      </c>
      <c r="F2119" t="s">
        <v>127</v>
      </c>
      <c r="G2119" t="s">
        <v>48</v>
      </c>
      <c r="H2119" s="4">
        <v>45328</v>
      </c>
      <c r="I2119" t="s">
        <v>49</v>
      </c>
      <c r="J2119" t="s">
        <v>1993</v>
      </c>
      <c r="K2119">
        <v>2</v>
      </c>
      <c r="N2119">
        <v>242</v>
      </c>
      <c r="O2119">
        <v>0.7</v>
      </c>
      <c r="P2119" s="4">
        <v>45475</v>
      </c>
      <c r="Q2119" s="4"/>
    </row>
    <row r="2120" spans="1:17" x14ac:dyDescent="0.35">
      <c r="A2120" t="s">
        <v>2206</v>
      </c>
      <c r="B2120" t="s">
        <v>41</v>
      </c>
      <c r="C2120">
        <v>52.520007999999997</v>
      </c>
      <c r="D2120">
        <v>13.404954</v>
      </c>
      <c r="E2120" t="s">
        <v>100</v>
      </c>
      <c r="F2120" t="s">
        <v>127</v>
      </c>
      <c r="G2120" t="s">
        <v>48</v>
      </c>
      <c r="H2120" s="4">
        <v>45373</v>
      </c>
      <c r="I2120" t="s">
        <v>26</v>
      </c>
      <c r="J2120" t="s">
        <v>1993</v>
      </c>
      <c r="K2120">
        <v>2</v>
      </c>
      <c r="N2120">
        <v>752</v>
      </c>
      <c r="O2120">
        <v>0.6</v>
      </c>
      <c r="P2120" s="4">
        <v>45524</v>
      </c>
      <c r="Q2120" s="4"/>
    </row>
    <row r="2121" spans="1:17" x14ac:dyDescent="0.35">
      <c r="A2121" t="s">
        <v>2207</v>
      </c>
      <c r="B2121" t="s">
        <v>20</v>
      </c>
      <c r="C2121">
        <v>52.370215999999999</v>
      </c>
      <c r="D2121">
        <v>4.895168</v>
      </c>
      <c r="E2121" t="s">
        <v>3098</v>
      </c>
      <c r="F2121" t="s">
        <v>127</v>
      </c>
      <c r="G2121" t="s">
        <v>48</v>
      </c>
      <c r="H2121" s="4">
        <v>45411</v>
      </c>
      <c r="I2121" t="s">
        <v>26</v>
      </c>
      <c r="J2121" t="s">
        <v>1993</v>
      </c>
      <c r="K2121">
        <v>2</v>
      </c>
      <c r="N2121">
        <v>608</v>
      </c>
      <c r="O2121">
        <v>0.7</v>
      </c>
      <c r="P2121" s="4">
        <v>45651</v>
      </c>
      <c r="Q2121" s="4"/>
    </row>
    <row r="2122" spans="1:17" x14ac:dyDescent="0.35">
      <c r="A2122" t="s">
        <v>2208</v>
      </c>
      <c r="B2122" t="s">
        <v>35</v>
      </c>
      <c r="C2122">
        <v>41.902782000000002</v>
      </c>
      <c r="D2122">
        <v>12.496366</v>
      </c>
      <c r="E2122" t="s">
        <v>54</v>
      </c>
      <c r="F2122" t="s">
        <v>127</v>
      </c>
      <c r="G2122" t="s">
        <v>48</v>
      </c>
      <c r="H2122" s="4">
        <v>45427</v>
      </c>
      <c r="I2122" t="s">
        <v>26</v>
      </c>
      <c r="J2122" t="s">
        <v>1993</v>
      </c>
      <c r="K2122">
        <v>2</v>
      </c>
      <c r="N2122">
        <v>571</v>
      </c>
      <c r="O2122">
        <v>0.4</v>
      </c>
      <c r="P2122" s="4">
        <v>45471</v>
      </c>
      <c r="Q2122" s="4"/>
    </row>
    <row r="2123" spans="1:17" x14ac:dyDescent="0.35">
      <c r="A2123" t="s">
        <v>2209</v>
      </c>
      <c r="B2123" t="s">
        <v>71</v>
      </c>
      <c r="C2123">
        <v>48.210033000000003</v>
      </c>
      <c r="D2123">
        <v>16.363448999999999</v>
      </c>
      <c r="E2123" t="s">
        <v>54</v>
      </c>
      <c r="F2123" t="s">
        <v>127</v>
      </c>
      <c r="G2123" t="s">
        <v>74</v>
      </c>
      <c r="H2123" s="4">
        <v>45349</v>
      </c>
      <c r="I2123" t="s">
        <v>66</v>
      </c>
      <c r="J2123" t="s">
        <v>1993</v>
      </c>
      <c r="K2123">
        <v>2</v>
      </c>
      <c r="N2123">
        <v>970</v>
      </c>
      <c r="O2123">
        <v>0.3</v>
      </c>
      <c r="P2123" s="4">
        <v>45506</v>
      </c>
      <c r="Q2123" s="4"/>
    </row>
    <row r="2124" spans="1:17" x14ac:dyDescent="0.35">
      <c r="A2124" t="s">
        <v>2210</v>
      </c>
      <c r="B2124" t="s">
        <v>29</v>
      </c>
      <c r="C2124">
        <v>40.416775000000001</v>
      </c>
      <c r="D2124">
        <v>-3.7037900000000001</v>
      </c>
      <c r="E2124" t="s">
        <v>47</v>
      </c>
      <c r="F2124" t="s">
        <v>127</v>
      </c>
      <c r="G2124" t="s">
        <v>33</v>
      </c>
      <c r="H2124" s="4">
        <v>45441</v>
      </c>
      <c r="I2124" t="s">
        <v>49</v>
      </c>
      <c r="J2124" t="s">
        <v>1993</v>
      </c>
      <c r="K2124">
        <v>2</v>
      </c>
      <c r="N2124">
        <v>351</v>
      </c>
      <c r="O2124">
        <v>0.8</v>
      </c>
      <c r="P2124" s="4">
        <v>45603</v>
      </c>
      <c r="Q2124" s="4"/>
    </row>
    <row r="2125" spans="1:17" x14ac:dyDescent="0.35">
      <c r="A2125" t="s">
        <v>2211</v>
      </c>
      <c r="B2125" t="s">
        <v>35</v>
      </c>
      <c r="C2125">
        <v>41.902782000000002</v>
      </c>
      <c r="D2125">
        <v>12.496366</v>
      </c>
      <c r="E2125" t="s">
        <v>3100</v>
      </c>
      <c r="F2125" t="s">
        <v>127</v>
      </c>
      <c r="G2125" t="s">
        <v>48</v>
      </c>
      <c r="H2125" s="4">
        <v>45332</v>
      </c>
      <c r="I2125" t="s">
        <v>49</v>
      </c>
      <c r="J2125" t="s">
        <v>1993</v>
      </c>
      <c r="K2125">
        <v>2</v>
      </c>
      <c r="N2125">
        <v>1029</v>
      </c>
      <c r="O2125">
        <v>0.4</v>
      </c>
      <c r="P2125" s="4">
        <v>45446</v>
      </c>
      <c r="Q2125" s="4"/>
    </row>
    <row r="2126" spans="1:17" x14ac:dyDescent="0.35">
      <c r="A2126" t="s">
        <v>2212</v>
      </c>
      <c r="B2126" t="s">
        <v>61</v>
      </c>
      <c r="C2126">
        <v>48.864716000000001</v>
      </c>
      <c r="D2126">
        <v>2.3490139999999999</v>
      </c>
      <c r="E2126" t="s">
        <v>68</v>
      </c>
      <c r="F2126" t="s">
        <v>127</v>
      </c>
      <c r="G2126" t="s">
        <v>87</v>
      </c>
      <c r="H2126" s="4">
        <v>45382</v>
      </c>
      <c r="I2126" t="s">
        <v>49</v>
      </c>
      <c r="J2126" t="s">
        <v>1993</v>
      </c>
      <c r="K2126">
        <v>2</v>
      </c>
      <c r="N2126">
        <v>866</v>
      </c>
      <c r="O2126">
        <v>0.3</v>
      </c>
      <c r="P2126" s="4">
        <v>45643</v>
      </c>
      <c r="Q2126" s="4"/>
    </row>
    <row r="2127" spans="1:17" x14ac:dyDescent="0.35">
      <c r="A2127" t="s">
        <v>2213</v>
      </c>
      <c r="B2127" t="s">
        <v>71</v>
      </c>
      <c r="C2127">
        <v>48.210033000000003</v>
      </c>
      <c r="D2127">
        <v>16.363448999999999</v>
      </c>
      <c r="E2127" t="s">
        <v>3100</v>
      </c>
      <c r="F2127" t="s">
        <v>127</v>
      </c>
      <c r="G2127" t="s">
        <v>59</v>
      </c>
      <c r="H2127" s="4">
        <v>45374</v>
      </c>
      <c r="I2127" t="s">
        <v>66</v>
      </c>
      <c r="J2127" t="s">
        <v>1993</v>
      </c>
      <c r="K2127">
        <v>2</v>
      </c>
      <c r="N2127">
        <v>478</v>
      </c>
      <c r="O2127">
        <v>0.3</v>
      </c>
      <c r="P2127" s="4">
        <v>45447</v>
      </c>
      <c r="Q2127" s="4"/>
    </row>
    <row r="2128" spans="1:17" x14ac:dyDescent="0.35">
      <c r="A2128" t="s">
        <v>2214</v>
      </c>
      <c r="B2128" t="s">
        <v>56</v>
      </c>
      <c r="C2128">
        <v>46.204391000000001</v>
      </c>
      <c r="D2128">
        <v>6.1431579999999997</v>
      </c>
      <c r="E2128" t="s">
        <v>54</v>
      </c>
      <c r="F2128" t="s">
        <v>127</v>
      </c>
      <c r="G2128" t="s">
        <v>48</v>
      </c>
      <c r="H2128" s="4">
        <v>45379</v>
      </c>
      <c r="I2128" t="s">
        <v>26</v>
      </c>
      <c r="J2128" t="s">
        <v>1993</v>
      </c>
      <c r="K2128">
        <v>2</v>
      </c>
      <c r="N2128">
        <v>936</v>
      </c>
      <c r="O2128">
        <v>0.3</v>
      </c>
      <c r="P2128" s="4">
        <v>45487</v>
      </c>
      <c r="Q2128" s="4"/>
    </row>
    <row r="2129" spans="1:17" x14ac:dyDescent="0.35">
      <c r="A2129" t="s">
        <v>2215</v>
      </c>
      <c r="B2129" t="s">
        <v>41</v>
      </c>
      <c r="C2129">
        <v>52.520007999999997</v>
      </c>
      <c r="D2129">
        <v>13.404954</v>
      </c>
      <c r="E2129" t="s">
        <v>103</v>
      </c>
      <c r="F2129" t="s">
        <v>127</v>
      </c>
      <c r="G2129" t="s">
        <v>48</v>
      </c>
      <c r="H2129" s="4">
        <v>45296</v>
      </c>
      <c r="I2129" t="s">
        <v>26</v>
      </c>
      <c r="J2129" t="s">
        <v>1993</v>
      </c>
      <c r="K2129">
        <v>2</v>
      </c>
      <c r="N2129">
        <v>280</v>
      </c>
      <c r="O2129">
        <v>0.8</v>
      </c>
      <c r="P2129" s="4">
        <v>45394</v>
      </c>
      <c r="Q2129" s="4"/>
    </row>
    <row r="2130" spans="1:17" x14ac:dyDescent="0.35">
      <c r="A2130" t="s">
        <v>2216</v>
      </c>
      <c r="B2130" t="s">
        <v>56</v>
      </c>
      <c r="C2130">
        <v>46.204391000000001</v>
      </c>
      <c r="D2130">
        <v>6.1431579999999997</v>
      </c>
      <c r="E2130" t="s">
        <v>3099</v>
      </c>
      <c r="F2130" t="s">
        <v>127</v>
      </c>
      <c r="G2130" t="s">
        <v>59</v>
      </c>
      <c r="H2130" s="4">
        <v>45318</v>
      </c>
      <c r="I2130" t="s">
        <v>26</v>
      </c>
      <c r="J2130" t="s">
        <v>1993</v>
      </c>
      <c r="K2130">
        <v>2</v>
      </c>
      <c r="N2130">
        <v>398</v>
      </c>
      <c r="O2130">
        <v>0.5</v>
      </c>
      <c r="P2130" s="4">
        <v>45618</v>
      </c>
      <c r="Q2130" s="4"/>
    </row>
    <row r="2131" spans="1:17" x14ac:dyDescent="0.35">
      <c r="A2131" t="s">
        <v>2217</v>
      </c>
      <c r="B2131" t="s">
        <v>41</v>
      </c>
      <c r="C2131">
        <v>52.520007999999997</v>
      </c>
      <c r="D2131">
        <v>13.404954</v>
      </c>
      <c r="E2131" t="s">
        <v>103</v>
      </c>
      <c r="F2131" t="s">
        <v>127</v>
      </c>
      <c r="G2131" t="s">
        <v>25</v>
      </c>
      <c r="H2131" s="4">
        <v>45400</v>
      </c>
      <c r="I2131" t="s">
        <v>26</v>
      </c>
      <c r="J2131" t="s">
        <v>1993</v>
      </c>
      <c r="K2131">
        <v>2</v>
      </c>
      <c r="N2131">
        <v>931</v>
      </c>
      <c r="O2131">
        <v>0.7</v>
      </c>
      <c r="P2131" s="4">
        <v>45571</v>
      </c>
      <c r="Q2131" s="4"/>
    </row>
    <row r="2132" spans="1:17" x14ac:dyDescent="0.35">
      <c r="A2132" t="s">
        <v>2218</v>
      </c>
      <c r="B2132" t="s">
        <v>61</v>
      </c>
      <c r="C2132">
        <v>48.864716000000001</v>
      </c>
      <c r="D2132">
        <v>2.3490139999999999</v>
      </c>
      <c r="E2132" t="s">
        <v>64</v>
      </c>
      <c r="F2132" t="s">
        <v>127</v>
      </c>
      <c r="G2132" t="s">
        <v>25</v>
      </c>
      <c r="H2132" s="4">
        <v>45344</v>
      </c>
      <c r="I2132" t="s">
        <v>26</v>
      </c>
      <c r="J2132" t="s">
        <v>1993</v>
      </c>
      <c r="K2132">
        <v>2</v>
      </c>
      <c r="N2132">
        <v>807</v>
      </c>
      <c r="O2132">
        <v>0.4</v>
      </c>
      <c r="P2132" s="4">
        <v>45657</v>
      </c>
      <c r="Q2132" s="4"/>
    </row>
    <row r="2133" spans="1:17" x14ac:dyDescent="0.35">
      <c r="A2133" t="s">
        <v>2219</v>
      </c>
      <c r="B2133" t="s">
        <v>41</v>
      </c>
      <c r="C2133">
        <v>52.520007999999997</v>
      </c>
      <c r="D2133">
        <v>13.404954</v>
      </c>
      <c r="E2133" t="s">
        <v>124</v>
      </c>
      <c r="F2133" t="s">
        <v>127</v>
      </c>
      <c r="G2133" t="s">
        <v>59</v>
      </c>
      <c r="H2133" s="4">
        <v>45376</v>
      </c>
      <c r="I2133" t="s">
        <v>26</v>
      </c>
      <c r="J2133" t="s">
        <v>1993</v>
      </c>
      <c r="K2133">
        <v>2</v>
      </c>
      <c r="N2133">
        <v>262</v>
      </c>
      <c r="O2133">
        <v>0.2</v>
      </c>
      <c r="P2133" s="4">
        <v>45531</v>
      </c>
      <c r="Q2133" s="4"/>
    </row>
    <row r="2134" spans="1:17" x14ac:dyDescent="0.35">
      <c r="A2134" t="s">
        <v>2220</v>
      </c>
      <c r="B2134" t="s">
        <v>71</v>
      </c>
      <c r="C2134">
        <v>48.210033000000003</v>
      </c>
      <c r="D2134">
        <v>16.363448999999999</v>
      </c>
      <c r="E2134" t="s">
        <v>120</v>
      </c>
      <c r="F2134" t="s">
        <v>127</v>
      </c>
      <c r="G2134" t="s">
        <v>59</v>
      </c>
      <c r="H2134" s="4">
        <v>45293</v>
      </c>
      <c r="I2134" t="s">
        <v>66</v>
      </c>
      <c r="J2134" t="s">
        <v>1993</v>
      </c>
      <c r="K2134">
        <v>2</v>
      </c>
      <c r="N2134">
        <v>710</v>
      </c>
      <c r="O2134">
        <v>0.4</v>
      </c>
      <c r="P2134" s="4">
        <v>45595</v>
      </c>
      <c r="Q2134" s="4"/>
    </row>
    <row r="2135" spans="1:17" x14ac:dyDescent="0.35">
      <c r="A2135" t="s">
        <v>2221</v>
      </c>
      <c r="B2135" t="s">
        <v>78</v>
      </c>
      <c r="C2135">
        <v>38.736946000000003</v>
      </c>
      <c r="D2135">
        <v>-9.1426850000000002</v>
      </c>
      <c r="E2135" t="s">
        <v>100</v>
      </c>
      <c r="F2135" t="s">
        <v>127</v>
      </c>
      <c r="G2135" t="s">
        <v>59</v>
      </c>
      <c r="H2135" s="4">
        <v>45416</v>
      </c>
      <c r="I2135" t="s">
        <v>26</v>
      </c>
      <c r="J2135" t="s">
        <v>1993</v>
      </c>
      <c r="K2135">
        <v>2</v>
      </c>
      <c r="N2135">
        <v>853</v>
      </c>
      <c r="O2135">
        <v>0.6</v>
      </c>
      <c r="P2135" s="4">
        <v>45683</v>
      </c>
      <c r="Q2135" s="4"/>
    </row>
    <row r="2136" spans="1:17" x14ac:dyDescent="0.35">
      <c r="A2136" t="s">
        <v>2222</v>
      </c>
      <c r="B2136" t="s">
        <v>61</v>
      </c>
      <c r="C2136">
        <v>48.864716000000001</v>
      </c>
      <c r="D2136">
        <v>2.3490139999999999</v>
      </c>
      <c r="E2136" t="s">
        <v>38</v>
      </c>
      <c r="F2136" t="s">
        <v>127</v>
      </c>
      <c r="G2136" t="s">
        <v>48</v>
      </c>
      <c r="H2136" s="4">
        <v>45353</v>
      </c>
      <c r="I2136" t="s">
        <v>26</v>
      </c>
      <c r="J2136" t="s">
        <v>1993</v>
      </c>
      <c r="K2136">
        <v>2</v>
      </c>
      <c r="N2136">
        <v>345</v>
      </c>
      <c r="O2136">
        <v>0.7</v>
      </c>
      <c r="P2136" s="4">
        <v>45403</v>
      </c>
      <c r="Q2136" s="4"/>
    </row>
    <row r="2137" spans="1:17" x14ac:dyDescent="0.35">
      <c r="A2137" t="s">
        <v>2223</v>
      </c>
      <c r="B2137" t="s">
        <v>41</v>
      </c>
      <c r="C2137">
        <v>52.520007999999997</v>
      </c>
      <c r="D2137">
        <v>13.404954</v>
      </c>
      <c r="E2137" t="s">
        <v>32</v>
      </c>
      <c r="F2137" t="s">
        <v>127</v>
      </c>
      <c r="G2137" t="s">
        <v>85</v>
      </c>
      <c r="H2137" s="4">
        <v>45372</v>
      </c>
      <c r="I2137" t="s">
        <v>49</v>
      </c>
      <c r="J2137" t="s">
        <v>1993</v>
      </c>
      <c r="K2137">
        <v>2</v>
      </c>
      <c r="N2137">
        <v>263</v>
      </c>
      <c r="O2137">
        <v>0.2</v>
      </c>
      <c r="P2137" s="4">
        <v>45428</v>
      </c>
      <c r="Q2137" s="4"/>
    </row>
    <row r="2138" spans="1:17" x14ac:dyDescent="0.35">
      <c r="A2138" t="s">
        <v>2224</v>
      </c>
      <c r="B2138" t="s">
        <v>78</v>
      </c>
      <c r="C2138">
        <v>38.736946000000003</v>
      </c>
      <c r="D2138">
        <v>-9.1426850000000002</v>
      </c>
      <c r="E2138" t="s">
        <v>32</v>
      </c>
      <c r="F2138" t="s">
        <v>127</v>
      </c>
      <c r="G2138" t="s">
        <v>59</v>
      </c>
      <c r="H2138" s="4">
        <v>45390</v>
      </c>
      <c r="I2138" t="s">
        <v>26</v>
      </c>
      <c r="J2138" t="s">
        <v>1993</v>
      </c>
      <c r="K2138">
        <v>2</v>
      </c>
      <c r="N2138">
        <v>461</v>
      </c>
      <c r="O2138">
        <v>0.6</v>
      </c>
      <c r="P2138" s="4">
        <v>45517</v>
      </c>
      <c r="Q2138" s="4"/>
    </row>
    <row r="2139" spans="1:17" x14ac:dyDescent="0.35">
      <c r="A2139" t="s">
        <v>2225</v>
      </c>
      <c r="B2139" t="s">
        <v>78</v>
      </c>
      <c r="C2139">
        <v>38.736946000000003</v>
      </c>
      <c r="D2139">
        <v>-9.1426850000000002</v>
      </c>
      <c r="E2139" t="s">
        <v>124</v>
      </c>
      <c r="F2139" t="s">
        <v>127</v>
      </c>
      <c r="G2139" t="s">
        <v>48</v>
      </c>
      <c r="H2139" s="4">
        <v>45335</v>
      </c>
      <c r="I2139" t="s">
        <v>26</v>
      </c>
      <c r="J2139" t="s">
        <v>1993</v>
      </c>
      <c r="K2139">
        <v>2</v>
      </c>
      <c r="N2139">
        <v>1082</v>
      </c>
      <c r="O2139">
        <v>0.8</v>
      </c>
      <c r="P2139" s="4">
        <v>45659</v>
      </c>
      <c r="Q2139" s="4"/>
    </row>
    <row r="2140" spans="1:17" x14ac:dyDescent="0.35">
      <c r="A2140" t="s">
        <v>2226</v>
      </c>
      <c r="B2140" t="s">
        <v>56</v>
      </c>
      <c r="C2140">
        <v>46.204391000000001</v>
      </c>
      <c r="D2140">
        <v>6.1431579999999997</v>
      </c>
      <c r="E2140" t="s">
        <v>3099</v>
      </c>
      <c r="F2140" t="s">
        <v>127</v>
      </c>
      <c r="G2140" t="s">
        <v>25</v>
      </c>
      <c r="H2140" s="4">
        <v>45317</v>
      </c>
      <c r="I2140" t="s">
        <v>26</v>
      </c>
      <c r="J2140" t="s">
        <v>1993</v>
      </c>
      <c r="K2140">
        <v>2</v>
      </c>
      <c r="N2140">
        <v>1145</v>
      </c>
      <c r="O2140">
        <v>0.6</v>
      </c>
      <c r="P2140" s="4">
        <v>45631</v>
      </c>
      <c r="Q2140" s="4"/>
    </row>
    <row r="2141" spans="1:17" x14ac:dyDescent="0.35">
      <c r="A2141" t="s">
        <v>2227</v>
      </c>
      <c r="B2141" t="s">
        <v>71</v>
      </c>
      <c r="C2141">
        <v>48.210033000000003</v>
      </c>
      <c r="D2141">
        <v>16.363448999999999</v>
      </c>
      <c r="E2141" t="s">
        <v>38</v>
      </c>
      <c r="F2141" t="s">
        <v>127</v>
      </c>
      <c r="G2141" t="s">
        <v>33</v>
      </c>
      <c r="H2141" s="4">
        <v>45373</v>
      </c>
      <c r="I2141" t="s">
        <v>26</v>
      </c>
      <c r="J2141" t="s">
        <v>1993</v>
      </c>
      <c r="K2141">
        <v>2</v>
      </c>
      <c r="N2141">
        <v>300</v>
      </c>
      <c r="O2141">
        <v>0.2</v>
      </c>
      <c r="P2141" s="4">
        <v>45427</v>
      </c>
      <c r="Q2141" s="4"/>
    </row>
    <row r="2142" spans="1:17" x14ac:dyDescent="0.35">
      <c r="A2142" t="s">
        <v>2228</v>
      </c>
      <c r="B2142" t="s">
        <v>41</v>
      </c>
      <c r="C2142">
        <v>52.520007999999997</v>
      </c>
      <c r="D2142">
        <v>13.404954</v>
      </c>
      <c r="E2142" t="s">
        <v>47</v>
      </c>
      <c r="F2142" t="s">
        <v>127</v>
      </c>
      <c r="G2142" t="s">
        <v>87</v>
      </c>
      <c r="H2142" s="4">
        <v>45392</v>
      </c>
      <c r="I2142" t="s">
        <v>66</v>
      </c>
      <c r="J2142" t="s">
        <v>1993</v>
      </c>
      <c r="K2142">
        <v>2</v>
      </c>
      <c r="N2142">
        <v>497</v>
      </c>
      <c r="O2142">
        <v>0.8</v>
      </c>
      <c r="P2142" s="4">
        <v>45694</v>
      </c>
      <c r="Q2142" s="4"/>
    </row>
    <row r="2143" spans="1:17" x14ac:dyDescent="0.35">
      <c r="A2143" t="s">
        <v>2229</v>
      </c>
      <c r="B2143" t="s">
        <v>78</v>
      </c>
      <c r="C2143">
        <v>38.736946000000003</v>
      </c>
      <c r="D2143">
        <v>-9.1426850000000002</v>
      </c>
      <c r="E2143" t="s">
        <v>47</v>
      </c>
      <c r="F2143" t="s">
        <v>127</v>
      </c>
      <c r="G2143" t="s">
        <v>33</v>
      </c>
      <c r="H2143" s="4">
        <v>45348</v>
      </c>
      <c r="I2143" t="s">
        <v>66</v>
      </c>
      <c r="J2143" t="s">
        <v>1993</v>
      </c>
      <c r="K2143">
        <v>2</v>
      </c>
      <c r="N2143">
        <v>423</v>
      </c>
      <c r="O2143">
        <v>0.1</v>
      </c>
      <c r="P2143" s="4">
        <v>45378</v>
      </c>
      <c r="Q2143" s="4"/>
    </row>
    <row r="2144" spans="1:17" x14ac:dyDescent="0.35">
      <c r="A2144" t="s">
        <v>2230</v>
      </c>
      <c r="B2144" t="s">
        <v>71</v>
      </c>
      <c r="C2144">
        <v>48.210033000000003</v>
      </c>
      <c r="D2144">
        <v>16.363448999999999</v>
      </c>
      <c r="E2144" t="s">
        <v>64</v>
      </c>
      <c r="F2144" t="s">
        <v>127</v>
      </c>
      <c r="G2144" t="s">
        <v>48</v>
      </c>
      <c r="H2144" s="4">
        <v>45410</v>
      </c>
      <c r="I2144" t="s">
        <v>26</v>
      </c>
      <c r="J2144" t="s">
        <v>1993</v>
      </c>
      <c r="K2144">
        <v>2</v>
      </c>
      <c r="N2144">
        <v>1077</v>
      </c>
      <c r="O2144">
        <v>0.2</v>
      </c>
      <c r="P2144" s="4">
        <v>45681</v>
      </c>
      <c r="Q2144" s="4"/>
    </row>
    <row r="2145" spans="1:17" x14ac:dyDescent="0.35">
      <c r="A2145" t="s">
        <v>2231</v>
      </c>
      <c r="B2145" t="s">
        <v>51</v>
      </c>
      <c r="C2145">
        <v>51.260196999999998</v>
      </c>
      <c r="D2145">
        <v>4.4027710000000004</v>
      </c>
      <c r="E2145" t="s">
        <v>3098</v>
      </c>
      <c r="F2145" t="s">
        <v>127</v>
      </c>
      <c r="G2145" t="s">
        <v>48</v>
      </c>
      <c r="H2145" s="4">
        <v>45433</v>
      </c>
      <c r="I2145" t="s">
        <v>66</v>
      </c>
      <c r="J2145" t="s">
        <v>1993</v>
      </c>
      <c r="K2145">
        <v>2</v>
      </c>
      <c r="N2145">
        <v>1156</v>
      </c>
      <c r="O2145">
        <v>0.7</v>
      </c>
      <c r="P2145" s="4">
        <v>45462</v>
      </c>
      <c r="Q2145" s="4"/>
    </row>
    <row r="2146" spans="1:17" x14ac:dyDescent="0.35">
      <c r="A2146" t="s">
        <v>2232</v>
      </c>
      <c r="B2146" t="s">
        <v>41</v>
      </c>
      <c r="C2146">
        <v>52.520007999999997</v>
      </c>
      <c r="D2146">
        <v>13.404954</v>
      </c>
      <c r="E2146" t="s">
        <v>3098</v>
      </c>
      <c r="F2146" t="s">
        <v>127</v>
      </c>
      <c r="G2146" t="s">
        <v>48</v>
      </c>
      <c r="H2146" s="4">
        <v>45422</v>
      </c>
      <c r="I2146" t="s">
        <v>26</v>
      </c>
      <c r="J2146" t="s">
        <v>1993</v>
      </c>
      <c r="K2146">
        <v>2</v>
      </c>
      <c r="N2146">
        <v>348</v>
      </c>
      <c r="O2146">
        <v>0.6</v>
      </c>
      <c r="P2146" s="4">
        <v>45751</v>
      </c>
      <c r="Q2146" s="4"/>
    </row>
    <row r="2147" spans="1:17" x14ac:dyDescent="0.35">
      <c r="A2147" t="s">
        <v>2233</v>
      </c>
      <c r="B2147" t="s">
        <v>61</v>
      </c>
      <c r="C2147">
        <v>48.864716000000001</v>
      </c>
      <c r="D2147">
        <v>2.3490139999999999</v>
      </c>
      <c r="E2147" t="s">
        <v>100</v>
      </c>
      <c r="F2147" t="s">
        <v>127</v>
      </c>
      <c r="G2147" t="s">
        <v>39</v>
      </c>
      <c r="H2147" s="4">
        <v>45399</v>
      </c>
      <c r="I2147" t="s">
        <v>49</v>
      </c>
      <c r="J2147" t="s">
        <v>1993</v>
      </c>
      <c r="K2147">
        <v>2</v>
      </c>
      <c r="N2147">
        <v>933</v>
      </c>
      <c r="O2147">
        <v>0.7</v>
      </c>
      <c r="P2147" s="4">
        <v>45646</v>
      </c>
      <c r="Q2147" s="4"/>
    </row>
    <row r="2148" spans="1:17" x14ac:dyDescent="0.35">
      <c r="A2148" t="s">
        <v>2234</v>
      </c>
      <c r="B2148" t="s">
        <v>56</v>
      </c>
      <c r="C2148">
        <v>46.204391000000001</v>
      </c>
      <c r="D2148">
        <v>6.1431579999999997</v>
      </c>
      <c r="E2148" t="s">
        <v>3100</v>
      </c>
      <c r="F2148" t="s">
        <v>127</v>
      </c>
      <c r="G2148" t="s">
        <v>59</v>
      </c>
      <c r="H2148" s="4">
        <v>45319</v>
      </c>
      <c r="I2148" t="s">
        <v>26</v>
      </c>
      <c r="J2148" t="s">
        <v>1993</v>
      </c>
      <c r="K2148">
        <v>2</v>
      </c>
      <c r="N2148">
        <v>576</v>
      </c>
      <c r="O2148">
        <v>0.8</v>
      </c>
      <c r="P2148" s="4">
        <v>45643</v>
      </c>
      <c r="Q2148" s="4"/>
    </row>
    <row r="2149" spans="1:17" x14ac:dyDescent="0.35">
      <c r="A2149" t="s">
        <v>2235</v>
      </c>
      <c r="B2149" t="s">
        <v>78</v>
      </c>
      <c r="C2149">
        <v>38.736946000000003</v>
      </c>
      <c r="D2149">
        <v>-9.1426850000000002</v>
      </c>
      <c r="E2149" t="s">
        <v>64</v>
      </c>
      <c r="F2149" t="s">
        <v>127</v>
      </c>
      <c r="G2149" t="s">
        <v>87</v>
      </c>
      <c r="H2149" s="4">
        <v>45334</v>
      </c>
      <c r="I2149" t="s">
        <v>66</v>
      </c>
      <c r="J2149" t="s">
        <v>1993</v>
      </c>
      <c r="K2149">
        <v>2</v>
      </c>
      <c r="N2149">
        <v>617</v>
      </c>
      <c r="O2149">
        <v>0.4</v>
      </c>
      <c r="P2149" s="4">
        <v>45454</v>
      </c>
      <c r="Q2149" s="4"/>
    </row>
    <row r="2150" spans="1:17" x14ac:dyDescent="0.35">
      <c r="A2150" t="s">
        <v>2236</v>
      </c>
      <c r="B2150" t="s">
        <v>78</v>
      </c>
      <c r="C2150">
        <v>38.736946000000003</v>
      </c>
      <c r="D2150">
        <v>-9.1426850000000002</v>
      </c>
      <c r="E2150" t="s">
        <v>3100</v>
      </c>
      <c r="F2150" t="s">
        <v>127</v>
      </c>
      <c r="G2150" t="s">
        <v>25</v>
      </c>
      <c r="H2150" s="4">
        <v>45395</v>
      </c>
      <c r="I2150" t="s">
        <v>66</v>
      </c>
      <c r="J2150" t="s">
        <v>1993</v>
      </c>
      <c r="K2150">
        <v>2</v>
      </c>
      <c r="N2150">
        <v>602</v>
      </c>
      <c r="O2150">
        <v>0.3</v>
      </c>
      <c r="P2150" s="4">
        <v>45720</v>
      </c>
      <c r="Q2150" s="4"/>
    </row>
    <row r="2151" spans="1:17" x14ac:dyDescent="0.35">
      <c r="A2151" t="s">
        <v>2237</v>
      </c>
      <c r="B2151" t="s">
        <v>61</v>
      </c>
      <c r="C2151">
        <v>48.864716000000001</v>
      </c>
      <c r="D2151">
        <v>2.3490139999999999</v>
      </c>
      <c r="E2151" t="s">
        <v>47</v>
      </c>
      <c r="F2151" t="s">
        <v>127</v>
      </c>
      <c r="G2151" t="s">
        <v>74</v>
      </c>
      <c r="H2151" s="4">
        <v>45387</v>
      </c>
      <c r="I2151" t="s">
        <v>66</v>
      </c>
      <c r="J2151" t="s">
        <v>1993</v>
      </c>
      <c r="K2151">
        <v>2</v>
      </c>
      <c r="N2151">
        <v>708</v>
      </c>
      <c r="O2151">
        <v>0.5</v>
      </c>
      <c r="P2151" s="4">
        <v>45619</v>
      </c>
      <c r="Q2151" s="4"/>
    </row>
    <row r="2152" spans="1:17" x14ac:dyDescent="0.35">
      <c r="A2152" t="s">
        <v>2238</v>
      </c>
      <c r="B2152" t="s">
        <v>61</v>
      </c>
      <c r="C2152">
        <v>48.864716000000001</v>
      </c>
      <c r="D2152">
        <v>2.3490139999999999</v>
      </c>
      <c r="E2152" t="s">
        <v>3098</v>
      </c>
      <c r="F2152" t="s">
        <v>127</v>
      </c>
      <c r="G2152" t="s">
        <v>33</v>
      </c>
      <c r="H2152" s="4">
        <v>45381</v>
      </c>
      <c r="I2152" t="s">
        <v>49</v>
      </c>
      <c r="J2152" t="s">
        <v>1993</v>
      </c>
      <c r="K2152">
        <v>2</v>
      </c>
      <c r="N2152">
        <v>418</v>
      </c>
      <c r="O2152">
        <v>0.3</v>
      </c>
      <c r="P2152" s="4">
        <v>45423</v>
      </c>
      <c r="Q2152" s="4"/>
    </row>
    <row r="2153" spans="1:17" x14ac:dyDescent="0.35">
      <c r="A2153" t="s">
        <v>2239</v>
      </c>
      <c r="B2153" t="s">
        <v>78</v>
      </c>
      <c r="C2153">
        <v>38.736946000000003</v>
      </c>
      <c r="D2153">
        <v>-9.1426850000000002</v>
      </c>
      <c r="E2153" t="s">
        <v>64</v>
      </c>
      <c r="F2153" t="s">
        <v>127</v>
      </c>
      <c r="G2153" t="s">
        <v>48</v>
      </c>
      <c r="H2153" s="4">
        <v>45327</v>
      </c>
      <c r="I2153" t="s">
        <v>26</v>
      </c>
      <c r="J2153" t="s">
        <v>1993</v>
      </c>
      <c r="K2153">
        <v>2</v>
      </c>
      <c r="N2153">
        <v>269</v>
      </c>
      <c r="O2153">
        <v>0.7</v>
      </c>
      <c r="P2153" s="4">
        <v>45617</v>
      </c>
      <c r="Q2153" s="4"/>
    </row>
    <row r="2154" spans="1:17" x14ac:dyDescent="0.35">
      <c r="A2154" t="s">
        <v>2240</v>
      </c>
      <c r="B2154" t="s">
        <v>20</v>
      </c>
      <c r="C2154">
        <v>52.370215999999999</v>
      </c>
      <c r="D2154">
        <v>4.895168</v>
      </c>
      <c r="E2154" t="s">
        <v>124</v>
      </c>
      <c r="F2154" t="s">
        <v>127</v>
      </c>
      <c r="G2154" t="s">
        <v>33</v>
      </c>
      <c r="H2154" s="4">
        <v>45347</v>
      </c>
      <c r="I2154" t="s">
        <v>26</v>
      </c>
      <c r="J2154" t="s">
        <v>1993</v>
      </c>
      <c r="K2154">
        <v>2</v>
      </c>
      <c r="N2154">
        <v>945</v>
      </c>
      <c r="O2154">
        <v>0.4</v>
      </c>
      <c r="P2154" s="4">
        <v>45490</v>
      </c>
      <c r="Q2154" s="4"/>
    </row>
    <row r="2155" spans="1:17" x14ac:dyDescent="0.35">
      <c r="A2155" t="s">
        <v>2241</v>
      </c>
      <c r="B2155" t="s">
        <v>78</v>
      </c>
      <c r="C2155">
        <v>38.736946000000003</v>
      </c>
      <c r="D2155">
        <v>-9.1426850000000002</v>
      </c>
      <c r="E2155" t="s">
        <v>47</v>
      </c>
      <c r="F2155" t="s">
        <v>127</v>
      </c>
      <c r="G2155" t="s">
        <v>59</v>
      </c>
      <c r="H2155" s="4">
        <v>45404</v>
      </c>
      <c r="I2155" t="s">
        <v>49</v>
      </c>
      <c r="J2155" t="s">
        <v>1993</v>
      </c>
      <c r="K2155">
        <v>2</v>
      </c>
      <c r="N2155">
        <v>432</v>
      </c>
      <c r="O2155">
        <v>0.4</v>
      </c>
      <c r="P2155" s="4">
        <v>45526</v>
      </c>
      <c r="Q2155" s="4"/>
    </row>
    <row r="2156" spans="1:17" x14ac:dyDescent="0.35">
      <c r="A2156" t="s">
        <v>2242</v>
      </c>
      <c r="B2156" t="s">
        <v>56</v>
      </c>
      <c r="C2156">
        <v>46.204391000000001</v>
      </c>
      <c r="D2156">
        <v>6.1431579999999997</v>
      </c>
      <c r="E2156" t="s">
        <v>54</v>
      </c>
      <c r="F2156" t="s">
        <v>127</v>
      </c>
      <c r="G2156" t="s">
        <v>74</v>
      </c>
      <c r="H2156" s="4">
        <v>45365</v>
      </c>
      <c r="I2156" t="s">
        <v>26</v>
      </c>
      <c r="J2156" t="s">
        <v>1993</v>
      </c>
      <c r="K2156">
        <v>2</v>
      </c>
      <c r="N2156">
        <v>1096</v>
      </c>
      <c r="O2156">
        <v>0.4</v>
      </c>
      <c r="P2156" s="4">
        <v>45607</v>
      </c>
      <c r="Q2156" s="4"/>
    </row>
    <row r="2157" spans="1:17" x14ac:dyDescent="0.35">
      <c r="A2157" t="s">
        <v>2243</v>
      </c>
      <c r="B2157" t="s">
        <v>35</v>
      </c>
      <c r="C2157">
        <v>41.902782000000002</v>
      </c>
      <c r="D2157">
        <v>12.496366</v>
      </c>
      <c r="E2157" t="s">
        <v>54</v>
      </c>
      <c r="F2157" t="s">
        <v>127</v>
      </c>
      <c r="G2157" t="s">
        <v>39</v>
      </c>
      <c r="H2157" s="4">
        <v>45310</v>
      </c>
      <c r="I2157" t="s">
        <v>26</v>
      </c>
      <c r="J2157" t="s">
        <v>1993</v>
      </c>
      <c r="K2157">
        <v>2</v>
      </c>
      <c r="N2157">
        <v>566</v>
      </c>
      <c r="O2157">
        <v>0.2</v>
      </c>
      <c r="P2157" s="4">
        <v>45645</v>
      </c>
      <c r="Q2157" s="4"/>
    </row>
    <row r="2158" spans="1:17" x14ac:dyDescent="0.35">
      <c r="A2158" t="s">
        <v>2244</v>
      </c>
      <c r="B2158" t="s">
        <v>56</v>
      </c>
      <c r="C2158">
        <v>46.204391000000001</v>
      </c>
      <c r="D2158">
        <v>6.1431579999999997</v>
      </c>
      <c r="E2158" t="s">
        <v>47</v>
      </c>
      <c r="F2158" t="s">
        <v>127</v>
      </c>
      <c r="G2158" t="s">
        <v>39</v>
      </c>
      <c r="H2158" s="4">
        <v>45371</v>
      </c>
      <c r="I2158" t="s">
        <v>26</v>
      </c>
      <c r="J2158" t="s">
        <v>1993</v>
      </c>
      <c r="K2158">
        <v>2</v>
      </c>
      <c r="N2158">
        <v>1146</v>
      </c>
      <c r="O2158">
        <v>0.2</v>
      </c>
      <c r="P2158" s="4">
        <v>45520</v>
      </c>
      <c r="Q2158" s="4"/>
    </row>
    <row r="2159" spans="1:17" x14ac:dyDescent="0.35">
      <c r="A2159" t="s">
        <v>2245</v>
      </c>
      <c r="B2159" t="s">
        <v>35</v>
      </c>
      <c r="C2159">
        <v>41.902782000000002</v>
      </c>
      <c r="D2159">
        <v>12.496366</v>
      </c>
      <c r="E2159" t="s">
        <v>64</v>
      </c>
      <c r="F2159" t="s">
        <v>127</v>
      </c>
      <c r="G2159" t="s">
        <v>87</v>
      </c>
      <c r="H2159" s="4">
        <v>45313</v>
      </c>
      <c r="I2159" t="s">
        <v>26</v>
      </c>
      <c r="J2159" t="s">
        <v>1993</v>
      </c>
      <c r="K2159">
        <v>2</v>
      </c>
      <c r="N2159">
        <v>1140</v>
      </c>
      <c r="O2159">
        <v>0.3</v>
      </c>
      <c r="P2159" s="4">
        <v>45444</v>
      </c>
      <c r="Q2159" s="4"/>
    </row>
    <row r="2160" spans="1:17" x14ac:dyDescent="0.35">
      <c r="A2160" t="s">
        <v>2246</v>
      </c>
      <c r="B2160" t="s">
        <v>41</v>
      </c>
      <c r="C2160">
        <v>52.520007999999997</v>
      </c>
      <c r="D2160">
        <v>13.404954</v>
      </c>
      <c r="E2160" t="s">
        <v>47</v>
      </c>
      <c r="F2160" t="s">
        <v>127</v>
      </c>
      <c r="G2160" t="s">
        <v>59</v>
      </c>
      <c r="H2160" s="4">
        <v>45420</v>
      </c>
      <c r="I2160" t="s">
        <v>26</v>
      </c>
      <c r="J2160" t="s">
        <v>1993</v>
      </c>
      <c r="K2160">
        <v>2</v>
      </c>
      <c r="N2160">
        <v>632</v>
      </c>
      <c r="O2160">
        <v>0.4</v>
      </c>
      <c r="P2160" s="4">
        <v>45624</v>
      </c>
      <c r="Q2160" s="4"/>
    </row>
    <row r="2161" spans="1:17" x14ac:dyDescent="0.35">
      <c r="A2161" t="s">
        <v>2247</v>
      </c>
      <c r="B2161" t="s">
        <v>78</v>
      </c>
      <c r="C2161">
        <v>38.736946000000003</v>
      </c>
      <c r="D2161">
        <v>-9.1426850000000002</v>
      </c>
      <c r="E2161" t="s">
        <v>3099</v>
      </c>
      <c r="F2161" t="s">
        <v>127</v>
      </c>
      <c r="G2161" t="s">
        <v>33</v>
      </c>
      <c r="H2161" s="4">
        <v>45314</v>
      </c>
      <c r="I2161" t="s">
        <v>49</v>
      </c>
      <c r="J2161" t="s">
        <v>1993</v>
      </c>
      <c r="K2161">
        <v>2</v>
      </c>
      <c r="N2161">
        <v>487</v>
      </c>
      <c r="O2161">
        <v>0.3</v>
      </c>
      <c r="P2161" s="4">
        <v>45448</v>
      </c>
      <c r="Q2161" s="4"/>
    </row>
    <row r="2162" spans="1:17" x14ac:dyDescent="0.35">
      <c r="A2162" t="s">
        <v>2248</v>
      </c>
      <c r="B2162" t="s">
        <v>29</v>
      </c>
      <c r="C2162">
        <v>40.416775000000001</v>
      </c>
      <c r="D2162">
        <v>-3.7037900000000001</v>
      </c>
      <c r="E2162" t="s">
        <v>32</v>
      </c>
      <c r="F2162" t="s">
        <v>127</v>
      </c>
      <c r="G2162" t="s">
        <v>74</v>
      </c>
      <c r="H2162" s="4">
        <v>45427</v>
      </c>
      <c r="I2162" t="s">
        <v>26</v>
      </c>
      <c r="J2162" t="s">
        <v>1993</v>
      </c>
      <c r="K2162">
        <v>2</v>
      </c>
      <c r="N2162">
        <v>469</v>
      </c>
      <c r="O2162">
        <v>0.7</v>
      </c>
      <c r="P2162" s="4">
        <v>45755</v>
      </c>
      <c r="Q2162" s="4"/>
    </row>
    <row r="2163" spans="1:17" x14ac:dyDescent="0.35">
      <c r="A2163" t="s">
        <v>2249</v>
      </c>
      <c r="B2163" t="s">
        <v>56</v>
      </c>
      <c r="C2163">
        <v>46.204391000000001</v>
      </c>
      <c r="D2163">
        <v>6.1431579999999997</v>
      </c>
      <c r="E2163" t="s">
        <v>47</v>
      </c>
      <c r="F2163" t="s">
        <v>127</v>
      </c>
      <c r="G2163" t="s">
        <v>39</v>
      </c>
      <c r="H2163" s="4">
        <v>45323</v>
      </c>
      <c r="I2163" t="s">
        <v>26</v>
      </c>
      <c r="J2163" t="s">
        <v>1993</v>
      </c>
      <c r="K2163">
        <v>2</v>
      </c>
      <c r="N2163">
        <v>316</v>
      </c>
      <c r="O2163">
        <v>0.6</v>
      </c>
      <c r="P2163" s="4">
        <v>45625</v>
      </c>
      <c r="Q2163" s="4"/>
    </row>
    <row r="2164" spans="1:17" x14ac:dyDescent="0.35">
      <c r="A2164" t="s">
        <v>2250</v>
      </c>
      <c r="B2164" t="s">
        <v>35</v>
      </c>
      <c r="C2164">
        <v>41.902782000000002</v>
      </c>
      <c r="D2164">
        <v>12.496366</v>
      </c>
      <c r="E2164" t="s">
        <v>54</v>
      </c>
      <c r="F2164" t="s">
        <v>127</v>
      </c>
      <c r="G2164" t="s">
        <v>39</v>
      </c>
      <c r="H2164" s="4">
        <v>45293</v>
      </c>
      <c r="I2164" t="s">
        <v>26</v>
      </c>
      <c r="J2164" t="s">
        <v>1993</v>
      </c>
      <c r="K2164">
        <v>2</v>
      </c>
      <c r="N2164">
        <v>1134</v>
      </c>
      <c r="O2164">
        <v>0.7</v>
      </c>
      <c r="P2164" s="4">
        <v>45603</v>
      </c>
      <c r="Q2164" s="4"/>
    </row>
    <row r="2165" spans="1:17" x14ac:dyDescent="0.35">
      <c r="A2165" t="s">
        <v>2251</v>
      </c>
      <c r="B2165" t="s">
        <v>20</v>
      </c>
      <c r="C2165">
        <v>52.370215999999999</v>
      </c>
      <c r="D2165">
        <v>4.895168</v>
      </c>
      <c r="E2165" t="s">
        <v>103</v>
      </c>
      <c r="F2165" t="s">
        <v>127</v>
      </c>
      <c r="G2165" t="s">
        <v>59</v>
      </c>
      <c r="H2165" s="4">
        <v>45314</v>
      </c>
      <c r="I2165" t="s">
        <v>26</v>
      </c>
      <c r="J2165" t="s">
        <v>1993</v>
      </c>
      <c r="K2165">
        <v>2</v>
      </c>
      <c r="N2165">
        <v>1183</v>
      </c>
      <c r="O2165">
        <v>0.4</v>
      </c>
      <c r="P2165" s="4">
        <v>45462</v>
      </c>
      <c r="Q2165" s="4"/>
    </row>
    <row r="2166" spans="1:17" x14ac:dyDescent="0.35">
      <c r="A2166" t="s">
        <v>2252</v>
      </c>
      <c r="B2166" t="s">
        <v>35</v>
      </c>
      <c r="C2166">
        <v>41.902782000000002</v>
      </c>
      <c r="D2166">
        <v>12.496366</v>
      </c>
      <c r="E2166" t="s">
        <v>124</v>
      </c>
      <c r="F2166" t="s">
        <v>127</v>
      </c>
      <c r="G2166" t="s">
        <v>33</v>
      </c>
      <c r="H2166" s="4">
        <v>45295</v>
      </c>
      <c r="I2166" t="s">
        <v>26</v>
      </c>
      <c r="J2166" t="s">
        <v>1993</v>
      </c>
      <c r="K2166">
        <v>2</v>
      </c>
      <c r="N2166">
        <v>521</v>
      </c>
      <c r="O2166">
        <v>0.8</v>
      </c>
      <c r="P2166" s="4">
        <v>45412</v>
      </c>
      <c r="Q2166" s="4"/>
    </row>
    <row r="2167" spans="1:17" x14ac:dyDescent="0.35">
      <c r="A2167" t="s">
        <v>2253</v>
      </c>
      <c r="B2167" t="s">
        <v>41</v>
      </c>
      <c r="C2167">
        <v>52.520007999999997</v>
      </c>
      <c r="D2167">
        <v>13.404954</v>
      </c>
      <c r="E2167" t="s">
        <v>64</v>
      </c>
      <c r="F2167" t="s">
        <v>127</v>
      </c>
      <c r="G2167" t="s">
        <v>74</v>
      </c>
      <c r="H2167" s="4">
        <v>45317</v>
      </c>
      <c r="I2167" t="s">
        <v>49</v>
      </c>
      <c r="J2167" t="s">
        <v>1993</v>
      </c>
      <c r="K2167">
        <v>2</v>
      </c>
      <c r="N2167">
        <v>510</v>
      </c>
      <c r="O2167">
        <v>0.4</v>
      </c>
      <c r="P2167" s="4">
        <v>45460</v>
      </c>
      <c r="Q2167" s="4"/>
    </row>
    <row r="2168" spans="1:17" x14ac:dyDescent="0.35">
      <c r="A2168" t="s">
        <v>2254</v>
      </c>
      <c r="B2168" t="s">
        <v>35</v>
      </c>
      <c r="C2168">
        <v>41.902782000000002</v>
      </c>
      <c r="D2168">
        <v>12.496366</v>
      </c>
      <c r="E2168" t="s">
        <v>47</v>
      </c>
      <c r="F2168" t="s">
        <v>127</v>
      </c>
      <c r="G2168" t="s">
        <v>85</v>
      </c>
      <c r="H2168" s="4">
        <v>45365</v>
      </c>
      <c r="I2168" t="s">
        <v>66</v>
      </c>
      <c r="J2168" t="s">
        <v>1993</v>
      </c>
      <c r="K2168">
        <v>2</v>
      </c>
      <c r="N2168">
        <v>219</v>
      </c>
      <c r="O2168">
        <v>0.7</v>
      </c>
      <c r="P2168" s="4">
        <v>45536</v>
      </c>
      <c r="Q2168" s="4"/>
    </row>
    <row r="2169" spans="1:17" x14ac:dyDescent="0.35">
      <c r="A2169" t="s">
        <v>2255</v>
      </c>
      <c r="B2169" t="s">
        <v>56</v>
      </c>
      <c r="C2169">
        <v>46.204391000000001</v>
      </c>
      <c r="D2169">
        <v>6.1431579999999997</v>
      </c>
      <c r="E2169" t="s">
        <v>120</v>
      </c>
      <c r="F2169" t="s">
        <v>127</v>
      </c>
      <c r="G2169" t="s">
        <v>33</v>
      </c>
      <c r="H2169" s="4">
        <v>45418</v>
      </c>
      <c r="I2169" t="s">
        <v>26</v>
      </c>
      <c r="J2169" t="s">
        <v>1993</v>
      </c>
      <c r="K2169">
        <v>2</v>
      </c>
      <c r="N2169">
        <v>1163</v>
      </c>
      <c r="O2169">
        <v>0.1</v>
      </c>
      <c r="P2169" s="4">
        <v>45675</v>
      </c>
      <c r="Q2169" s="4"/>
    </row>
    <row r="2170" spans="1:17" x14ac:dyDescent="0.35">
      <c r="A2170" t="s">
        <v>2256</v>
      </c>
      <c r="B2170" t="s">
        <v>51</v>
      </c>
      <c r="C2170">
        <v>51.260196999999998</v>
      </c>
      <c r="D2170">
        <v>4.4027710000000004</v>
      </c>
      <c r="E2170" t="s">
        <v>120</v>
      </c>
      <c r="F2170" t="s">
        <v>127</v>
      </c>
      <c r="G2170" t="s">
        <v>48</v>
      </c>
      <c r="H2170" s="4">
        <v>45401</v>
      </c>
      <c r="I2170" t="s">
        <v>26</v>
      </c>
      <c r="J2170" t="s">
        <v>1993</v>
      </c>
      <c r="K2170">
        <v>2</v>
      </c>
      <c r="N2170">
        <v>578</v>
      </c>
      <c r="O2170">
        <v>0.8</v>
      </c>
      <c r="P2170" s="4">
        <v>45626</v>
      </c>
      <c r="Q2170" s="4"/>
    </row>
    <row r="2171" spans="1:17" x14ac:dyDescent="0.35">
      <c r="A2171" t="s">
        <v>2257</v>
      </c>
      <c r="B2171" t="s">
        <v>41</v>
      </c>
      <c r="C2171">
        <v>52.520007999999997</v>
      </c>
      <c r="D2171">
        <v>13.404954</v>
      </c>
      <c r="E2171" t="s">
        <v>32</v>
      </c>
      <c r="F2171" t="s">
        <v>127</v>
      </c>
      <c r="G2171" t="s">
        <v>59</v>
      </c>
      <c r="H2171" s="4">
        <v>45404</v>
      </c>
      <c r="I2171" t="s">
        <v>26</v>
      </c>
      <c r="J2171" t="s">
        <v>1993</v>
      </c>
      <c r="K2171">
        <v>2</v>
      </c>
      <c r="N2171">
        <v>701</v>
      </c>
      <c r="O2171">
        <v>0.3</v>
      </c>
      <c r="P2171" s="4">
        <v>45692</v>
      </c>
      <c r="Q2171" s="4"/>
    </row>
    <row r="2172" spans="1:17" x14ac:dyDescent="0.35">
      <c r="A2172" t="s">
        <v>2258</v>
      </c>
      <c r="B2172" t="s">
        <v>56</v>
      </c>
      <c r="C2172">
        <v>46.204391000000001</v>
      </c>
      <c r="D2172">
        <v>6.1431579999999997</v>
      </c>
      <c r="E2172" t="s">
        <v>3100</v>
      </c>
      <c r="F2172" t="s">
        <v>127</v>
      </c>
      <c r="G2172" t="s">
        <v>39</v>
      </c>
      <c r="H2172" s="4">
        <v>45403</v>
      </c>
      <c r="I2172" t="s">
        <v>26</v>
      </c>
      <c r="J2172" t="s">
        <v>1993</v>
      </c>
      <c r="K2172">
        <v>2</v>
      </c>
      <c r="N2172">
        <v>779</v>
      </c>
      <c r="O2172">
        <v>1</v>
      </c>
      <c r="P2172" s="4">
        <v>45500</v>
      </c>
      <c r="Q2172" s="4"/>
    </row>
    <row r="2173" spans="1:17" x14ac:dyDescent="0.35">
      <c r="A2173" t="s">
        <v>2259</v>
      </c>
      <c r="B2173" t="s">
        <v>35</v>
      </c>
      <c r="C2173">
        <v>41.902782000000002</v>
      </c>
      <c r="D2173">
        <v>12.496366</v>
      </c>
      <c r="E2173" t="s">
        <v>47</v>
      </c>
      <c r="F2173" t="s">
        <v>127</v>
      </c>
      <c r="G2173" t="s">
        <v>39</v>
      </c>
      <c r="H2173" s="4">
        <v>45414</v>
      </c>
      <c r="I2173" t="s">
        <v>26</v>
      </c>
      <c r="J2173" t="s">
        <v>1993</v>
      </c>
      <c r="K2173">
        <v>2</v>
      </c>
      <c r="N2173">
        <v>1083</v>
      </c>
      <c r="O2173">
        <v>0.4</v>
      </c>
      <c r="P2173" s="4">
        <v>45501</v>
      </c>
      <c r="Q2173" s="4"/>
    </row>
    <row r="2174" spans="1:17" x14ac:dyDescent="0.35">
      <c r="A2174" t="s">
        <v>2260</v>
      </c>
      <c r="B2174" t="s">
        <v>56</v>
      </c>
      <c r="C2174">
        <v>46.204391000000001</v>
      </c>
      <c r="D2174">
        <v>6.1431579999999997</v>
      </c>
      <c r="E2174" t="s">
        <v>47</v>
      </c>
      <c r="F2174" t="s">
        <v>127</v>
      </c>
      <c r="G2174" t="s">
        <v>48</v>
      </c>
      <c r="H2174" s="4">
        <v>45418</v>
      </c>
      <c r="I2174" t="s">
        <v>49</v>
      </c>
      <c r="J2174" t="s">
        <v>1993</v>
      </c>
      <c r="K2174">
        <v>2</v>
      </c>
      <c r="N2174">
        <v>414</v>
      </c>
      <c r="O2174">
        <v>0.6</v>
      </c>
      <c r="P2174" s="4">
        <v>45754</v>
      </c>
      <c r="Q2174" s="4"/>
    </row>
    <row r="2175" spans="1:17" x14ac:dyDescent="0.35">
      <c r="A2175" t="s">
        <v>2261</v>
      </c>
      <c r="B2175" t="s">
        <v>61</v>
      </c>
      <c r="C2175">
        <v>48.864716000000001</v>
      </c>
      <c r="D2175">
        <v>2.3490139999999999</v>
      </c>
      <c r="E2175" t="s">
        <v>47</v>
      </c>
      <c r="F2175" t="s">
        <v>127</v>
      </c>
      <c r="G2175" t="s">
        <v>33</v>
      </c>
      <c r="H2175" s="4">
        <v>45323</v>
      </c>
      <c r="I2175" t="s">
        <v>26</v>
      </c>
      <c r="J2175" t="s">
        <v>1993</v>
      </c>
      <c r="K2175">
        <v>2</v>
      </c>
      <c r="N2175">
        <v>472</v>
      </c>
      <c r="O2175">
        <v>0.2</v>
      </c>
      <c r="P2175" s="4">
        <v>45464</v>
      </c>
      <c r="Q2175" s="4"/>
    </row>
    <row r="2176" spans="1:17" x14ac:dyDescent="0.35">
      <c r="A2176" t="s">
        <v>2262</v>
      </c>
      <c r="B2176" t="s">
        <v>41</v>
      </c>
      <c r="C2176">
        <v>52.520007999999997</v>
      </c>
      <c r="D2176">
        <v>13.404954</v>
      </c>
      <c r="E2176" t="s">
        <v>3100</v>
      </c>
      <c r="F2176" t="s">
        <v>127</v>
      </c>
      <c r="G2176" t="s">
        <v>48</v>
      </c>
      <c r="H2176" s="4">
        <v>45426</v>
      </c>
      <c r="I2176" t="s">
        <v>26</v>
      </c>
      <c r="J2176" t="s">
        <v>1993</v>
      </c>
      <c r="K2176">
        <v>2</v>
      </c>
      <c r="N2176">
        <v>212</v>
      </c>
      <c r="O2176">
        <v>1</v>
      </c>
      <c r="P2176" s="4">
        <v>45738</v>
      </c>
      <c r="Q2176" s="4"/>
    </row>
    <row r="2177" spans="1:17" x14ac:dyDescent="0.35">
      <c r="A2177" t="s">
        <v>2263</v>
      </c>
      <c r="B2177" t="s">
        <v>41</v>
      </c>
      <c r="C2177">
        <v>52.520007999999997</v>
      </c>
      <c r="D2177">
        <v>13.404954</v>
      </c>
      <c r="E2177" t="s">
        <v>3100</v>
      </c>
      <c r="F2177" t="s">
        <v>127</v>
      </c>
      <c r="G2177" t="s">
        <v>48</v>
      </c>
      <c r="H2177" s="4">
        <v>45316</v>
      </c>
      <c r="I2177" t="s">
        <v>66</v>
      </c>
      <c r="J2177" t="s">
        <v>1993</v>
      </c>
      <c r="K2177">
        <v>2</v>
      </c>
      <c r="N2177">
        <v>911</v>
      </c>
      <c r="O2177">
        <v>0.5</v>
      </c>
      <c r="P2177" s="4">
        <v>45557</v>
      </c>
      <c r="Q2177" s="4"/>
    </row>
    <row r="2178" spans="1:17" x14ac:dyDescent="0.35">
      <c r="A2178" t="s">
        <v>2264</v>
      </c>
      <c r="B2178" t="s">
        <v>51</v>
      </c>
      <c r="C2178">
        <v>51.260196999999998</v>
      </c>
      <c r="D2178">
        <v>4.4027710000000004</v>
      </c>
      <c r="E2178" t="s">
        <v>3098</v>
      </c>
      <c r="F2178" t="s">
        <v>127</v>
      </c>
      <c r="G2178" t="s">
        <v>59</v>
      </c>
      <c r="H2178" s="4">
        <v>45413</v>
      </c>
      <c r="I2178" t="s">
        <v>49</v>
      </c>
      <c r="J2178" t="s">
        <v>1993</v>
      </c>
      <c r="K2178">
        <v>2</v>
      </c>
      <c r="N2178">
        <v>907</v>
      </c>
      <c r="O2178">
        <v>0.6</v>
      </c>
      <c r="P2178" s="4">
        <v>45651</v>
      </c>
      <c r="Q2178" s="4"/>
    </row>
    <row r="2179" spans="1:17" x14ac:dyDescent="0.35">
      <c r="A2179" t="s">
        <v>2265</v>
      </c>
      <c r="B2179" t="s">
        <v>41</v>
      </c>
      <c r="C2179">
        <v>52.520007999999997</v>
      </c>
      <c r="D2179">
        <v>13.404954</v>
      </c>
      <c r="E2179" t="s">
        <v>3100</v>
      </c>
      <c r="F2179" t="s">
        <v>127</v>
      </c>
      <c r="G2179" t="s">
        <v>48</v>
      </c>
      <c r="H2179" s="4">
        <v>45376</v>
      </c>
      <c r="I2179" t="s">
        <v>66</v>
      </c>
      <c r="J2179" t="s">
        <v>1993</v>
      </c>
      <c r="K2179">
        <v>2</v>
      </c>
      <c r="N2179">
        <v>588</v>
      </c>
      <c r="O2179">
        <v>0.2</v>
      </c>
      <c r="P2179" s="4">
        <v>45415</v>
      </c>
      <c r="Q2179" s="4"/>
    </row>
    <row r="2180" spans="1:17" x14ac:dyDescent="0.35">
      <c r="A2180" t="s">
        <v>2266</v>
      </c>
      <c r="B2180" t="s">
        <v>61</v>
      </c>
      <c r="C2180">
        <v>48.864716000000001</v>
      </c>
      <c r="D2180">
        <v>2.3490139999999999</v>
      </c>
      <c r="E2180" t="s">
        <v>54</v>
      </c>
      <c r="F2180" t="s">
        <v>127</v>
      </c>
      <c r="G2180" t="s">
        <v>74</v>
      </c>
      <c r="H2180" s="4">
        <v>45438</v>
      </c>
      <c r="I2180" t="s">
        <v>26</v>
      </c>
      <c r="J2180" t="s">
        <v>1993</v>
      </c>
      <c r="K2180">
        <v>2</v>
      </c>
      <c r="N2180">
        <v>593</v>
      </c>
      <c r="O2180">
        <v>0.6</v>
      </c>
      <c r="P2180" s="4">
        <v>45676</v>
      </c>
      <c r="Q2180" s="4"/>
    </row>
    <row r="2181" spans="1:17" x14ac:dyDescent="0.35">
      <c r="A2181" t="s">
        <v>2267</v>
      </c>
      <c r="B2181" t="s">
        <v>35</v>
      </c>
      <c r="C2181">
        <v>41.902782000000002</v>
      </c>
      <c r="D2181">
        <v>12.496366</v>
      </c>
      <c r="E2181" t="s">
        <v>47</v>
      </c>
      <c r="F2181" t="s">
        <v>127</v>
      </c>
      <c r="G2181" t="s">
        <v>87</v>
      </c>
      <c r="H2181" s="4">
        <v>45358</v>
      </c>
      <c r="I2181" t="s">
        <v>66</v>
      </c>
      <c r="J2181" t="s">
        <v>1993</v>
      </c>
      <c r="K2181">
        <v>2</v>
      </c>
      <c r="N2181">
        <v>615</v>
      </c>
      <c r="O2181">
        <v>0.3</v>
      </c>
      <c r="P2181" s="4">
        <v>45668</v>
      </c>
      <c r="Q2181" s="4"/>
    </row>
    <row r="2182" spans="1:17" x14ac:dyDescent="0.35">
      <c r="A2182" t="s">
        <v>2268</v>
      </c>
      <c r="B2182" t="s">
        <v>61</v>
      </c>
      <c r="C2182">
        <v>48.864716000000001</v>
      </c>
      <c r="D2182">
        <v>2.3490139999999999</v>
      </c>
      <c r="E2182" t="s">
        <v>103</v>
      </c>
      <c r="F2182" t="s">
        <v>127</v>
      </c>
      <c r="G2182" t="s">
        <v>59</v>
      </c>
      <c r="H2182" s="4">
        <v>45394</v>
      </c>
      <c r="I2182" t="s">
        <v>49</v>
      </c>
      <c r="J2182" t="s">
        <v>1993</v>
      </c>
      <c r="K2182">
        <v>2</v>
      </c>
      <c r="N2182">
        <v>1138</v>
      </c>
      <c r="O2182">
        <v>0.2</v>
      </c>
      <c r="P2182" s="4">
        <v>45687</v>
      </c>
      <c r="Q2182" s="4"/>
    </row>
    <row r="2183" spans="1:17" x14ac:dyDescent="0.35">
      <c r="A2183" t="s">
        <v>2269</v>
      </c>
      <c r="B2183" t="s">
        <v>29</v>
      </c>
      <c r="C2183">
        <v>40.416775000000001</v>
      </c>
      <c r="D2183">
        <v>-3.7037900000000001</v>
      </c>
      <c r="E2183" t="s">
        <v>54</v>
      </c>
      <c r="F2183" t="s">
        <v>127</v>
      </c>
      <c r="G2183" t="s">
        <v>48</v>
      </c>
      <c r="H2183" s="4">
        <v>45388</v>
      </c>
      <c r="I2183" t="s">
        <v>26</v>
      </c>
      <c r="J2183" t="s">
        <v>1993</v>
      </c>
      <c r="K2183">
        <v>2</v>
      </c>
      <c r="N2183">
        <v>273</v>
      </c>
      <c r="O2183">
        <v>0.2</v>
      </c>
      <c r="P2183" s="4">
        <v>45648</v>
      </c>
      <c r="Q2183" s="4"/>
    </row>
    <row r="2184" spans="1:17" x14ac:dyDescent="0.35">
      <c r="A2184" t="s">
        <v>2270</v>
      </c>
      <c r="B2184" t="s">
        <v>51</v>
      </c>
      <c r="C2184">
        <v>51.260196999999998</v>
      </c>
      <c r="D2184">
        <v>4.4027710000000004</v>
      </c>
      <c r="E2184" t="s">
        <v>3099</v>
      </c>
      <c r="F2184" t="s">
        <v>127</v>
      </c>
      <c r="G2184" t="s">
        <v>39</v>
      </c>
      <c r="H2184" s="4">
        <v>45392</v>
      </c>
      <c r="I2184" t="s">
        <v>26</v>
      </c>
      <c r="J2184" t="s">
        <v>1993</v>
      </c>
      <c r="K2184">
        <v>2</v>
      </c>
      <c r="N2184">
        <v>585</v>
      </c>
      <c r="O2184">
        <v>0.9</v>
      </c>
      <c r="P2184" s="4">
        <v>45453</v>
      </c>
      <c r="Q2184" s="4"/>
    </row>
    <row r="2185" spans="1:17" x14ac:dyDescent="0.35">
      <c r="A2185" t="s">
        <v>2271</v>
      </c>
      <c r="B2185" t="s">
        <v>35</v>
      </c>
      <c r="C2185">
        <v>41.902782000000002</v>
      </c>
      <c r="D2185">
        <v>12.496366</v>
      </c>
      <c r="E2185" t="s">
        <v>47</v>
      </c>
      <c r="F2185" t="s">
        <v>127</v>
      </c>
      <c r="G2185" t="s">
        <v>59</v>
      </c>
      <c r="H2185" s="4">
        <v>45326</v>
      </c>
      <c r="I2185" t="s">
        <v>66</v>
      </c>
      <c r="J2185" t="s">
        <v>1993</v>
      </c>
      <c r="K2185">
        <v>2</v>
      </c>
      <c r="N2185">
        <v>414</v>
      </c>
      <c r="O2185">
        <v>0.3</v>
      </c>
      <c r="P2185" s="4">
        <v>45430</v>
      </c>
      <c r="Q2185" s="4"/>
    </row>
    <row r="2186" spans="1:17" x14ac:dyDescent="0.35">
      <c r="A2186" t="s">
        <v>2272</v>
      </c>
      <c r="B2186" t="s">
        <v>61</v>
      </c>
      <c r="C2186">
        <v>48.864716000000001</v>
      </c>
      <c r="D2186">
        <v>2.3490139999999999</v>
      </c>
      <c r="E2186" t="s">
        <v>54</v>
      </c>
      <c r="F2186" t="s">
        <v>127</v>
      </c>
      <c r="G2186" t="s">
        <v>48</v>
      </c>
      <c r="H2186" s="4">
        <v>45429</v>
      </c>
      <c r="I2186" t="s">
        <v>26</v>
      </c>
      <c r="J2186" t="s">
        <v>1993</v>
      </c>
      <c r="K2186">
        <v>2</v>
      </c>
      <c r="N2186">
        <v>944</v>
      </c>
      <c r="O2186">
        <v>0.3</v>
      </c>
      <c r="P2186" s="4">
        <v>45743</v>
      </c>
      <c r="Q2186" s="4"/>
    </row>
    <row r="2187" spans="1:17" x14ac:dyDescent="0.35">
      <c r="A2187" t="s">
        <v>2273</v>
      </c>
      <c r="B2187" t="s">
        <v>61</v>
      </c>
      <c r="C2187">
        <v>48.864716000000001</v>
      </c>
      <c r="D2187">
        <v>2.3490139999999999</v>
      </c>
      <c r="E2187" t="s">
        <v>54</v>
      </c>
      <c r="F2187" t="s">
        <v>127</v>
      </c>
      <c r="G2187" t="s">
        <v>25</v>
      </c>
      <c r="H2187" s="4">
        <v>45355</v>
      </c>
      <c r="I2187" t="s">
        <v>26</v>
      </c>
      <c r="J2187" t="s">
        <v>1993</v>
      </c>
      <c r="K2187">
        <v>2</v>
      </c>
      <c r="N2187">
        <v>922</v>
      </c>
      <c r="O2187">
        <v>1</v>
      </c>
      <c r="P2187" s="4">
        <v>45500</v>
      </c>
      <c r="Q2187" s="4"/>
    </row>
    <row r="2188" spans="1:17" x14ac:dyDescent="0.35">
      <c r="A2188" t="s">
        <v>2274</v>
      </c>
      <c r="B2188" t="s">
        <v>29</v>
      </c>
      <c r="C2188">
        <v>40.416775000000001</v>
      </c>
      <c r="D2188">
        <v>-3.7037900000000001</v>
      </c>
      <c r="E2188" t="s">
        <v>100</v>
      </c>
      <c r="F2188" t="s">
        <v>127</v>
      </c>
      <c r="G2188" t="s">
        <v>85</v>
      </c>
      <c r="H2188" s="4">
        <v>45332</v>
      </c>
      <c r="I2188" t="s">
        <v>26</v>
      </c>
      <c r="J2188" t="s">
        <v>1993</v>
      </c>
      <c r="K2188">
        <v>2</v>
      </c>
      <c r="N2188">
        <v>499</v>
      </c>
      <c r="O2188">
        <v>0.3</v>
      </c>
      <c r="P2188" s="4">
        <v>45610</v>
      </c>
      <c r="Q2188" s="4"/>
    </row>
    <row r="2189" spans="1:17" x14ac:dyDescent="0.35">
      <c r="A2189" t="s">
        <v>2275</v>
      </c>
      <c r="B2189" t="s">
        <v>56</v>
      </c>
      <c r="C2189">
        <v>46.204391000000001</v>
      </c>
      <c r="D2189">
        <v>6.1431579999999997</v>
      </c>
      <c r="E2189" t="s">
        <v>38</v>
      </c>
      <c r="F2189" t="s">
        <v>127</v>
      </c>
      <c r="G2189" t="s">
        <v>59</v>
      </c>
      <c r="H2189" s="4">
        <v>45403</v>
      </c>
      <c r="I2189" t="s">
        <v>66</v>
      </c>
      <c r="J2189" t="s">
        <v>1993</v>
      </c>
      <c r="K2189">
        <v>2</v>
      </c>
      <c r="N2189">
        <v>971</v>
      </c>
      <c r="O2189">
        <v>0.1</v>
      </c>
      <c r="P2189" s="4">
        <v>45768</v>
      </c>
      <c r="Q2189" s="4"/>
    </row>
    <row r="2190" spans="1:17" x14ac:dyDescent="0.35">
      <c r="A2190" t="s">
        <v>2276</v>
      </c>
      <c r="B2190" t="s">
        <v>56</v>
      </c>
      <c r="C2190">
        <v>46.204391000000001</v>
      </c>
      <c r="D2190">
        <v>6.1431579999999997</v>
      </c>
      <c r="E2190" t="s">
        <v>47</v>
      </c>
      <c r="F2190" t="s">
        <v>127</v>
      </c>
      <c r="G2190" t="s">
        <v>33</v>
      </c>
      <c r="H2190" s="4">
        <v>45417</v>
      </c>
      <c r="I2190" t="s">
        <v>66</v>
      </c>
      <c r="J2190" t="s">
        <v>1993</v>
      </c>
      <c r="K2190">
        <v>2</v>
      </c>
      <c r="N2190">
        <v>334</v>
      </c>
      <c r="O2190">
        <v>0.3</v>
      </c>
      <c r="P2190" s="4">
        <v>45439</v>
      </c>
      <c r="Q2190" s="4"/>
    </row>
    <row r="2191" spans="1:17" x14ac:dyDescent="0.35">
      <c r="A2191" t="s">
        <v>2277</v>
      </c>
      <c r="B2191" t="s">
        <v>56</v>
      </c>
      <c r="C2191">
        <v>46.204391000000001</v>
      </c>
      <c r="D2191">
        <v>6.1431579999999997</v>
      </c>
      <c r="E2191" t="s">
        <v>54</v>
      </c>
      <c r="F2191" t="s">
        <v>127</v>
      </c>
      <c r="G2191" t="s">
        <v>39</v>
      </c>
      <c r="H2191" s="4">
        <v>45331</v>
      </c>
      <c r="I2191" t="s">
        <v>26</v>
      </c>
      <c r="J2191" t="s">
        <v>1993</v>
      </c>
      <c r="K2191">
        <v>2</v>
      </c>
      <c r="N2191">
        <v>662</v>
      </c>
      <c r="O2191">
        <v>0.3</v>
      </c>
      <c r="P2191" s="4">
        <v>45695</v>
      </c>
      <c r="Q2191" s="4"/>
    </row>
    <row r="2192" spans="1:17" x14ac:dyDescent="0.35">
      <c r="A2192" t="s">
        <v>2278</v>
      </c>
      <c r="B2192" t="s">
        <v>56</v>
      </c>
      <c r="C2192">
        <v>46.204391000000001</v>
      </c>
      <c r="D2192">
        <v>6.1431579999999997</v>
      </c>
      <c r="E2192" t="s">
        <v>47</v>
      </c>
      <c r="F2192" t="s">
        <v>127</v>
      </c>
      <c r="G2192" t="s">
        <v>48</v>
      </c>
      <c r="H2192" s="4">
        <v>45356</v>
      </c>
      <c r="I2192" t="s">
        <v>26</v>
      </c>
      <c r="J2192" t="s">
        <v>1993</v>
      </c>
      <c r="K2192">
        <v>2</v>
      </c>
      <c r="N2192">
        <v>618</v>
      </c>
      <c r="O2192">
        <v>0.4</v>
      </c>
      <c r="P2192" s="4">
        <v>45391</v>
      </c>
      <c r="Q2192" s="4"/>
    </row>
    <row r="2193" spans="1:17" x14ac:dyDescent="0.35">
      <c r="A2193" t="s">
        <v>2279</v>
      </c>
      <c r="B2193" t="s">
        <v>56</v>
      </c>
      <c r="C2193">
        <v>46.204391000000001</v>
      </c>
      <c r="D2193">
        <v>6.1431579999999997</v>
      </c>
      <c r="E2193" t="s">
        <v>47</v>
      </c>
      <c r="F2193" t="s">
        <v>127</v>
      </c>
      <c r="G2193" t="s">
        <v>39</v>
      </c>
      <c r="H2193" s="4">
        <v>45410</v>
      </c>
      <c r="I2193" t="s">
        <v>26</v>
      </c>
      <c r="J2193" t="s">
        <v>1993</v>
      </c>
      <c r="K2193">
        <v>2</v>
      </c>
      <c r="N2193">
        <v>567</v>
      </c>
      <c r="O2193">
        <v>0.3</v>
      </c>
      <c r="P2193" s="4">
        <v>45746</v>
      </c>
      <c r="Q2193" s="4"/>
    </row>
    <row r="2194" spans="1:17" x14ac:dyDescent="0.35">
      <c r="A2194" t="s">
        <v>2280</v>
      </c>
      <c r="B2194" t="s">
        <v>35</v>
      </c>
      <c r="C2194">
        <v>41.902782000000002</v>
      </c>
      <c r="D2194">
        <v>12.496366</v>
      </c>
      <c r="E2194" t="s">
        <v>54</v>
      </c>
      <c r="F2194" t="s">
        <v>127</v>
      </c>
      <c r="G2194" t="s">
        <v>74</v>
      </c>
      <c r="H2194" s="4">
        <v>45369</v>
      </c>
      <c r="I2194" t="s">
        <v>66</v>
      </c>
      <c r="J2194" t="s">
        <v>1993</v>
      </c>
      <c r="K2194">
        <v>2</v>
      </c>
      <c r="N2194">
        <v>604</v>
      </c>
      <c r="O2194">
        <v>0.4</v>
      </c>
      <c r="P2194" s="4">
        <v>45706</v>
      </c>
      <c r="Q2194" s="4"/>
    </row>
    <row r="2195" spans="1:17" x14ac:dyDescent="0.35">
      <c r="A2195" t="s">
        <v>2281</v>
      </c>
      <c r="B2195" t="s">
        <v>20</v>
      </c>
      <c r="C2195">
        <v>52.370215999999999</v>
      </c>
      <c r="D2195">
        <v>4.895168</v>
      </c>
      <c r="E2195" t="s">
        <v>3100</v>
      </c>
      <c r="F2195" t="s">
        <v>127</v>
      </c>
      <c r="G2195" t="s">
        <v>59</v>
      </c>
      <c r="H2195" s="4">
        <v>45363</v>
      </c>
      <c r="I2195" t="s">
        <v>66</v>
      </c>
      <c r="J2195" t="s">
        <v>1993</v>
      </c>
      <c r="K2195">
        <v>2</v>
      </c>
      <c r="N2195">
        <v>473</v>
      </c>
      <c r="O2195">
        <v>0.7</v>
      </c>
      <c r="P2195" s="4">
        <v>45424</v>
      </c>
      <c r="Q2195" s="4"/>
    </row>
    <row r="2196" spans="1:17" x14ac:dyDescent="0.35">
      <c r="A2196" t="s">
        <v>2282</v>
      </c>
      <c r="B2196" t="s">
        <v>35</v>
      </c>
      <c r="C2196">
        <v>41.902782000000002</v>
      </c>
      <c r="D2196">
        <v>12.496366</v>
      </c>
      <c r="E2196" t="s">
        <v>54</v>
      </c>
      <c r="F2196" t="s">
        <v>127</v>
      </c>
      <c r="G2196" t="s">
        <v>25</v>
      </c>
      <c r="H2196" s="4">
        <v>45433</v>
      </c>
      <c r="I2196" t="s">
        <v>66</v>
      </c>
      <c r="J2196" t="s">
        <v>1993</v>
      </c>
      <c r="K2196">
        <v>2</v>
      </c>
      <c r="N2196">
        <v>633</v>
      </c>
      <c r="O2196">
        <v>0.5</v>
      </c>
      <c r="P2196" s="4">
        <v>45696</v>
      </c>
      <c r="Q2196" s="4"/>
    </row>
    <row r="2197" spans="1:17" x14ac:dyDescent="0.35">
      <c r="A2197" t="s">
        <v>2283</v>
      </c>
      <c r="B2197" t="s">
        <v>78</v>
      </c>
      <c r="C2197">
        <v>38.736946000000003</v>
      </c>
      <c r="D2197">
        <v>-9.1426850000000002</v>
      </c>
      <c r="E2197" t="s">
        <v>3098</v>
      </c>
      <c r="F2197" t="s">
        <v>127</v>
      </c>
      <c r="G2197" t="s">
        <v>48</v>
      </c>
      <c r="H2197" s="4">
        <v>45318</v>
      </c>
      <c r="I2197" t="s">
        <v>26</v>
      </c>
      <c r="J2197" t="s">
        <v>1993</v>
      </c>
      <c r="K2197">
        <v>2</v>
      </c>
      <c r="N2197">
        <v>536</v>
      </c>
      <c r="O2197">
        <v>0.4</v>
      </c>
      <c r="P2197" s="4">
        <v>45338</v>
      </c>
      <c r="Q2197" s="4"/>
    </row>
    <row r="2198" spans="1:17" x14ac:dyDescent="0.35">
      <c r="A2198" t="s">
        <v>2284</v>
      </c>
      <c r="B2198" t="s">
        <v>41</v>
      </c>
      <c r="C2198">
        <v>52.520007999999997</v>
      </c>
      <c r="D2198">
        <v>13.404954</v>
      </c>
      <c r="E2198" t="s">
        <v>84</v>
      </c>
      <c r="F2198" t="s">
        <v>127</v>
      </c>
      <c r="G2198" t="s">
        <v>39</v>
      </c>
      <c r="H2198" s="4">
        <v>45438</v>
      </c>
      <c r="I2198" t="s">
        <v>26</v>
      </c>
      <c r="J2198" t="s">
        <v>1993</v>
      </c>
      <c r="K2198">
        <v>2</v>
      </c>
      <c r="N2198">
        <v>854</v>
      </c>
      <c r="O2198">
        <v>0.6</v>
      </c>
      <c r="P2198" s="4">
        <v>45475</v>
      </c>
      <c r="Q2198" s="4"/>
    </row>
    <row r="2199" spans="1:17" x14ac:dyDescent="0.35">
      <c r="A2199" t="s">
        <v>2285</v>
      </c>
      <c r="B2199" t="s">
        <v>78</v>
      </c>
      <c r="C2199">
        <v>38.736946000000003</v>
      </c>
      <c r="D2199">
        <v>-9.1426850000000002</v>
      </c>
      <c r="E2199" t="s">
        <v>124</v>
      </c>
      <c r="F2199" t="s">
        <v>169</v>
      </c>
      <c r="G2199" t="s">
        <v>39</v>
      </c>
      <c r="H2199" s="4">
        <v>45432</v>
      </c>
      <c r="I2199" t="s">
        <v>66</v>
      </c>
      <c r="J2199" t="s">
        <v>1993</v>
      </c>
      <c r="K2199">
        <v>2</v>
      </c>
      <c r="N2199">
        <v>1839</v>
      </c>
      <c r="O2199">
        <v>0.8</v>
      </c>
      <c r="P2199" s="4">
        <v>45452</v>
      </c>
      <c r="Q2199" s="4"/>
    </row>
    <row r="2200" spans="1:17" x14ac:dyDescent="0.35">
      <c r="A2200" t="s">
        <v>2286</v>
      </c>
      <c r="B2200" t="s">
        <v>41</v>
      </c>
      <c r="C2200">
        <v>52.520007999999997</v>
      </c>
      <c r="D2200">
        <v>13.404954</v>
      </c>
      <c r="E2200" t="s">
        <v>3098</v>
      </c>
      <c r="F2200" t="s">
        <v>169</v>
      </c>
      <c r="G2200" t="s">
        <v>48</v>
      </c>
      <c r="H2200" s="4">
        <v>45327</v>
      </c>
      <c r="I2200" t="s">
        <v>26</v>
      </c>
      <c r="J2200" t="s">
        <v>1993</v>
      </c>
      <c r="K2200">
        <v>2</v>
      </c>
      <c r="N2200">
        <v>1689</v>
      </c>
      <c r="O2200">
        <v>0.4</v>
      </c>
      <c r="P2200" s="4">
        <v>45411</v>
      </c>
      <c r="Q2200" s="4"/>
    </row>
    <row r="2201" spans="1:17" x14ac:dyDescent="0.35">
      <c r="A2201" t="s">
        <v>2287</v>
      </c>
      <c r="B2201" t="s">
        <v>61</v>
      </c>
      <c r="C2201">
        <v>48.864716000000001</v>
      </c>
      <c r="D2201">
        <v>2.3490139999999999</v>
      </c>
      <c r="E2201" t="s">
        <v>38</v>
      </c>
      <c r="F2201" t="s">
        <v>169</v>
      </c>
      <c r="G2201" t="s">
        <v>59</v>
      </c>
      <c r="H2201" s="4">
        <v>45405</v>
      </c>
      <c r="I2201" t="s">
        <v>49</v>
      </c>
      <c r="J2201" t="s">
        <v>1993</v>
      </c>
      <c r="K2201">
        <v>2</v>
      </c>
      <c r="N2201">
        <v>984</v>
      </c>
      <c r="O2201">
        <v>0.3</v>
      </c>
      <c r="P2201" s="4">
        <v>45697</v>
      </c>
      <c r="Q2201" s="4"/>
    </row>
    <row r="2202" spans="1:17" x14ac:dyDescent="0.35">
      <c r="A2202" t="s">
        <v>2288</v>
      </c>
      <c r="B2202" t="s">
        <v>61</v>
      </c>
      <c r="C2202">
        <v>48.864716000000001</v>
      </c>
      <c r="D2202">
        <v>2.3490139999999999</v>
      </c>
      <c r="E2202" t="s">
        <v>3099</v>
      </c>
      <c r="F2202" t="s">
        <v>169</v>
      </c>
      <c r="G2202" t="s">
        <v>48</v>
      </c>
      <c r="H2202" s="4">
        <v>45362</v>
      </c>
      <c r="I2202" t="s">
        <v>26</v>
      </c>
      <c r="J2202" t="s">
        <v>1993</v>
      </c>
      <c r="K2202">
        <v>2</v>
      </c>
      <c r="N2202">
        <v>5945</v>
      </c>
      <c r="O2202">
        <v>0.2</v>
      </c>
      <c r="P2202" s="4">
        <v>45404</v>
      </c>
      <c r="Q2202" s="4"/>
    </row>
    <row r="2203" spans="1:17" x14ac:dyDescent="0.35">
      <c r="A2203" t="s">
        <v>2289</v>
      </c>
      <c r="B2203" t="s">
        <v>78</v>
      </c>
      <c r="C2203">
        <v>38.736946000000003</v>
      </c>
      <c r="D2203">
        <v>-9.1426850000000002</v>
      </c>
      <c r="E2203" t="s">
        <v>47</v>
      </c>
      <c r="F2203" t="s">
        <v>169</v>
      </c>
      <c r="G2203" t="s">
        <v>74</v>
      </c>
      <c r="H2203" s="4">
        <v>45366</v>
      </c>
      <c r="I2203" t="s">
        <v>66</v>
      </c>
      <c r="J2203" t="s">
        <v>1993</v>
      </c>
      <c r="K2203">
        <v>2</v>
      </c>
      <c r="N2203">
        <v>992</v>
      </c>
      <c r="O2203">
        <v>0.2</v>
      </c>
      <c r="P2203" s="4">
        <v>45430</v>
      </c>
      <c r="Q2203" s="4"/>
    </row>
    <row r="2204" spans="1:17" x14ac:dyDescent="0.35">
      <c r="A2204" t="s">
        <v>2290</v>
      </c>
      <c r="B2204" t="s">
        <v>20</v>
      </c>
      <c r="C2204">
        <v>52.370215999999999</v>
      </c>
      <c r="D2204">
        <v>4.895168</v>
      </c>
      <c r="E2204" t="s">
        <v>47</v>
      </c>
      <c r="F2204" t="s">
        <v>169</v>
      </c>
      <c r="G2204" t="s">
        <v>59</v>
      </c>
      <c r="H2204" s="4">
        <v>45366</v>
      </c>
      <c r="I2204" t="s">
        <v>26</v>
      </c>
      <c r="J2204" t="s">
        <v>1993</v>
      </c>
      <c r="K2204">
        <v>2</v>
      </c>
      <c r="N2204">
        <v>1516</v>
      </c>
      <c r="O2204">
        <v>0.4</v>
      </c>
      <c r="P2204" s="4">
        <v>45478</v>
      </c>
      <c r="Q2204" s="4"/>
    </row>
    <row r="2205" spans="1:17" x14ac:dyDescent="0.35">
      <c r="A2205" t="s">
        <v>2291</v>
      </c>
      <c r="B2205" t="s">
        <v>29</v>
      </c>
      <c r="C2205">
        <v>40.416775000000001</v>
      </c>
      <c r="D2205">
        <v>-3.7037900000000001</v>
      </c>
      <c r="E2205" t="s">
        <v>47</v>
      </c>
      <c r="F2205" t="s">
        <v>169</v>
      </c>
      <c r="G2205" t="s">
        <v>87</v>
      </c>
      <c r="H2205" s="4">
        <v>45323</v>
      </c>
      <c r="I2205" t="s">
        <v>66</v>
      </c>
      <c r="J2205" t="s">
        <v>1993</v>
      </c>
      <c r="K2205">
        <v>2</v>
      </c>
      <c r="N2205">
        <v>1937</v>
      </c>
      <c r="O2205">
        <v>0.6</v>
      </c>
      <c r="P2205" s="4">
        <v>45423</v>
      </c>
      <c r="Q2205" s="4"/>
    </row>
    <row r="2206" spans="1:17" x14ac:dyDescent="0.35">
      <c r="A2206" t="s">
        <v>2292</v>
      </c>
      <c r="B2206" t="s">
        <v>35</v>
      </c>
      <c r="C2206">
        <v>41.902782000000002</v>
      </c>
      <c r="D2206">
        <v>12.496366</v>
      </c>
      <c r="E2206" t="s">
        <v>3098</v>
      </c>
      <c r="F2206" t="s">
        <v>169</v>
      </c>
      <c r="G2206" t="s">
        <v>85</v>
      </c>
      <c r="H2206" s="4">
        <v>45341</v>
      </c>
      <c r="I2206" t="s">
        <v>26</v>
      </c>
      <c r="J2206" t="s">
        <v>1993</v>
      </c>
      <c r="K2206">
        <v>2</v>
      </c>
      <c r="N2206">
        <v>377</v>
      </c>
      <c r="O2206">
        <v>0.4</v>
      </c>
      <c r="P2206" s="4">
        <v>45390</v>
      </c>
      <c r="Q2206" s="4"/>
    </row>
    <row r="2207" spans="1:17" x14ac:dyDescent="0.35">
      <c r="A2207" t="s">
        <v>2293</v>
      </c>
      <c r="B2207" t="s">
        <v>29</v>
      </c>
      <c r="C2207">
        <v>40.416775000000001</v>
      </c>
      <c r="D2207">
        <v>-3.7037900000000001</v>
      </c>
      <c r="E2207" t="s">
        <v>3098</v>
      </c>
      <c r="F2207" t="s">
        <v>169</v>
      </c>
      <c r="G2207" t="s">
        <v>48</v>
      </c>
      <c r="H2207" s="4">
        <v>45301</v>
      </c>
      <c r="I2207" t="s">
        <v>26</v>
      </c>
      <c r="J2207" t="s">
        <v>1993</v>
      </c>
      <c r="K2207">
        <v>2</v>
      </c>
      <c r="N2207">
        <v>7200</v>
      </c>
      <c r="O2207">
        <v>0.4</v>
      </c>
      <c r="P2207" s="4">
        <v>45501</v>
      </c>
      <c r="Q2207" s="4"/>
    </row>
    <row r="2208" spans="1:17" x14ac:dyDescent="0.35">
      <c r="A2208" t="s">
        <v>2294</v>
      </c>
      <c r="B2208" t="s">
        <v>20</v>
      </c>
      <c r="C2208">
        <v>52.370215999999999</v>
      </c>
      <c r="D2208">
        <v>4.895168</v>
      </c>
      <c r="E2208" t="s">
        <v>124</v>
      </c>
      <c r="F2208" t="s">
        <v>169</v>
      </c>
      <c r="G2208" t="s">
        <v>33</v>
      </c>
      <c r="H2208" s="4">
        <v>45387</v>
      </c>
      <c r="I2208" t="s">
        <v>26</v>
      </c>
      <c r="J2208" t="s">
        <v>1993</v>
      </c>
      <c r="K2208">
        <v>2</v>
      </c>
      <c r="N2208">
        <v>6884</v>
      </c>
      <c r="O2208">
        <v>1</v>
      </c>
      <c r="P2208" s="4">
        <v>45605</v>
      </c>
      <c r="Q2208" s="4"/>
    </row>
    <row r="2209" spans="1:17" x14ac:dyDescent="0.35">
      <c r="A2209" t="s">
        <v>2295</v>
      </c>
      <c r="B2209" t="s">
        <v>29</v>
      </c>
      <c r="C2209">
        <v>40.416775000000001</v>
      </c>
      <c r="D2209">
        <v>-3.7037900000000001</v>
      </c>
      <c r="E2209" t="s">
        <v>103</v>
      </c>
      <c r="F2209" t="s">
        <v>169</v>
      </c>
      <c r="G2209" t="s">
        <v>48</v>
      </c>
      <c r="H2209" s="4">
        <v>45352</v>
      </c>
      <c r="I2209" t="s">
        <v>66</v>
      </c>
      <c r="J2209" t="s">
        <v>1993</v>
      </c>
      <c r="K2209">
        <v>2</v>
      </c>
      <c r="N2209">
        <v>3935</v>
      </c>
      <c r="O2209">
        <v>0.7</v>
      </c>
      <c r="P2209" s="4">
        <v>45492</v>
      </c>
      <c r="Q2209" s="4"/>
    </row>
    <row r="2210" spans="1:17" x14ac:dyDescent="0.35">
      <c r="A2210" t="s">
        <v>2296</v>
      </c>
      <c r="B2210" t="s">
        <v>56</v>
      </c>
      <c r="C2210">
        <v>46.204391000000001</v>
      </c>
      <c r="D2210">
        <v>6.1431579999999997</v>
      </c>
      <c r="E2210" t="s">
        <v>3098</v>
      </c>
      <c r="F2210" t="s">
        <v>169</v>
      </c>
      <c r="G2210" t="s">
        <v>85</v>
      </c>
      <c r="H2210" s="4">
        <v>45336</v>
      </c>
      <c r="I2210" t="s">
        <v>26</v>
      </c>
      <c r="J2210" t="s">
        <v>1993</v>
      </c>
      <c r="K2210">
        <v>2</v>
      </c>
      <c r="N2210">
        <v>5401</v>
      </c>
      <c r="O2210">
        <v>0.3</v>
      </c>
      <c r="P2210" s="4">
        <v>45664</v>
      </c>
      <c r="Q2210" s="4"/>
    </row>
    <row r="2211" spans="1:17" x14ac:dyDescent="0.35">
      <c r="A2211" t="s">
        <v>2297</v>
      </c>
      <c r="B2211" t="s">
        <v>41</v>
      </c>
      <c r="C2211">
        <v>52.520007999999997</v>
      </c>
      <c r="D2211">
        <v>13.404954</v>
      </c>
      <c r="E2211" t="s">
        <v>120</v>
      </c>
      <c r="F2211" t="s">
        <v>169</v>
      </c>
      <c r="G2211" t="s">
        <v>33</v>
      </c>
      <c r="H2211" s="4">
        <v>45336</v>
      </c>
      <c r="I2211" t="s">
        <v>26</v>
      </c>
      <c r="J2211" t="s">
        <v>1993</v>
      </c>
      <c r="K2211">
        <v>2</v>
      </c>
      <c r="N2211">
        <v>3336</v>
      </c>
      <c r="O2211">
        <v>0.4</v>
      </c>
      <c r="P2211" s="4">
        <v>45698</v>
      </c>
      <c r="Q2211" s="4"/>
    </row>
    <row r="2212" spans="1:17" x14ac:dyDescent="0.35">
      <c r="A2212" t="s">
        <v>2298</v>
      </c>
      <c r="B2212" t="s">
        <v>41</v>
      </c>
      <c r="C2212">
        <v>52.520007999999997</v>
      </c>
      <c r="D2212">
        <v>13.404954</v>
      </c>
      <c r="E2212" t="s">
        <v>3098</v>
      </c>
      <c r="F2212" t="s">
        <v>169</v>
      </c>
      <c r="G2212" t="s">
        <v>48</v>
      </c>
      <c r="H2212" s="4">
        <v>45312</v>
      </c>
      <c r="I2212" t="s">
        <v>26</v>
      </c>
      <c r="J2212" t="s">
        <v>1993</v>
      </c>
      <c r="K2212">
        <v>2</v>
      </c>
      <c r="N2212">
        <v>2944</v>
      </c>
      <c r="O2212">
        <v>0.3</v>
      </c>
      <c r="P2212" s="4">
        <v>45406</v>
      </c>
      <c r="Q2212" s="4"/>
    </row>
    <row r="2213" spans="1:17" x14ac:dyDescent="0.35">
      <c r="A2213" t="s">
        <v>2299</v>
      </c>
      <c r="B2213" t="s">
        <v>61</v>
      </c>
      <c r="C2213">
        <v>48.864716000000001</v>
      </c>
      <c r="D2213">
        <v>2.3490139999999999</v>
      </c>
      <c r="E2213" t="s">
        <v>84</v>
      </c>
      <c r="F2213" t="s">
        <v>169</v>
      </c>
      <c r="G2213" t="s">
        <v>39</v>
      </c>
      <c r="H2213" s="4">
        <v>45296</v>
      </c>
      <c r="I2213" t="s">
        <v>66</v>
      </c>
      <c r="J2213" t="s">
        <v>1993</v>
      </c>
      <c r="K2213">
        <v>2</v>
      </c>
      <c r="N2213">
        <v>2186</v>
      </c>
      <c r="O2213">
        <v>0.3</v>
      </c>
      <c r="P2213" s="4">
        <v>45457</v>
      </c>
      <c r="Q2213" s="4"/>
    </row>
    <row r="2214" spans="1:17" x14ac:dyDescent="0.35">
      <c r="A2214" t="s">
        <v>2300</v>
      </c>
      <c r="B2214" t="s">
        <v>35</v>
      </c>
      <c r="C2214">
        <v>41.902782000000002</v>
      </c>
      <c r="D2214">
        <v>12.496366</v>
      </c>
      <c r="E2214" t="s">
        <v>38</v>
      </c>
      <c r="F2214" t="s">
        <v>169</v>
      </c>
      <c r="G2214" t="s">
        <v>33</v>
      </c>
      <c r="H2214" s="4">
        <v>45375</v>
      </c>
      <c r="I2214" t="s">
        <v>49</v>
      </c>
      <c r="J2214" t="s">
        <v>1993</v>
      </c>
      <c r="K2214">
        <v>2</v>
      </c>
      <c r="N2214">
        <v>6479</v>
      </c>
      <c r="O2214">
        <v>1</v>
      </c>
      <c r="P2214" s="4">
        <v>45621</v>
      </c>
      <c r="Q2214" s="4"/>
    </row>
    <row r="2215" spans="1:17" x14ac:dyDescent="0.35">
      <c r="A2215" t="s">
        <v>2301</v>
      </c>
      <c r="B2215" t="s">
        <v>61</v>
      </c>
      <c r="C2215">
        <v>48.864716000000001</v>
      </c>
      <c r="D2215">
        <v>2.3490139999999999</v>
      </c>
      <c r="E2215" t="s">
        <v>47</v>
      </c>
      <c r="F2215" t="s">
        <v>169</v>
      </c>
      <c r="G2215" t="s">
        <v>59</v>
      </c>
      <c r="H2215" s="4">
        <v>45310</v>
      </c>
      <c r="I2215" t="s">
        <v>26</v>
      </c>
      <c r="J2215" t="s">
        <v>1993</v>
      </c>
      <c r="K2215">
        <v>2</v>
      </c>
      <c r="N2215">
        <v>6526</v>
      </c>
      <c r="O2215">
        <v>0.1</v>
      </c>
      <c r="P2215" s="4">
        <v>45620</v>
      </c>
      <c r="Q2215" s="4"/>
    </row>
    <row r="2216" spans="1:17" x14ac:dyDescent="0.35">
      <c r="A2216" t="s">
        <v>2302</v>
      </c>
      <c r="B2216" t="s">
        <v>56</v>
      </c>
      <c r="C2216">
        <v>46.204391000000001</v>
      </c>
      <c r="D2216">
        <v>6.1431579999999997</v>
      </c>
      <c r="E2216" t="s">
        <v>32</v>
      </c>
      <c r="F2216" t="s">
        <v>169</v>
      </c>
      <c r="G2216" t="s">
        <v>48</v>
      </c>
      <c r="H2216" s="4">
        <v>45404</v>
      </c>
      <c r="I2216" t="s">
        <v>26</v>
      </c>
      <c r="J2216" t="s">
        <v>1993</v>
      </c>
      <c r="K2216">
        <v>2</v>
      </c>
      <c r="N2216">
        <v>4638</v>
      </c>
      <c r="O2216">
        <v>0.4</v>
      </c>
      <c r="P2216" s="4">
        <v>45577</v>
      </c>
      <c r="Q2216" s="4"/>
    </row>
    <row r="2217" spans="1:17" x14ac:dyDescent="0.35">
      <c r="A2217" t="s">
        <v>2303</v>
      </c>
      <c r="B2217" t="s">
        <v>35</v>
      </c>
      <c r="C2217">
        <v>41.902782000000002</v>
      </c>
      <c r="D2217">
        <v>12.496366</v>
      </c>
      <c r="E2217" t="s">
        <v>3098</v>
      </c>
      <c r="F2217" t="s">
        <v>169</v>
      </c>
      <c r="G2217" t="s">
        <v>59</v>
      </c>
      <c r="H2217" s="4">
        <v>45296</v>
      </c>
      <c r="I2217" t="s">
        <v>26</v>
      </c>
      <c r="J2217" t="s">
        <v>1993</v>
      </c>
      <c r="K2217">
        <v>2</v>
      </c>
      <c r="N2217">
        <v>4652</v>
      </c>
      <c r="O2217">
        <v>0.6</v>
      </c>
      <c r="P2217" s="4">
        <v>45326</v>
      </c>
      <c r="Q2217" s="4"/>
    </row>
    <row r="2218" spans="1:17" x14ac:dyDescent="0.35">
      <c r="A2218" t="s">
        <v>2304</v>
      </c>
      <c r="B2218" t="s">
        <v>35</v>
      </c>
      <c r="C2218">
        <v>41.902782000000002</v>
      </c>
      <c r="D2218">
        <v>12.496366</v>
      </c>
      <c r="E2218" t="s">
        <v>103</v>
      </c>
      <c r="F2218" t="s">
        <v>169</v>
      </c>
      <c r="G2218" t="s">
        <v>74</v>
      </c>
      <c r="H2218" s="4">
        <v>45297</v>
      </c>
      <c r="I2218" t="s">
        <v>66</v>
      </c>
      <c r="J2218" t="s">
        <v>1993</v>
      </c>
      <c r="K2218">
        <v>2</v>
      </c>
      <c r="N2218">
        <v>5941</v>
      </c>
      <c r="O2218">
        <v>0.5</v>
      </c>
      <c r="P2218" s="4">
        <v>45481</v>
      </c>
      <c r="Q2218" s="4"/>
    </row>
    <row r="2219" spans="1:17" x14ac:dyDescent="0.35">
      <c r="A2219" t="s">
        <v>2305</v>
      </c>
      <c r="B2219" t="s">
        <v>78</v>
      </c>
      <c r="C2219">
        <v>38.736946000000003</v>
      </c>
      <c r="D2219">
        <v>-9.1426850000000002</v>
      </c>
      <c r="E2219" t="s">
        <v>64</v>
      </c>
      <c r="F2219" t="s">
        <v>169</v>
      </c>
      <c r="G2219" t="s">
        <v>48</v>
      </c>
      <c r="H2219" s="4">
        <v>45396</v>
      </c>
      <c r="I2219" t="s">
        <v>26</v>
      </c>
      <c r="J2219" t="s">
        <v>1993</v>
      </c>
      <c r="K2219">
        <v>2</v>
      </c>
      <c r="N2219">
        <v>3370</v>
      </c>
      <c r="O2219">
        <v>0.5</v>
      </c>
      <c r="P2219" s="4">
        <v>45490</v>
      </c>
      <c r="Q2219" s="4"/>
    </row>
    <row r="2220" spans="1:17" x14ac:dyDescent="0.35">
      <c r="A2220" t="s">
        <v>2306</v>
      </c>
      <c r="B2220" t="s">
        <v>41</v>
      </c>
      <c r="C2220">
        <v>52.520007999999997</v>
      </c>
      <c r="D2220">
        <v>13.404954</v>
      </c>
      <c r="E2220" t="s">
        <v>84</v>
      </c>
      <c r="F2220" t="s">
        <v>169</v>
      </c>
      <c r="G2220" t="s">
        <v>48</v>
      </c>
      <c r="H2220" s="4">
        <v>45383</v>
      </c>
      <c r="I2220" t="s">
        <v>66</v>
      </c>
      <c r="J2220" t="s">
        <v>1993</v>
      </c>
      <c r="K2220">
        <v>2</v>
      </c>
      <c r="N2220">
        <v>7093</v>
      </c>
      <c r="O2220">
        <v>0.4</v>
      </c>
      <c r="P2220" s="4">
        <v>45747</v>
      </c>
      <c r="Q2220" s="4"/>
    </row>
    <row r="2221" spans="1:17" x14ac:dyDescent="0.35">
      <c r="A2221" t="s">
        <v>2307</v>
      </c>
      <c r="B2221" t="s">
        <v>61</v>
      </c>
      <c r="C2221">
        <v>48.864716000000001</v>
      </c>
      <c r="D2221">
        <v>2.3490139999999999</v>
      </c>
      <c r="E2221" t="s">
        <v>32</v>
      </c>
      <c r="F2221" t="s">
        <v>169</v>
      </c>
      <c r="G2221" t="s">
        <v>39</v>
      </c>
      <c r="H2221" s="4">
        <v>45442</v>
      </c>
      <c r="I2221" t="s">
        <v>66</v>
      </c>
      <c r="J2221" t="s">
        <v>1993</v>
      </c>
      <c r="K2221">
        <v>2</v>
      </c>
      <c r="N2221">
        <v>4407</v>
      </c>
      <c r="O2221">
        <v>0.4</v>
      </c>
      <c r="P2221" s="4">
        <v>45757</v>
      </c>
      <c r="Q2221" s="4"/>
    </row>
    <row r="2222" spans="1:17" x14ac:dyDescent="0.35">
      <c r="A2222" t="s">
        <v>2308</v>
      </c>
      <c r="B2222" t="s">
        <v>29</v>
      </c>
      <c r="C2222">
        <v>40.416775000000001</v>
      </c>
      <c r="D2222">
        <v>-3.7037900000000001</v>
      </c>
      <c r="E2222" t="s">
        <v>100</v>
      </c>
      <c r="F2222" t="s">
        <v>169</v>
      </c>
      <c r="G2222" t="s">
        <v>59</v>
      </c>
      <c r="H2222" s="4">
        <v>45404</v>
      </c>
      <c r="I2222" t="s">
        <v>66</v>
      </c>
      <c r="J2222" t="s">
        <v>1993</v>
      </c>
      <c r="K2222">
        <v>2</v>
      </c>
      <c r="N2222">
        <v>2950</v>
      </c>
      <c r="O2222">
        <v>0.3</v>
      </c>
      <c r="P2222" s="4">
        <v>45719</v>
      </c>
      <c r="Q2222" s="4"/>
    </row>
    <row r="2223" spans="1:17" x14ac:dyDescent="0.35">
      <c r="A2223" t="s">
        <v>2309</v>
      </c>
      <c r="B2223" t="s">
        <v>78</v>
      </c>
      <c r="C2223">
        <v>38.736946000000003</v>
      </c>
      <c r="D2223">
        <v>-9.1426850000000002</v>
      </c>
      <c r="E2223" t="s">
        <v>3099</v>
      </c>
      <c r="F2223" t="s">
        <v>169</v>
      </c>
      <c r="G2223" t="s">
        <v>87</v>
      </c>
      <c r="H2223" s="4">
        <v>45438</v>
      </c>
      <c r="I2223" t="s">
        <v>66</v>
      </c>
      <c r="J2223" t="s">
        <v>1993</v>
      </c>
      <c r="K2223">
        <v>2</v>
      </c>
      <c r="N2223">
        <v>2431</v>
      </c>
      <c r="O2223">
        <v>0.2</v>
      </c>
      <c r="P2223" s="4">
        <v>45605</v>
      </c>
      <c r="Q2223" s="4"/>
    </row>
    <row r="2224" spans="1:17" x14ac:dyDescent="0.35">
      <c r="A2224" t="s">
        <v>2310</v>
      </c>
      <c r="B2224" t="s">
        <v>61</v>
      </c>
      <c r="C2224">
        <v>48.864716000000001</v>
      </c>
      <c r="D2224">
        <v>2.3490139999999999</v>
      </c>
      <c r="E2224" t="s">
        <v>103</v>
      </c>
      <c r="F2224" t="s">
        <v>169</v>
      </c>
      <c r="G2224" t="s">
        <v>59</v>
      </c>
      <c r="H2224" s="4">
        <v>45423</v>
      </c>
      <c r="I2224" t="s">
        <v>26</v>
      </c>
      <c r="J2224" t="s">
        <v>1993</v>
      </c>
      <c r="K2224">
        <v>2</v>
      </c>
      <c r="N2224">
        <v>2924</v>
      </c>
      <c r="O2224">
        <v>0.3</v>
      </c>
      <c r="P2224" s="4">
        <v>45725</v>
      </c>
      <c r="Q2224" s="4"/>
    </row>
    <row r="2225" spans="1:17" x14ac:dyDescent="0.35">
      <c r="A2225" t="s">
        <v>2311</v>
      </c>
      <c r="B2225" t="s">
        <v>71</v>
      </c>
      <c r="C2225">
        <v>48.210033000000003</v>
      </c>
      <c r="D2225">
        <v>16.363448999999999</v>
      </c>
      <c r="E2225" t="s">
        <v>3098</v>
      </c>
      <c r="F2225" t="s">
        <v>169</v>
      </c>
      <c r="G2225" t="s">
        <v>39</v>
      </c>
      <c r="H2225" s="4">
        <v>45317</v>
      </c>
      <c r="I2225" t="s">
        <v>66</v>
      </c>
      <c r="J2225" t="s">
        <v>1993</v>
      </c>
      <c r="K2225">
        <v>2</v>
      </c>
      <c r="N2225">
        <v>7400</v>
      </c>
      <c r="O2225">
        <v>0.3</v>
      </c>
      <c r="P2225" s="4">
        <v>45453</v>
      </c>
      <c r="Q2225" s="4"/>
    </row>
    <row r="2226" spans="1:17" x14ac:dyDescent="0.35">
      <c r="A2226" t="s">
        <v>2312</v>
      </c>
      <c r="B2226" t="s">
        <v>29</v>
      </c>
      <c r="C2226">
        <v>40.416775000000001</v>
      </c>
      <c r="D2226">
        <v>-3.7037900000000001</v>
      </c>
      <c r="E2226" t="s">
        <v>3099</v>
      </c>
      <c r="F2226" t="s">
        <v>169</v>
      </c>
      <c r="G2226" t="s">
        <v>48</v>
      </c>
      <c r="H2226" s="4">
        <v>45345</v>
      </c>
      <c r="I2226" t="s">
        <v>26</v>
      </c>
      <c r="J2226" t="s">
        <v>1993</v>
      </c>
      <c r="K2226">
        <v>2</v>
      </c>
      <c r="N2226">
        <v>3191</v>
      </c>
      <c r="O2226">
        <v>0.4</v>
      </c>
      <c r="P2226" s="4">
        <v>45617</v>
      </c>
      <c r="Q2226" s="4"/>
    </row>
    <row r="2227" spans="1:17" x14ac:dyDescent="0.35">
      <c r="A2227" t="s">
        <v>2313</v>
      </c>
      <c r="B2227" t="s">
        <v>29</v>
      </c>
      <c r="C2227">
        <v>40.416775000000001</v>
      </c>
      <c r="D2227">
        <v>-3.7037900000000001</v>
      </c>
      <c r="E2227" t="s">
        <v>38</v>
      </c>
      <c r="F2227" t="s">
        <v>169</v>
      </c>
      <c r="G2227" t="s">
        <v>48</v>
      </c>
      <c r="H2227" s="4">
        <v>45332</v>
      </c>
      <c r="I2227" t="s">
        <v>66</v>
      </c>
      <c r="J2227" t="s">
        <v>1993</v>
      </c>
      <c r="K2227">
        <v>2</v>
      </c>
      <c r="N2227">
        <v>7968</v>
      </c>
      <c r="O2227">
        <v>0.2</v>
      </c>
      <c r="P2227" s="4">
        <v>45535</v>
      </c>
      <c r="Q2227" s="4"/>
    </row>
    <row r="2228" spans="1:17" x14ac:dyDescent="0.35">
      <c r="A2228" t="s">
        <v>2314</v>
      </c>
      <c r="B2228" t="s">
        <v>61</v>
      </c>
      <c r="C2228">
        <v>48.864716000000001</v>
      </c>
      <c r="D2228">
        <v>2.3490139999999999</v>
      </c>
      <c r="E2228" t="s">
        <v>3098</v>
      </c>
      <c r="F2228" t="s">
        <v>169</v>
      </c>
      <c r="G2228" t="s">
        <v>39</v>
      </c>
      <c r="H2228" s="4">
        <v>45424</v>
      </c>
      <c r="I2228" t="s">
        <v>66</v>
      </c>
      <c r="J2228" t="s">
        <v>1993</v>
      </c>
      <c r="K2228">
        <v>2</v>
      </c>
      <c r="N2228">
        <v>5251</v>
      </c>
      <c r="O2228">
        <v>0.2</v>
      </c>
      <c r="P2228" s="4">
        <v>45527</v>
      </c>
      <c r="Q2228" s="4"/>
    </row>
    <row r="2229" spans="1:17" x14ac:dyDescent="0.35">
      <c r="A2229" t="s">
        <v>2315</v>
      </c>
      <c r="B2229" t="s">
        <v>56</v>
      </c>
      <c r="C2229">
        <v>46.204391000000001</v>
      </c>
      <c r="D2229">
        <v>6.1431579999999997</v>
      </c>
      <c r="E2229" t="s">
        <v>47</v>
      </c>
      <c r="F2229" t="s">
        <v>169</v>
      </c>
      <c r="G2229" t="s">
        <v>48</v>
      </c>
      <c r="H2229" s="4">
        <v>45346</v>
      </c>
      <c r="I2229" t="s">
        <v>66</v>
      </c>
      <c r="J2229" t="s">
        <v>1993</v>
      </c>
      <c r="K2229">
        <v>2</v>
      </c>
      <c r="N2229">
        <v>7458</v>
      </c>
      <c r="O2229">
        <v>0.4</v>
      </c>
      <c r="P2229" s="4">
        <v>45633</v>
      </c>
      <c r="Q2229" s="4"/>
    </row>
    <row r="2230" spans="1:17" x14ac:dyDescent="0.35">
      <c r="A2230" t="s">
        <v>2316</v>
      </c>
      <c r="B2230" t="s">
        <v>51</v>
      </c>
      <c r="C2230">
        <v>51.260196999999998</v>
      </c>
      <c r="D2230">
        <v>4.4027710000000004</v>
      </c>
      <c r="E2230" t="s">
        <v>54</v>
      </c>
      <c r="F2230" t="s">
        <v>169</v>
      </c>
      <c r="G2230" t="s">
        <v>33</v>
      </c>
      <c r="H2230" s="4">
        <v>45307</v>
      </c>
      <c r="I2230" t="s">
        <v>26</v>
      </c>
      <c r="J2230" t="s">
        <v>1993</v>
      </c>
      <c r="K2230">
        <v>2</v>
      </c>
      <c r="N2230">
        <v>2346</v>
      </c>
      <c r="O2230">
        <v>0.1</v>
      </c>
      <c r="P2230" s="4">
        <v>45498</v>
      </c>
      <c r="Q2230" s="4"/>
    </row>
    <row r="2231" spans="1:17" x14ac:dyDescent="0.35">
      <c r="A2231" t="s">
        <v>2317</v>
      </c>
      <c r="B2231" t="s">
        <v>35</v>
      </c>
      <c r="C2231">
        <v>41.902782000000002</v>
      </c>
      <c r="D2231">
        <v>12.496366</v>
      </c>
      <c r="E2231" t="s">
        <v>3100</v>
      </c>
      <c r="F2231" t="s">
        <v>169</v>
      </c>
      <c r="G2231" t="s">
        <v>39</v>
      </c>
      <c r="H2231" s="4">
        <v>45405</v>
      </c>
      <c r="I2231" t="s">
        <v>66</v>
      </c>
      <c r="J2231" t="s">
        <v>1993</v>
      </c>
      <c r="K2231">
        <v>2</v>
      </c>
      <c r="N2231">
        <v>354</v>
      </c>
      <c r="O2231">
        <v>0.3</v>
      </c>
      <c r="P2231" s="4">
        <v>45760</v>
      </c>
      <c r="Q2231" s="4"/>
    </row>
    <row r="2232" spans="1:17" x14ac:dyDescent="0.35">
      <c r="A2232" t="s">
        <v>2318</v>
      </c>
      <c r="B2232" t="s">
        <v>78</v>
      </c>
      <c r="C2232">
        <v>38.736946000000003</v>
      </c>
      <c r="D2232">
        <v>-9.1426850000000002</v>
      </c>
      <c r="E2232" t="s">
        <v>84</v>
      </c>
      <c r="F2232" t="s">
        <v>169</v>
      </c>
      <c r="G2232" t="s">
        <v>39</v>
      </c>
      <c r="H2232" s="4">
        <v>45366</v>
      </c>
      <c r="I2232" t="s">
        <v>49</v>
      </c>
      <c r="J2232" t="s">
        <v>1993</v>
      </c>
      <c r="K2232">
        <v>2</v>
      </c>
      <c r="N2232">
        <v>3855</v>
      </c>
      <c r="O2232">
        <v>0.6</v>
      </c>
      <c r="P2232" s="4">
        <v>45460</v>
      </c>
      <c r="Q2232" s="4"/>
    </row>
    <row r="2233" spans="1:17" x14ac:dyDescent="0.35">
      <c r="A2233" t="s">
        <v>2319</v>
      </c>
      <c r="B2233" t="s">
        <v>35</v>
      </c>
      <c r="C2233">
        <v>41.902782000000002</v>
      </c>
      <c r="D2233">
        <v>12.496366</v>
      </c>
      <c r="E2233" t="s">
        <v>47</v>
      </c>
      <c r="F2233" t="s">
        <v>169</v>
      </c>
      <c r="G2233" t="s">
        <v>74</v>
      </c>
      <c r="H2233" s="4">
        <v>45380</v>
      </c>
      <c r="I2233" t="s">
        <v>26</v>
      </c>
      <c r="J2233" t="s">
        <v>1993</v>
      </c>
      <c r="K2233">
        <v>2</v>
      </c>
      <c r="N2233">
        <v>4368</v>
      </c>
      <c r="O2233">
        <v>0.2</v>
      </c>
      <c r="P2233" s="4">
        <v>45583</v>
      </c>
      <c r="Q2233" s="4"/>
    </row>
    <row r="2234" spans="1:17" x14ac:dyDescent="0.35">
      <c r="A2234" t="s">
        <v>2320</v>
      </c>
      <c r="B2234" t="s">
        <v>35</v>
      </c>
      <c r="C2234">
        <v>41.902782000000002</v>
      </c>
      <c r="D2234">
        <v>12.496366</v>
      </c>
      <c r="E2234" t="s">
        <v>3098</v>
      </c>
      <c r="F2234" t="s">
        <v>169</v>
      </c>
      <c r="G2234" t="s">
        <v>25</v>
      </c>
      <c r="H2234" s="4">
        <v>45347</v>
      </c>
      <c r="I2234" t="s">
        <v>66</v>
      </c>
      <c r="J2234" t="s">
        <v>1993</v>
      </c>
      <c r="K2234">
        <v>2</v>
      </c>
      <c r="N2234">
        <v>449</v>
      </c>
      <c r="O2234">
        <v>0.2</v>
      </c>
      <c r="P2234" s="4">
        <v>45703</v>
      </c>
      <c r="Q2234" s="4"/>
    </row>
    <row r="2235" spans="1:17" x14ac:dyDescent="0.35">
      <c r="A2235" t="s">
        <v>2321</v>
      </c>
      <c r="B2235" t="s">
        <v>35</v>
      </c>
      <c r="C2235">
        <v>41.902782000000002</v>
      </c>
      <c r="D2235">
        <v>12.496366</v>
      </c>
      <c r="E2235" t="s">
        <v>100</v>
      </c>
      <c r="F2235" t="s">
        <v>169</v>
      </c>
      <c r="G2235" t="s">
        <v>33</v>
      </c>
      <c r="H2235" s="4">
        <v>45412</v>
      </c>
      <c r="I2235" t="s">
        <v>26</v>
      </c>
      <c r="J2235" t="s">
        <v>1993</v>
      </c>
      <c r="K2235">
        <v>2</v>
      </c>
      <c r="N2235">
        <v>5205</v>
      </c>
      <c r="O2235">
        <v>0.3</v>
      </c>
      <c r="P2235" s="4">
        <v>45459</v>
      </c>
      <c r="Q2235" s="4"/>
    </row>
    <row r="2236" spans="1:17" x14ac:dyDescent="0.35">
      <c r="A2236" t="s">
        <v>2322</v>
      </c>
      <c r="B2236" t="s">
        <v>35</v>
      </c>
      <c r="C2236">
        <v>41.902782000000002</v>
      </c>
      <c r="D2236">
        <v>12.496366</v>
      </c>
      <c r="E2236" t="s">
        <v>54</v>
      </c>
      <c r="F2236" t="s">
        <v>169</v>
      </c>
      <c r="G2236" t="s">
        <v>39</v>
      </c>
      <c r="H2236" s="4">
        <v>45311</v>
      </c>
      <c r="I2236" t="s">
        <v>66</v>
      </c>
      <c r="J2236" t="s">
        <v>1993</v>
      </c>
      <c r="K2236">
        <v>2</v>
      </c>
      <c r="N2236">
        <v>5539</v>
      </c>
      <c r="O2236">
        <v>1</v>
      </c>
      <c r="P2236" s="4">
        <v>45493</v>
      </c>
      <c r="Q2236" s="4"/>
    </row>
    <row r="2237" spans="1:17" x14ac:dyDescent="0.35">
      <c r="A2237" t="s">
        <v>2323</v>
      </c>
      <c r="B2237" t="s">
        <v>61</v>
      </c>
      <c r="C2237">
        <v>48.864716000000001</v>
      </c>
      <c r="D2237">
        <v>2.3490139999999999</v>
      </c>
      <c r="E2237" t="s">
        <v>3098</v>
      </c>
      <c r="F2237" t="s">
        <v>169</v>
      </c>
      <c r="G2237" t="s">
        <v>87</v>
      </c>
      <c r="H2237" s="4">
        <v>45358</v>
      </c>
      <c r="I2237" t="s">
        <v>49</v>
      </c>
      <c r="J2237" t="s">
        <v>1993</v>
      </c>
      <c r="K2237">
        <v>2</v>
      </c>
      <c r="N2237">
        <v>4855</v>
      </c>
      <c r="O2237">
        <v>0.5</v>
      </c>
      <c r="P2237" s="4">
        <v>45623</v>
      </c>
      <c r="Q2237" s="4"/>
    </row>
    <row r="2238" spans="1:17" x14ac:dyDescent="0.35">
      <c r="A2238" t="s">
        <v>2324</v>
      </c>
      <c r="B2238" t="s">
        <v>35</v>
      </c>
      <c r="C2238">
        <v>41.902782000000002</v>
      </c>
      <c r="D2238">
        <v>12.496366</v>
      </c>
      <c r="E2238" t="s">
        <v>54</v>
      </c>
      <c r="F2238" t="s">
        <v>169</v>
      </c>
      <c r="G2238" t="s">
        <v>74</v>
      </c>
      <c r="H2238" s="4">
        <v>45433</v>
      </c>
      <c r="I2238" t="s">
        <v>26</v>
      </c>
      <c r="J2238" t="s">
        <v>1993</v>
      </c>
      <c r="K2238">
        <v>2</v>
      </c>
      <c r="N2238">
        <v>7008</v>
      </c>
      <c r="O2238">
        <v>0.7</v>
      </c>
      <c r="P2238" s="4">
        <v>45642</v>
      </c>
      <c r="Q2238" s="4"/>
    </row>
    <row r="2239" spans="1:17" x14ac:dyDescent="0.35">
      <c r="A2239" t="s">
        <v>2325</v>
      </c>
      <c r="B2239" t="s">
        <v>61</v>
      </c>
      <c r="C2239">
        <v>48.864716000000001</v>
      </c>
      <c r="D2239">
        <v>2.3490139999999999</v>
      </c>
      <c r="E2239" t="s">
        <v>84</v>
      </c>
      <c r="F2239" t="s">
        <v>169</v>
      </c>
      <c r="G2239" t="s">
        <v>59</v>
      </c>
      <c r="H2239" s="4">
        <v>45434</v>
      </c>
      <c r="I2239" t="s">
        <v>66</v>
      </c>
      <c r="J2239" t="s">
        <v>1993</v>
      </c>
      <c r="K2239">
        <v>2</v>
      </c>
      <c r="N2239">
        <v>5121</v>
      </c>
      <c r="O2239">
        <v>0.2</v>
      </c>
      <c r="P2239" s="4">
        <v>45512</v>
      </c>
      <c r="Q2239" s="4"/>
    </row>
    <row r="2240" spans="1:17" x14ac:dyDescent="0.35">
      <c r="A2240" t="s">
        <v>2326</v>
      </c>
      <c r="B2240" t="s">
        <v>78</v>
      </c>
      <c r="C2240">
        <v>38.736946000000003</v>
      </c>
      <c r="D2240">
        <v>-9.1426850000000002</v>
      </c>
      <c r="E2240" t="s">
        <v>3098</v>
      </c>
      <c r="F2240" t="s">
        <v>169</v>
      </c>
      <c r="G2240" t="s">
        <v>74</v>
      </c>
      <c r="H2240" s="4">
        <v>45368</v>
      </c>
      <c r="I2240" t="s">
        <v>66</v>
      </c>
      <c r="J2240" t="s">
        <v>1993</v>
      </c>
      <c r="K2240">
        <v>2</v>
      </c>
      <c r="N2240">
        <v>6482</v>
      </c>
      <c r="O2240">
        <v>0.3</v>
      </c>
      <c r="P2240" s="4">
        <v>45418</v>
      </c>
      <c r="Q2240" s="4"/>
    </row>
    <row r="2241" spans="1:17" x14ac:dyDescent="0.35">
      <c r="A2241" t="s">
        <v>2327</v>
      </c>
      <c r="B2241" t="s">
        <v>56</v>
      </c>
      <c r="C2241">
        <v>46.204391000000001</v>
      </c>
      <c r="D2241">
        <v>6.1431579999999997</v>
      </c>
      <c r="E2241" t="s">
        <v>64</v>
      </c>
      <c r="F2241" t="s">
        <v>169</v>
      </c>
      <c r="G2241" t="s">
        <v>48</v>
      </c>
      <c r="H2241" s="4">
        <v>45435</v>
      </c>
      <c r="I2241" t="s">
        <v>49</v>
      </c>
      <c r="J2241" t="s">
        <v>1993</v>
      </c>
      <c r="K2241">
        <v>2</v>
      </c>
      <c r="N2241">
        <v>2686</v>
      </c>
      <c r="O2241">
        <v>0.7</v>
      </c>
      <c r="P2241" s="4">
        <v>45704</v>
      </c>
      <c r="Q2241" s="4"/>
    </row>
    <row r="2242" spans="1:17" x14ac:dyDescent="0.35">
      <c r="A2242" t="s">
        <v>2328</v>
      </c>
      <c r="B2242" t="s">
        <v>41</v>
      </c>
      <c r="C2242">
        <v>52.520007999999997</v>
      </c>
      <c r="D2242">
        <v>13.404954</v>
      </c>
      <c r="E2242" t="s">
        <v>3100</v>
      </c>
      <c r="F2242" t="s">
        <v>169</v>
      </c>
      <c r="G2242" t="s">
        <v>33</v>
      </c>
      <c r="H2242" s="4">
        <v>45394</v>
      </c>
      <c r="I2242" t="s">
        <v>66</v>
      </c>
      <c r="J2242" t="s">
        <v>1993</v>
      </c>
      <c r="K2242">
        <v>2</v>
      </c>
      <c r="N2242">
        <v>7610</v>
      </c>
      <c r="O2242">
        <v>0.4</v>
      </c>
      <c r="P2242" s="4">
        <v>45633</v>
      </c>
      <c r="Q2242" s="4"/>
    </row>
    <row r="2243" spans="1:17" x14ac:dyDescent="0.35">
      <c r="A2243" t="s">
        <v>2329</v>
      </c>
      <c r="B2243" t="s">
        <v>78</v>
      </c>
      <c r="C2243">
        <v>38.736946000000003</v>
      </c>
      <c r="D2243">
        <v>-9.1426850000000002</v>
      </c>
      <c r="E2243" t="s">
        <v>3098</v>
      </c>
      <c r="F2243" t="s">
        <v>169</v>
      </c>
      <c r="G2243" t="s">
        <v>33</v>
      </c>
      <c r="H2243" s="4">
        <v>45328</v>
      </c>
      <c r="I2243" t="s">
        <v>26</v>
      </c>
      <c r="J2243" t="s">
        <v>1993</v>
      </c>
      <c r="K2243">
        <v>2</v>
      </c>
      <c r="N2243">
        <v>5020</v>
      </c>
      <c r="O2243">
        <v>0.3</v>
      </c>
      <c r="P2243" s="4">
        <v>45598</v>
      </c>
      <c r="Q2243" s="4"/>
    </row>
    <row r="2244" spans="1:17" x14ac:dyDescent="0.35">
      <c r="A2244" t="s">
        <v>2330</v>
      </c>
      <c r="B2244" t="s">
        <v>41</v>
      </c>
      <c r="C2244">
        <v>52.520007999999997</v>
      </c>
      <c r="D2244">
        <v>13.404954</v>
      </c>
      <c r="E2244" t="s">
        <v>3099</v>
      </c>
      <c r="F2244" t="s">
        <v>169</v>
      </c>
      <c r="G2244" t="s">
        <v>59</v>
      </c>
      <c r="H2244" s="4">
        <v>45434</v>
      </c>
      <c r="I2244" t="s">
        <v>26</v>
      </c>
      <c r="J2244" t="s">
        <v>1993</v>
      </c>
      <c r="K2244">
        <v>2</v>
      </c>
      <c r="N2244">
        <v>5132</v>
      </c>
      <c r="O2244">
        <v>0.3</v>
      </c>
      <c r="P2244" s="4">
        <v>45786</v>
      </c>
      <c r="Q2244" s="4"/>
    </row>
    <row r="2245" spans="1:17" x14ac:dyDescent="0.35">
      <c r="A2245" t="s">
        <v>2331</v>
      </c>
      <c r="B2245" t="s">
        <v>56</v>
      </c>
      <c r="C2245">
        <v>46.204391000000001</v>
      </c>
      <c r="D2245">
        <v>6.1431579999999997</v>
      </c>
      <c r="E2245" t="s">
        <v>103</v>
      </c>
      <c r="F2245" t="s">
        <v>169</v>
      </c>
      <c r="G2245" t="s">
        <v>39</v>
      </c>
      <c r="H2245" s="4">
        <v>45411</v>
      </c>
      <c r="I2245" t="s">
        <v>26</v>
      </c>
      <c r="J2245" t="s">
        <v>1993</v>
      </c>
      <c r="K2245">
        <v>2</v>
      </c>
      <c r="N2245">
        <v>4531</v>
      </c>
      <c r="O2245">
        <v>0.3</v>
      </c>
      <c r="P2245" s="4">
        <v>45463</v>
      </c>
      <c r="Q2245" s="4"/>
    </row>
    <row r="2246" spans="1:17" x14ac:dyDescent="0.35">
      <c r="A2246" t="s">
        <v>2332</v>
      </c>
      <c r="B2246" t="s">
        <v>61</v>
      </c>
      <c r="C2246">
        <v>48.864716000000001</v>
      </c>
      <c r="D2246">
        <v>2.3490139999999999</v>
      </c>
      <c r="E2246" t="s">
        <v>47</v>
      </c>
      <c r="F2246" t="s">
        <v>169</v>
      </c>
      <c r="G2246" t="s">
        <v>39</v>
      </c>
      <c r="H2246" s="4">
        <v>45297</v>
      </c>
      <c r="I2246" t="s">
        <v>26</v>
      </c>
      <c r="J2246" t="s">
        <v>1993</v>
      </c>
      <c r="K2246">
        <v>2</v>
      </c>
      <c r="N2246">
        <v>5617</v>
      </c>
      <c r="O2246">
        <v>0.4</v>
      </c>
      <c r="P2246" s="4">
        <v>45541</v>
      </c>
      <c r="Q2246" s="4"/>
    </row>
    <row r="2247" spans="1:17" x14ac:dyDescent="0.35">
      <c r="A2247" t="s">
        <v>2333</v>
      </c>
      <c r="B2247" t="s">
        <v>78</v>
      </c>
      <c r="C2247">
        <v>38.736946000000003</v>
      </c>
      <c r="D2247">
        <v>-9.1426850000000002</v>
      </c>
      <c r="E2247" t="s">
        <v>54</v>
      </c>
      <c r="F2247" t="s">
        <v>169</v>
      </c>
      <c r="G2247" t="s">
        <v>48</v>
      </c>
      <c r="H2247" s="4">
        <v>45322</v>
      </c>
      <c r="I2247" t="s">
        <v>66</v>
      </c>
      <c r="J2247" t="s">
        <v>1993</v>
      </c>
      <c r="K2247">
        <v>2</v>
      </c>
      <c r="N2247">
        <v>1250</v>
      </c>
      <c r="O2247">
        <v>0.5</v>
      </c>
      <c r="P2247" s="4">
        <v>45419</v>
      </c>
      <c r="Q2247" s="4"/>
    </row>
    <row r="2248" spans="1:17" x14ac:dyDescent="0.35">
      <c r="A2248" t="s">
        <v>2334</v>
      </c>
      <c r="B2248" t="s">
        <v>61</v>
      </c>
      <c r="C2248">
        <v>48.864716000000001</v>
      </c>
      <c r="D2248">
        <v>2.3490139999999999</v>
      </c>
      <c r="E2248" t="s">
        <v>100</v>
      </c>
      <c r="F2248" t="s">
        <v>169</v>
      </c>
      <c r="G2248" t="s">
        <v>85</v>
      </c>
      <c r="H2248" s="4">
        <v>45394</v>
      </c>
      <c r="I2248" t="s">
        <v>66</v>
      </c>
      <c r="J2248" t="s">
        <v>1993</v>
      </c>
      <c r="K2248">
        <v>2</v>
      </c>
      <c r="N2248">
        <v>3831</v>
      </c>
      <c r="O2248">
        <v>0.6</v>
      </c>
      <c r="P2248" s="4">
        <v>45568</v>
      </c>
      <c r="Q2248" s="4"/>
    </row>
    <row r="2249" spans="1:17" x14ac:dyDescent="0.35">
      <c r="A2249" t="s">
        <v>2335</v>
      </c>
      <c r="B2249" t="s">
        <v>61</v>
      </c>
      <c r="C2249">
        <v>48.864716000000001</v>
      </c>
      <c r="D2249">
        <v>2.3490139999999999</v>
      </c>
      <c r="E2249" t="s">
        <v>68</v>
      </c>
      <c r="F2249" t="s">
        <v>169</v>
      </c>
      <c r="G2249" t="s">
        <v>48</v>
      </c>
      <c r="H2249" s="4">
        <v>45353</v>
      </c>
      <c r="I2249" t="s">
        <v>49</v>
      </c>
      <c r="J2249" t="s">
        <v>1993</v>
      </c>
      <c r="K2249">
        <v>2</v>
      </c>
      <c r="N2249">
        <v>3962</v>
      </c>
      <c r="O2249">
        <v>0.5</v>
      </c>
      <c r="P2249" s="4">
        <v>45496</v>
      </c>
      <c r="Q2249" s="4"/>
    </row>
    <row r="2250" spans="1:17" x14ac:dyDescent="0.35">
      <c r="A2250" t="s">
        <v>2336</v>
      </c>
      <c r="B2250" t="s">
        <v>35</v>
      </c>
      <c r="C2250">
        <v>41.902782000000002</v>
      </c>
      <c r="D2250">
        <v>12.496366</v>
      </c>
      <c r="E2250" t="s">
        <v>47</v>
      </c>
      <c r="F2250" t="s">
        <v>169</v>
      </c>
      <c r="G2250" t="s">
        <v>48</v>
      </c>
      <c r="H2250" s="4">
        <v>45315</v>
      </c>
      <c r="I2250" t="s">
        <v>66</v>
      </c>
      <c r="J2250" t="s">
        <v>1993</v>
      </c>
      <c r="K2250">
        <v>2</v>
      </c>
      <c r="N2250">
        <v>3657</v>
      </c>
      <c r="O2250">
        <v>0.4</v>
      </c>
      <c r="P2250" s="4">
        <v>45396</v>
      </c>
      <c r="Q2250" s="4"/>
    </row>
    <row r="2251" spans="1:17" x14ac:dyDescent="0.35">
      <c r="A2251" t="s">
        <v>2337</v>
      </c>
      <c r="B2251" t="s">
        <v>41</v>
      </c>
      <c r="C2251">
        <v>52.520007999999997</v>
      </c>
      <c r="D2251">
        <v>13.404954</v>
      </c>
      <c r="E2251" t="s">
        <v>32</v>
      </c>
      <c r="F2251" t="s">
        <v>169</v>
      </c>
      <c r="G2251" t="s">
        <v>59</v>
      </c>
      <c r="H2251" s="4">
        <v>45345</v>
      </c>
      <c r="I2251" t="s">
        <v>49</v>
      </c>
      <c r="J2251" t="s">
        <v>1993</v>
      </c>
      <c r="K2251">
        <v>2</v>
      </c>
      <c r="N2251">
        <v>3597</v>
      </c>
      <c r="O2251">
        <v>0.5</v>
      </c>
      <c r="P2251" s="4">
        <v>45416</v>
      </c>
      <c r="Q2251" s="4"/>
    </row>
    <row r="2252" spans="1:17" x14ac:dyDescent="0.35">
      <c r="A2252" t="s">
        <v>2338</v>
      </c>
      <c r="B2252" t="s">
        <v>29</v>
      </c>
      <c r="C2252">
        <v>40.416775000000001</v>
      </c>
      <c r="D2252">
        <v>-3.7037900000000001</v>
      </c>
      <c r="E2252" t="s">
        <v>84</v>
      </c>
      <c r="F2252" t="s">
        <v>169</v>
      </c>
      <c r="G2252" t="s">
        <v>85</v>
      </c>
      <c r="H2252" s="4">
        <v>45304</v>
      </c>
      <c r="I2252" t="s">
        <v>26</v>
      </c>
      <c r="J2252" t="s">
        <v>1993</v>
      </c>
      <c r="K2252">
        <v>2</v>
      </c>
      <c r="N2252">
        <v>5065</v>
      </c>
      <c r="O2252">
        <v>1</v>
      </c>
      <c r="P2252" s="4">
        <v>45606</v>
      </c>
      <c r="Q2252" s="4"/>
    </row>
    <row r="2253" spans="1:17" x14ac:dyDescent="0.35">
      <c r="A2253" t="s">
        <v>2339</v>
      </c>
      <c r="B2253" t="s">
        <v>56</v>
      </c>
      <c r="C2253">
        <v>46.204391000000001</v>
      </c>
      <c r="D2253">
        <v>6.1431579999999997</v>
      </c>
      <c r="E2253" t="s">
        <v>3100</v>
      </c>
      <c r="F2253" t="s">
        <v>169</v>
      </c>
      <c r="G2253" t="s">
        <v>39</v>
      </c>
      <c r="H2253" s="4">
        <v>45401</v>
      </c>
      <c r="I2253" t="s">
        <v>66</v>
      </c>
      <c r="J2253" t="s">
        <v>1993</v>
      </c>
      <c r="K2253">
        <v>2</v>
      </c>
      <c r="N2253">
        <v>6487</v>
      </c>
      <c r="O2253">
        <v>0.2</v>
      </c>
      <c r="P2253" s="4">
        <v>45556</v>
      </c>
      <c r="Q2253" s="4"/>
    </row>
    <row r="2254" spans="1:17" x14ac:dyDescent="0.35">
      <c r="A2254" t="s">
        <v>2340</v>
      </c>
      <c r="B2254" t="s">
        <v>35</v>
      </c>
      <c r="C2254">
        <v>41.902782000000002</v>
      </c>
      <c r="D2254">
        <v>12.496366</v>
      </c>
      <c r="E2254" t="s">
        <v>54</v>
      </c>
      <c r="F2254" t="s">
        <v>169</v>
      </c>
      <c r="G2254" t="s">
        <v>33</v>
      </c>
      <c r="H2254" s="4">
        <v>45394</v>
      </c>
      <c r="I2254" t="s">
        <v>49</v>
      </c>
      <c r="J2254" t="s">
        <v>1993</v>
      </c>
      <c r="K2254">
        <v>2</v>
      </c>
      <c r="N2254">
        <v>4611</v>
      </c>
      <c r="O2254">
        <v>0.9</v>
      </c>
      <c r="P2254" s="4">
        <v>45447</v>
      </c>
      <c r="Q2254" s="4"/>
    </row>
    <row r="2255" spans="1:17" x14ac:dyDescent="0.35">
      <c r="A2255" t="s">
        <v>2341</v>
      </c>
      <c r="B2255" t="s">
        <v>35</v>
      </c>
      <c r="C2255">
        <v>41.902782000000002</v>
      </c>
      <c r="D2255">
        <v>12.496366</v>
      </c>
      <c r="E2255" t="s">
        <v>3100</v>
      </c>
      <c r="F2255" t="s">
        <v>169</v>
      </c>
      <c r="G2255" t="s">
        <v>85</v>
      </c>
      <c r="H2255" s="4">
        <v>45401</v>
      </c>
      <c r="I2255" t="s">
        <v>49</v>
      </c>
      <c r="J2255" t="s">
        <v>1993</v>
      </c>
      <c r="K2255">
        <v>2</v>
      </c>
      <c r="N2255">
        <v>2657</v>
      </c>
      <c r="O2255">
        <v>0.3</v>
      </c>
      <c r="P2255" s="4">
        <v>45571</v>
      </c>
      <c r="Q2255" s="4"/>
    </row>
    <row r="2256" spans="1:17" x14ac:dyDescent="0.35">
      <c r="A2256" t="s">
        <v>2342</v>
      </c>
      <c r="B2256" t="s">
        <v>51</v>
      </c>
      <c r="C2256">
        <v>51.260196999999998</v>
      </c>
      <c r="D2256">
        <v>4.4027710000000004</v>
      </c>
      <c r="E2256" t="s">
        <v>103</v>
      </c>
      <c r="F2256" t="s">
        <v>169</v>
      </c>
      <c r="G2256" t="s">
        <v>25</v>
      </c>
      <c r="H2256" s="4">
        <v>45328</v>
      </c>
      <c r="I2256" t="s">
        <v>26</v>
      </c>
      <c r="J2256" t="s">
        <v>1993</v>
      </c>
      <c r="K2256">
        <v>2</v>
      </c>
      <c r="N2256">
        <v>5314</v>
      </c>
      <c r="O2256">
        <v>0.1</v>
      </c>
      <c r="P2256" s="4">
        <v>45502</v>
      </c>
      <c r="Q2256" s="4"/>
    </row>
    <row r="2257" spans="1:17" x14ac:dyDescent="0.35">
      <c r="A2257" t="s">
        <v>2343</v>
      </c>
      <c r="B2257" t="s">
        <v>41</v>
      </c>
      <c r="C2257">
        <v>52.520007999999997</v>
      </c>
      <c r="D2257">
        <v>13.404954</v>
      </c>
      <c r="E2257" t="s">
        <v>103</v>
      </c>
      <c r="F2257" t="s">
        <v>169</v>
      </c>
      <c r="G2257" t="s">
        <v>85</v>
      </c>
      <c r="H2257" s="4">
        <v>45347</v>
      </c>
      <c r="I2257" t="s">
        <v>66</v>
      </c>
      <c r="J2257" t="s">
        <v>1993</v>
      </c>
      <c r="K2257">
        <v>2</v>
      </c>
      <c r="N2257">
        <v>7450</v>
      </c>
      <c r="O2257">
        <v>0.7</v>
      </c>
      <c r="P2257" s="4">
        <v>45413</v>
      </c>
      <c r="Q2257" s="4"/>
    </row>
    <row r="2258" spans="1:17" x14ac:dyDescent="0.35">
      <c r="A2258" t="s">
        <v>2344</v>
      </c>
      <c r="B2258" t="s">
        <v>78</v>
      </c>
      <c r="C2258">
        <v>38.736946000000003</v>
      </c>
      <c r="D2258">
        <v>-9.1426850000000002</v>
      </c>
      <c r="E2258" t="s">
        <v>32</v>
      </c>
      <c r="F2258" t="s">
        <v>169</v>
      </c>
      <c r="G2258" t="s">
        <v>74</v>
      </c>
      <c r="H2258" s="4">
        <v>45378</v>
      </c>
      <c r="I2258" t="s">
        <v>26</v>
      </c>
      <c r="J2258" t="s">
        <v>1993</v>
      </c>
      <c r="K2258">
        <v>2</v>
      </c>
      <c r="N2258">
        <v>5717</v>
      </c>
      <c r="O2258">
        <v>0.6</v>
      </c>
      <c r="P2258" s="4">
        <v>45564</v>
      </c>
      <c r="Q2258" s="4"/>
    </row>
    <row r="2259" spans="1:17" x14ac:dyDescent="0.35">
      <c r="A2259" t="s">
        <v>2345</v>
      </c>
      <c r="B2259" t="s">
        <v>41</v>
      </c>
      <c r="C2259">
        <v>52.520007999999997</v>
      </c>
      <c r="D2259">
        <v>13.404954</v>
      </c>
      <c r="E2259" t="s">
        <v>103</v>
      </c>
      <c r="F2259" t="s">
        <v>169</v>
      </c>
      <c r="G2259" t="s">
        <v>39</v>
      </c>
      <c r="H2259" s="4">
        <v>45357</v>
      </c>
      <c r="I2259" t="s">
        <v>26</v>
      </c>
      <c r="J2259" t="s">
        <v>1993</v>
      </c>
      <c r="K2259">
        <v>2</v>
      </c>
      <c r="N2259">
        <v>1475</v>
      </c>
      <c r="O2259">
        <v>0.2</v>
      </c>
      <c r="P2259" s="4">
        <v>45418</v>
      </c>
      <c r="Q2259" s="4"/>
    </row>
    <row r="2260" spans="1:17" x14ac:dyDescent="0.35">
      <c r="A2260" t="s">
        <v>2346</v>
      </c>
      <c r="B2260" t="s">
        <v>56</v>
      </c>
      <c r="C2260">
        <v>46.204391000000001</v>
      </c>
      <c r="D2260">
        <v>6.1431579999999997</v>
      </c>
      <c r="E2260" t="s">
        <v>47</v>
      </c>
      <c r="F2260" t="s">
        <v>169</v>
      </c>
      <c r="G2260" t="s">
        <v>48</v>
      </c>
      <c r="H2260" s="4">
        <v>45319</v>
      </c>
      <c r="I2260" t="s">
        <v>66</v>
      </c>
      <c r="J2260" t="s">
        <v>1993</v>
      </c>
      <c r="K2260">
        <v>2</v>
      </c>
      <c r="N2260">
        <v>623</v>
      </c>
      <c r="O2260">
        <v>0.2</v>
      </c>
      <c r="P2260" s="4">
        <v>45412</v>
      </c>
      <c r="Q2260" s="4"/>
    </row>
    <row r="2261" spans="1:17" x14ac:dyDescent="0.35">
      <c r="A2261" t="s">
        <v>2347</v>
      </c>
      <c r="B2261" t="s">
        <v>61</v>
      </c>
      <c r="C2261">
        <v>48.864716000000001</v>
      </c>
      <c r="D2261">
        <v>2.3490139999999999</v>
      </c>
      <c r="E2261" t="s">
        <v>54</v>
      </c>
      <c r="F2261" t="s">
        <v>169</v>
      </c>
      <c r="G2261" t="s">
        <v>87</v>
      </c>
      <c r="H2261" s="4">
        <v>45429</v>
      </c>
      <c r="I2261" t="s">
        <v>49</v>
      </c>
      <c r="J2261" t="s">
        <v>1993</v>
      </c>
      <c r="K2261">
        <v>2</v>
      </c>
      <c r="N2261">
        <v>4917</v>
      </c>
      <c r="O2261">
        <v>0.2</v>
      </c>
      <c r="P2261" s="4">
        <v>45670</v>
      </c>
      <c r="Q2261" s="4"/>
    </row>
    <row r="2262" spans="1:17" x14ac:dyDescent="0.35">
      <c r="A2262" t="s">
        <v>2348</v>
      </c>
      <c r="B2262" t="s">
        <v>56</v>
      </c>
      <c r="C2262">
        <v>46.204391000000001</v>
      </c>
      <c r="D2262">
        <v>6.1431579999999997</v>
      </c>
      <c r="E2262" t="s">
        <v>103</v>
      </c>
      <c r="F2262" t="s">
        <v>169</v>
      </c>
      <c r="G2262" t="s">
        <v>39</v>
      </c>
      <c r="H2262" s="4">
        <v>45346</v>
      </c>
      <c r="I2262" t="s">
        <v>66</v>
      </c>
      <c r="J2262" t="s">
        <v>1993</v>
      </c>
      <c r="K2262">
        <v>2</v>
      </c>
      <c r="N2262">
        <v>7208</v>
      </c>
      <c r="O2262">
        <v>0.5</v>
      </c>
      <c r="P2262" s="4">
        <v>45583</v>
      </c>
      <c r="Q2262" s="4"/>
    </row>
    <row r="2263" spans="1:17" x14ac:dyDescent="0.35">
      <c r="A2263" t="s">
        <v>2349</v>
      </c>
      <c r="B2263" t="s">
        <v>56</v>
      </c>
      <c r="C2263">
        <v>46.204391000000001</v>
      </c>
      <c r="D2263">
        <v>6.1431579999999997</v>
      </c>
      <c r="E2263" t="s">
        <v>68</v>
      </c>
      <c r="F2263" t="s">
        <v>169</v>
      </c>
      <c r="G2263" t="s">
        <v>39</v>
      </c>
      <c r="H2263" s="4">
        <v>45300</v>
      </c>
      <c r="I2263" t="s">
        <v>26</v>
      </c>
      <c r="J2263" t="s">
        <v>1993</v>
      </c>
      <c r="K2263">
        <v>2</v>
      </c>
      <c r="N2263">
        <v>4534</v>
      </c>
      <c r="O2263">
        <v>0.1</v>
      </c>
      <c r="P2263" s="4">
        <v>45332</v>
      </c>
      <c r="Q2263" s="4"/>
    </row>
    <row r="2264" spans="1:17" x14ac:dyDescent="0.35">
      <c r="A2264" t="s">
        <v>2350</v>
      </c>
      <c r="B2264" t="s">
        <v>35</v>
      </c>
      <c r="C2264">
        <v>41.902782000000002</v>
      </c>
      <c r="D2264">
        <v>12.496366</v>
      </c>
      <c r="E2264" t="s">
        <v>38</v>
      </c>
      <c r="F2264" t="s">
        <v>169</v>
      </c>
      <c r="G2264" t="s">
        <v>48</v>
      </c>
      <c r="H2264" s="4">
        <v>45388</v>
      </c>
      <c r="I2264" t="s">
        <v>26</v>
      </c>
      <c r="J2264" t="s">
        <v>1993</v>
      </c>
      <c r="K2264">
        <v>2</v>
      </c>
      <c r="N2264">
        <v>7112</v>
      </c>
      <c r="O2264">
        <v>0.4</v>
      </c>
      <c r="P2264" s="4">
        <v>45529</v>
      </c>
      <c r="Q2264" s="4"/>
    </row>
    <row r="2265" spans="1:17" x14ac:dyDescent="0.35">
      <c r="A2265" t="s">
        <v>2351</v>
      </c>
      <c r="B2265" t="s">
        <v>35</v>
      </c>
      <c r="C2265">
        <v>41.902782000000002</v>
      </c>
      <c r="D2265">
        <v>12.496366</v>
      </c>
      <c r="E2265" t="s">
        <v>3098</v>
      </c>
      <c r="F2265" t="s">
        <v>169</v>
      </c>
      <c r="G2265" t="s">
        <v>33</v>
      </c>
      <c r="H2265" s="4">
        <v>45300</v>
      </c>
      <c r="I2265" t="s">
        <v>66</v>
      </c>
      <c r="J2265" t="s">
        <v>1993</v>
      </c>
      <c r="K2265">
        <v>2</v>
      </c>
      <c r="N2265">
        <v>2505</v>
      </c>
      <c r="O2265">
        <v>0.6</v>
      </c>
      <c r="P2265" s="4">
        <v>45545</v>
      </c>
      <c r="Q2265" s="4"/>
    </row>
    <row r="2266" spans="1:17" x14ac:dyDescent="0.35">
      <c r="A2266" t="s">
        <v>2352</v>
      </c>
      <c r="B2266" t="s">
        <v>35</v>
      </c>
      <c r="C2266">
        <v>41.902782000000002</v>
      </c>
      <c r="D2266">
        <v>12.496366</v>
      </c>
      <c r="E2266" t="s">
        <v>3098</v>
      </c>
      <c r="F2266" t="s">
        <v>169</v>
      </c>
      <c r="G2266" t="s">
        <v>59</v>
      </c>
      <c r="H2266" s="4">
        <v>45370</v>
      </c>
      <c r="I2266" t="s">
        <v>66</v>
      </c>
      <c r="J2266" t="s">
        <v>1993</v>
      </c>
      <c r="K2266">
        <v>2</v>
      </c>
      <c r="N2266">
        <v>2181</v>
      </c>
      <c r="O2266">
        <v>1</v>
      </c>
      <c r="P2266" s="4">
        <v>45616</v>
      </c>
      <c r="Q2266" s="4"/>
    </row>
    <row r="2267" spans="1:17" x14ac:dyDescent="0.35">
      <c r="A2267" t="s">
        <v>2353</v>
      </c>
      <c r="B2267" t="s">
        <v>56</v>
      </c>
      <c r="C2267">
        <v>46.204391000000001</v>
      </c>
      <c r="D2267">
        <v>6.1431579999999997</v>
      </c>
      <c r="E2267" t="s">
        <v>68</v>
      </c>
      <c r="F2267" t="s">
        <v>169</v>
      </c>
      <c r="G2267" t="s">
        <v>48</v>
      </c>
      <c r="H2267" s="4">
        <v>45302</v>
      </c>
      <c r="I2267" t="s">
        <v>66</v>
      </c>
      <c r="J2267" t="s">
        <v>1993</v>
      </c>
      <c r="K2267">
        <v>2</v>
      </c>
      <c r="N2267">
        <v>5144</v>
      </c>
      <c r="O2267">
        <v>0.4</v>
      </c>
      <c r="P2267" s="4">
        <v>45494</v>
      </c>
      <c r="Q2267" s="4"/>
    </row>
    <row r="2268" spans="1:17" x14ac:dyDescent="0.35">
      <c r="A2268" t="s">
        <v>2354</v>
      </c>
      <c r="B2268" t="s">
        <v>29</v>
      </c>
      <c r="C2268">
        <v>40.416775000000001</v>
      </c>
      <c r="D2268">
        <v>-3.7037900000000001</v>
      </c>
      <c r="E2268" t="s">
        <v>54</v>
      </c>
      <c r="F2268" t="s">
        <v>169</v>
      </c>
      <c r="G2268" t="s">
        <v>48</v>
      </c>
      <c r="H2268" s="4">
        <v>45311</v>
      </c>
      <c r="I2268" t="s">
        <v>26</v>
      </c>
      <c r="J2268" t="s">
        <v>1993</v>
      </c>
      <c r="K2268">
        <v>2</v>
      </c>
      <c r="N2268">
        <v>2097</v>
      </c>
      <c r="O2268">
        <v>0.2</v>
      </c>
      <c r="P2268" s="4">
        <v>45638</v>
      </c>
      <c r="Q2268" s="4"/>
    </row>
    <row r="2269" spans="1:17" x14ac:dyDescent="0.35">
      <c r="A2269" t="s">
        <v>2355</v>
      </c>
      <c r="B2269" t="s">
        <v>61</v>
      </c>
      <c r="C2269">
        <v>48.864716000000001</v>
      </c>
      <c r="D2269">
        <v>2.3490139999999999</v>
      </c>
      <c r="E2269" t="s">
        <v>120</v>
      </c>
      <c r="F2269" t="s">
        <v>169</v>
      </c>
      <c r="G2269" t="s">
        <v>48</v>
      </c>
      <c r="H2269" s="4">
        <v>45429</v>
      </c>
      <c r="I2269" t="s">
        <v>49</v>
      </c>
      <c r="J2269" t="s">
        <v>1993</v>
      </c>
      <c r="K2269">
        <v>2</v>
      </c>
      <c r="N2269">
        <v>4640</v>
      </c>
      <c r="O2269">
        <v>0.2</v>
      </c>
      <c r="P2269" s="4">
        <v>45710</v>
      </c>
      <c r="Q2269" s="4"/>
    </row>
    <row r="2270" spans="1:17" x14ac:dyDescent="0.35">
      <c r="A2270" t="s">
        <v>2356</v>
      </c>
      <c r="B2270" t="s">
        <v>61</v>
      </c>
      <c r="C2270">
        <v>48.864716000000001</v>
      </c>
      <c r="D2270">
        <v>2.3490139999999999</v>
      </c>
      <c r="E2270" t="s">
        <v>124</v>
      </c>
      <c r="F2270" t="s">
        <v>169</v>
      </c>
      <c r="G2270" t="s">
        <v>48</v>
      </c>
      <c r="H2270" s="4">
        <v>45331</v>
      </c>
      <c r="I2270" t="s">
        <v>26</v>
      </c>
      <c r="J2270" t="s">
        <v>1993</v>
      </c>
      <c r="K2270">
        <v>2</v>
      </c>
      <c r="N2270">
        <v>3447</v>
      </c>
      <c r="O2270">
        <v>0.4</v>
      </c>
      <c r="P2270" s="4">
        <v>45669</v>
      </c>
      <c r="Q2270" s="4"/>
    </row>
    <row r="2271" spans="1:17" x14ac:dyDescent="0.35">
      <c r="A2271" t="s">
        <v>2357</v>
      </c>
      <c r="B2271" t="s">
        <v>61</v>
      </c>
      <c r="C2271">
        <v>48.864716000000001</v>
      </c>
      <c r="D2271">
        <v>2.3490139999999999</v>
      </c>
      <c r="E2271" t="s">
        <v>3099</v>
      </c>
      <c r="F2271" t="s">
        <v>169</v>
      </c>
      <c r="G2271" t="s">
        <v>48</v>
      </c>
      <c r="H2271" s="4">
        <v>45368</v>
      </c>
      <c r="I2271" t="s">
        <v>26</v>
      </c>
      <c r="J2271" t="s">
        <v>1993</v>
      </c>
      <c r="K2271">
        <v>2</v>
      </c>
      <c r="N2271">
        <v>7072</v>
      </c>
      <c r="O2271">
        <v>0.8</v>
      </c>
      <c r="P2271" s="4">
        <v>45388</v>
      </c>
      <c r="Q2271" s="4"/>
    </row>
    <row r="2272" spans="1:17" x14ac:dyDescent="0.35">
      <c r="A2272" t="s">
        <v>2358</v>
      </c>
      <c r="B2272" t="s">
        <v>51</v>
      </c>
      <c r="C2272">
        <v>51.260196999999998</v>
      </c>
      <c r="D2272">
        <v>4.4027710000000004</v>
      </c>
      <c r="E2272" t="s">
        <v>47</v>
      </c>
      <c r="F2272" t="s">
        <v>169</v>
      </c>
      <c r="G2272" t="s">
        <v>39</v>
      </c>
      <c r="H2272" s="4">
        <v>45349</v>
      </c>
      <c r="I2272" t="s">
        <v>66</v>
      </c>
      <c r="J2272" t="s">
        <v>1993</v>
      </c>
      <c r="K2272">
        <v>2</v>
      </c>
      <c r="N2272">
        <v>4044</v>
      </c>
      <c r="O2272">
        <v>0.4</v>
      </c>
      <c r="P2272" s="4">
        <v>45522</v>
      </c>
      <c r="Q2272" s="4"/>
    </row>
    <row r="2273" spans="1:17" x14ac:dyDescent="0.35">
      <c r="A2273" t="s">
        <v>2359</v>
      </c>
      <c r="B2273" t="s">
        <v>41</v>
      </c>
      <c r="C2273">
        <v>52.520007999999997</v>
      </c>
      <c r="D2273">
        <v>13.404954</v>
      </c>
      <c r="E2273" t="s">
        <v>100</v>
      </c>
      <c r="F2273" t="s">
        <v>169</v>
      </c>
      <c r="G2273" t="s">
        <v>39</v>
      </c>
      <c r="H2273" s="4">
        <v>45322</v>
      </c>
      <c r="I2273" t="s">
        <v>26</v>
      </c>
      <c r="J2273" t="s">
        <v>1993</v>
      </c>
      <c r="K2273">
        <v>2</v>
      </c>
      <c r="N2273">
        <v>6569</v>
      </c>
      <c r="O2273">
        <v>0.9</v>
      </c>
      <c r="P2273" s="4">
        <v>45387</v>
      </c>
      <c r="Q2273" s="4"/>
    </row>
    <row r="2274" spans="1:17" x14ac:dyDescent="0.35">
      <c r="A2274" t="s">
        <v>2360</v>
      </c>
      <c r="B2274" t="s">
        <v>35</v>
      </c>
      <c r="C2274">
        <v>41.902782000000002</v>
      </c>
      <c r="D2274">
        <v>12.496366</v>
      </c>
      <c r="E2274" t="s">
        <v>3098</v>
      </c>
      <c r="F2274" t="s">
        <v>169</v>
      </c>
      <c r="G2274" t="s">
        <v>85</v>
      </c>
      <c r="H2274" s="4">
        <v>45368</v>
      </c>
      <c r="I2274" t="s">
        <v>66</v>
      </c>
      <c r="J2274" t="s">
        <v>1993</v>
      </c>
      <c r="K2274">
        <v>2</v>
      </c>
      <c r="N2274">
        <v>2969</v>
      </c>
      <c r="O2274">
        <v>0.3</v>
      </c>
      <c r="P2274" s="4">
        <v>45466</v>
      </c>
      <c r="Q2274" s="4"/>
    </row>
    <row r="2275" spans="1:17" x14ac:dyDescent="0.35">
      <c r="A2275" t="s">
        <v>2361</v>
      </c>
      <c r="B2275" t="s">
        <v>61</v>
      </c>
      <c r="C2275">
        <v>48.864716000000001</v>
      </c>
      <c r="D2275">
        <v>2.3490139999999999</v>
      </c>
      <c r="E2275" t="s">
        <v>54</v>
      </c>
      <c r="F2275" t="s">
        <v>169</v>
      </c>
      <c r="G2275" t="s">
        <v>85</v>
      </c>
      <c r="H2275" s="4">
        <v>45328</v>
      </c>
      <c r="I2275" t="s">
        <v>49</v>
      </c>
      <c r="J2275" t="s">
        <v>1993</v>
      </c>
      <c r="K2275">
        <v>2</v>
      </c>
      <c r="N2275">
        <v>4957</v>
      </c>
      <c r="O2275">
        <v>0.9</v>
      </c>
      <c r="P2275" s="4">
        <v>45640</v>
      </c>
      <c r="Q2275" s="4"/>
    </row>
    <row r="2276" spans="1:17" x14ac:dyDescent="0.35">
      <c r="A2276" t="s">
        <v>2362</v>
      </c>
      <c r="B2276" t="s">
        <v>35</v>
      </c>
      <c r="C2276">
        <v>41.902782000000002</v>
      </c>
      <c r="D2276">
        <v>12.496366</v>
      </c>
      <c r="E2276" t="s">
        <v>54</v>
      </c>
      <c r="F2276" t="s">
        <v>169</v>
      </c>
      <c r="G2276" t="s">
        <v>59</v>
      </c>
      <c r="H2276" s="4">
        <v>45424</v>
      </c>
      <c r="I2276" t="s">
        <v>66</v>
      </c>
      <c r="J2276" t="s">
        <v>1993</v>
      </c>
      <c r="K2276">
        <v>2</v>
      </c>
      <c r="N2276">
        <v>6457</v>
      </c>
      <c r="O2276">
        <v>0.3</v>
      </c>
      <c r="P2276" s="4">
        <v>45722</v>
      </c>
      <c r="Q2276" s="4"/>
    </row>
    <row r="2277" spans="1:17" x14ac:dyDescent="0.35">
      <c r="A2277" t="s">
        <v>2363</v>
      </c>
      <c r="B2277" t="s">
        <v>78</v>
      </c>
      <c r="C2277">
        <v>38.736946000000003</v>
      </c>
      <c r="D2277">
        <v>-9.1426850000000002</v>
      </c>
      <c r="E2277" t="s">
        <v>54</v>
      </c>
      <c r="F2277" t="s">
        <v>169</v>
      </c>
      <c r="G2277" t="s">
        <v>33</v>
      </c>
      <c r="H2277" s="4">
        <v>45364</v>
      </c>
      <c r="I2277" t="s">
        <v>26</v>
      </c>
      <c r="J2277" t="s">
        <v>1993</v>
      </c>
      <c r="K2277">
        <v>2</v>
      </c>
      <c r="N2277">
        <v>2032</v>
      </c>
      <c r="O2277">
        <v>0.2</v>
      </c>
      <c r="P2277" s="4">
        <v>45728</v>
      </c>
      <c r="Q2277" s="4"/>
    </row>
    <row r="2278" spans="1:17" x14ac:dyDescent="0.35">
      <c r="A2278" t="s">
        <v>2364</v>
      </c>
      <c r="B2278" t="s">
        <v>78</v>
      </c>
      <c r="C2278">
        <v>38.736946000000003</v>
      </c>
      <c r="D2278">
        <v>-9.1426850000000002</v>
      </c>
      <c r="E2278" t="s">
        <v>47</v>
      </c>
      <c r="F2278" t="s">
        <v>169</v>
      </c>
      <c r="G2278" t="s">
        <v>33</v>
      </c>
      <c r="H2278" s="4">
        <v>45325</v>
      </c>
      <c r="I2278" t="s">
        <v>26</v>
      </c>
      <c r="J2278" t="s">
        <v>1993</v>
      </c>
      <c r="K2278">
        <v>2</v>
      </c>
      <c r="N2278">
        <v>1523</v>
      </c>
      <c r="O2278">
        <v>0.6</v>
      </c>
      <c r="P2278" s="4">
        <v>45669</v>
      </c>
      <c r="Q2278" s="4"/>
    </row>
    <row r="2279" spans="1:17" x14ac:dyDescent="0.35">
      <c r="A2279" t="s">
        <v>2365</v>
      </c>
      <c r="B2279" t="s">
        <v>20</v>
      </c>
      <c r="C2279">
        <v>52.370215999999999</v>
      </c>
      <c r="D2279">
        <v>4.895168</v>
      </c>
      <c r="E2279" t="s">
        <v>3098</v>
      </c>
      <c r="F2279" t="s">
        <v>169</v>
      </c>
      <c r="G2279" t="s">
        <v>48</v>
      </c>
      <c r="H2279" s="4">
        <v>45338</v>
      </c>
      <c r="I2279" t="s">
        <v>49</v>
      </c>
      <c r="J2279" t="s">
        <v>1993</v>
      </c>
      <c r="K2279">
        <v>2</v>
      </c>
      <c r="N2279">
        <v>4986</v>
      </c>
      <c r="O2279">
        <v>0.6</v>
      </c>
      <c r="P2279" s="4">
        <v>45655</v>
      </c>
      <c r="Q2279" s="4"/>
    </row>
    <row r="2280" spans="1:17" x14ac:dyDescent="0.35">
      <c r="A2280" t="s">
        <v>2366</v>
      </c>
      <c r="B2280" t="s">
        <v>29</v>
      </c>
      <c r="C2280">
        <v>40.416775000000001</v>
      </c>
      <c r="D2280">
        <v>-3.7037900000000001</v>
      </c>
      <c r="E2280" t="s">
        <v>3098</v>
      </c>
      <c r="F2280" t="s">
        <v>169</v>
      </c>
      <c r="G2280" t="s">
        <v>48</v>
      </c>
      <c r="H2280" s="4">
        <v>45415</v>
      </c>
      <c r="I2280" t="s">
        <v>66</v>
      </c>
      <c r="J2280" t="s">
        <v>1993</v>
      </c>
      <c r="K2280">
        <v>2</v>
      </c>
      <c r="N2280">
        <v>3346</v>
      </c>
      <c r="O2280">
        <v>0.5</v>
      </c>
      <c r="P2280" s="4">
        <v>45741</v>
      </c>
      <c r="Q2280" s="4"/>
    </row>
    <row r="2281" spans="1:17" x14ac:dyDescent="0.35">
      <c r="A2281" t="s">
        <v>2367</v>
      </c>
      <c r="B2281" t="s">
        <v>71</v>
      </c>
      <c r="C2281">
        <v>48.210033000000003</v>
      </c>
      <c r="D2281">
        <v>16.363448999999999</v>
      </c>
      <c r="E2281" t="s">
        <v>64</v>
      </c>
      <c r="F2281" t="s">
        <v>169</v>
      </c>
      <c r="G2281" t="s">
        <v>59</v>
      </c>
      <c r="H2281" s="4">
        <v>45368</v>
      </c>
      <c r="I2281" t="s">
        <v>66</v>
      </c>
      <c r="J2281" t="s">
        <v>1993</v>
      </c>
      <c r="K2281">
        <v>2</v>
      </c>
      <c r="N2281">
        <v>6674</v>
      </c>
      <c r="O2281">
        <v>0.3</v>
      </c>
      <c r="P2281" s="4">
        <v>45545</v>
      </c>
      <c r="Q2281" s="4"/>
    </row>
    <row r="2282" spans="1:17" x14ac:dyDescent="0.35">
      <c r="A2282" t="s">
        <v>2368</v>
      </c>
      <c r="B2282" t="s">
        <v>41</v>
      </c>
      <c r="C2282">
        <v>52.520007999999997</v>
      </c>
      <c r="D2282">
        <v>13.404954</v>
      </c>
      <c r="E2282" t="s">
        <v>3098</v>
      </c>
      <c r="F2282" t="s">
        <v>169</v>
      </c>
      <c r="G2282" t="s">
        <v>48</v>
      </c>
      <c r="H2282" s="4">
        <v>45358</v>
      </c>
      <c r="I2282" t="s">
        <v>26</v>
      </c>
      <c r="J2282" t="s">
        <v>1993</v>
      </c>
      <c r="K2282">
        <v>2</v>
      </c>
      <c r="N2282">
        <v>7677</v>
      </c>
      <c r="O2282">
        <v>0.4</v>
      </c>
      <c r="P2282" s="4">
        <v>45564</v>
      </c>
      <c r="Q2282" s="4"/>
    </row>
    <row r="2283" spans="1:17" x14ac:dyDescent="0.35">
      <c r="A2283" t="s">
        <v>2369</v>
      </c>
      <c r="B2283" t="s">
        <v>35</v>
      </c>
      <c r="C2283">
        <v>41.902782000000002</v>
      </c>
      <c r="D2283">
        <v>12.496366</v>
      </c>
      <c r="E2283" t="s">
        <v>3099</v>
      </c>
      <c r="F2283" t="s">
        <v>169</v>
      </c>
      <c r="G2283" t="s">
        <v>59</v>
      </c>
      <c r="H2283" s="4">
        <v>45298</v>
      </c>
      <c r="I2283" t="s">
        <v>26</v>
      </c>
      <c r="J2283" t="s">
        <v>1993</v>
      </c>
      <c r="K2283">
        <v>2</v>
      </c>
      <c r="N2283">
        <v>1132</v>
      </c>
      <c r="O2283">
        <v>0.3</v>
      </c>
      <c r="P2283" s="4">
        <v>45452</v>
      </c>
      <c r="Q2283" s="4"/>
    </row>
    <row r="2284" spans="1:17" x14ac:dyDescent="0.35">
      <c r="A2284" t="s">
        <v>2370</v>
      </c>
      <c r="B2284" t="s">
        <v>56</v>
      </c>
      <c r="C2284">
        <v>46.204391000000001</v>
      </c>
      <c r="D2284">
        <v>6.1431579999999997</v>
      </c>
      <c r="E2284" t="s">
        <v>103</v>
      </c>
      <c r="F2284" t="s">
        <v>169</v>
      </c>
      <c r="G2284" t="s">
        <v>48</v>
      </c>
      <c r="H2284" s="4">
        <v>45372</v>
      </c>
      <c r="I2284" t="s">
        <v>49</v>
      </c>
      <c r="J2284" t="s">
        <v>1993</v>
      </c>
      <c r="K2284">
        <v>2</v>
      </c>
      <c r="N2284">
        <v>639</v>
      </c>
      <c r="O2284">
        <v>0.5</v>
      </c>
      <c r="P2284" s="4">
        <v>45442</v>
      </c>
      <c r="Q2284" s="4"/>
    </row>
    <row r="2285" spans="1:17" x14ac:dyDescent="0.35">
      <c r="A2285" t="s">
        <v>2371</v>
      </c>
      <c r="B2285" t="s">
        <v>56</v>
      </c>
      <c r="C2285">
        <v>46.204391000000001</v>
      </c>
      <c r="D2285">
        <v>6.1431579999999997</v>
      </c>
      <c r="E2285" t="s">
        <v>38</v>
      </c>
      <c r="F2285" t="s">
        <v>169</v>
      </c>
      <c r="G2285" t="s">
        <v>74</v>
      </c>
      <c r="H2285" s="4">
        <v>45395</v>
      </c>
      <c r="I2285" t="s">
        <v>49</v>
      </c>
      <c r="J2285" t="s">
        <v>1993</v>
      </c>
      <c r="K2285">
        <v>2</v>
      </c>
      <c r="N2285">
        <v>257</v>
      </c>
      <c r="O2285">
        <v>0.2</v>
      </c>
      <c r="P2285" s="4">
        <v>45447</v>
      </c>
      <c r="Q2285" s="4"/>
    </row>
    <row r="2286" spans="1:17" x14ac:dyDescent="0.35">
      <c r="A2286" t="s">
        <v>2372</v>
      </c>
      <c r="B2286" t="s">
        <v>41</v>
      </c>
      <c r="C2286">
        <v>52.520007999999997</v>
      </c>
      <c r="D2286">
        <v>13.404954</v>
      </c>
      <c r="E2286" t="s">
        <v>3098</v>
      </c>
      <c r="F2286" t="s">
        <v>169</v>
      </c>
      <c r="G2286" t="s">
        <v>25</v>
      </c>
      <c r="H2286" s="4">
        <v>45330</v>
      </c>
      <c r="I2286" t="s">
        <v>26</v>
      </c>
      <c r="J2286" t="s">
        <v>1993</v>
      </c>
      <c r="K2286">
        <v>2</v>
      </c>
      <c r="N2286">
        <v>5783</v>
      </c>
      <c r="O2286">
        <v>0.4</v>
      </c>
      <c r="P2286" s="4">
        <v>45388</v>
      </c>
      <c r="Q2286" s="4"/>
    </row>
    <row r="2287" spans="1:17" x14ac:dyDescent="0.35">
      <c r="A2287" t="s">
        <v>2373</v>
      </c>
      <c r="B2287" t="s">
        <v>78</v>
      </c>
      <c r="C2287">
        <v>38.736946000000003</v>
      </c>
      <c r="D2287">
        <v>-9.1426850000000002</v>
      </c>
      <c r="E2287" t="s">
        <v>64</v>
      </c>
      <c r="F2287" t="s">
        <v>169</v>
      </c>
      <c r="G2287" t="s">
        <v>48</v>
      </c>
      <c r="H2287" s="4">
        <v>45408</v>
      </c>
      <c r="I2287" t="s">
        <v>49</v>
      </c>
      <c r="J2287" t="s">
        <v>1993</v>
      </c>
      <c r="K2287">
        <v>2</v>
      </c>
      <c r="N2287">
        <v>1490</v>
      </c>
      <c r="O2287">
        <v>0.4</v>
      </c>
      <c r="P2287" s="4">
        <v>45637</v>
      </c>
      <c r="Q2287" s="4"/>
    </row>
    <row r="2288" spans="1:17" x14ac:dyDescent="0.35">
      <c r="A2288" t="s">
        <v>2374</v>
      </c>
      <c r="B2288" t="s">
        <v>35</v>
      </c>
      <c r="C2288">
        <v>41.902782000000002</v>
      </c>
      <c r="D2288">
        <v>12.496366</v>
      </c>
      <c r="E2288" t="s">
        <v>38</v>
      </c>
      <c r="F2288" t="s">
        <v>169</v>
      </c>
      <c r="G2288" t="s">
        <v>48</v>
      </c>
      <c r="H2288" s="4">
        <v>45320</v>
      </c>
      <c r="I2288" t="s">
        <v>49</v>
      </c>
      <c r="J2288" t="s">
        <v>1993</v>
      </c>
      <c r="K2288">
        <v>2</v>
      </c>
      <c r="N2288">
        <v>3366</v>
      </c>
      <c r="O2288">
        <v>0.1</v>
      </c>
      <c r="P2288" s="4">
        <v>45623</v>
      </c>
      <c r="Q2288" s="4"/>
    </row>
    <row r="2289" spans="1:17" x14ac:dyDescent="0.35">
      <c r="A2289" t="s">
        <v>2375</v>
      </c>
      <c r="B2289" t="s">
        <v>78</v>
      </c>
      <c r="C2289">
        <v>38.736946000000003</v>
      </c>
      <c r="D2289">
        <v>-9.1426850000000002</v>
      </c>
      <c r="E2289" t="s">
        <v>3098</v>
      </c>
      <c r="F2289" t="s">
        <v>169</v>
      </c>
      <c r="G2289" t="s">
        <v>59</v>
      </c>
      <c r="H2289" s="4">
        <v>45384</v>
      </c>
      <c r="I2289" t="s">
        <v>66</v>
      </c>
      <c r="J2289" t="s">
        <v>1993</v>
      </c>
      <c r="K2289">
        <v>2</v>
      </c>
      <c r="N2289">
        <v>1686</v>
      </c>
      <c r="O2289">
        <v>0.6</v>
      </c>
      <c r="P2289" s="4">
        <v>45654</v>
      </c>
      <c r="Q2289" s="4"/>
    </row>
    <row r="2290" spans="1:17" x14ac:dyDescent="0.35">
      <c r="A2290" t="s">
        <v>2376</v>
      </c>
      <c r="B2290" t="s">
        <v>41</v>
      </c>
      <c r="C2290">
        <v>52.520007999999997</v>
      </c>
      <c r="D2290">
        <v>13.404954</v>
      </c>
      <c r="E2290" t="s">
        <v>38</v>
      </c>
      <c r="F2290" t="s">
        <v>169</v>
      </c>
      <c r="G2290" t="s">
        <v>39</v>
      </c>
      <c r="H2290" s="4">
        <v>45333</v>
      </c>
      <c r="I2290" t="s">
        <v>66</v>
      </c>
      <c r="J2290" t="s">
        <v>1993</v>
      </c>
      <c r="K2290">
        <v>2</v>
      </c>
      <c r="N2290">
        <v>2609</v>
      </c>
      <c r="O2290">
        <v>0.1</v>
      </c>
      <c r="P2290" s="4">
        <v>45558</v>
      </c>
      <c r="Q2290" s="4"/>
    </row>
    <row r="2291" spans="1:17" x14ac:dyDescent="0.35">
      <c r="A2291" t="s">
        <v>2377</v>
      </c>
      <c r="B2291" t="s">
        <v>56</v>
      </c>
      <c r="C2291">
        <v>46.204391000000001</v>
      </c>
      <c r="D2291">
        <v>6.1431579999999997</v>
      </c>
      <c r="E2291" t="s">
        <v>120</v>
      </c>
      <c r="F2291" t="s">
        <v>169</v>
      </c>
      <c r="G2291" t="s">
        <v>48</v>
      </c>
      <c r="H2291" s="4">
        <v>45348</v>
      </c>
      <c r="I2291" t="s">
        <v>26</v>
      </c>
      <c r="J2291" t="s">
        <v>1993</v>
      </c>
      <c r="K2291">
        <v>2</v>
      </c>
      <c r="N2291">
        <v>1564</v>
      </c>
      <c r="O2291">
        <v>0.8</v>
      </c>
      <c r="P2291" s="4">
        <v>45606</v>
      </c>
      <c r="Q2291" s="4"/>
    </row>
    <row r="2292" spans="1:17" x14ac:dyDescent="0.35">
      <c r="A2292" t="s">
        <v>2378</v>
      </c>
      <c r="B2292" t="s">
        <v>35</v>
      </c>
      <c r="C2292">
        <v>41.902782000000002</v>
      </c>
      <c r="D2292">
        <v>12.496366</v>
      </c>
      <c r="E2292" t="s">
        <v>47</v>
      </c>
      <c r="F2292" t="s">
        <v>169</v>
      </c>
      <c r="G2292" t="s">
        <v>48</v>
      </c>
      <c r="H2292" s="4">
        <v>45380</v>
      </c>
      <c r="I2292" t="s">
        <v>26</v>
      </c>
      <c r="J2292" t="s">
        <v>1993</v>
      </c>
      <c r="K2292">
        <v>2</v>
      </c>
      <c r="N2292">
        <v>4067</v>
      </c>
      <c r="O2292">
        <v>0.1</v>
      </c>
      <c r="P2292" s="4">
        <v>45580</v>
      </c>
      <c r="Q2292" s="4"/>
    </row>
    <row r="2293" spans="1:17" x14ac:dyDescent="0.35">
      <c r="A2293" t="s">
        <v>2379</v>
      </c>
      <c r="B2293" t="s">
        <v>41</v>
      </c>
      <c r="C2293">
        <v>52.520007999999997</v>
      </c>
      <c r="D2293">
        <v>13.404954</v>
      </c>
      <c r="E2293" t="s">
        <v>47</v>
      </c>
      <c r="F2293" t="s">
        <v>169</v>
      </c>
      <c r="G2293" t="s">
        <v>87</v>
      </c>
      <c r="H2293" s="4">
        <v>45438</v>
      </c>
      <c r="I2293" t="s">
        <v>26</v>
      </c>
      <c r="J2293" t="s">
        <v>1993</v>
      </c>
      <c r="K2293">
        <v>2</v>
      </c>
      <c r="N2293">
        <v>1309</v>
      </c>
      <c r="O2293">
        <v>0.3</v>
      </c>
      <c r="P2293" s="4">
        <v>45541</v>
      </c>
      <c r="Q2293" s="4"/>
    </row>
    <row r="2294" spans="1:17" x14ac:dyDescent="0.35">
      <c r="A2294" t="s">
        <v>2380</v>
      </c>
      <c r="B2294" t="s">
        <v>61</v>
      </c>
      <c r="C2294">
        <v>48.864716000000001</v>
      </c>
      <c r="D2294">
        <v>2.3490139999999999</v>
      </c>
      <c r="E2294" t="s">
        <v>3099</v>
      </c>
      <c r="F2294" t="s">
        <v>169</v>
      </c>
      <c r="G2294" t="s">
        <v>59</v>
      </c>
      <c r="H2294" s="4">
        <v>45363</v>
      </c>
      <c r="I2294" t="s">
        <v>66</v>
      </c>
      <c r="J2294" t="s">
        <v>1993</v>
      </c>
      <c r="K2294">
        <v>2</v>
      </c>
      <c r="N2294">
        <v>7137</v>
      </c>
      <c r="O2294">
        <v>0.1</v>
      </c>
      <c r="P2294" s="4">
        <v>45566</v>
      </c>
      <c r="Q2294" s="4"/>
    </row>
    <row r="2295" spans="1:17" x14ac:dyDescent="0.35">
      <c r="A2295" t="s">
        <v>2381</v>
      </c>
      <c r="B2295" t="s">
        <v>71</v>
      </c>
      <c r="C2295">
        <v>48.210033000000003</v>
      </c>
      <c r="D2295">
        <v>16.363448999999999</v>
      </c>
      <c r="E2295" t="s">
        <v>103</v>
      </c>
      <c r="F2295" t="s">
        <v>169</v>
      </c>
      <c r="G2295" t="s">
        <v>59</v>
      </c>
      <c r="H2295" s="4">
        <v>45404</v>
      </c>
      <c r="I2295" t="s">
        <v>66</v>
      </c>
      <c r="J2295" t="s">
        <v>1993</v>
      </c>
      <c r="K2295">
        <v>2</v>
      </c>
      <c r="N2295">
        <v>4458</v>
      </c>
      <c r="O2295">
        <v>0.5</v>
      </c>
      <c r="P2295" s="4">
        <v>45550</v>
      </c>
      <c r="Q2295" s="4"/>
    </row>
    <row r="2296" spans="1:17" x14ac:dyDescent="0.35">
      <c r="A2296" t="s">
        <v>2382</v>
      </c>
      <c r="B2296" t="s">
        <v>71</v>
      </c>
      <c r="C2296">
        <v>48.210033000000003</v>
      </c>
      <c r="D2296">
        <v>16.363448999999999</v>
      </c>
      <c r="E2296" t="s">
        <v>47</v>
      </c>
      <c r="F2296" t="s">
        <v>169</v>
      </c>
      <c r="G2296" t="s">
        <v>39</v>
      </c>
      <c r="H2296" s="4">
        <v>45322</v>
      </c>
      <c r="I2296" t="s">
        <v>66</v>
      </c>
      <c r="J2296" t="s">
        <v>1993</v>
      </c>
      <c r="K2296">
        <v>2</v>
      </c>
      <c r="N2296">
        <v>5419</v>
      </c>
      <c r="O2296">
        <v>0.5</v>
      </c>
      <c r="P2296" s="4">
        <v>45616</v>
      </c>
      <c r="Q2296" s="4"/>
    </row>
    <row r="2297" spans="1:17" x14ac:dyDescent="0.35">
      <c r="A2297" t="s">
        <v>2383</v>
      </c>
      <c r="B2297" t="s">
        <v>71</v>
      </c>
      <c r="C2297">
        <v>48.210033000000003</v>
      </c>
      <c r="D2297">
        <v>16.363448999999999</v>
      </c>
      <c r="E2297" t="s">
        <v>47</v>
      </c>
      <c r="F2297" t="s">
        <v>169</v>
      </c>
      <c r="G2297" t="s">
        <v>33</v>
      </c>
      <c r="H2297" s="4">
        <v>45294</v>
      </c>
      <c r="I2297" t="s">
        <v>66</v>
      </c>
      <c r="J2297" t="s">
        <v>1993</v>
      </c>
      <c r="K2297">
        <v>2</v>
      </c>
      <c r="N2297">
        <v>1938</v>
      </c>
      <c r="O2297">
        <v>0.4</v>
      </c>
      <c r="P2297" s="4">
        <v>45636</v>
      </c>
      <c r="Q2297" s="4"/>
    </row>
    <row r="2298" spans="1:17" x14ac:dyDescent="0.35">
      <c r="A2298" t="s">
        <v>2384</v>
      </c>
      <c r="B2298" t="s">
        <v>35</v>
      </c>
      <c r="C2298">
        <v>41.902782000000002</v>
      </c>
      <c r="D2298">
        <v>12.496366</v>
      </c>
      <c r="E2298" t="s">
        <v>64</v>
      </c>
      <c r="F2298" t="s">
        <v>169</v>
      </c>
      <c r="G2298" t="s">
        <v>48</v>
      </c>
      <c r="H2298" s="4">
        <v>45322</v>
      </c>
      <c r="I2298" t="s">
        <v>66</v>
      </c>
      <c r="J2298" t="s">
        <v>1993</v>
      </c>
      <c r="K2298">
        <v>2</v>
      </c>
      <c r="N2298">
        <v>3660</v>
      </c>
      <c r="O2298">
        <v>0.9</v>
      </c>
      <c r="P2298" s="4">
        <v>45639</v>
      </c>
      <c r="Q2298" s="4"/>
    </row>
    <row r="2299" spans="1:17" x14ac:dyDescent="0.35">
      <c r="A2299" t="s">
        <v>2385</v>
      </c>
      <c r="B2299" t="s">
        <v>41</v>
      </c>
      <c r="C2299">
        <v>52.520007999999997</v>
      </c>
      <c r="D2299">
        <v>13.404954</v>
      </c>
      <c r="E2299" t="s">
        <v>54</v>
      </c>
      <c r="F2299" t="s">
        <v>169</v>
      </c>
      <c r="G2299" t="s">
        <v>39</v>
      </c>
      <c r="H2299" s="4">
        <v>45404</v>
      </c>
      <c r="I2299" t="s">
        <v>49</v>
      </c>
      <c r="J2299" t="s">
        <v>1993</v>
      </c>
      <c r="K2299">
        <v>2</v>
      </c>
      <c r="N2299">
        <v>5705</v>
      </c>
      <c r="O2299">
        <v>0.6</v>
      </c>
      <c r="P2299" s="4">
        <v>45450</v>
      </c>
      <c r="Q2299" s="4"/>
    </row>
    <row r="2300" spans="1:17" x14ac:dyDescent="0.35">
      <c r="A2300" t="s">
        <v>2386</v>
      </c>
      <c r="B2300" t="s">
        <v>41</v>
      </c>
      <c r="C2300">
        <v>52.520007999999997</v>
      </c>
      <c r="D2300">
        <v>13.404954</v>
      </c>
      <c r="E2300" t="s">
        <v>84</v>
      </c>
      <c r="F2300" t="s">
        <v>169</v>
      </c>
      <c r="G2300" t="s">
        <v>39</v>
      </c>
      <c r="H2300" s="4">
        <v>45304</v>
      </c>
      <c r="I2300" t="s">
        <v>66</v>
      </c>
      <c r="J2300" t="s">
        <v>1993</v>
      </c>
      <c r="K2300">
        <v>2</v>
      </c>
      <c r="N2300">
        <v>353</v>
      </c>
      <c r="O2300">
        <v>0.1</v>
      </c>
      <c r="P2300" s="4">
        <v>45341</v>
      </c>
      <c r="Q2300" s="4"/>
    </row>
    <row r="2301" spans="1:17" x14ac:dyDescent="0.35">
      <c r="A2301" t="s">
        <v>2387</v>
      </c>
      <c r="B2301" t="s">
        <v>56</v>
      </c>
      <c r="C2301">
        <v>46.204391000000001</v>
      </c>
      <c r="D2301">
        <v>6.1431579999999997</v>
      </c>
      <c r="E2301" t="s">
        <v>47</v>
      </c>
      <c r="F2301" t="s">
        <v>169</v>
      </c>
      <c r="G2301" t="s">
        <v>87</v>
      </c>
      <c r="H2301" s="4">
        <v>45341</v>
      </c>
      <c r="I2301" t="s">
        <v>49</v>
      </c>
      <c r="J2301" t="s">
        <v>1993</v>
      </c>
      <c r="K2301">
        <v>2</v>
      </c>
      <c r="N2301">
        <v>332</v>
      </c>
      <c r="O2301">
        <v>0.8</v>
      </c>
      <c r="P2301" s="4">
        <v>45639</v>
      </c>
      <c r="Q2301" s="4"/>
    </row>
    <row r="2302" spans="1:17" x14ac:dyDescent="0.35">
      <c r="A2302" t="s">
        <v>2388</v>
      </c>
      <c r="B2302" t="s">
        <v>35</v>
      </c>
      <c r="C2302">
        <v>41.902782000000002</v>
      </c>
      <c r="D2302">
        <v>12.496366</v>
      </c>
      <c r="E2302" t="s">
        <v>3098</v>
      </c>
      <c r="F2302" t="s">
        <v>169</v>
      </c>
      <c r="G2302" t="s">
        <v>59</v>
      </c>
      <c r="H2302" s="4">
        <v>45336</v>
      </c>
      <c r="I2302" t="s">
        <v>66</v>
      </c>
      <c r="J2302" t="s">
        <v>1993</v>
      </c>
      <c r="K2302">
        <v>2</v>
      </c>
      <c r="N2302">
        <v>6283</v>
      </c>
      <c r="O2302">
        <v>0.4</v>
      </c>
      <c r="P2302" s="4">
        <v>45607</v>
      </c>
      <c r="Q2302" s="4"/>
    </row>
    <row r="2303" spans="1:17" x14ac:dyDescent="0.35">
      <c r="A2303" t="s">
        <v>2389</v>
      </c>
      <c r="B2303" t="s">
        <v>78</v>
      </c>
      <c r="C2303">
        <v>38.736946000000003</v>
      </c>
      <c r="D2303">
        <v>-9.1426850000000002</v>
      </c>
      <c r="E2303" t="s">
        <v>84</v>
      </c>
      <c r="F2303" t="s">
        <v>169</v>
      </c>
      <c r="G2303" t="s">
        <v>39</v>
      </c>
      <c r="H2303" s="4">
        <v>45392</v>
      </c>
      <c r="I2303" t="s">
        <v>49</v>
      </c>
      <c r="J2303" t="s">
        <v>1993</v>
      </c>
      <c r="K2303">
        <v>2</v>
      </c>
      <c r="N2303">
        <v>6709</v>
      </c>
      <c r="O2303">
        <v>0.2</v>
      </c>
      <c r="P2303" s="4">
        <v>45675</v>
      </c>
      <c r="Q2303" s="4"/>
    </row>
    <row r="2304" spans="1:17" x14ac:dyDescent="0.35">
      <c r="A2304" t="s">
        <v>2390</v>
      </c>
      <c r="B2304" t="s">
        <v>56</v>
      </c>
      <c r="C2304">
        <v>46.204391000000001</v>
      </c>
      <c r="D2304">
        <v>6.1431579999999997</v>
      </c>
      <c r="E2304" t="s">
        <v>3098</v>
      </c>
      <c r="F2304" t="s">
        <v>169</v>
      </c>
      <c r="G2304" t="s">
        <v>85</v>
      </c>
      <c r="H2304" s="4">
        <v>45385</v>
      </c>
      <c r="I2304" t="s">
        <v>49</v>
      </c>
      <c r="J2304" t="s">
        <v>1993</v>
      </c>
      <c r="K2304">
        <v>2</v>
      </c>
      <c r="N2304">
        <v>982</v>
      </c>
      <c r="O2304">
        <v>0.4</v>
      </c>
      <c r="P2304" s="4">
        <v>45680</v>
      </c>
      <c r="Q2304" s="4"/>
    </row>
    <row r="2305" spans="1:17" x14ac:dyDescent="0.35">
      <c r="A2305" t="s">
        <v>2391</v>
      </c>
      <c r="B2305" t="s">
        <v>78</v>
      </c>
      <c r="C2305">
        <v>38.736946000000003</v>
      </c>
      <c r="D2305">
        <v>-9.1426850000000002</v>
      </c>
      <c r="E2305" t="s">
        <v>54</v>
      </c>
      <c r="F2305" t="s">
        <v>169</v>
      </c>
      <c r="G2305" t="s">
        <v>85</v>
      </c>
      <c r="H2305" s="4">
        <v>45344</v>
      </c>
      <c r="I2305" t="s">
        <v>66</v>
      </c>
      <c r="J2305" t="s">
        <v>1993</v>
      </c>
      <c r="K2305">
        <v>2</v>
      </c>
      <c r="N2305">
        <v>6298</v>
      </c>
      <c r="O2305">
        <v>0.9</v>
      </c>
      <c r="P2305" s="4">
        <v>45657</v>
      </c>
      <c r="Q2305" s="4"/>
    </row>
    <row r="2306" spans="1:17" x14ac:dyDescent="0.35">
      <c r="A2306" t="s">
        <v>2392</v>
      </c>
      <c r="B2306" t="s">
        <v>71</v>
      </c>
      <c r="C2306">
        <v>48.210033000000003</v>
      </c>
      <c r="D2306">
        <v>16.363448999999999</v>
      </c>
      <c r="E2306" t="s">
        <v>3100</v>
      </c>
      <c r="F2306" t="s">
        <v>169</v>
      </c>
      <c r="G2306" t="s">
        <v>48</v>
      </c>
      <c r="H2306" s="4">
        <v>45358</v>
      </c>
      <c r="I2306" t="s">
        <v>26</v>
      </c>
      <c r="J2306" t="s">
        <v>1993</v>
      </c>
      <c r="K2306">
        <v>2</v>
      </c>
      <c r="N2306">
        <v>4983</v>
      </c>
      <c r="O2306">
        <v>0.1</v>
      </c>
      <c r="P2306" s="4">
        <v>45701</v>
      </c>
      <c r="Q2306" s="4"/>
    </row>
    <row r="2307" spans="1:17" x14ac:dyDescent="0.35">
      <c r="A2307" t="s">
        <v>2393</v>
      </c>
      <c r="B2307" t="s">
        <v>78</v>
      </c>
      <c r="C2307">
        <v>38.736946000000003</v>
      </c>
      <c r="D2307">
        <v>-9.1426850000000002</v>
      </c>
      <c r="E2307" t="s">
        <v>3099</v>
      </c>
      <c r="F2307" t="s">
        <v>169</v>
      </c>
      <c r="G2307" t="s">
        <v>74</v>
      </c>
      <c r="H2307" s="4">
        <v>45300</v>
      </c>
      <c r="I2307" t="s">
        <v>49</v>
      </c>
      <c r="J2307" t="s">
        <v>1993</v>
      </c>
      <c r="K2307">
        <v>2</v>
      </c>
      <c r="N2307">
        <v>4937</v>
      </c>
      <c r="O2307">
        <v>0.5</v>
      </c>
      <c r="P2307" s="4">
        <v>45530</v>
      </c>
      <c r="Q2307" s="4"/>
    </row>
    <row r="2308" spans="1:17" x14ac:dyDescent="0.35">
      <c r="A2308" t="s">
        <v>2394</v>
      </c>
      <c r="B2308" t="s">
        <v>41</v>
      </c>
      <c r="C2308">
        <v>52.520007999999997</v>
      </c>
      <c r="D2308">
        <v>13.404954</v>
      </c>
      <c r="E2308" t="s">
        <v>32</v>
      </c>
      <c r="F2308" t="s">
        <v>169</v>
      </c>
      <c r="G2308" t="s">
        <v>39</v>
      </c>
      <c r="H2308" s="4">
        <v>45339</v>
      </c>
      <c r="I2308" t="s">
        <v>26</v>
      </c>
      <c r="J2308" t="s">
        <v>1993</v>
      </c>
      <c r="K2308">
        <v>2</v>
      </c>
      <c r="N2308">
        <v>5953</v>
      </c>
      <c r="O2308">
        <v>0.2</v>
      </c>
      <c r="P2308" s="4">
        <v>45381</v>
      </c>
      <c r="Q2308" s="4"/>
    </row>
    <row r="2309" spans="1:17" x14ac:dyDescent="0.35">
      <c r="A2309" t="s">
        <v>2395</v>
      </c>
      <c r="B2309" t="s">
        <v>35</v>
      </c>
      <c r="C2309">
        <v>41.902782000000002</v>
      </c>
      <c r="D2309">
        <v>12.496366</v>
      </c>
      <c r="E2309" t="s">
        <v>32</v>
      </c>
      <c r="F2309" t="s">
        <v>169</v>
      </c>
      <c r="G2309" t="s">
        <v>48</v>
      </c>
      <c r="H2309" s="4">
        <v>45352</v>
      </c>
      <c r="I2309" t="s">
        <v>66</v>
      </c>
      <c r="J2309" t="s">
        <v>1993</v>
      </c>
      <c r="K2309">
        <v>2</v>
      </c>
      <c r="N2309">
        <v>6065</v>
      </c>
      <c r="O2309">
        <v>0.3</v>
      </c>
      <c r="P2309" s="4">
        <v>45569</v>
      </c>
      <c r="Q2309" s="4"/>
    </row>
    <row r="2310" spans="1:17" x14ac:dyDescent="0.35">
      <c r="A2310" t="s">
        <v>2396</v>
      </c>
      <c r="B2310" t="s">
        <v>61</v>
      </c>
      <c r="C2310">
        <v>48.864716000000001</v>
      </c>
      <c r="D2310">
        <v>2.3490139999999999</v>
      </c>
      <c r="E2310" t="s">
        <v>47</v>
      </c>
      <c r="F2310" t="s">
        <v>169</v>
      </c>
      <c r="G2310" t="s">
        <v>25</v>
      </c>
      <c r="H2310" s="4">
        <v>45433</v>
      </c>
      <c r="I2310" t="s">
        <v>26</v>
      </c>
      <c r="J2310" t="s">
        <v>1993</v>
      </c>
      <c r="K2310">
        <v>2</v>
      </c>
      <c r="N2310">
        <v>1341</v>
      </c>
      <c r="O2310">
        <v>0.6</v>
      </c>
      <c r="P2310" s="4">
        <v>45543</v>
      </c>
      <c r="Q2310" s="4"/>
    </row>
    <row r="2311" spans="1:17" x14ac:dyDescent="0.35">
      <c r="A2311" t="s">
        <v>2397</v>
      </c>
      <c r="B2311" t="s">
        <v>71</v>
      </c>
      <c r="C2311">
        <v>48.210033000000003</v>
      </c>
      <c r="D2311">
        <v>16.363448999999999</v>
      </c>
      <c r="E2311" t="s">
        <v>124</v>
      </c>
      <c r="F2311" t="s">
        <v>169</v>
      </c>
      <c r="G2311" t="s">
        <v>48</v>
      </c>
      <c r="H2311" s="4">
        <v>45348</v>
      </c>
      <c r="I2311" t="s">
        <v>49</v>
      </c>
      <c r="J2311" t="s">
        <v>1993</v>
      </c>
      <c r="K2311">
        <v>2</v>
      </c>
      <c r="N2311">
        <v>4659</v>
      </c>
      <c r="O2311">
        <v>1</v>
      </c>
      <c r="P2311" s="4">
        <v>45467</v>
      </c>
      <c r="Q2311" s="4"/>
    </row>
    <row r="2312" spans="1:17" x14ac:dyDescent="0.35">
      <c r="A2312" t="s">
        <v>2398</v>
      </c>
      <c r="B2312" t="s">
        <v>35</v>
      </c>
      <c r="C2312">
        <v>41.902782000000002</v>
      </c>
      <c r="D2312">
        <v>12.496366</v>
      </c>
      <c r="E2312" t="s">
        <v>38</v>
      </c>
      <c r="F2312" t="s">
        <v>169</v>
      </c>
      <c r="G2312" t="s">
        <v>85</v>
      </c>
      <c r="H2312" s="4">
        <v>45346</v>
      </c>
      <c r="I2312" t="s">
        <v>66</v>
      </c>
      <c r="J2312" t="s">
        <v>1993</v>
      </c>
      <c r="K2312">
        <v>2</v>
      </c>
      <c r="N2312">
        <v>6927</v>
      </c>
      <c r="O2312">
        <v>0.4</v>
      </c>
      <c r="P2312" s="4">
        <v>45608</v>
      </c>
      <c r="Q2312" s="4"/>
    </row>
    <row r="2313" spans="1:17" x14ac:dyDescent="0.35">
      <c r="A2313" t="s">
        <v>2399</v>
      </c>
      <c r="B2313" t="s">
        <v>35</v>
      </c>
      <c r="C2313">
        <v>41.902782000000002</v>
      </c>
      <c r="D2313">
        <v>12.496366</v>
      </c>
      <c r="E2313" t="s">
        <v>54</v>
      </c>
      <c r="F2313" t="s">
        <v>169</v>
      </c>
      <c r="G2313" t="s">
        <v>85</v>
      </c>
      <c r="H2313" s="4">
        <v>45436</v>
      </c>
      <c r="I2313" t="s">
        <v>49</v>
      </c>
      <c r="J2313" t="s">
        <v>1993</v>
      </c>
      <c r="K2313">
        <v>2</v>
      </c>
      <c r="N2313">
        <v>4714</v>
      </c>
      <c r="O2313">
        <v>0.4</v>
      </c>
      <c r="P2313" s="4">
        <v>45591</v>
      </c>
      <c r="Q2313" s="4"/>
    </row>
    <row r="2314" spans="1:17" x14ac:dyDescent="0.35">
      <c r="A2314" t="s">
        <v>2400</v>
      </c>
      <c r="B2314" t="s">
        <v>29</v>
      </c>
      <c r="C2314">
        <v>40.416775000000001</v>
      </c>
      <c r="D2314">
        <v>-3.7037900000000001</v>
      </c>
      <c r="E2314" t="s">
        <v>47</v>
      </c>
      <c r="F2314" t="s">
        <v>169</v>
      </c>
      <c r="G2314" t="s">
        <v>25</v>
      </c>
      <c r="H2314" s="4">
        <v>45309</v>
      </c>
      <c r="I2314" t="s">
        <v>26</v>
      </c>
      <c r="J2314" t="s">
        <v>1993</v>
      </c>
      <c r="K2314">
        <v>2</v>
      </c>
      <c r="N2314">
        <v>3326</v>
      </c>
      <c r="O2314">
        <v>0.4</v>
      </c>
      <c r="P2314" s="4">
        <v>45540</v>
      </c>
      <c r="Q2314" s="4"/>
    </row>
    <row r="2315" spans="1:17" x14ac:dyDescent="0.35">
      <c r="A2315" t="s">
        <v>2401</v>
      </c>
      <c r="B2315" t="s">
        <v>41</v>
      </c>
      <c r="C2315">
        <v>52.520007999999997</v>
      </c>
      <c r="D2315">
        <v>13.404954</v>
      </c>
      <c r="E2315" t="s">
        <v>47</v>
      </c>
      <c r="F2315" t="s">
        <v>169</v>
      </c>
      <c r="G2315" t="s">
        <v>25</v>
      </c>
      <c r="H2315" s="4">
        <v>45364</v>
      </c>
      <c r="I2315" t="s">
        <v>66</v>
      </c>
      <c r="J2315" t="s">
        <v>1993</v>
      </c>
      <c r="K2315">
        <v>2</v>
      </c>
      <c r="N2315">
        <v>7823</v>
      </c>
      <c r="O2315">
        <v>0.3</v>
      </c>
      <c r="P2315" s="4">
        <v>45437</v>
      </c>
      <c r="Q2315" s="4"/>
    </row>
    <row r="2316" spans="1:17" x14ac:dyDescent="0.35">
      <c r="A2316" t="s">
        <v>2402</v>
      </c>
      <c r="B2316" t="s">
        <v>78</v>
      </c>
      <c r="C2316">
        <v>38.736946000000003</v>
      </c>
      <c r="D2316">
        <v>-9.1426850000000002</v>
      </c>
      <c r="E2316" t="s">
        <v>3100</v>
      </c>
      <c r="F2316" t="s">
        <v>169</v>
      </c>
      <c r="G2316" t="s">
        <v>48</v>
      </c>
      <c r="H2316" s="4">
        <v>45315</v>
      </c>
      <c r="I2316" t="s">
        <v>66</v>
      </c>
      <c r="J2316" t="s">
        <v>1993</v>
      </c>
      <c r="K2316">
        <v>2</v>
      </c>
      <c r="N2316">
        <v>5707</v>
      </c>
      <c r="O2316">
        <v>0.5</v>
      </c>
      <c r="P2316" s="4">
        <v>45385</v>
      </c>
      <c r="Q2316" s="4"/>
    </row>
    <row r="2317" spans="1:17" x14ac:dyDescent="0.35">
      <c r="A2317" t="s">
        <v>2403</v>
      </c>
      <c r="B2317" t="s">
        <v>35</v>
      </c>
      <c r="C2317">
        <v>41.902782000000002</v>
      </c>
      <c r="D2317">
        <v>12.496366</v>
      </c>
      <c r="E2317" t="s">
        <v>68</v>
      </c>
      <c r="F2317" t="s">
        <v>169</v>
      </c>
      <c r="G2317" t="s">
        <v>85</v>
      </c>
      <c r="H2317" s="4">
        <v>45399</v>
      </c>
      <c r="I2317" t="s">
        <v>26</v>
      </c>
      <c r="J2317" t="s">
        <v>1993</v>
      </c>
      <c r="K2317">
        <v>2</v>
      </c>
      <c r="N2317">
        <v>6509</v>
      </c>
      <c r="O2317">
        <v>0.7</v>
      </c>
      <c r="P2317" s="4">
        <v>45700</v>
      </c>
      <c r="Q2317" s="4"/>
    </row>
    <row r="2318" spans="1:17" x14ac:dyDescent="0.35">
      <c r="A2318" t="s">
        <v>2404</v>
      </c>
      <c r="B2318" t="s">
        <v>41</v>
      </c>
      <c r="C2318">
        <v>52.520007999999997</v>
      </c>
      <c r="D2318">
        <v>13.404954</v>
      </c>
      <c r="E2318" t="s">
        <v>3098</v>
      </c>
      <c r="F2318" t="s">
        <v>169</v>
      </c>
      <c r="G2318" t="s">
        <v>74</v>
      </c>
      <c r="H2318" s="4">
        <v>45352</v>
      </c>
      <c r="I2318" t="s">
        <v>49</v>
      </c>
      <c r="J2318" t="s">
        <v>1993</v>
      </c>
      <c r="K2318">
        <v>2</v>
      </c>
      <c r="N2318">
        <v>2420</v>
      </c>
      <c r="O2318">
        <v>0.5</v>
      </c>
      <c r="P2318" s="4">
        <v>45563</v>
      </c>
      <c r="Q2318" s="4"/>
    </row>
    <row r="2319" spans="1:17" x14ac:dyDescent="0.35">
      <c r="A2319" t="s">
        <v>2405</v>
      </c>
      <c r="B2319" t="s">
        <v>41</v>
      </c>
      <c r="C2319">
        <v>52.520007999999997</v>
      </c>
      <c r="D2319">
        <v>13.404954</v>
      </c>
      <c r="E2319" t="s">
        <v>47</v>
      </c>
      <c r="F2319" t="s">
        <v>169</v>
      </c>
      <c r="G2319" t="s">
        <v>48</v>
      </c>
      <c r="H2319" s="4">
        <v>45338</v>
      </c>
      <c r="I2319" t="s">
        <v>26</v>
      </c>
      <c r="J2319" t="s">
        <v>1993</v>
      </c>
      <c r="K2319">
        <v>2</v>
      </c>
      <c r="N2319">
        <v>7198</v>
      </c>
      <c r="O2319">
        <v>0.3</v>
      </c>
      <c r="P2319" s="4">
        <v>45574</v>
      </c>
      <c r="Q2319" s="4"/>
    </row>
    <row r="2320" spans="1:17" x14ac:dyDescent="0.35">
      <c r="A2320" t="s">
        <v>2406</v>
      </c>
      <c r="B2320" t="s">
        <v>29</v>
      </c>
      <c r="C2320">
        <v>40.416775000000001</v>
      </c>
      <c r="D2320">
        <v>-3.7037900000000001</v>
      </c>
      <c r="E2320" t="s">
        <v>3098</v>
      </c>
      <c r="F2320" t="s">
        <v>169</v>
      </c>
      <c r="G2320" t="s">
        <v>39</v>
      </c>
      <c r="H2320" s="4">
        <v>45365</v>
      </c>
      <c r="I2320" t="s">
        <v>66</v>
      </c>
      <c r="J2320" t="s">
        <v>1993</v>
      </c>
      <c r="K2320">
        <v>2</v>
      </c>
      <c r="N2320">
        <v>1418</v>
      </c>
      <c r="O2320">
        <v>0.1</v>
      </c>
      <c r="P2320" s="4">
        <v>45605</v>
      </c>
      <c r="Q2320" s="4"/>
    </row>
    <row r="2321" spans="1:17" x14ac:dyDescent="0.35">
      <c r="A2321" t="s">
        <v>2407</v>
      </c>
      <c r="B2321" t="s">
        <v>61</v>
      </c>
      <c r="C2321">
        <v>48.864716000000001</v>
      </c>
      <c r="D2321">
        <v>2.3490139999999999</v>
      </c>
      <c r="E2321" t="s">
        <v>3098</v>
      </c>
      <c r="F2321" t="s">
        <v>169</v>
      </c>
      <c r="G2321" t="s">
        <v>87</v>
      </c>
      <c r="H2321" s="4">
        <v>45319</v>
      </c>
      <c r="I2321" t="s">
        <v>66</v>
      </c>
      <c r="J2321" t="s">
        <v>1993</v>
      </c>
      <c r="K2321">
        <v>2</v>
      </c>
      <c r="N2321">
        <v>3488</v>
      </c>
      <c r="O2321">
        <v>0.4</v>
      </c>
      <c r="P2321" s="4">
        <v>45579</v>
      </c>
      <c r="Q2321" s="4"/>
    </row>
    <row r="2322" spans="1:17" x14ac:dyDescent="0.35">
      <c r="A2322" t="s">
        <v>2408</v>
      </c>
      <c r="B2322" t="s">
        <v>35</v>
      </c>
      <c r="C2322">
        <v>41.902782000000002</v>
      </c>
      <c r="D2322">
        <v>12.496366</v>
      </c>
      <c r="E2322" t="s">
        <v>3098</v>
      </c>
      <c r="F2322" t="s">
        <v>169</v>
      </c>
      <c r="G2322" t="s">
        <v>59</v>
      </c>
      <c r="H2322" s="4">
        <v>45393</v>
      </c>
      <c r="I2322" t="s">
        <v>26</v>
      </c>
      <c r="J2322" t="s">
        <v>1993</v>
      </c>
      <c r="K2322">
        <v>2</v>
      </c>
      <c r="N2322">
        <v>6456</v>
      </c>
      <c r="O2322">
        <v>0.3</v>
      </c>
      <c r="P2322" s="4">
        <v>45513</v>
      </c>
      <c r="Q2322" s="4"/>
    </row>
    <row r="2323" spans="1:17" x14ac:dyDescent="0.35">
      <c r="A2323" t="s">
        <v>2409</v>
      </c>
      <c r="B2323" t="s">
        <v>20</v>
      </c>
      <c r="C2323">
        <v>52.370215999999999</v>
      </c>
      <c r="D2323">
        <v>4.895168</v>
      </c>
      <c r="E2323" t="s">
        <v>120</v>
      </c>
      <c r="F2323" t="s">
        <v>169</v>
      </c>
      <c r="G2323" t="s">
        <v>85</v>
      </c>
      <c r="H2323" s="4">
        <v>45314</v>
      </c>
      <c r="I2323" t="s">
        <v>66</v>
      </c>
      <c r="J2323" t="s">
        <v>1993</v>
      </c>
      <c r="K2323">
        <v>2</v>
      </c>
      <c r="N2323">
        <v>7122</v>
      </c>
      <c r="O2323">
        <v>0.3</v>
      </c>
      <c r="P2323" s="4">
        <v>45412</v>
      </c>
      <c r="Q2323" s="4"/>
    </row>
    <row r="2324" spans="1:17" x14ac:dyDescent="0.35">
      <c r="A2324" t="s">
        <v>2410</v>
      </c>
      <c r="B2324" t="s">
        <v>20</v>
      </c>
      <c r="C2324">
        <v>52.370215999999999</v>
      </c>
      <c r="D2324">
        <v>4.895168</v>
      </c>
      <c r="E2324" t="s">
        <v>54</v>
      </c>
      <c r="F2324" t="s">
        <v>169</v>
      </c>
      <c r="G2324" t="s">
        <v>59</v>
      </c>
      <c r="H2324" s="4">
        <v>45417</v>
      </c>
      <c r="I2324" t="s">
        <v>66</v>
      </c>
      <c r="J2324" t="s">
        <v>1993</v>
      </c>
      <c r="K2324">
        <v>2</v>
      </c>
      <c r="N2324">
        <v>782</v>
      </c>
      <c r="O2324">
        <v>0.6</v>
      </c>
      <c r="P2324" s="4">
        <v>45581</v>
      </c>
      <c r="Q2324" s="4"/>
    </row>
    <row r="2325" spans="1:17" x14ac:dyDescent="0.35">
      <c r="A2325" t="s">
        <v>2411</v>
      </c>
      <c r="B2325" t="s">
        <v>41</v>
      </c>
      <c r="C2325">
        <v>52.520007999999997</v>
      </c>
      <c r="D2325">
        <v>13.404954</v>
      </c>
      <c r="E2325" t="s">
        <v>3100</v>
      </c>
      <c r="F2325" t="s">
        <v>169</v>
      </c>
      <c r="G2325" t="s">
        <v>48</v>
      </c>
      <c r="H2325" s="4">
        <v>45366</v>
      </c>
      <c r="I2325" t="s">
        <v>66</v>
      </c>
      <c r="J2325" t="s">
        <v>1993</v>
      </c>
      <c r="K2325">
        <v>2</v>
      </c>
      <c r="N2325">
        <v>7885</v>
      </c>
      <c r="O2325">
        <v>0.1</v>
      </c>
      <c r="P2325" s="4">
        <v>45450</v>
      </c>
      <c r="Q2325" s="4"/>
    </row>
    <row r="2326" spans="1:17" x14ac:dyDescent="0.35">
      <c r="A2326" t="s">
        <v>2412</v>
      </c>
      <c r="B2326" t="s">
        <v>78</v>
      </c>
      <c r="C2326">
        <v>38.736946000000003</v>
      </c>
      <c r="D2326">
        <v>-9.1426850000000002</v>
      </c>
      <c r="E2326" t="s">
        <v>3099</v>
      </c>
      <c r="F2326" t="s">
        <v>169</v>
      </c>
      <c r="G2326" t="s">
        <v>59</v>
      </c>
      <c r="H2326" s="4">
        <v>45378</v>
      </c>
      <c r="I2326" t="s">
        <v>66</v>
      </c>
      <c r="J2326" t="s">
        <v>1993</v>
      </c>
      <c r="K2326">
        <v>2</v>
      </c>
      <c r="N2326">
        <v>2409</v>
      </c>
      <c r="O2326">
        <v>0.3</v>
      </c>
      <c r="P2326" s="4">
        <v>45715</v>
      </c>
      <c r="Q2326" s="4"/>
    </row>
    <row r="2327" spans="1:17" x14ac:dyDescent="0.35">
      <c r="A2327" t="s">
        <v>2413</v>
      </c>
      <c r="B2327" t="s">
        <v>35</v>
      </c>
      <c r="C2327">
        <v>41.902782000000002</v>
      </c>
      <c r="D2327">
        <v>12.496366</v>
      </c>
      <c r="E2327" t="s">
        <v>3099</v>
      </c>
      <c r="F2327" t="s">
        <v>169</v>
      </c>
      <c r="G2327" t="s">
        <v>48</v>
      </c>
      <c r="H2327" s="4">
        <v>45374</v>
      </c>
      <c r="I2327" t="s">
        <v>66</v>
      </c>
      <c r="J2327" t="s">
        <v>1993</v>
      </c>
      <c r="K2327">
        <v>2</v>
      </c>
      <c r="N2327">
        <v>1661</v>
      </c>
      <c r="O2327">
        <v>0.3</v>
      </c>
      <c r="P2327" s="4">
        <v>45686</v>
      </c>
      <c r="Q2327" s="4"/>
    </row>
    <row r="2328" spans="1:17" x14ac:dyDescent="0.35">
      <c r="A2328" t="s">
        <v>2414</v>
      </c>
      <c r="B2328" t="s">
        <v>35</v>
      </c>
      <c r="C2328">
        <v>41.902782000000002</v>
      </c>
      <c r="D2328">
        <v>12.496366</v>
      </c>
      <c r="E2328" t="s">
        <v>3098</v>
      </c>
      <c r="F2328" t="s">
        <v>169</v>
      </c>
      <c r="G2328" t="s">
        <v>39</v>
      </c>
      <c r="H2328" s="4">
        <v>45366</v>
      </c>
      <c r="I2328" t="s">
        <v>26</v>
      </c>
      <c r="J2328" t="s">
        <v>1993</v>
      </c>
      <c r="K2328">
        <v>2</v>
      </c>
      <c r="N2328">
        <v>6285</v>
      </c>
      <c r="O2328">
        <v>0.5</v>
      </c>
      <c r="P2328" s="4">
        <v>45554</v>
      </c>
      <c r="Q2328" s="4"/>
    </row>
    <row r="2329" spans="1:17" x14ac:dyDescent="0.35">
      <c r="A2329" t="s">
        <v>2415</v>
      </c>
      <c r="B2329" t="s">
        <v>29</v>
      </c>
      <c r="C2329">
        <v>40.416775000000001</v>
      </c>
      <c r="D2329">
        <v>-3.7037900000000001</v>
      </c>
      <c r="E2329" t="s">
        <v>54</v>
      </c>
      <c r="F2329" t="s">
        <v>169</v>
      </c>
      <c r="G2329" t="s">
        <v>48</v>
      </c>
      <c r="H2329" s="4">
        <v>45306</v>
      </c>
      <c r="I2329" t="s">
        <v>66</v>
      </c>
      <c r="J2329" t="s">
        <v>1993</v>
      </c>
      <c r="K2329">
        <v>2</v>
      </c>
      <c r="N2329">
        <v>7964</v>
      </c>
      <c r="O2329">
        <v>0.4</v>
      </c>
      <c r="P2329" s="4">
        <v>45353</v>
      </c>
      <c r="Q2329" s="4"/>
    </row>
    <row r="2330" spans="1:17" x14ac:dyDescent="0.35">
      <c r="A2330" t="s">
        <v>2416</v>
      </c>
      <c r="B2330" t="s">
        <v>56</v>
      </c>
      <c r="C2330">
        <v>46.204391000000001</v>
      </c>
      <c r="D2330">
        <v>6.1431579999999997</v>
      </c>
      <c r="E2330" t="s">
        <v>103</v>
      </c>
      <c r="F2330" t="s">
        <v>169</v>
      </c>
      <c r="G2330" t="s">
        <v>33</v>
      </c>
      <c r="H2330" s="4">
        <v>45325</v>
      </c>
      <c r="I2330" t="s">
        <v>66</v>
      </c>
      <c r="J2330" t="s">
        <v>1993</v>
      </c>
      <c r="K2330">
        <v>2</v>
      </c>
      <c r="N2330">
        <v>5051</v>
      </c>
      <c r="O2330">
        <v>0.2</v>
      </c>
      <c r="P2330" s="4">
        <v>45546</v>
      </c>
      <c r="Q2330" s="4"/>
    </row>
    <row r="2331" spans="1:17" x14ac:dyDescent="0.35">
      <c r="A2331" t="s">
        <v>2417</v>
      </c>
      <c r="B2331" t="s">
        <v>61</v>
      </c>
      <c r="C2331">
        <v>48.864716000000001</v>
      </c>
      <c r="D2331">
        <v>2.3490139999999999</v>
      </c>
      <c r="E2331" t="s">
        <v>3099</v>
      </c>
      <c r="F2331" t="s">
        <v>169</v>
      </c>
      <c r="G2331" t="s">
        <v>25</v>
      </c>
      <c r="H2331" s="4">
        <v>45366</v>
      </c>
      <c r="I2331" t="s">
        <v>26</v>
      </c>
      <c r="J2331" t="s">
        <v>1993</v>
      </c>
      <c r="K2331">
        <v>2</v>
      </c>
      <c r="N2331">
        <v>632</v>
      </c>
      <c r="O2331">
        <v>0.5</v>
      </c>
      <c r="P2331" s="4">
        <v>45637</v>
      </c>
      <c r="Q2331" s="4"/>
    </row>
    <row r="2332" spans="1:17" x14ac:dyDescent="0.35">
      <c r="A2332" t="s">
        <v>2418</v>
      </c>
      <c r="B2332" t="s">
        <v>20</v>
      </c>
      <c r="C2332">
        <v>52.370215999999999</v>
      </c>
      <c r="D2332">
        <v>4.895168</v>
      </c>
      <c r="E2332" t="s">
        <v>3100</v>
      </c>
      <c r="F2332" t="s">
        <v>169</v>
      </c>
      <c r="G2332" t="s">
        <v>59</v>
      </c>
      <c r="H2332" s="4">
        <v>45371</v>
      </c>
      <c r="I2332" t="s">
        <v>66</v>
      </c>
      <c r="J2332" t="s">
        <v>1993</v>
      </c>
      <c r="K2332">
        <v>2</v>
      </c>
      <c r="N2332">
        <v>1725</v>
      </c>
      <c r="O2332">
        <v>0.3</v>
      </c>
      <c r="P2332" s="4">
        <v>45525</v>
      </c>
      <c r="Q2332" s="4"/>
    </row>
    <row r="2333" spans="1:17" x14ac:dyDescent="0.35">
      <c r="A2333" t="s">
        <v>2419</v>
      </c>
      <c r="B2333" t="s">
        <v>78</v>
      </c>
      <c r="C2333">
        <v>38.736946000000003</v>
      </c>
      <c r="D2333">
        <v>-9.1426850000000002</v>
      </c>
      <c r="E2333" t="s">
        <v>47</v>
      </c>
      <c r="F2333" t="s">
        <v>169</v>
      </c>
      <c r="G2333" t="s">
        <v>48</v>
      </c>
      <c r="H2333" s="4">
        <v>45425</v>
      </c>
      <c r="I2333" t="s">
        <v>66</v>
      </c>
      <c r="J2333" t="s">
        <v>1993</v>
      </c>
      <c r="K2333">
        <v>2</v>
      </c>
      <c r="N2333">
        <v>5678</v>
      </c>
      <c r="O2333">
        <v>0.6</v>
      </c>
      <c r="P2333" s="4">
        <v>45763</v>
      </c>
      <c r="Q2333" s="4"/>
    </row>
    <row r="2334" spans="1:17" x14ac:dyDescent="0.35">
      <c r="A2334" t="s">
        <v>2420</v>
      </c>
      <c r="B2334" t="s">
        <v>61</v>
      </c>
      <c r="C2334">
        <v>48.864716000000001</v>
      </c>
      <c r="D2334">
        <v>2.3490139999999999</v>
      </c>
      <c r="E2334" t="s">
        <v>120</v>
      </c>
      <c r="F2334" t="s">
        <v>169</v>
      </c>
      <c r="G2334" t="s">
        <v>85</v>
      </c>
      <c r="H2334" s="4">
        <v>45392</v>
      </c>
      <c r="I2334" t="s">
        <v>66</v>
      </c>
      <c r="J2334" t="s">
        <v>1993</v>
      </c>
      <c r="K2334">
        <v>2</v>
      </c>
      <c r="N2334">
        <v>4954</v>
      </c>
      <c r="O2334">
        <v>0.3</v>
      </c>
      <c r="P2334" s="4">
        <v>45603</v>
      </c>
      <c r="Q2334" s="4"/>
    </row>
    <row r="2335" spans="1:17" x14ac:dyDescent="0.35">
      <c r="A2335" t="s">
        <v>2421</v>
      </c>
      <c r="B2335" t="s">
        <v>41</v>
      </c>
      <c r="C2335">
        <v>52.520007999999997</v>
      </c>
      <c r="D2335">
        <v>13.404954</v>
      </c>
      <c r="E2335" t="s">
        <v>47</v>
      </c>
      <c r="F2335" t="s">
        <v>169</v>
      </c>
      <c r="G2335" t="s">
        <v>74</v>
      </c>
      <c r="H2335" s="4">
        <v>45303</v>
      </c>
      <c r="I2335" t="s">
        <v>66</v>
      </c>
      <c r="J2335" t="s">
        <v>1993</v>
      </c>
      <c r="K2335">
        <v>2</v>
      </c>
      <c r="N2335">
        <v>4879</v>
      </c>
      <c r="O2335">
        <v>0.2</v>
      </c>
      <c r="P2335" s="4">
        <v>45490</v>
      </c>
      <c r="Q2335" s="4"/>
    </row>
    <row r="2336" spans="1:17" x14ac:dyDescent="0.35">
      <c r="A2336" t="s">
        <v>2422</v>
      </c>
      <c r="B2336" t="s">
        <v>78</v>
      </c>
      <c r="C2336">
        <v>38.736946000000003</v>
      </c>
      <c r="D2336">
        <v>-9.1426850000000002</v>
      </c>
      <c r="E2336" t="s">
        <v>3099</v>
      </c>
      <c r="F2336" t="s">
        <v>169</v>
      </c>
      <c r="G2336" t="s">
        <v>39</v>
      </c>
      <c r="H2336" s="4">
        <v>45382</v>
      </c>
      <c r="I2336" t="s">
        <v>66</v>
      </c>
      <c r="J2336" t="s">
        <v>1993</v>
      </c>
      <c r="K2336">
        <v>2</v>
      </c>
      <c r="N2336">
        <v>1183</v>
      </c>
      <c r="O2336">
        <v>0.3</v>
      </c>
      <c r="P2336" s="4">
        <v>45620</v>
      </c>
      <c r="Q2336" s="4"/>
    </row>
    <row r="2337" spans="1:17" x14ac:dyDescent="0.35">
      <c r="A2337" t="s">
        <v>2423</v>
      </c>
      <c r="B2337" t="s">
        <v>61</v>
      </c>
      <c r="C2337">
        <v>48.864716000000001</v>
      </c>
      <c r="D2337">
        <v>2.3490139999999999</v>
      </c>
      <c r="E2337" t="s">
        <v>54</v>
      </c>
      <c r="F2337" t="s">
        <v>169</v>
      </c>
      <c r="G2337" t="s">
        <v>48</v>
      </c>
      <c r="H2337" s="4">
        <v>45378</v>
      </c>
      <c r="I2337" t="s">
        <v>26</v>
      </c>
      <c r="J2337" t="s">
        <v>1993</v>
      </c>
      <c r="K2337">
        <v>2</v>
      </c>
      <c r="N2337">
        <v>5257</v>
      </c>
      <c r="O2337">
        <v>1</v>
      </c>
      <c r="P2337" s="4">
        <v>45641</v>
      </c>
      <c r="Q2337" s="4"/>
    </row>
    <row r="2338" spans="1:17" x14ac:dyDescent="0.35">
      <c r="A2338" t="s">
        <v>2424</v>
      </c>
      <c r="B2338" t="s">
        <v>35</v>
      </c>
      <c r="C2338">
        <v>41.902782000000002</v>
      </c>
      <c r="D2338">
        <v>12.496366</v>
      </c>
      <c r="E2338" t="s">
        <v>54</v>
      </c>
      <c r="F2338" t="s">
        <v>169</v>
      </c>
      <c r="G2338" t="s">
        <v>48</v>
      </c>
      <c r="H2338" s="4">
        <v>45431</v>
      </c>
      <c r="I2338" t="s">
        <v>26</v>
      </c>
      <c r="J2338" t="s">
        <v>1993</v>
      </c>
      <c r="K2338">
        <v>2</v>
      </c>
      <c r="N2338">
        <v>830</v>
      </c>
      <c r="O2338">
        <v>0.4</v>
      </c>
      <c r="P2338" s="4">
        <v>45473</v>
      </c>
      <c r="Q2338" s="4"/>
    </row>
    <row r="2339" spans="1:17" x14ac:dyDescent="0.35">
      <c r="A2339" t="s">
        <v>2425</v>
      </c>
      <c r="B2339" t="s">
        <v>29</v>
      </c>
      <c r="C2339">
        <v>40.416775000000001</v>
      </c>
      <c r="D2339">
        <v>-3.7037900000000001</v>
      </c>
      <c r="E2339" t="s">
        <v>3099</v>
      </c>
      <c r="F2339" t="s">
        <v>169</v>
      </c>
      <c r="G2339" t="s">
        <v>85</v>
      </c>
      <c r="H2339" s="4">
        <v>45425</v>
      </c>
      <c r="I2339" t="s">
        <v>66</v>
      </c>
      <c r="J2339" t="s">
        <v>1993</v>
      </c>
      <c r="K2339">
        <v>2</v>
      </c>
      <c r="N2339">
        <v>2420</v>
      </c>
      <c r="O2339">
        <v>0.6</v>
      </c>
      <c r="P2339" s="4">
        <v>45736</v>
      </c>
      <c r="Q2339" s="4"/>
    </row>
    <row r="2340" spans="1:17" x14ac:dyDescent="0.35">
      <c r="A2340" t="s">
        <v>2426</v>
      </c>
      <c r="B2340" t="s">
        <v>35</v>
      </c>
      <c r="C2340">
        <v>41.902782000000002</v>
      </c>
      <c r="D2340">
        <v>12.496366</v>
      </c>
      <c r="E2340" t="s">
        <v>32</v>
      </c>
      <c r="F2340" t="s">
        <v>169</v>
      </c>
      <c r="G2340" t="s">
        <v>39</v>
      </c>
      <c r="H2340" s="4">
        <v>45347</v>
      </c>
      <c r="I2340" t="s">
        <v>26</v>
      </c>
      <c r="J2340" t="s">
        <v>1993</v>
      </c>
      <c r="K2340">
        <v>2</v>
      </c>
      <c r="N2340">
        <v>2956</v>
      </c>
      <c r="O2340">
        <v>0.4</v>
      </c>
      <c r="P2340" s="4">
        <v>45712</v>
      </c>
      <c r="Q2340" s="4"/>
    </row>
    <row r="2341" spans="1:17" x14ac:dyDescent="0.35">
      <c r="A2341" t="s">
        <v>2427</v>
      </c>
      <c r="B2341" t="s">
        <v>29</v>
      </c>
      <c r="C2341">
        <v>40.416775000000001</v>
      </c>
      <c r="D2341">
        <v>-3.7037900000000001</v>
      </c>
      <c r="E2341" t="s">
        <v>3099</v>
      </c>
      <c r="F2341" t="s">
        <v>169</v>
      </c>
      <c r="G2341" t="s">
        <v>59</v>
      </c>
      <c r="H2341" s="4">
        <v>45304</v>
      </c>
      <c r="I2341" t="s">
        <v>66</v>
      </c>
      <c r="J2341" t="s">
        <v>1993</v>
      </c>
      <c r="K2341">
        <v>2</v>
      </c>
      <c r="N2341">
        <v>6011</v>
      </c>
      <c r="O2341">
        <v>0.5</v>
      </c>
      <c r="P2341" s="4">
        <v>45441</v>
      </c>
      <c r="Q2341" s="4"/>
    </row>
    <row r="2342" spans="1:17" x14ac:dyDescent="0.35">
      <c r="A2342" t="s">
        <v>2428</v>
      </c>
      <c r="B2342" t="s">
        <v>41</v>
      </c>
      <c r="C2342">
        <v>52.520007999999997</v>
      </c>
      <c r="D2342">
        <v>13.404954</v>
      </c>
      <c r="E2342" t="s">
        <v>47</v>
      </c>
      <c r="F2342" t="s">
        <v>169</v>
      </c>
      <c r="G2342" t="s">
        <v>74</v>
      </c>
      <c r="H2342" s="4">
        <v>45367</v>
      </c>
      <c r="I2342" t="s">
        <v>26</v>
      </c>
      <c r="J2342" t="s">
        <v>1993</v>
      </c>
      <c r="K2342">
        <v>2</v>
      </c>
      <c r="N2342">
        <v>2199</v>
      </c>
      <c r="O2342">
        <v>0.2</v>
      </c>
      <c r="P2342" s="4">
        <v>45556</v>
      </c>
      <c r="Q2342" s="4"/>
    </row>
    <row r="2343" spans="1:17" x14ac:dyDescent="0.35">
      <c r="A2343" t="s">
        <v>2429</v>
      </c>
      <c r="B2343" t="s">
        <v>61</v>
      </c>
      <c r="C2343">
        <v>48.864716000000001</v>
      </c>
      <c r="D2343">
        <v>2.3490139999999999</v>
      </c>
      <c r="E2343" t="s">
        <v>3098</v>
      </c>
      <c r="F2343" t="s">
        <v>169</v>
      </c>
      <c r="G2343" t="s">
        <v>87</v>
      </c>
      <c r="H2343" s="4">
        <v>45397</v>
      </c>
      <c r="I2343" t="s">
        <v>66</v>
      </c>
      <c r="J2343" t="s">
        <v>1993</v>
      </c>
      <c r="K2343">
        <v>2</v>
      </c>
      <c r="N2343">
        <v>3395</v>
      </c>
      <c r="O2343">
        <v>0.5</v>
      </c>
      <c r="P2343" s="4">
        <v>45441</v>
      </c>
      <c r="Q2343" s="4"/>
    </row>
    <row r="2344" spans="1:17" x14ac:dyDescent="0.35">
      <c r="A2344" t="s">
        <v>2430</v>
      </c>
      <c r="B2344" t="s">
        <v>61</v>
      </c>
      <c r="C2344">
        <v>48.864716000000001</v>
      </c>
      <c r="D2344">
        <v>2.3490139999999999</v>
      </c>
      <c r="E2344" t="s">
        <v>38</v>
      </c>
      <c r="F2344" t="s">
        <v>169</v>
      </c>
      <c r="G2344" t="s">
        <v>85</v>
      </c>
      <c r="H2344" s="4">
        <v>45294</v>
      </c>
      <c r="I2344" t="s">
        <v>49</v>
      </c>
      <c r="J2344" t="s">
        <v>1993</v>
      </c>
      <c r="K2344">
        <v>2</v>
      </c>
      <c r="N2344">
        <v>6029</v>
      </c>
      <c r="O2344">
        <v>0.4</v>
      </c>
      <c r="P2344" s="4">
        <v>45650</v>
      </c>
      <c r="Q2344" s="4"/>
    </row>
    <row r="2345" spans="1:17" x14ac:dyDescent="0.35">
      <c r="A2345" t="s">
        <v>2431</v>
      </c>
      <c r="B2345" t="s">
        <v>35</v>
      </c>
      <c r="C2345">
        <v>41.902782000000002</v>
      </c>
      <c r="D2345">
        <v>12.496366</v>
      </c>
      <c r="E2345" t="s">
        <v>3098</v>
      </c>
      <c r="F2345" t="s">
        <v>169</v>
      </c>
      <c r="G2345" t="s">
        <v>33</v>
      </c>
      <c r="H2345" s="4">
        <v>45365</v>
      </c>
      <c r="I2345" t="s">
        <v>66</v>
      </c>
      <c r="J2345" t="s">
        <v>1993</v>
      </c>
      <c r="K2345">
        <v>2</v>
      </c>
      <c r="N2345">
        <v>1413</v>
      </c>
      <c r="O2345">
        <v>0.7</v>
      </c>
      <c r="P2345" s="4">
        <v>45639</v>
      </c>
      <c r="Q2345" s="4"/>
    </row>
    <row r="2346" spans="1:17" x14ac:dyDescent="0.35">
      <c r="A2346" t="s">
        <v>2432</v>
      </c>
      <c r="B2346" t="s">
        <v>78</v>
      </c>
      <c r="C2346">
        <v>38.736946000000003</v>
      </c>
      <c r="D2346">
        <v>-9.1426850000000002</v>
      </c>
      <c r="E2346" t="s">
        <v>47</v>
      </c>
      <c r="F2346" t="s">
        <v>169</v>
      </c>
      <c r="G2346" t="s">
        <v>25</v>
      </c>
      <c r="H2346" s="4">
        <v>45376</v>
      </c>
      <c r="I2346" t="s">
        <v>66</v>
      </c>
      <c r="J2346" t="s">
        <v>1993</v>
      </c>
      <c r="K2346">
        <v>2</v>
      </c>
      <c r="N2346">
        <v>6922</v>
      </c>
      <c r="O2346">
        <v>0.9</v>
      </c>
      <c r="P2346" s="4">
        <v>45660</v>
      </c>
      <c r="Q2346" s="4"/>
    </row>
    <row r="2347" spans="1:17" x14ac:dyDescent="0.35">
      <c r="A2347" t="s">
        <v>2433</v>
      </c>
      <c r="B2347" t="s">
        <v>56</v>
      </c>
      <c r="C2347">
        <v>46.204391000000001</v>
      </c>
      <c r="D2347">
        <v>6.1431579999999997</v>
      </c>
      <c r="E2347" t="s">
        <v>47</v>
      </c>
      <c r="F2347" t="s">
        <v>169</v>
      </c>
      <c r="G2347" t="s">
        <v>59</v>
      </c>
      <c r="H2347" s="4">
        <v>45353</v>
      </c>
      <c r="I2347" t="s">
        <v>26</v>
      </c>
      <c r="J2347" t="s">
        <v>1993</v>
      </c>
      <c r="K2347">
        <v>2</v>
      </c>
      <c r="N2347">
        <v>6394</v>
      </c>
      <c r="O2347">
        <v>0.3</v>
      </c>
      <c r="P2347" s="4">
        <v>45462</v>
      </c>
      <c r="Q2347" s="4"/>
    </row>
    <row r="2348" spans="1:17" x14ac:dyDescent="0.35">
      <c r="A2348" t="s">
        <v>2434</v>
      </c>
      <c r="B2348" t="s">
        <v>35</v>
      </c>
      <c r="C2348">
        <v>41.902782000000002</v>
      </c>
      <c r="D2348">
        <v>12.496366</v>
      </c>
      <c r="E2348" t="s">
        <v>38</v>
      </c>
      <c r="F2348" t="s">
        <v>169</v>
      </c>
      <c r="G2348" t="s">
        <v>59</v>
      </c>
      <c r="H2348" s="4">
        <v>45356</v>
      </c>
      <c r="I2348" t="s">
        <v>66</v>
      </c>
      <c r="J2348" t="s">
        <v>1993</v>
      </c>
      <c r="K2348">
        <v>2</v>
      </c>
      <c r="N2348">
        <v>7411</v>
      </c>
      <c r="O2348">
        <v>0.2</v>
      </c>
      <c r="P2348" s="4">
        <v>45430</v>
      </c>
      <c r="Q2348" s="4"/>
    </row>
    <row r="2349" spans="1:17" x14ac:dyDescent="0.35">
      <c r="A2349" t="s">
        <v>2435</v>
      </c>
      <c r="B2349" t="s">
        <v>41</v>
      </c>
      <c r="C2349">
        <v>52.520007999999997</v>
      </c>
      <c r="D2349">
        <v>13.404954</v>
      </c>
      <c r="E2349" t="s">
        <v>64</v>
      </c>
      <c r="F2349" t="s">
        <v>169</v>
      </c>
      <c r="G2349" t="s">
        <v>39</v>
      </c>
      <c r="H2349" s="4">
        <v>45321</v>
      </c>
      <c r="I2349" t="s">
        <v>66</v>
      </c>
      <c r="J2349" t="s">
        <v>1993</v>
      </c>
      <c r="K2349">
        <v>2</v>
      </c>
      <c r="N2349">
        <v>1343</v>
      </c>
      <c r="O2349">
        <v>1</v>
      </c>
      <c r="P2349" s="4">
        <v>45609</v>
      </c>
      <c r="Q2349" s="4"/>
    </row>
    <row r="2350" spans="1:17" x14ac:dyDescent="0.35">
      <c r="A2350" t="s">
        <v>2436</v>
      </c>
      <c r="B2350" t="s">
        <v>41</v>
      </c>
      <c r="C2350">
        <v>52.520007999999997</v>
      </c>
      <c r="D2350">
        <v>13.404954</v>
      </c>
      <c r="E2350" t="s">
        <v>47</v>
      </c>
      <c r="F2350" t="s">
        <v>169</v>
      </c>
      <c r="G2350" t="s">
        <v>33</v>
      </c>
      <c r="H2350" s="4">
        <v>45394</v>
      </c>
      <c r="I2350" t="s">
        <v>26</v>
      </c>
      <c r="J2350" t="s">
        <v>1993</v>
      </c>
      <c r="K2350">
        <v>2</v>
      </c>
      <c r="N2350">
        <v>667</v>
      </c>
      <c r="O2350">
        <v>0.4</v>
      </c>
      <c r="P2350" s="4">
        <v>45575</v>
      </c>
      <c r="Q2350" s="4"/>
    </row>
    <row r="2351" spans="1:17" x14ac:dyDescent="0.35">
      <c r="A2351" t="s">
        <v>2437</v>
      </c>
      <c r="B2351" t="s">
        <v>61</v>
      </c>
      <c r="C2351">
        <v>48.864716000000001</v>
      </c>
      <c r="D2351">
        <v>2.3490139999999999</v>
      </c>
      <c r="E2351" t="s">
        <v>32</v>
      </c>
      <c r="F2351" t="s">
        <v>169</v>
      </c>
      <c r="G2351" t="s">
        <v>25</v>
      </c>
      <c r="H2351" s="4">
        <v>45352</v>
      </c>
      <c r="I2351" t="s">
        <v>49</v>
      </c>
      <c r="J2351" t="s">
        <v>1993</v>
      </c>
      <c r="K2351">
        <v>2</v>
      </c>
      <c r="N2351">
        <v>4704</v>
      </c>
      <c r="O2351">
        <v>0.9</v>
      </c>
      <c r="P2351" s="4">
        <v>45528</v>
      </c>
      <c r="Q2351" s="4"/>
    </row>
    <row r="2352" spans="1:17" x14ac:dyDescent="0.35">
      <c r="A2352" t="s">
        <v>2438</v>
      </c>
      <c r="B2352" t="s">
        <v>41</v>
      </c>
      <c r="C2352">
        <v>52.520007999999997</v>
      </c>
      <c r="D2352">
        <v>13.404954</v>
      </c>
      <c r="E2352" t="s">
        <v>68</v>
      </c>
      <c r="F2352" t="s">
        <v>169</v>
      </c>
      <c r="G2352" t="s">
        <v>33</v>
      </c>
      <c r="H2352" s="4">
        <v>45350</v>
      </c>
      <c r="I2352" t="s">
        <v>66</v>
      </c>
      <c r="J2352" t="s">
        <v>1993</v>
      </c>
      <c r="K2352">
        <v>2</v>
      </c>
      <c r="N2352">
        <v>1937</v>
      </c>
      <c r="O2352">
        <v>0.7</v>
      </c>
      <c r="P2352" s="4">
        <v>45635</v>
      </c>
      <c r="Q2352" s="4"/>
    </row>
    <row r="2353" spans="1:17" x14ac:dyDescent="0.35">
      <c r="A2353" t="s">
        <v>2439</v>
      </c>
      <c r="B2353" t="s">
        <v>51</v>
      </c>
      <c r="C2353">
        <v>51.260196999999998</v>
      </c>
      <c r="D2353">
        <v>4.4027710000000004</v>
      </c>
      <c r="E2353" t="s">
        <v>3100</v>
      </c>
      <c r="F2353" t="s">
        <v>169</v>
      </c>
      <c r="G2353" t="s">
        <v>33</v>
      </c>
      <c r="H2353" s="4">
        <v>45436</v>
      </c>
      <c r="I2353" t="s">
        <v>66</v>
      </c>
      <c r="J2353" t="s">
        <v>1993</v>
      </c>
      <c r="K2353">
        <v>2</v>
      </c>
      <c r="N2353">
        <v>3060</v>
      </c>
      <c r="O2353">
        <v>0.2</v>
      </c>
      <c r="P2353" s="4">
        <v>45485</v>
      </c>
      <c r="Q2353" s="4"/>
    </row>
    <row r="2354" spans="1:17" x14ac:dyDescent="0.35">
      <c r="A2354" t="s">
        <v>2440</v>
      </c>
      <c r="B2354" t="s">
        <v>41</v>
      </c>
      <c r="C2354">
        <v>52.520007999999997</v>
      </c>
      <c r="D2354">
        <v>13.404954</v>
      </c>
      <c r="E2354" t="s">
        <v>47</v>
      </c>
      <c r="F2354" t="s">
        <v>169</v>
      </c>
      <c r="G2354" t="s">
        <v>48</v>
      </c>
      <c r="H2354" s="4">
        <v>45326</v>
      </c>
      <c r="I2354" t="s">
        <v>66</v>
      </c>
      <c r="J2354" t="s">
        <v>1993</v>
      </c>
      <c r="K2354">
        <v>2</v>
      </c>
      <c r="N2354">
        <v>656</v>
      </c>
      <c r="O2354">
        <v>0.6</v>
      </c>
      <c r="P2354" s="4">
        <v>45513</v>
      </c>
      <c r="Q2354" s="4"/>
    </row>
    <row r="2355" spans="1:17" x14ac:dyDescent="0.35">
      <c r="A2355" t="s">
        <v>2441</v>
      </c>
      <c r="B2355" t="s">
        <v>41</v>
      </c>
      <c r="C2355">
        <v>52.520007999999997</v>
      </c>
      <c r="D2355">
        <v>13.404954</v>
      </c>
      <c r="E2355" t="s">
        <v>3100</v>
      </c>
      <c r="F2355" t="s">
        <v>169</v>
      </c>
      <c r="G2355" t="s">
        <v>33</v>
      </c>
      <c r="H2355" s="4">
        <v>45308</v>
      </c>
      <c r="I2355" t="s">
        <v>66</v>
      </c>
      <c r="J2355" t="s">
        <v>1993</v>
      </c>
      <c r="K2355">
        <v>2</v>
      </c>
      <c r="N2355">
        <v>6655</v>
      </c>
      <c r="O2355">
        <v>0.6</v>
      </c>
      <c r="P2355" s="4">
        <v>45468</v>
      </c>
      <c r="Q2355" s="4"/>
    </row>
    <row r="2356" spans="1:17" x14ac:dyDescent="0.35">
      <c r="A2356" t="s">
        <v>2442</v>
      </c>
      <c r="B2356" t="s">
        <v>41</v>
      </c>
      <c r="C2356">
        <v>52.520007999999997</v>
      </c>
      <c r="D2356">
        <v>13.404954</v>
      </c>
      <c r="E2356" t="s">
        <v>3100</v>
      </c>
      <c r="F2356" t="s">
        <v>169</v>
      </c>
      <c r="G2356" t="s">
        <v>74</v>
      </c>
      <c r="H2356" s="4">
        <v>45417</v>
      </c>
      <c r="I2356" t="s">
        <v>66</v>
      </c>
      <c r="J2356" t="s">
        <v>1993</v>
      </c>
      <c r="K2356">
        <v>2</v>
      </c>
      <c r="N2356">
        <v>7229</v>
      </c>
      <c r="O2356">
        <v>0.7</v>
      </c>
      <c r="P2356" s="4">
        <v>45589</v>
      </c>
      <c r="Q2356" s="4"/>
    </row>
    <row r="2357" spans="1:17" x14ac:dyDescent="0.35">
      <c r="A2357" t="s">
        <v>2443</v>
      </c>
      <c r="B2357" t="s">
        <v>41</v>
      </c>
      <c r="C2357">
        <v>52.520007999999997</v>
      </c>
      <c r="D2357">
        <v>13.404954</v>
      </c>
      <c r="E2357" t="s">
        <v>3100</v>
      </c>
      <c r="F2357" t="s">
        <v>169</v>
      </c>
      <c r="G2357" t="s">
        <v>59</v>
      </c>
      <c r="H2357" s="4">
        <v>45393</v>
      </c>
      <c r="I2357" t="s">
        <v>49</v>
      </c>
      <c r="J2357" t="s">
        <v>1993</v>
      </c>
      <c r="K2357">
        <v>2</v>
      </c>
      <c r="N2357">
        <v>549</v>
      </c>
      <c r="O2357">
        <v>0.6</v>
      </c>
      <c r="P2357" s="4">
        <v>45677</v>
      </c>
      <c r="Q2357" s="4"/>
    </row>
    <row r="2358" spans="1:17" x14ac:dyDescent="0.35">
      <c r="A2358" t="s">
        <v>2444</v>
      </c>
      <c r="B2358" t="s">
        <v>56</v>
      </c>
      <c r="C2358">
        <v>46.204391000000001</v>
      </c>
      <c r="D2358">
        <v>6.1431579999999997</v>
      </c>
      <c r="E2358" t="s">
        <v>3100</v>
      </c>
      <c r="F2358" t="s">
        <v>169</v>
      </c>
      <c r="G2358" t="s">
        <v>48</v>
      </c>
      <c r="H2358" s="4">
        <v>45409</v>
      </c>
      <c r="I2358" t="s">
        <v>66</v>
      </c>
      <c r="J2358" t="s">
        <v>1993</v>
      </c>
      <c r="K2358">
        <v>2</v>
      </c>
      <c r="N2358">
        <v>5561</v>
      </c>
      <c r="O2358">
        <v>0.4</v>
      </c>
      <c r="P2358" s="4">
        <v>45755</v>
      </c>
      <c r="Q2358" s="4"/>
    </row>
    <row r="2359" spans="1:17" x14ac:dyDescent="0.35">
      <c r="A2359" t="s">
        <v>2445</v>
      </c>
      <c r="B2359" t="s">
        <v>29</v>
      </c>
      <c r="C2359">
        <v>40.416775000000001</v>
      </c>
      <c r="D2359">
        <v>-3.7037900000000001</v>
      </c>
      <c r="E2359" t="s">
        <v>54</v>
      </c>
      <c r="F2359" t="s">
        <v>169</v>
      </c>
      <c r="G2359" t="s">
        <v>87</v>
      </c>
      <c r="H2359" s="4">
        <v>45380</v>
      </c>
      <c r="I2359" t="s">
        <v>49</v>
      </c>
      <c r="J2359" t="s">
        <v>1993</v>
      </c>
      <c r="K2359">
        <v>2</v>
      </c>
      <c r="N2359">
        <v>4742</v>
      </c>
      <c r="O2359">
        <v>0.1</v>
      </c>
      <c r="P2359" s="4">
        <v>45482</v>
      </c>
      <c r="Q2359" s="4"/>
    </row>
    <row r="2360" spans="1:17" x14ac:dyDescent="0.35">
      <c r="A2360" t="s">
        <v>2446</v>
      </c>
      <c r="B2360" t="s">
        <v>41</v>
      </c>
      <c r="C2360">
        <v>52.520007999999997</v>
      </c>
      <c r="D2360">
        <v>13.404954</v>
      </c>
      <c r="E2360" t="s">
        <v>38</v>
      </c>
      <c r="F2360" t="s">
        <v>169</v>
      </c>
      <c r="G2360" t="s">
        <v>85</v>
      </c>
      <c r="H2360" s="4">
        <v>45428</v>
      </c>
      <c r="I2360" t="s">
        <v>49</v>
      </c>
      <c r="J2360" t="s">
        <v>1993</v>
      </c>
      <c r="K2360">
        <v>2</v>
      </c>
      <c r="N2360">
        <v>2684</v>
      </c>
      <c r="O2360">
        <v>0.5</v>
      </c>
      <c r="P2360" s="4">
        <v>45467</v>
      </c>
      <c r="Q2360" s="4"/>
    </row>
    <row r="2361" spans="1:17" x14ac:dyDescent="0.35">
      <c r="A2361" t="s">
        <v>2447</v>
      </c>
      <c r="B2361" t="s">
        <v>29</v>
      </c>
      <c r="C2361">
        <v>40.416775000000001</v>
      </c>
      <c r="D2361">
        <v>-3.7037900000000001</v>
      </c>
      <c r="E2361" t="s">
        <v>3100</v>
      </c>
      <c r="F2361" t="s">
        <v>169</v>
      </c>
      <c r="G2361" t="s">
        <v>59</v>
      </c>
      <c r="H2361" s="4">
        <v>45313</v>
      </c>
      <c r="I2361" t="s">
        <v>26</v>
      </c>
      <c r="J2361" t="s">
        <v>1993</v>
      </c>
      <c r="K2361">
        <v>2</v>
      </c>
      <c r="N2361">
        <v>3052</v>
      </c>
      <c r="O2361">
        <v>0.3</v>
      </c>
      <c r="P2361" s="4">
        <v>45400</v>
      </c>
      <c r="Q2361" s="4"/>
    </row>
    <row r="2362" spans="1:17" x14ac:dyDescent="0.35">
      <c r="A2362" t="s">
        <v>2448</v>
      </c>
      <c r="B2362" t="s">
        <v>35</v>
      </c>
      <c r="C2362">
        <v>41.902782000000002</v>
      </c>
      <c r="D2362">
        <v>12.496366</v>
      </c>
      <c r="E2362" t="s">
        <v>120</v>
      </c>
      <c r="F2362" t="s">
        <v>169</v>
      </c>
      <c r="G2362" t="s">
        <v>48</v>
      </c>
      <c r="H2362" s="4">
        <v>45392</v>
      </c>
      <c r="I2362" t="s">
        <v>66</v>
      </c>
      <c r="J2362" t="s">
        <v>1993</v>
      </c>
      <c r="K2362">
        <v>2</v>
      </c>
      <c r="N2362">
        <v>2877</v>
      </c>
      <c r="O2362">
        <v>1</v>
      </c>
      <c r="P2362" s="4">
        <v>45689</v>
      </c>
      <c r="Q2362" s="4"/>
    </row>
    <row r="2363" spans="1:17" x14ac:dyDescent="0.35">
      <c r="A2363" t="s">
        <v>2449</v>
      </c>
      <c r="B2363" t="s">
        <v>71</v>
      </c>
      <c r="C2363">
        <v>48.210033000000003</v>
      </c>
      <c r="D2363">
        <v>16.363448999999999</v>
      </c>
      <c r="E2363" t="s">
        <v>84</v>
      </c>
      <c r="F2363" t="s">
        <v>169</v>
      </c>
      <c r="G2363" t="s">
        <v>85</v>
      </c>
      <c r="H2363" s="4">
        <v>45302</v>
      </c>
      <c r="I2363" t="s">
        <v>66</v>
      </c>
      <c r="J2363" t="s">
        <v>1993</v>
      </c>
      <c r="K2363">
        <v>2</v>
      </c>
      <c r="N2363">
        <v>2716</v>
      </c>
      <c r="O2363">
        <v>0.3</v>
      </c>
      <c r="P2363" s="4">
        <v>45657</v>
      </c>
      <c r="Q2363" s="4"/>
    </row>
    <row r="2364" spans="1:17" x14ac:dyDescent="0.35">
      <c r="A2364" t="s">
        <v>2450</v>
      </c>
      <c r="B2364" t="s">
        <v>41</v>
      </c>
      <c r="C2364">
        <v>52.520007999999997</v>
      </c>
      <c r="D2364">
        <v>13.404954</v>
      </c>
      <c r="E2364" t="s">
        <v>38</v>
      </c>
      <c r="F2364" t="s">
        <v>169</v>
      </c>
      <c r="G2364" t="s">
        <v>59</v>
      </c>
      <c r="H2364" s="4">
        <v>45345</v>
      </c>
      <c r="I2364" t="s">
        <v>26</v>
      </c>
      <c r="J2364" t="s">
        <v>1993</v>
      </c>
      <c r="K2364">
        <v>2</v>
      </c>
      <c r="N2364">
        <v>4548</v>
      </c>
      <c r="O2364">
        <v>0.2</v>
      </c>
      <c r="P2364" s="4">
        <v>45507</v>
      </c>
      <c r="Q2364" s="4"/>
    </row>
    <row r="2365" spans="1:17" x14ac:dyDescent="0.35">
      <c r="A2365" t="s">
        <v>2451</v>
      </c>
      <c r="B2365" t="s">
        <v>35</v>
      </c>
      <c r="C2365">
        <v>41.902782000000002</v>
      </c>
      <c r="D2365">
        <v>12.496366</v>
      </c>
      <c r="E2365" t="s">
        <v>54</v>
      </c>
      <c r="F2365" t="s">
        <v>169</v>
      </c>
      <c r="G2365" t="s">
        <v>48</v>
      </c>
      <c r="H2365" s="4">
        <v>45400</v>
      </c>
      <c r="I2365" t="s">
        <v>66</v>
      </c>
      <c r="J2365" t="s">
        <v>1993</v>
      </c>
      <c r="K2365">
        <v>2</v>
      </c>
      <c r="N2365">
        <v>7713</v>
      </c>
      <c r="O2365">
        <v>0.6</v>
      </c>
      <c r="P2365" s="4">
        <v>45581</v>
      </c>
      <c r="Q2365" s="4"/>
    </row>
    <row r="2366" spans="1:17" x14ac:dyDescent="0.35">
      <c r="A2366" t="s">
        <v>2452</v>
      </c>
      <c r="B2366" t="s">
        <v>20</v>
      </c>
      <c r="C2366">
        <v>52.370215999999999</v>
      </c>
      <c r="D2366">
        <v>4.895168</v>
      </c>
      <c r="E2366" t="s">
        <v>47</v>
      </c>
      <c r="F2366" t="s">
        <v>169</v>
      </c>
      <c r="G2366" t="s">
        <v>74</v>
      </c>
      <c r="H2366" s="4">
        <v>45388</v>
      </c>
      <c r="I2366" t="s">
        <v>26</v>
      </c>
      <c r="J2366" t="s">
        <v>1993</v>
      </c>
      <c r="K2366">
        <v>2</v>
      </c>
      <c r="N2366">
        <v>3681</v>
      </c>
      <c r="O2366">
        <v>0.4</v>
      </c>
      <c r="P2366" s="4">
        <v>45472</v>
      </c>
      <c r="Q2366" s="4"/>
    </row>
    <row r="2367" spans="1:17" x14ac:dyDescent="0.35">
      <c r="A2367" t="s">
        <v>2453</v>
      </c>
      <c r="B2367" t="s">
        <v>20</v>
      </c>
      <c r="C2367">
        <v>52.370215999999999</v>
      </c>
      <c r="D2367">
        <v>4.895168</v>
      </c>
      <c r="E2367" t="s">
        <v>100</v>
      </c>
      <c r="F2367" t="s">
        <v>169</v>
      </c>
      <c r="G2367" t="s">
        <v>25</v>
      </c>
      <c r="H2367" s="4">
        <v>45403</v>
      </c>
      <c r="I2367" t="s">
        <v>26</v>
      </c>
      <c r="J2367" t="s">
        <v>1993</v>
      </c>
      <c r="K2367">
        <v>2</v>
      </c>
      <c r="N2367">
        <v>4976</v>
      </c>
      <c r="O2367">
        <v>0.2</v>
      </c>
      <c r="P2367" s="4">
        <v>45598</v>
      </c>
      <c r="Q2367" s="4"/>
    </row>
    <row r="2368" spans="1:17" x14ac:dyDescent="0.35">
      <c r="A2368" t="s">
        <v>2454</v>
      </c>
      <c r="B2368" t="s">
        <v>61</v>
      </c>
      <c r="C2368">
        <v>48.864716000000001</v>
      </c>
      <c r="D2368">
        <v>2.3490139999999999</v>
      </c>
      <c r="E2368" t="s">
        <v>47</v>
      </c>
      <c r="F2368" t="s">
        <v>169</v>
      </c>
      <c r="G2368" t="s">
        <v>59</v>
      </c>
      <c r="H2368" s="4">
        <v>45307</v>
      </c>
      <c r="I2368" t="s">
        <v>66</v>
      </c>
      <c r="J2368" t="s">
        <v>1993</v>
      </c>
      <c r="K2368">
        <v>2</v>
      </c>
      <c r="N2368">
        <v>4089</v>
      </c>
      <c r="O2368">
        <v>0.4</v>
      </c>
      <c r="P2368" s="4">
        <v>45545</v>
      </c>
      <c r="Q2368" s="4"/>
    </row>
    <row r="2369" spans="1:17" x14ac:dyDescent="0.35">
      <c r="A2369" t="s">
        <v>2455</v>
      </c>
      <c r="B2369" t="s">
        <v>51</v>
      </c>
      <c r="C2369">
        <v>51.260196999999998</v>
      </c>
      <c r="D2369">
        <v>4.4027710000000004</v>
      </c>
      <c r="E2369" t="s">
        <v>68</v>
      </c>
      <c r="F2369" t="s">
        <v>169</v>
      </c>
      <c r="G2369" t="s">
        <v>74</v>
      </c>
      <c r="H2369" s="4">
        <v>45338</v>
      </c>
      <c r="I2369" t="s">
        <v>26</v>
      </c>
      <c r="J2369" t="s">
        <v>1993</v>
      </c>
      <c r="K2369">
        <v>2</v>
      </c>
      <c r="N2369">
        <v>2882</v>
      </c>
      <c r="O2369">
        <v>0.2</v>
      </c>
      <c r="P2369" s="4">
        <v>45363</v>
      </c>
      <c r="Q2369" s="4"/>
    </row>
    <row r="2370" spans="1:17" x14ac:dyDescent="0.35">
      <c r="A2370" t="s">
        <v>2456</v>
      </c>
      <c r="B2370" t="s">
        <v>35</v>
      </c>
      <c r="C2370">
        <v>41.902782000000002</v>
      </c>
      <c r="D2370">
        <v>12.496366</v>
      </c>
      <c r="E2370" t="s">
        <v>120</v>
      </c>
      <c r="F2370" t="s">
        <v>169</v>
      </c>
      <c r="G2370" t="s">
        <v>74</v>
      </c>
      <c r="H2370" s="4">
        <v>45294</v>
      </c>
      <c r="I2370" t="s">
        <v>49</v>
      </c>
      <c r="J2370" t="s">
        <v>1993</v>
      </c>
      <c r="K2370">
        <v>2</v>
      </c>
      <c r="N2370">
        <v>6936</v>
      </c>
      <c r="O2370">
        <v>0.4</v>
      </c>
      <c r="P2370" s="4">
        <v>45360</v>
      </c>
      <c r="Q2370" s="4"/>
    </row>
    <row r="2371" spans="1:17" x14ac:dyDescent="0.35">
      <c r="A2371" t="s">
        <v>2457</v>
      </c>
      <c r="B2371" t="s">
        <v>61</v>
      </c>
      <c r="C2371">
        <v>48.864716000000001</v>
      </c>
      <c r="D2371">
        <v>2.3490139999999999</v>
      </c>
      <c r="E2371" t="s">
        <v>47</v>
      </c>
      <c r="F2371" t="s">
        <v>169</v>
      </c>
      <c r="G2371" t="s">
        <v>39</v>
      </c>
      <c r="H2371" s="4">
        <v>45320</v>
      </c>
      <c r="I2371" t="s">
        <v>26</v>
      </c>
      <c r="J2371" t="s">
        <v>1993</v>
      </c>
      <c r="K2371">
        <v>2</v>
      </c>
      <c r="N2371">
        <v>7679</v>
      </c>
      <c r="O2371">
        <v>0.2</v>
      </c>
      <c r="P2371" s="4">
        <v>45385</v>
      </c>
      <c r="Q2371" s="4"/>
    </row>
    <row r="2372" spans="1:17" x14ac:dyDescent="0.35">
      <c r="A2372" t="s">
        <v>2458</v>
      </c>
      <c r="B2372" t="s">
        <v>35</v>
      </c>
      <c r="C2372">
        <v>41.902782000000002</v>
      </c>
      <c r="D2372">
        <v>12.496366</v>
      </c>
      <c r="E2372" t="s">
        <v>54</v>
      </c>
      <c r="F2372" t="s">
        <v>169</v>
      </c>
      <c r="G2372" t="s">
        <v>59</v>
      </c>
      <c r="H2372" s="4">
        <v>45300</v>
      </c>
      <c r="I2372" t="s">
        <v>66</v>
      </c>
      <c r="J2372" t="s">
        <v>1993</v>
      </c>
      <c r="K2372">
        <v>2</v>
      </c>
      <c r="N2372">
        <v>3169</v>
      </c>
      <c r="O2372">
        <v>0.5</v>
      </c>
      <c r="P2372" s="4">
        <v>45617</v>
      </c>
      <c r="Q2372" s="4"/>
    </row>
    <row r="2373" spans="1:17" x14ac:dyDescent="0.35">
      <c r="A2373" t="s">
        <v>2459</v>
      </c>
      <c r="B2373" t="s">
        <v>41</v>
      </c>
      <c r="C2373">
        <v>52.520007999999997</v>
      </c>
      <c r="D2373">
        <v>13.404954</v>
      </c>
      <c r="E2373" t="s">
        <v>3100</v>
      </c>
      <c r="F2373" t="s">
        <v>169</v>
      </c>
      <c r="G2373" t="s">
        <v>33</v>
      </c>
      <c r="H2373" s="4">
        <v>45328</v>
      </c>
      <c r="I2373" t="s">
        <v>49</v>
      </c>
      <c r="J2373" t="s">
        <v>1993</v>
      </c>
      <c r="K2373">
        <v>2</v>
      </c>
      <c r="N2373">
        <v>1182</v>
      </c>
      <c r="O2373">
        <v>0.1</v>
      </c>
      <c r="P2373" s="4">
        <v>45429</v>
      </c>
      <c r="Q2373" s="4"/>
    </row>
    <row r="2374" spans="1:17" x14ac:dyDescent="0.35">
      <c r="A2374" t="s">
        <v>2460</v>
      </c>
      <c r="B2374" t="s">
        <v>56</v>
      </c>
      <c r="C2374">
        <v>46.204391000000001</v>
      </c>
      <c r="D2374">
        <v>6.1431579999999997</v>
      </c>
      <c r="E2374" t="s">
        <v>54</v>
      </c>
      <c r="F2374" t="s">
        <v>169</v>
      </c>
      <c r="G2374" t="s">
        <v>85</v>
      </c>
      <c r="H2374" s="4">
        <v>45328</v>
      </c>
      <c r="I2374" t="s">
        <v>66</v>
      </c>
      <c r="J2374" t="s">
        <v>1993</v>
      </c>
      <c r="K2374">
        <v>2</v>
      </c>
      <c r="N2374">
        <v>3183</v>
      </c>
      <c r="O2374">
        <v>0.5</v>
      </c>
      <c r="P2374" s="4">
        <v>45479</v>
      </c>
      <c r="Q2374" s="4"/>
    </row>
    <row r="2375" spans="1:17" x14ac:dyDescent="0.35">
      <c r="A2375" t="s">
        <v>2461</v>
      </c>
      <c r="B2375" t="s">
        <v>51</v>
      </c>
      <c r="C2375">
        <v>51.260196999999998</v>
      </c>
      <c r="D2375">
        <v>4.4027710000000004</v>
      </c>
      <c r="E2375" t="s">
        <v>54</v>
      </c>
      <c r="F2375" t="s">
        <v>169</v>
      </c>
      <c r="G2375" t="s">
        <v>85</v>
      </c>
      <c r="H2375" s="4">
        <v>45413</v>
      </c>
      <c r="I2375" t="s">
        <v>66</v>
      </c>
      <c r="J2375" t="s">
        <v>1993</v>
      </c>
      <c r="K2375">
        <v>2</v>
      </c>
      <c r="N2375">
        <v>4996</v>
      </c>
      <c r="O2375">
        <v>0.4</v>
      </c>
      <c r="P2375" s="4">
        <v>45660</v>
      </c>
      <c r="Q2375" s="4"/>
    </row>
    <row r="2376" spans="1:17" x14ac:dyDescent="0.35">
      <c r="A2376" t="s">
        <v>2462</v>
      </c>
      <c r="B2376" t="s">
        <v>61</v>
      </c>
      <c r="C2376">
        <v>48.864716000000001</v>
      </c>
      <c r="D2376">
        <v>2.3490139999999999</v>
      </c>
      <c r="E2376" t="s">
        <v>3100</v>
      </c>
      <c r="F2376" t="s">
        <v>169</v>
      </c>
      <c r="G2376" t="s">
        <v>39</v>
      </c>
      <c r="H2376" s="4">
        <v>45349</v>
      </c>
      <c r="I2376" t="s">
        <v>49</v>
      </c>
      <c r="J2376" t="s">
        <v>1993</v>
      </c>
      <c r="K2376">
        <v>2</v>
      </c>
      <c r="N2376">
        <v>7982</v>
      </c>
      <c r="O2376">
        <v>0.2</v>
      </c>
      <c r="P2376" s="4">
        <v>45487</v>
      </c>
      <c r="Q2376" s="4"/>
    </row>
    <row r="2377" spans="1:17" x14ac:dyDescent="0.35">
      <c r="A2377" t="s">
        <v>2463</v>
      </c>
      <c r="B2377" t="s">
        <v>20</v>
      </c>
      <c r="C2377">
        <v>52.370215999999999</v>
      </c>
      <c r="D2377">
        <v>4.895168</v>
      </c>
      <c r="E2377" t="s">
        <v>47</v>
      </c>
      <c r="F2377" t="s">
        <v>169</v>
      </c>
      <c r="G2377" t="s">
        <v>48</v>
      </c>
      <c r="H2377" s="4">
        <v>45327</v>
      </c>
      <c r="I2377" t="s">
        <v>49</v>
      </c>
      <c r="J2377" t="s">
        <v>1993</v>
      </c>
      <c r="K2377">
        <v>2</v>
      </c>
      <c r="N2377">
        <v>2860</v>
      </c>
      <c r="O2377">
        <v>0.4</v>
      </c>
      <c r="P2377" s="4">
        <v>45583</v>
      </c>
      <c r="Q2377" s="4"/>
    </row>
    <row r="2378" spans="1:17" x14ac:dyDescent="0.35">
      <c r="A2378" t="s">
        <v>2464</v>
      </c>
      <c r="B2378" t="s">
        <v>35</v>
      </c>
      <c r="C2378">
        <v>41.902782000000002</v>
      </c>
      <c r="D2378">
        <v>12.496366</v>
      </c>
      <c r="E2378" t="s">
        <v>103</v>
      </c>
      <c r="F2378" t="s">
        <v>169</v>
      </c>
      <c r="G2378" t="s">
        <v>48</v>
      </c>
      <c r="H2378" s="4">
        <v>45383</v>
      </c>
      <c r="I2378" t="s">
        <v>26</v>
      </c>
      <c r="J2378" t="s">
        <v>1993</v>
      </c>
      <c r="K2378">
        <v>2</v>
      </c>
      <c r="N2378">
        <v>2517</v>
      </c>
      <c r="O2378">
        <v>0.2</v>
      </c>
      <c r="P2378" s="4">
        <v>45628</v>
      </c>
      <c r="Q2378" s="4"/>
    </row>
    <row r="2379" spans="1:17" x14ac:dyDescent="0.35">
      <c r="A2379" t="s">
        <v>2465</v>
      </c>
      <c r="B2379" t="s">
        <v>35</v>
      </c>
      <c r="C2379">
        <v>41.902782000000002</v>
      </c>
      <c r="D2379">
        <v>12.496366</v>
      </c>
      <c r="E2379" t="s">
        <v>3100</v>
      </c>
      <c r="F2379" t="s">
        <v>169</v>
      </c>
      <c r="G2379" t="s">
        <v>87</v>
      </c>
      <c r="H2379" s="4">
        <v>45347</v>
      </c>
      <c r="I2379" t="s">
        <v>26</v>
      </c>
      <c r="J2379" t="s">
        <v>1993</v>
      </c>
      <c r="K2379">
        <v>2</v>
      </c>
      <c r="N2379">
        <v>7513</v>
      </c>
      <c r="O2379">
        <v>0.4</v>
      </c>
      <c r="P2379" s="4">
        <v>45631</v>
      </c>
      <c r="Q2379" s="4"/>
    </row>
    <row r="2380" spans="1:17" x14ac:dyDescent="0.35">
      <c r="A2380" t="s">
        <v>2466</v>
      </c>
      <c r="B2380" t="s">
        <v>35</v>
      </c>
      <c r="C2380">
        <v>41.902782000000002</v>
      </c>
      <c r="D2380">
        <v>12.496366</v>
      </c>
      <c r="E2380" t="s">
        <v>38</v>
      </c>
      <c r="F2380" t="s">
        <v>169</v>
      </c>
      <c r="G2380" t="s">
        <v>59</v>
      </c>
      <c r="H2380" s="4">
        <v>45397</v>
      </c>
      <c r="I2380" t="s">
        <v>26</v>
      </c>
      <c r="J2380" t="s">
        <v>1993</v>
      </c>
      <c r="K2380">
        <v>2</v>
      </c>
      <c r="N2380">
        <v>1920</v>
      </c>
      <c r="O2380">
        <v>0.4</v>
      </c>
      <c r="P2380" s="4">
        <v>45579</v>
      </c>
      <c r="Q2380" s="4"/>
    </row>
    <row r="2381" spans="1:17" x14ac:dyDescent="0.35">
      <c r="A2381" t="s">
        <v>2467</v>
      </c>
      <c r="B2381" t="s">
        <v>29</v>
      </c>
      <c r="C2381">
        <v>40.416775000000001</v>
      </c>
      <c r="D2381">
        <v>-3.7037900000000001</v>
      </c>
      <c r="E2381" t="s">
        <v>3098</v>
      </c>
      <c r="F2381" t="s">
        <v>169</v>
      </c>
      <c r="G2381" t="s">
        <v>48</v>
      </c>
      <c r="H2381" s="4">
        <v>45293</v>
      </c>
      <c r="I2381" t="s">
        <v>49</v>
      </c>
      <c r="J2381" t="s">
        <v>1993</v>
      </c>
      <c r="K2381">
        <v>2</v>
      </c>
      <c r="N2381">
        <v>7974</v>
      </c>
      <c r="O2381">
        <v>0.6</v>
      </c>
      <c r="P2381" s="4">
        <v>45574</v>
      </c>
      <c r="Q2381" s="4"/>
    </row>
    <row r="2382" spans="1:17" x14ac:dyDescent="0.35">
      <c r="A2382" t="s">
        <v>2468</v>
      </c>
      <c r="B2382" t="s">
        <v>61</v>
      </c>
      <c r="C2382">
        <v>48.864716000000001</v>
      </c>
      <c r="D2382">
        <v>2.3490139999999999</v>
      </c>
      <c r="E2382" t="s">
        <v>3098</v>
      </c>
      <c r="F2382" t="s">
        <v>169</v>
      </c>
      <c r="G2382" t="s">
        <v>48</v>
      </c>
      <c r="H2382" s="4">
        <v>45413</v>
      </c>
      <c r="I2382" t="s">
        <v>26</v>
      </c>
      <c r="J2382" t="s">
        <v>1993</v>
      </c>
      <c r="K2382">
        <v>2</v>
      </c>
      <c r="N2382">
        <v>7600</v>
      </c>
      <c r="O2382">
        <v>0.4</v>
      </c>
      <c r="P2382" s="4">
        <v>45479</v>
      </c>
      <c r="Q2382" s="4"/>
    </row>
    <row r="2383" spans="1:17" x14ac:dyDescent="0.35">
      <c r="A2383" t="s">
        <v>2469</v>
      </c>
      <c r="B2383" t="s">
        <v>29</v>
      </c>
      <c r="C2383">
        <v>40.416775000000001</v>
      </c>
      <c r="D2383">
        <v>-3.7037900000000001</v>
      </c>
      <c r="E2383" t="s">
        <v>3100</v>
      </c>
      <c r="F2383" t="s">
        <v>169</v>
      </c>
      <c r="G2383" t="s">
        <v>48</v>
      </c>
      <c r="H2383" s="4">
        <v>45328</v>
      </c>
      <c r="I2383" t="s">
        <v>26</v>
      </c>
      <c r="J2383" t="s">
        <v>1993</v>
      </c>
      <c r="K2383">
        <v>2</v>
      </c>
      <c r="N2383">
        <v>294</v>
      </c>
      <c r="O2383">
        <v>0.4</v>
      </c>
      <c r="P2383" s="4">
        <v>45647</v>
      </c>
      <c r="Q2383" s="4"/>
    </row>
    <row r="2384" spans="1:17" x14ac:dyDescent="0.35">
      <c r="A2384" t="s">
        <v>2470</v>
      </c>
      <c r="B2384" t="s">
        <v>51</v>
      </c>
      <c r="C2384">
        <v>51.260196999999998</v>
      </c>
      <c r="D2384">
        <v>4.4027710000000004</v>
      </c>
      <c r="E2384" t="s">
        <v>64</v>
      </c>
      <c r="F2384" t="s">
        <v>169</v>
      </c>
      <c r="G2384" t="s">
        <v>39</v>
      </c>
      <c r="H2384" s="4">
        <v>45348</v>
      </c>
      <c r="I2384" t="s">
        <v>66</v>
      </c>
      <c r="J2384" t="s">
        <v>1993</v>
      </c>
      <c r="K2384">
        <v>2</v>
      </c>
      <c r="N2384">
        <v>6756</v>
      </c>
      <c r="O2384">
        <v>0.6</v>
      </c>
      <c r="P2384" s="4">
        <v>45372</v>
      </c>
      <c r="Q2384" s="4"/>
    </row>
    <row r="2385" spans="1:17" x14ac:dyDescent="0.35">
      <c r="A2385" t="s">
        <v>2471</v>
      </c>
      <c r="B2385" t="s">
        <v>35</v>
      </c>
      <c r="C2385">
        <v>41.902782000000002</v>
      </c>
      <c r="D2385">
        <v>12.496366</v>
      </c>
      <c r="E2385" t="s">
        <v>47</v>
      </c>
      <c r="F2385" t="s">
        <v>169</v>
      </c>
      <c r="G2385" t="s">
        <v>59</v>
      </c>
      <c r="H2385" s="4">
        <v>45401</v>
      </c>
      <c r="I2385" t="s">
        <v>49</v>
      </c>
      <c r="J2385" t="s">
        <v>1993</v>
      </c>
      <c r="K2385">
        <v>2</v>
      </c>
      <c r="N2385">
        <v>6193</v>
      </c>
      <c r="O2385">
        <v>0.4</v>
      </c>
      <c r="P2385" s="4">
        <v>45465</v>
      </c>
      <c r="Q2385" s="4"/>
    </row>
    <row r="2386" spans="1:17" x14ac:dyDescent="0.35">
      <c r="A2386" t="s">
        <v>2472</v>
      </c>
      <c r="B2386" t="s">
        <v>56</v>
      </c>
      <c r="C2386">
        <v>46.204391000000001</v>
      </c>
      <c r="D2386">
        <v>6.1431579999999997</v>
      </c>
      <c r="E2386" t="s">
        <v>120</v>
      </c>
      <c r="F2386" t="s">
        <v>169</v>
      </c>
      <c r="G2386" t="s">
        <v>74</v>
      </c>
      <c r="H2386" s="4">
        <v>45327</v>
      </c>
      <c r="I2386" t="s">
        <v>49</v>
      </c>
      <c r="J2386" t="s">
        <v>1993</v>
      </c>
      <c r="K2386">
        <v>2</v>
      </c>
      <c r="N2386">
        <v>497</v>
      </c>
      <c r="O2386">
        <v>1</v>
      </c>
      <c r="P2386" s="4">
        <v>45411</v>
      </c>
      <c r="Q2386" s="4"/>
    </row>
    <row r="2387" spans="1:17" x14ac:dyDescent="0.35">
      <c r="A2387" t="s">
        <v>2473</v>
      </c>
      <c r="B2387" t="s">
        <v>61</v>
      </c>
      <c r="C2387">
        <v>48.864716000000001</v>
      </c>
      <c r="D2387">
        <v>2.3490139999999999</v>
      </c>
      <c r="E2387" t="s">
        <v>64</v>
      </c>
      <c r="F2387" t="s">
        <v>169</v>
      </c>
      <c r="G2387" t="s">
        <v>87</v>
      </c>
      <c r="H2387" s="4">
        <v>45350</v>
      </c>
      <c r="I2387" t="s">
        <v>26</v>
      </c>
      <c r="J2387" t="s">
        <v>1993</v>
      </c>
      <c r="K2387">
        <v>2</v>
      </c>
      <c r="N2387">
        <v>1304</v>
      </c>
      <c r="O2387">
        <v>0.2</v>
      </c>
      <c r="P2387" s="4">
        <v>45573</v>
      </c>
      <c r="Q2387" s="4"/>
    </row>
    <row r="2388" spans="1:17" x14ac:dyDescent="0.35">
      <c r="A2388" t="s">
        <v>2474</v>
      </c>
      <c r="B2388" t="s">
        <v>35</v>
      </c>
      <c r="C2388">
        <v>41.902782000000002</v>
      </c>
      <c r="D2388">
        <v>12.496366</v>
      </c>
      <c r="E2388" t="s">
        <v>100</v>
      </c>
      <c r="F2388" t="s">
        <v>169</v>
      </c>
      <c r="G2388" t="s">
        <v>74</v>
      </c>
      <c r="H2388" s="4">
        <v>45359</v>
      </c>
      <c r="I2388" t="s">
        <v>66</v>
      </c>
      <c r="J2388" t="s">
        <v>1993</v>
      </c>
      <c r="K2388">
        <v>2</v>
      </c>
      <c r="N2388">
        <v>3809</v>
      </c>
      <c r="O2388">
        <v>0.9</v>
      </c>
      <c r="P2388" s="4">
        <v>45408</v>
      </c>
      <c r="Q2388" s="4"/>
    </row>
    <row r="2389" spans="1:17" x14ac:dyDescent="0.35">
      <c r="A2389" t="s">
        <v>2475</v>
      </c>
      <c r="B2389" t="s">
        <v>71</v>
      </c>
      <c r="C2389">
        <v>48.210033000000003</v>
      </c>
      <c r="D2389">
        <v>16.363448999999999</v>
      </c>
      <c r="E2389" t="s">
        <v>3098</v>
      </c>
      <c r="F2389" t="s">
        <v>169</v>
      </c>
      <c r="G2389" t="s">
        <v>39</v>
      </c>
      <c r="H2389" s="4">
        <v>45321</v>
      </c>
      <c r="I2389" t="s">
        <v>66</v>
      </c>
      <c r="J2389" t="s">
        <v>1993</v>
      </c>
      <c r="K2389">
        <v>2</v>
      </c>
      <c r="N2389">
        <v>310</v>
      </c>
      <c r="O2389">
        <v>0.4</v>
      </c>
      <c r="P2389" s="4">
        <v>45369</v>
      </c>
      <c r="Q2389" s="4"/>
    </row>
    <row r="2390" spans="1:17" x14ac:dyDescent="0.35">
      <c r="A2390" t="s">
        <v>2476</v>
      </c>
      <c r="B2390" t="s">
        <v>35</v>
      </c>
      <c r="C2390">
        <v>41.902782000000002</v>
      </c>
      <c r="D2390">
        <v>12.496366</v>
      </c>
      <c r="E2390" t="s">
        <v>47</v>
      </c>
      <c r="F2390" t="s">
        <v>169</v>
      </c>
      <c r="G2390" t="s">
        <v>39</v>
      </c>
      <c r="H2390" s="4">
        <v>45336</v>
      </c>
      <c r="I2390" t="s">
        <v>66</v>
      </c>
      <c r="J2390" t="s">
        <v>1993</v>
      </c>
      <c r="K2390">
        <v>2</v>
      </c>
      <c r="N2390">
        <v>1032</v>
      </c>
      <c r="O2390">
        <v>0.6</v>
      </c>
      <c r="P2390" s="4">
        <v>45532</v>
      </c>
      <c r="Q2390" s="4"/>
    </row>
    <row r="2391" spans="1:17" x14ac:dyDescent="0.35">
      <c r="A2391" t="s">
        <v>2477</v>
      </c>
      <c r="B2391" t="s">
        <v>35</v>
      </c>
      <c r="C2391">
        <v>41.902782000000002</v>
      </c>
      <c r="D2391">
        <v>12.496366</v>
      </c>
      <c r="E2391" t="s">
        <v>47</v>
      </c>
      <c r="F2391" t="s">
        <v>169</v>
      </c>
      <c r="G2391" t="s">
        <v>87</v>
      </c>
      <c r="H2391" s="4">
        <v>45436</v>
      </c>
      <c r="I2391" t="s">
        <v>26</v>
      </c>
      <c r="J2391" t="s">
        <v>1993</v>
      </c>
      <c r="K2391">
        <v>2</v>
      </c>
      <c r="N2391">
        <v>6064</v>
      </c>
      <c r="O2391">
        <v>0.6</v>
      </c>
      <c r="P2391" s="4">
        <v>45723</v>
      </c>
      <c r="Q2391" s="4"/>
    </row>
    <row r="2392" spans="1:17" x14ac:dyDescent="0.35">
      <c r="A2392" t="s">
        <v>2478</v>
      </c>
      <c r="B2392" t="s">
        <v>35</v>
      </c>
      <c r="C2392">
        <v>41.902782000000002</v>
      </c>
      <c r="D2392">
        <v>12.496366</v>
      </c>
      <c r="E2392" t="s">
        <v>32</v>
      </c>
      <c r="F2392" t="s">
        <v>169</v>
      </c>
      <c r="G2392" t="s">
        <v>59</v>
      </c>
      <c r="H2392" s="4">
        <v>45374</v>
      </c>
      <c r="I2392" t="s">
        <v>66</v>
      </c>
      <c r="J2392" t="s">
        <v>1993</v>
      </c>
      <c r="K2392">
        <v>2</v>
      </c>
      <c r="N2392">
        <v>6973</v>
      </c>
      <c r="O2392">
        <v>0.3</v>
      </c>
      <c r="P2392" s="4">
        <v>45484</v>
      </c>
      <c r="Q2392" s="4"/>
    </row>
    <row r="2393" spans="1:17" x14ac:dyDescent="0.35">
      <c r="A2393" t="s">
        <v>2479</v>
      </c>
      <c r="B2393" t="s">
        <v>71</v>
      </c>
      <c r="C2393">
        <v>48.210033000000003</v>
      </c>
      <c r="D2393">
        <v>16.363448999999999</v>
      </c>
      <c r="E2393" t="s">
        <v>3098</v>
      </c>
      <c r="F2393" t="s">
        <v>169</v>
      </c>
      <c r="G2393" t="s">
        <v>39</v>
      </c>
      <c r="H2393" s="4">
        <v>45319</v>
      </c>
      <c r="I2393" t="s">
        <v>26</v>
      </c>
      <c r="J2393" t="s">
        <v>1993</v>
      </c>
      <c r="K2393">
        <v>2</v>
      </c>
      <c r="N2393">
        <v>2036</v>
      </c>
      <c r="O2393">
        <v>0.6</v>
      </c>
      <c r="P2393" s="4">
        <v>45526</v>
      </c>
      <c r="Q2393" s="4"/>
    </row>
    <row r="2394" spans="1:17" x14ac:dyDescent="0.35">
      <c r="A2394" t="s">
        <v>2480</v>
      </c>
      <c r="B2394" t="s">
        <v>29</v>
      </c>
      <c r="C2394">
        <v>40.416775000000001</v>
      </c>
      <c r="D2394">
        <v>-3.7037900000000001</v>
      </c>
      <c r="E2394" t="s">
        <v>54</v>
      </c>
      <c r="F2394" t="s">
        <v>169</v>
      </c>
      <c r="G2394" t="s">
        <v>48</v>
      </c>
      <c r="H2394" s="4">
        <v>45312</v>
      </c>
      <c r="I2394" t="s">
        <v>66</v>
      </c>
      <c r="J2394" t="s">
        <v>1993</v>
      </c>
      <c r="K2394">
        <v>2</v>
      </c>
      <c r="N2394">
        <v>6005</v>
      </c>
      <c r="O2394">
        <v>1</v>
      </c>
      <c r="P2394" s="4">
        <v>45564</v>
      </c>
      <c r="Q2394" s="4"/>
    </row>
    <row r="2395" spans="1:17" x14ac:dyDescent="0.35">
      <c r="A2395" t="s">
        <v>2481</v>
      </c>
      <c r="B2395" t="s">
        <v>41</v>
      </c>
      <c r="C2395">
        <v>52.520007999999997</v>
      </c>
      <c r="D2395">
        <v>13.404954</v>
      </c>
      <c r="E2395" t="s">
        <v>47</v>
      </c>
      <c r="F2395" t="s">
        <v>169</v>
      </c>
      <c r="G2395" t="s">
        <v>87</v>
      </c>
      <c r="H2395" s="4">
        <v>45306</v>
      </c>
      <c r="I2395" t="s">
        <v>26</v>
      </c>
      <c r="J2395" t="s">
        <v>1993</v>
      </c>
      <c r="K2395">
        <v>2</v>
      </c>
      <c r="N2395">
        <v>5627</v>
      </c>
      <c r="O2395">
        <v>0.2</v>
      </c>
      <c r="P2395" s="4">
        <v>45366</v>
      </c>
      <c r="Q2395" s="4"/>
    </row>
    <row r="2396" spans="1:17" x14ac:dyDescent="0.35">
      <c r="A2396" t="s">
        <v>2482</v>
      </c>
      <c r="B2396" t="s">
        <v>35</v>
      </c>
      <c r="C2396">
        <v>41.902782000000002</v>
      </c>
      <c r="D2396">
        <v>12.496366</v>
      </c>
      <c r="E2396" t="s">
        <v>103</v>
      </c>
      <c r="F2396" t="s">
        <v>169</v>
      </c>
      <c r="G2396" t="s">
        <v>39</v>
      </c>
      <c r="H2396" s="4">
        <v>45300</v>
      </c>
      <c r="I2396" t="s">
        <v>49</v>
      </c>
      <c r="J2396" t="s">
        <v>1993</v>
      </c>
      <c r="K2396">
        <v>2</v>
      </c>
      <c r="N2396">
        <v>6932</v>
      </c>
      <c r="O2396">
        <v>1</v>
      </c>
      <c r="P2396" s="4">
        <v>45446</v>
      </c>
      <c r="Q2396" s="4"/>
    </row>
    <row r="2397" spans="1:17" x14ac:dyDescent="0.35">
      <c r="A2397" t="s">
        <v>2483</v>
      </c>
      <c r="B2397" t="s">
        <v>35</v>
      </c>
      <c r="C2397">
        <v>41.902782000000002</v>
      </c>
      <c r="D2397">
        <v>12.496366</v>
      </c>
      <c r="E2397" t="s">
        <v>3098</v>
      </c>
      <c r="F2397" t="s">
        <v>169</v>
      </c>
      <c r="G2397" t="s">
        <v>87</v>
      </c>
      <c r="H2397" s="4">
        <v>45312</v>
      </c>
      <c r="I2397" t="s">
        <v>66</v>
      </c>
      <c r="J2397" t="s">
        <v>1993</v>
      </c>
      <c r="K2397">
        <v>2</v>
      </c>
      <c r="N2397">
        <v>6150</v>
      </c>
      <c r="O2397">
        <v>0.5</v>
      </c>
      <c r="P2397" s="4">
        <v>45605</v>
      </c>
      <c r="Q2397" s="4"/>
    </row>
    <row r="2398" spans="1:17" x14ac:dyDescent="0.35">
      <c r="A2398" t="s">
        <v>2484</v>
      </c>
      <c r="B2398" t="s">
        <v>61</v>
      </c>
      <c r="C2398">
        <v>48.864716000000001</v>
      </c>
      <c r="D2398">
        <v>2.3490139999999999</v>
      </c>
      <c r="E2398" t="s">
        <v>54</v>
      </c>
      <c r="F2398" t="s">
        <v>169</v>
      </c>
      <c r="G2398" t="s">
        <v>48</v>
      </c>
      <c r="H2398" s="4">
        <v>45367</v>
      </c>
      <c r="I2398" t="s">
        <v>26</v>
      </c>
      <c r="J2398" t="s">
        <v>1993</v>
      </c>
      <c r="K2398">
        <v>2</v>
      </c>
      <c r="N2398">
        <v>1581</v>
      </c>
      <c r="O2398">
        <v>0.3</v>
      </c>
      <c r="P2398" s="4">
        <v>45603</v>
      </c>
      <c r="Q2398" s="4"/>
    </row>
    <row r="2399" spans="1:17" x14ac:dyDescent="0.35">
      <c r="A2399" t="s">
        <v>2485</v>
      </c>
      <c r="B2399" t="s">
        <v>61</v>
      </c>
      <c r="C2399">
        <v>48.864716000000001</v>
      </c>
      <c r="D2399">
        <v>2.3490139999999999</v>
      </c>
      <c r="E2399" t="s">
        <v>3100</v>
      </c>
      <c r="F2399" t="s">
        <v>169</v>
      </c>
      <c r="G2399" t="s">
        <v>85</v>
      </c>
      <c r="H2399" s="4">
        <v>45375</v>
      </c>
      <c r="I2399" t="s">
        <v>66</v>
      </c>
      <c r="J2399" t="s">
        <v>1993</v>
      </c>
      <c r="K2399">
        <v>2</v>
      </c>
      <c r="N2399">
        <v>471</v>
      </c>
      <c r="O2399">
        <v>0.5</v>
      </c>
      <c r="P2399" s="4">
        <v>45445</v>
      </c>
      <c r="Q2399" s="4"/>
    </row>
    <row r="2400" spans="1:17" x14ac:dyDescent="0.35">
      <c r="A2400" t="s">
        <v>2486</v>
      </c>
      <c r="B2400" t="s">
        <v>41</v>
      </c>
      <c r="C2400">
        <v>52.520007999999997</v>
      </c>
      <c r="D2400">
        <v>13.404954</v>
      </c>
      <c r="E2400" t="s">
        <v>103</v>
      </c>
      <c r="F2400" t="s">
        <v>169</v>
      </c>
      <c r="G2400" t="s">
        <v>48</v>
      </c>
      <c r="H2400" s="4">
        <v>45313</v>
      </c>
      <c r="I2400" t="s">
        <v>26</v>
      </c>
      <c r="J2400" t="s">
        <v>1993</v>
      </c>
      <c r="K2400">
        <v>2</v>
      </c>
      <c r="N2400">
        <v>1243</v>
      </c>
      <c r="O2400">
        <v>0.4</v>
      </c>
      <c r="P2400" s="4">
        <v>45559</v>
      </c>
      <c r="Q2400" s="4"/>
    </row>
    <row r="2401" spans="1:17" x14ac:dyDescent="0.35">
      <c r="A2401" t="s">
        <v>2487</v>
      </c>
      <c r="B2401" t="s">
        <v>78</v>
      </c>
      <c r="C2401">
        <v>38.736946000000003</v>
      </c>
      <c r="D2401">
        <v>-9.1426850000000002</v>
      </c>
      <c r="E2401" t="s">
        <v>3099</v>
      </c>
      <c r="F2401" t="s">
        <v>169</v>
      </c>
      <c r="G2401" t="s">
        <v>39</v>
      </c>
      <c r="H2401" s="4">
        <v>45361</v>
      </c>
      <c r="I2401" t="s">
        <v>66</v>
      </c>
      <c r="J2401" t="s">
        <v>1993</v>
      </c>
      <c r="K2401">
        <v>2</v>
      </c>
      <c r="N2401">
        <v>580</v>
      </c>
      <c r="O2401">
        <v>0.4</v>
      </c>
      <c r="P2401" s="4">
        <v>45579</v>
      </c>
      <c r="Q2401" s="4"/>
    </row>
    <row r="2402" spans="1:17" x14ac:dyDescent="0.35">
      <c r="A2402" t="s">
        <v>2488</v>
      </c>
      <c r="B2402" t="s">
        <v>41</v>
      </c>
      <c r="C2402">
        <v>52.520007999999997</v>
      </c>
      <c r="D2402">
        <v>13.404954</v>
      </c>
      <c r="E2402" t="s">
        <v>3099</v>
      </c>
      <c r="F2402" t="s">
        <v>169</v>
      </c>
      <c r="G2402" t="s">
        <v>48</v>
      </c>
      <c r="H2402" s="4">
        <v>45326</v>
      </c>
      <c r="I2402" t="s">
        <v>66</v>
      </c>
      <c r="J2402" t="s">
        <v>1993</v>
      </c>
      <c r="K2402">
        <v>2</v>
      </c>
      <c r="N2402">
        <v>4648</v>
      </c>
      <c r="O2402">
        <v>0.7</v>
      </c>
      <c r="P2402" s="4">
        <v>45537</v>
      </c>
      <c r="Q2402" s="4"/>
    </row>
    <row r="2403" spans="1:17" x14ac:dyDescent="0.35">
      <c r="A2403" t="s">
        <v>2489</v>
      </c>
      <c r="B2403" t="s">
        <v>35</v>
      </c>
      <c r="C2403">
        <v>41.902782000000002</v>
      </c>
      <c r="D2403">
        <v>12.496366</v>
      </c>
      <c r="E2403" t="s">
        <v>54</v>
      </c>
      <c r="F2403" t="s">
        <v>169</v>
      </c>
      <c r="G2403" t="s">
        <v>48</v>
      </c>
      <c r="H2403" s="4">
        <v>45414</v>
      </c>
      <c r="I2403" t="s">
        <v>26</v>
      </c>
      <c r="J2403" t="s">
        <v>1993</v>
      </c>
      <c r="K2403">
        <v>2</v>
      </c>
      <c r="N2403">
        <v>1296</v>
      </c>
      <c r="O2403">
        <v>0.6</v>
      </c>
      <c r="P2403" s="4">
        <v>45712</v>
      </c>
      <c r="Q2403" s="4"/>
    </row>
    <row r="2404" spans="1:17" x14ac:dyDescent="0.35">
      <c r="A2404" t="s">
        <v>2490</v>
      </c>
      <c r="B2404" t="s">
        <v>41</v>
      </c>
      <c r="C2404">
        <v>52.520007999999997</v>
      </c>
      <c r="D2404">
        <v>13.404954</v>
      </c>
      <c r="E2404" t="s">
        <v>47</v>
      </c>
      <c r="F2404" t="s">
        <v>169</v>
      </c>
      <c r="G2404" t="s">
        <v>48</v>
      </c>
      <c r="H2404" s="4">
        <v>45359</v>
      </c>
      <c r="I2404" t="s">
        <v>66</v>
      </c>
      <c r="J2404" t="s">
        <v>1993</v>
      </c>
      <c r="K2404">
        <v>2</v>
      </c>
      <c r="N2404">
        <v>4501</v>
      </c>
      <c r="O2404">
        <v>0.3</v>
      </c>
      <c r="P2404" s="4">
        <v>45439</v>
      </c>
      <c r="Q2404" s="4"/>
    </row>
    <row r="2405" spans="1:17" x14ac:dyDescent="0.35">
      <c r="A2405" t="s">
        <v>2491</v>
      </c>
      <c r="B2405" t="s">
        <v>61</v>
      </c>
      <c r="C2405">
        <v>48.864716000000001</v>
      </c>
      <c r="D2405">
        <v>2.3490139999999999</v>
      </c>
      <c r="E2405" t="s">
        <v>3098</v>
      </c>
      <c r="F2405" t="s">
        <v>169</v>
      </c>
      <c r="G2405" t="s">
        <v>74</v>
      </c>
      <c r="H2405" s="4">
        <v>45337</v>
      </c>
      <c r="I2405" t="s">
        <v>66</v>
      </c>
      <c r="J2405" t="s">
        <v>1993</v>
      </c>
      <c r="K2405">
        <v>2</v>
      </c>
      <c r="N2405">
        <v>374</v>
      </c>
      <c r="O2405">
        <v>0.2</v>
      </c>
      <c r="P2405" s="4">
        <v>45531</v>
      </c>
      <c r="Q2405" s="4"/>
    </row>
    <row r="2406" spans="1:17" x14ac:dyDescent="0.35">
      <c r="A2406" t="s">
        <v>2492</v>
      </c>
      <c r="B2406" t="s">
        <v>35</v>
      </c>
      <c r="C2406">
        <v>41.902782000000002</v>
      </c>
      <c r="D2406">
        <v>12.496366</v>
      </c>
      <c r="E2406" t="s">
        <v>103</v>
      </c>
      <c r="F2406" t="s">
        <v>169</v>
      </c>
      <c r="G2406" t="s">
        <v>39</v>
      </c>
      <c r="H2406" s="4">
        <v>45361</v>
      </c>
      <c r="I2406" t="s">
        <v>66</v>
      </c>
      <c r="J2406" t="s">
        <v>1993</v>
      </c>
      <c r="K2406">
        <v>2</v>
      </c>
      <c r="N2406">
        <v>1614</v>
      </c>
      <c r="O2406">
        <v>0.5</v>
      </c>
      <c r="P2406" s="4">
        <v>45588</v>
      </c>
      <c r="Q2406" s="4"/>
    </row>
    <row r="2407" spans="1:17" x14ac:dyDescent="0.35">
      <c r="A2407" t="s">
        <v>2493</v>
      </c>
      <c r="B2407" t="s">
        <v>41</v>
      </c>
      <c r="C2407">
        <v>52.520007999999997</v>
      </c>
      <c r="D2407">
        <v>13.404954</v>
      </c>
      <c r="E2407" t="s">
        <v>47</v>
      </c>
      <c r="F2407" t="s">
        <v>169</v>
      </c>
      <c r="G2407" t="s">
        <v>39</v>
      </c>
      <c r="H2407" s="4">
        <v>45336</v>
      </c>
      <c r="I2407" t="s">
        <v>26</v>
      </c>
      <c r="J2407" t="s">
        <v>1993</v>
      </c>
      <c r="K2407">
        <v>2</v>
      </c>
      <c r="N2407">
        <v>5847</v>
      </c>
      <c r="O2407">
        <v>0.6</v>
      </c>
      <c r="P2407" s="4">
        <v>45648</v>
      </c>
      <c r="Q2407" s="4"/>
    </row>
    <row r="2408" spans="1:17" x14ac:dyDescent="0.35">
      <c r="A2408" t="s">
        <v>2494</v>
      </c>
      <c r="B2408" t="s">
        <v>35</v>
      </c>
      <c r="C2408">
        <v>41.902782000000002</v>
      </c>
      <c r="D2408">
        <v>12.496366</v>
      </c>
      <c r="E2408" t="s">
        <v>54</v>
      </c>
      <c r="F2408" t="s">
        <v>169</v>
      </c>
      <c r="G2408" t="s">
        <v>39</v>
      </c>
      <c r="H2408" s="4">
        <v>45389</v>
      </c>
      <c r="I2408" t="s">
        <v>66</v>
      </c>
      <c r="J2408" t="s">
        <v>1993</v>
      </c>
      <c r="K2408">
        <v>2</v>
      </c>
      <c r="N2408">
        <v>1232</v>
      </c>
      <c r="O2408">
        <v>0.2</v>
      </c>
      <c r="P2408" s="4">
        <v>45625</v>
      </c>
      <c r="Q2408" s="4"/>
    </row>
    <row r="2409" spans="1:17" x14ac:dyDescent="0.35">
      <c r="A2409" t="s">
        <v>2495</v>
      </c>
      <c r="B2409" t="s">
        <v>61</v>
      </c>
      <c r="C2409">
        <v>48.864716000000001</v>
      </c>
      <c r="D2409">
        <v>2.3490139999999999</v>
      </c>
      <c r="E2409" t="s">
        <v>47</v>
      </c>
      <c r="F2409" t="s">
        <v>169</v>
      </c>
      <c r="G2409" t="s">
        <v>39</v>
      </c>
      <c r="H2409" s="4">
        <v>45371</v>
      </c>
      <c r="I2409" t="s">
        <v>66</v>
      </c>
      <c r="J2409" t="s">
        <v>1993</v>
      </c>
      <c r="K2409">
        <v>2</v>
      </c>
      <c r="N2409">
        <v>6728</v>
      </c>
      <c r="O2409">
        <v>0.4</v>
      </c>
      <c r="P2409" s="4">
        <v>45396</v>
      </c>
      <c r="Q2409" s="4"/>
    </row>
    <row r="2410" spans="1:17" x14ac:dyDescent="0.35">
      <c r="A2410" t="s">
        <v>2496</v>
      </c>
      <c r="B2410" t="s">
        <v>61</v>
      </c>
      <c r="C2410">
        <v>48.864716000000001</v>
      </c>
      <c r="D2410">
        <v>2.3490139999999999</v>
      </c>
      <c r="E2410" t="s">
        <v>54</v>
      </c>
      <c r="F2410" t="s">
        <v>169</v>
      </c>
      <c r="G2410" t="s">
        <v>39</v>
      </c>
      <c r="H2410" s="4">
        <v>45360</v>
      </c>
      <c r="I2410" t="s">
        <v>66</v>
      </c>
      <c r="J2410" t="s">
        <v>1993</v>
      </c>
      <c r="K2410">
        <v>2</v>
      </c>
      <c r="N2410">
        <v>5807</v>
      </c>
      <c r="O2410">
        <v>0.4</v>
      </c>
      <c r="P2410" s="4">
        <v>45714</v>
      </c>
      <c r="Q2410" s="4"/>
    </row>
    <row r="2411" spans="1:17" x14ac:dyDescent="0.35">
      <c r="A2411" t="s">
        <v>2497</v>
      </c>
      <c r="B2411" t="s">
        <v>71</v>
      </c>
      <c r="C2411">
        <v>48.210033000000003</v>
      </c>
      <c r="D2411">
        <v>16.363448999999999</v>
      </c>
      <c r="E2411" t="s">
        <v>3098</v>
      </c>
      <c r="F2411" t="s">
        <v>169</v>
      </c>
      <c r="G2411" t="s">
        <v>59</v>
      </c>
      <c r="H2411" s="4">
        <v>45376</v>
      </c>
      <c r="I2411" t="s">
        <v>26</v>
      </c>
      <c r="J2411" t="s">
        <v>1993</v>
      </c>
      <c r="K2411">
        <v>2</v>
      </c>
      <c r="N2411">
        <v>5401</v>
      </c>
      <c r="O2411">
        <v>0.4</v>
      </c>
      <c r="P2411" s="4">
        <v>45407</v>
      </c>
      <c r="Q2411" s="4"/>
    </row>
    <row r="2412" spans="1:17" x14ac:dyDescent="0.35">
      <c r="A2412" t="s">
        <v>2498</v>
      </c>
      <c r="B2412" t="s">
        <v>29</v>
      </c>
      <c r="C2412">
        <v>40.416775000000001</v>
      </c>
      <c r="D2412">
        <v>-3.7037900000000001</v>
      </c>
      <c r="E2412" t="s">
        <v>100</v>
      </c>
      <c r="F2412" t="s">
        <v>169</v>
      </c>
      <c r="G2412" t="s">
        <v>39</v>
      </c>
      <c r="H2412" s="4">
        <v>45306</v>
      </c>
      <c r="I2412" t="s">
        <v>66</v>
      </c>
      <c r="J2412" t="s">
        <v>1993</v>
      </c>
      <c r="K2412">
        <v>2</v>
      </c>
      <c r="N2412">
        <v>1613</v>
      </c>
      <c r="O2412">
        <v>0.3</v>
      </c>
      <c r="P2412" s="4">
        <v>45464</v>
      </c>
      <c r="Q2412" s="4"/>
    </row>
    <row r="2413" spans="1:17" x14ac:dyDescent="0.35">
      <c r="A2413" t="s">
        <v>2499</v>
      </c>
      <c r="B2413" t="s">
        <v>71</v>
      </c>
      <c r="C2413">
        <v>48.210033000000003</v>
      </c>
      <c r="D2413">
        <v>16.363448999999999</v>
      </c>
      <c r="E2413" t="s">
        <v>54</v>
      </c>
      <c r="F2413" t="s">
        <v>169</v>
      </c>
      <c r="G2413" t="s">
        <v>74</v>
      </c>
      <c r="H2413" s="4">
        <v>45421</v>
      </c>
      <c r="I2413" t="s">
        <v>66</v>
      </c>
      <c r="J2413" t="s">
        <v>1993</v>
      </c>
      <c r="K2413">
        <v>2</v>
      </c>
      <c r="N2413">
        <v>7169</v>
      </c>
      <c r="O2413">
        <v>0.5</v>
      </c>
      <c r="P2413" s="4">
        <v>45724</v>
      </c>
      <c r="Q2413" s="4"/>
    </row>
    <row r="2414" spans="1:17" x14ac:dyDescent="0.35">
      <c r="A2414" t="s">
        <v>2500</v>
      </c>
      <c r="B2414" t="s">
        <v>41</v>
      </c>
      <c r="C2414">
        <v>52.520007999999997</v>
      </c>
      <c r="D2414">
        <v>13.404954</v>
      </c>
      <c r="E2414" t="s">
        <v>3099</v>
      </c>
      <c r="F2414" t="s">
        <v>169</v>
      </c>
      <c r="G2414" t="s">
        <v>48</v>
      </c>
      <c r="H2414" s="4">
        <v>45318</v>
      </c>
      <c r="I2414" t="s">
        <v>49</v>
      </c>
      <c r="J2414" t="s">
        <v>1993</v>
      </c>
      <c r="K2414">
        <v>2</v>
      </c>
      <c r="N2414">
        <v>1803</v>
      </c>
      <c r="O2414">
        <v>0.2</v>
      </c>
      <c r="P2414" s="4">
        <v>45650</v>
      </c>
      <c r="Q2414" s="4"/>
    </row>
    <row r="2415" spans="1:17" x14ac:dyDescent="0.35">
      <c r="A2415" t="s">
        <v>2501</v>
      </c>
      <c r="B2415" t="s">
        <v>41</v>
      </c>
      <c r="C2415">
        <v>52.520007999999997</v>
      </c>
      <c r="D2415">
        <v>13.404954</v>
      </c>
      <c r="E2415" t="s">
        <v>3100</v>
      </c>
      <c r="F2415" t="s">
        <v>169</v>
      </c>
      <c r="G2415" t="s">
        <v>39</v>
      </c>
      <c r="H2415" s="4">
        <v>45331</v>
      </c>
      <c r="I2415" t="s">
        <v>26</v>
      </c>
      <c r="J2415" t="s">
        <v>1993</v>
      </c>
      <c r="K2415">
        <v>2</v>
      </c>
      <c r="N2415">
        <v>663</v>
      </c>
      <c r="O2415">
        <v>0.1</v>
      </c>
      <c r="P2415" s="4">
        <v>45440</v>
      </c>
      <c r="Q2415" s="4"/>
    </row>
    <row r="2416" spans="1:17" x14ac:dyDescent="0.35">
      <c r="A2416" t="s">
        <v>2502</v>
      </c>
      <c r="B2416" t="s">
        <v>56</v>
      </c>
      <c r="C2416">
        <v>46.204391000000001</v>
      </c>
      <c r="D2416">
        <v>6.1431579999999997</v>
      </c>
      <c r="E2416" t="s">
        <v>3098</v>
      </c>
      <c r="F2416" t="s">
        <v>169</v>
      </c>
      <c r="G2416" t="s">
        <v>48</v>
      </c>
      <c r="H2416" s="4">
        <v>45431</v>
      </c>
      <c r="I2416" t="s">
        <v>66</v>
      </c>
      <c r="J2416" t="s">
        <v>1993</v>
      </c>
      <c r="K2416">
        <v>2</v>
      </c>
      <c r="N2416">
        <v>885</v>
      </c>
      <c r="O2416">
        <v>0.7</v>
      </c>
      <c r="P2416" s="4">
        <v>45686</v>
      </c>
      <c r="Q2416" s="4"/>
    </row>
    <row r="2417" spans="1:17" x14ac:dyDescent="0.35">
      <c r="A2417" t="s">
        <v>2503</v>
      </c>
      <c r="B2417" t="s">
        <v>78</v>
      </c>
      <c r="C2417">
        <v>38.736946000000003</v>
      </c>
      <c r="D2417">
        <v>-9.1426850000000002</v>
      </c>
      <c r="E2417" t="s">
        <v>3100</v>
      </c>
      <c r="F2417" t="s">
        <v>169</v>
      </c>
      <c r="G2417" t="s">
        <v>48</v>
      </c>
      <c r="H2417" s="4">
        <v>45318</v>
      </c>
      <c r="I2417" t="s">
        <v>66</v>
      </c>
      <c r="J2417" t="s">
        <v>1993</v>
      </c>
      <c r="K2417">
        <v>2</v>
      </c>
      <c r="N2417">
        <v>7571</v>
      </c>
      <c r="O2417">
        <v>0.4</v>
      </c>
      <c r="P2417" s="4">
        <v>45437</v>
      </c>
      <c r="Q2417" s="4"/>
    </row>
    <row r="2418" spans="1:17" x14ac:dyDescent="0.35">
      <c r="A2418" t="s">
        <v>2504</v>
      </c>
      <c r="B2418" t="s">
        <v>35</v>
      </c>
      <c r="C2418">
        <v>41.902782000000002</v>
      </c>
      <c r="D2418">
        <v>12.496366</v>
      </c>
      <c r="E2418" t="s">
        <v>68</v>
      </c>
      <c r="F2418" t="s">
        <v>169</v>
      </c>
      <c r="G2418" t="s">
        <v>25</v>
      </c>
      <c r="H2418" s="4">
        <v>45409</v>
      </c>
      <c r="I2418" t="s">
        <v>66</v>
      </c>
      <c r="J2418" t="s">
        <v>1993</v>
      </c>
      <c r="K2418">
        <v>2</v>
      </c>
      <c r="N2418">
        <v>5058</v>
      </c>
      <c r="O2418">
        <v>0.3</v>
      </c>
      <c r="P2418" s="4">
        <v>45769</v>
      </c>
      <c r="Q2418" s="4"/>
    </row>
    <row r="2419" spans="1:17" x14ac:dyDescent="0.35">
      <c r="A2419" t="s">
        <v>2505</v>
      </c>
      <c r="B2419" t="s">
        <v>35</v>
      </c>
      <c r="C2419">
        <v>41.902782000000002</v>
      </c>
      <c r="D2419">
        <v>12.496366</v>
      </c>
      <c r="E2419" t="s">
        <v>3098</v>
      </c>
      <c r="F2419" t="s">
        <v>169</v>
      </c>
      <c r="G2419" t="s">
        <v>48</v>
      </c>
      <c r="H2419" s="4">
        <v>45306</v>
      </c>
      <c r="I2419" t="s">
        <v>26</v>
      </c>
      <c r="J2419" t="s">
        <v>1993</v>
      </c>
      <c r="K2419">
        <v>2</v>
      </c>
      <c r="N2419">
        <v>4828</v>
      </c>
      <c r="O2419">
        <v>0.6</v>
      </c>
      <c r="P2419" s="4">
        <v>45489</v>
      </c>
      <c r="Q2419" s="4"/>
    </row>
    <row r="2420" spans="1:17" x14ac:dyDescent="0.35">
      <c r="A2420" t="s">
        <v>2506</v>
      </c>
      <c r="B2420" t="s">
        <v>56</v>
      </c>
      <c r="C2420">
        <v>46.204391000000001</v>
      </c>
      <c r="D2420">
        <v>6.1431579999999997</v>
      </c>
      <c r="E2420" t="s">
        <v>3098</v>
      </c>
      <c r="F2420" t="s">
        <v>169</v>
      </c>
      <c r="G2420" t="s">
        <v>59</v>
      </c>
      <c r="H2420" s="4">
        <v>45428</v>
      </c>
      <c r="I2420" t="s">
        <v>66</v>
      </c>
      <c r="J2420" t="s">
        <v>1993</v>
      </c>
      <c r="K2420">
        <v>2</v>
      </c>
      <c r="N2420">
        <v>5923</v>
      </c>
      <c r="O2420">
        <v>0.8</v>
      </c>
      <c r="P2420" s="4">
        <v>45746</v>
      </c>
      <c r="Q2420" s="4"/>
    </row>
    <row r="2421" spans="1:17" x14ac:dyDescent="0.35">
      <c r="A2421" t="s">
        <v>2507</v>
      </c>
      <c r="B2421" t="s">
        <v>61</v>
      </c>
      <c r="C2421">
        <v>48.864716000000001</v>
      </c>
      <c r="D2421">
        <v>2.3490139999999999</v>
      </c>
      <c r="E2421" t="s">
        <v>103</v>
      </c>
      <c r="F2421" t="s">
        <v>169</v>
      </c>
      <c r="G2421" t="s">
        <v>33</v>
      </c>
      <c r="H2421" s="4">
        <v>45426</v>
      </c>
      <c r="I2421" t="s">
        <v>66</v>
      </c>
      <c r="J2421" t="s">
        <v>1993</v>
      </c>
      <c r="K2421">
        <v>2</v>
      </c>
      <c r="N2421">
        <v>2433</v>
      </c>
      <c r="O2421">
        <v>0.3</v>
      </c>
      <c r="P2421" s="4">
        <v>45531</v>
      </c>
      <c r="Q2421" s="4"/>
    </row>
    <row r="2422" spans="1:17" x14ac:dyDescent="0.35">
      <c r="A2422" t="s">
        <v>2508</v>
      </c>
      <c r="B2422" t="s">
        <v>20</v>
      </c>
      <c r="C2422">
        <v>52.370215999999999</v>
      </c>
      <c r="D2422">
        <v>4.895168</v>
      </c>
      <c r="E2422" t="s">
        <v>32</v>
      </c>
      <c r="F2422" t="s">
        <v>169</v>
      </c>
      <c r="G2422" t="s">
        <v>48</v>
      </c>
      <c r="H2422" s="4">
        <v>45304</v>
      </c>
      <c r="I2422" t="s">
        <v>26</v>
      </c>
      <c r="J2422" t="s">
        <v>1993</v>
      </c>
      <c r="K2422">
        <v>2</v>
      </c>
      <c r="N2422">
        <v>7461</v>
      </c>
      <c r="O2422">
        <v>0.4</v>
      </c>
      <c r="P2422" s="4">
        <v>45658</v>
      </c>
      <c r="Q2422" s="4"/>
    </row>
    <row r="2423" spans="1:17" x14ac:dyDescent="0.35">
      <c r="A2423" t="s">
        <v>2509</v>
      </c>
      <c r="B2423" t="s">
        <v>61</v>
      </c>
      <c r="C2423">
        <v>48.864716000000001</v>
      </c>
      <c r="D2423">
        <v>2.3490139999999999</v>
      </c>
      <c r="E2423" t="s">
        <v>3099</v>
      </c>
      <c r="F2423" t="s">
        <v>169</v>
      </c>
      <c r="G2423" t="s">
        <v>48</v>
      </c>
      <c r="H2423" s="4">
        <v>45377</v>
      </c>
      <c r="I2423" t="s">
        <v>26</v>
      </c>
      <c r="J2423" t="s">
        <v>1993</v>
      </c>
      <c r="K2423">
        <v>2</v>
      </c>
      <c r="N2423">
        <v>3504</v>
      </c>
      <c r="O2423">
        <v>0.7</v>
      </c>
      <c r="P2423" s="4">
        <v>45724</v>
      </c>
      <c r="Q2423" s="4"/>
    </row>
    <row r="2424" spans="1:17" x14ac:dyDescent="0.35">
      <c r="A2424" t="s">
        <v>2510</v>
      </c>
      <c r="B2424" t="s">
        <v>56</v>
      </c>
      <c r="C2424">
        <v>46.204391000000001</v>
      </c>
      <c r="D2424">
        <v>6.1431579999999997</v>
      </c>
      <c r="E2424" t="s">
        <v>54</v>
      </c>
      <c r="F2424" t="s">
        <v>169</v>
      </c>
      <c r="G2424" t="s">
        <v>48</v>
      </c>
      <c r="H2424" s="4">
        <v>45376</v>
      </c>
      <c r="I2424" t="s">
        <v>26</v>
      </c>
      <c r="J2424" t="s">
        <v>1993</v>
      </c>
      <c r="K2424">
        <v>2</v>
      </c>
      <c r="N2424">
        <v>7764</v>
      </c>
      <c r="O2424">
        <v>0.4</v>
      </c>
      <c r="P2424" s="4">
        <v>45551</v>
      </c>
      <c r="Q2424" s="4"/>
    </row>
    <row r="2425" spans="1:17" x14ac:dyDescent="0.35">
      <c r="A2425" t="s">
        <v>2511</v>
      </c>
      <c r="B2425" t="s">
        <v>29</v>
      </c>
      <c r="C2425">
        <v>40.416775000000001</v>
      </c>
      <c r="D2425">
        <v>-3.7037900000000001</v>
      </c>
      <c r="E2425" t="s">
        <v>103</v>
      </c>
      <c r="F2425" t="s">
        <v>169</v>
      </c>
      <c r="G2425" t="s">
        <v>39</v>
      </c>
      <c r="H2425" s="4">
        <v>45314</v>
      </c>
      <c r="I2425" t="s">
        <v>66</v>
      </c>
      <c r="J2425" t="s">
        <v>1993</v>
      </c>
      <c r="K2425">
        <v>2</v>
      </c>
      <c r="N2425">
        <v>2029</v>
      </c>
      <c r="O2425">
        <v>0.4</v>
      </c>
      <c r="P2425" s="4">
        <v>45642</v>
      </c>
      <c r="Q2425" s="4"/>
    </row>
    <row r="2426" spans="1:17" x14ac:dyDescent="0.35">
      <c r="A2426" t="s">
        <v>2512</v>
      </c>
      <c r="B2426" t="s">
        <v>61</v>
      </c>
      <c r="C2426">
        <v>48.864716000000001</v>
      </c>
      <c r="D2426">
        <v>2.3490139999999999</v>
      </c>
      <c r="E2426" t="s">
        <v>84</v>
      </c>
      <c r="F2426" t="s">
        <v>169</v>
      </c>
      <c r="G2426" t="s">
        <v>33</v>
      </c>
      <c r="H2426" s="4">
        <v>45319</v>
      </c>
      <c r="I2426" t="s">
        <v>49</v>
      </c>
      <c r="J2426" t="s">
        <v>1993</v>
      </c>
      <c r="K2426">
        <v>2</v>
      </c>
      <c r="N2426">
        <v>3810</v>
      </c>
      <c r="O2426">
        <v>0.4</v>
      </c>
      <c r="P2426" s="4">
        <v>45654</v>
      </c>
      <c r="Q2426" s="4"/>
    </row>
    <row r="2427" spans="1:17" x14ac:dyDescent="0.35">
      <c r="A2427" t="s">
        <v>2513</v>
      </c>
      <c r="B2427" t="s">
        <v>29</v>
      </c>
      <c r="C2427">
        <v>40.416775000000001</v>
      </c>
      <c r="D2427">
        <v>-3.7037900000000001</v>
      </c>
      <c r="E2427" t="s">
        <v>3100</v>
      </c>
      <c r="F2427" t="s">
        <v>169</v>
      </c>
      <c r="G2427" t="s">
        <v>59</v>
      </c>
      <c r="H2427" s="4">
        <v>45359</v>
      </c>
      <c r="I2427" t="s">
        <v>66</v>
      </c>
      <c r="J2427" t="s">
        <v>1993</v>
      </c>
      <c r="K2427">
        <v>2</v>
      </c>
      <c r="N2427">
        <v>6263</v>
      </c>
      <c r="O2427">
        <v>0.4</v>
      </c>
      <c r="P2427" s="4">
        <v>45691</v>
      </c>
      <c r="Q2427" s="4"/>
    </row>
    <row r="2428" spans="1:17" x14ac:dyDescent="0.35">
      <c r="A2428" t="s">
        <v>2514</v>
      </c>
      <c r="B2428" t="s">
        <v>29</v>
      </c>
      <c r="C2428">
        <v>40.416775000000001</v>
      </c>
      <c r="D2428">
        <v>-3.7037900000000001</v>
      </c>
      <c r="E2428" t="s">
        <v>47</v>
      </c>
      <c r="F2428" t="s">
        <v>169</v>
      </c>
      <c r="G2428" t="s">
        <v>39</v>
      </c>
      <c r="H2428" s="4">
        <v>45376</v>
      </c>
      <c r="I2428" t="s">
        <v>26</v>
      </c>
      <c r="J2428" t="s">
        <v>1993</v>
      </c>
      <c r="K2428">
        <v>2</v>
      </c>
      <c r="N2428">
        <v>5414</v>
      </c>
      <c r="O2428">
        <v>0.5</v>
      </c>
      <c r="P2428" s="4">
        <v>45568</v>
      </c>
      <c r="Q2428" s="4"/>
    </row>
    <row r="2429" spans="1:17" x14ac:dyDescent="0.35">
      <c r="A2429" t="s">
        <v>2515</v>
      </c>
      <c r="B2429" t="s">
        <v>41</v>
      </c>
      <c r="C2429">
        <v>52.520007999999997</v>
      </c>
      <c r="D2429">
        <v>13.404954</v>
      </c>
      <c r="E2429" t="s">
        <v>3098</v>
      </c>
      <c r="F2429" t="s">
        <v>169</v>
      </c>
      <c r="G2429" t="s">
        <v>25</v>
      </c>
      <c r="H2429" s="4">
        <v>45397</v>
      </c>
      <c r="I2429" t="s">
        <v>66</v>
      </c>
      <c r="J2429" t="s">
        <v>1993</v>
      </c>
      <c r="K2429">
        <v>2</v>
      </c>
      <c r="N2429">
        <v>2200</v>
      </c>
      <c r="O2429">
        <v>0.5</v>
      </c>
      <c r="P2429" s="4">
        <v>45746</v>
      </c>
      <c r="Q2429" s="4"/>
    </row>
    <row r="2430" spans="1:17" x14ac:dyDescent="0.35">
      <c r="A2430" t="s">
        <v>2516</v>
      </c>
      <c r="B2430" t="s">
        <v>61</v>
      </c>
      <c r="C2430">
        <v>48.864716000000001</v>
      </c>
      <c r="D2430">
        <v>2.3490139999999999</v>
      </c>
      <c r="E2430" t="s">
        <v>120</v>
      </c>
      <c r="F2430" t="s">
        <v>169</v>
      </c>
      <c r="G2430" t="s">
        <v>39</v>
      </c>
      <c r="H2430" s="4">
        <v>45336</v>
      </c>
      <c r="I2430" t="s">
        <v>26</v>
      </c>
      <c r="J2430" t="s">
        <v>1993</v>
      </c>
      <c r="K2430">
        <v>2</v>
      </c>
      <c r="N2430">
        <v>3651</v>
      </c>
      <c r="O2430">
        <v>0.7</v>
      </c>
      <c r="P2430" s="4">
        <v>45565</v>
      </c>
      <c r="Q2430" s="4"/>
    </row>
    <row r="2431" spans="1:17" x14ac:dyDescent="0.35">
      <c r="A2431" t="s">
        <v>2517</v>
      </c>
      <c r="B2431" t="s">
        <v>35</v>
      </c>
      <c r="C2431">
        <v>41.902782000000002</v>
      </c>
      <c r="D2431">
        <v>12.496366</v>
      </c>
      <c r="E2431" t="s">
        <v>3098</v>
      </c>
      <c r="F2431" t="s">
        <v>169</v>
      </c>
      <c r="G2431" t="s">
        <v>87</v>
      </c>
      <c r="H2431" s="4">
        <v>45310</v>
      </c>
      <c r="I2431" t="s">
        <v>66</v>
      </c>
      <c r="J2431" t="s">
        <v>1993</v>
      </c>
      <c r="K2431">
        <v>2</v>
      </c>
      <c r="N2431">
        <v>7926</v>
      </c>
      <c r="O2431">
        <v>0.7</v>
      </c>
      <c r="P2431" s="4">
        <v>45424</v>
      </c>
      <c r="Q2431" s="4"/>
    </row>
    <row r="2432" spans="1:17" x14ac:dyDescent="0.35">
      <c r="A2432" t="s">
        <v>2518</v>
      </c>
      <c r="B2432" t="s">
        <v>35</v>
      </c>
      <c r="C2432">
        <v>41.902782000000002</v>
      </c>
      <c r="D2432">
        <v>12.496366</v>
      </c>
      <c r="E2432" t="s">
        <v>103</v>
      </c>
      <c r="F2432" t="s">
        <v>169</v>
      </c>
      <c r="G2432" t="s">
        <v>48</v>
      </c>
      <c r="H2432" s="4">
        <v>45431</v>
      </c>
      <c r="I2432" t="s">
        <v>26</v>
      </c>
      <c r="J2432" t="s">
        <v>1993</v>
      </c>
      <c r="K2432">
        <v>2</v>
      </c>
      <c r="N2432">
        <v>4444</v>
      </c>
      <c r="O2432">
        <v>1</v>
      </c>
      <c r="P2432" s="4">
        <v>45497</v>
      </c>
      <c r="Q2432" s="4"/>
    </row>
    <row r="2433" spans="1:17" x14ac:dyDescent="0.35">
      <c r="A2433" t="s">
        <v>2519</v>
      </c>
      <c r="B2433" t="s">
        <v>51</v>
      </c>
      <c r="C2433">
        <v>51.260196999999998</v>
      </c>
      <c r="D2433">
        <v>4.4027710000000004</v>
      </c>
      <c r="E2433" t="s">
        <v>3098</v>
      </c>
      <c r="F2433" t="s">
        <v>169</v>
      </c>
      <c r="G2433" t="s">
        <v>59</v>
      </c>
      <c r="H2433" s="4">
        <v>45388</v>
      </c>
      <c r="I2433" t="s">
        <v>49</v>
      </c>
      <c r="J2433" t="s">
        <v>1993</v>
      </c>
      <c r="K2433">
        <v>2</v>
      </c>
      <c r="N2433">
        <v>7369</v>
      </c>
      <c r="O2433">
        <v>0.5</v>
      </c>
      <c r="P2433" s="4">
        <v>45749</v>
      </c>
      <c r="Q2433" s="4"/>
    </row>
    <row r="2434" spans="1:17" x14ac:dyDescent="0.35">
      <c r="A2434" t="s">
        <v>2520</v>
      </c>
      <c r="B2434" t="s">
        <v>41</v>
      </c>
      <c r="C2434">
        <v>52.520007999999997</v>
      </c>
      <c r="D2434">
        <v>13.404954</v>
      </c>
      <c r="E2434" t="s">
        <v>47</v>
      </c>
      <c r="F2434" t="s">
        <v>169</v>
      </c>
      <c r="G2434" t="s">
        <v>59</v>
      </c>
      <c r="H2434" s="4">
        <v>45320</v>
      </c>
      <c r="I2434" t="s">
        <v>66</v>
      </c>
      <c r="J2434" t="s">
        <v>1993</v>
      </c>
      <c r="K2434">
        <v>2</v>
      </c>
      <c r="N2434">
        <v>3710</v>
      </c>
      <c r="O2434">
        <v>0.5</v>
      </c>
      <c r="P2434" s="4">
        <v>45674</v>
      </c>
      <c r="Q2434" s="4"/>
    </row>
    <row r="2435" spans="1:17" x14ac:dyDescent="0.35">
      <c r="A2435" t="s">
        <v>2521</v>
      </c>
      <c r="B2435" t="s">
        <v>71</v>
      </c>
      <c r="C2435">
        <v>48.210033000000003</v>
      </c>
      <c r="D2435">
        <v>16.363448999999999</v>
      </c>
      <c r="E2435" t="s">
        <v>54</v>
      </c>
      <c r="F2435" t="s">
        <v>169</v>
      </c>
      <c r="G2435" t="s">
        <v>59</v>
      </c>
      <c r="H2435" s="4">
        <v>45313</v>
      </c>
      <c r="I2435" t="s">
        <v>26</v>
      </c>
      <c r="J2435" t="s">
        <v>1993</v>
      </c>
      <c r="K2435">
        <v>2</v>
      </c>
      <c r="N2435">
        <v>7763</v>
      </c>
      <c r="O2435">
        <v>0.3</v>
      </c>
      <c r="P2435" s="4">
        <v>45611</v>
      </c>
      <c r="Q2435" s="4"/>
    </row>
    <row r="2436" spans="1:17" x14ac:dyDescent="0.35">
      <c r="A2436" t="s">
        <v>2522</v>
      </c>
      <c r="B2436" t="s">
        <v>35</v>
      </c>
      <c r="C2436">
        <v>41.902782000000002</v>
      </c>
      <c r="D2436">
        <v>12.496366</v>
      </c>
      <c r="E2436" t="s">
        <v>47</v>
      </c>
      <c r="F2436" t="s">
        <v>169</v>
      </c>
      <c r="G2436" t="s">
        <v>39</v>
      </c>
      <c r="H2436" s="4">
        <v>45405</v>
      </c>
      <c r="I2436" t="s">
        <v>66</v>
      </c>
      <c r="J2436" t="s">
        <v>1993</v>
      </c>
      <c r="K2436">
        <v>2</v>
      </c>
      <c r="N2436">
        <v>6622</v>
      </c>
      <c r="O2436">
        <v>0.5</v>
      </c>
      <c r="P2436" s="4">
        <v>45643</v>
      </c>
      <c r="Q2436" s="4"/>
    </row>
    <row r="2437" spans="1:17" x14ac:dyDescent="0.35">
      <c r="A2437" t="s">
        <v>2523</v>
      </c>
      <c r="B2437" t="s">
        <v>61</v>
      </c>
      <c r="C2437">
        <v>48.864716000000001</v>
      </c>
      <c r="D2437">
        <v>2.3490139999999999</v>
      </c>
      <c r="E2437" t="s">
        <v>47</v>
      </c>
      <c r="F2437" t="s">
        <v>169</v>
      </c>
      <c r="G2437" t="s">
        <v>48</v>
      </c>
      <c r="H2437" s="4">
        <v>45400</v>
      </c>
      <c r="I2437" t="s">
        <v>49</v>
      </c>
      <c r="J2437" t="s">
        <v>1993</v>
      </c>
      <c r="K2437">
        <v>2</v>
      </c>
      <c r="N2437">
        <v>2546</v>
      </c>
      <c r="O2437">
        <v>0.2</v>
      </c>
      <c r="P2437" s="4">
        <v>45514</v>
      </c>
      <c r="Q2437" s="4"/>
    </row>
    <row r="2438" spans="1:17" x14ac:dyDescent="0.35">
      <c r="A2438" t="s">
        <v>2524</v>
      </c>
      <c r="B2438" t="s">
        <v>35</v>
      </c>
      <c r="C2438">
        <v>41.902782000000002</v>
      </c>
      <c r="D2438">
        <v>12.496366</v>
      </c>
      <c r="E2438" t="s">
        <v>3100</v>
      </c>
      <c r="F2438" t="s">
        <v>169</v>
      </c>
      <c r="G2438" t="s">
        <v>33</v>
      </c>
      <c r="H2438" s="4">
        <v>45297</v>
      </c>
      <c r="I2438" t="s">
        <v>26</v>
      </c>
      <c r="J2438" t="s">
        <v>1993</v>
      </c>
      <c r="K2438">
        <v>2</v>
      </c>
      <c r="N2438">
        <v>2304</v>
      </c>
      <c r="O2438">
        <v>0.2</v>
      </c>
      <c r="P2438" s="4">
        <v>45317</v>
      </c>
      <c r="Q2438" s="4"/>
    </row>
    <row r="2439" spans="1:17" x14ac:dyDescent="0.35">
      <c r="A2439" t="s">
        <v>2525</v>
      </c>
      <c r="B2439" t="s">
        <v>78</v>
      </c>
      <c r="C2439">
        <v>38.736946000000003</v>
      </c>
      <c r="D2439">
        <v>-9.1426850000000002</v>
      </c>
      <c r="E2439" t="s">
        <v>47</v>
      </c>
      <c r="F2439" t="s">
        <v>169</v>
      </c>
      <c r="G2439" t="s">
        <v>33</v>
      </c>
      <c r="H2439" s="4">
        <v>45349</v>
      </c>
      <c r="I2439" t="s">
        <v>26</v>
      </c>
      <c r="J2439" t="s">
        <v>1993</v>
      </c>
      <c r="K2439">
        <v>2</v>
      </c>
      <c r="N2439">
        <v>7126</v>
      </c>
      <c r="O2439">
        <v>0.8</v>
      </c>
      <c r="P2439" s="4">
        <v>45692</v>
      </c>
      <c r="Q2439" s="4"/>
    </row>
    <row r="2440" spans="1:17" x14ac:dyDescent="0.35">
      <c r="A2440" t="s">
        <v>2526</v>
      </c>
      <c r="B2440" t="s">
        <v>35</v>
      </c>
      <c r="C2440">
        <v>41.902782000000002</v>
      </c>
      <c r="D2440">
        <v>12.496366</v>
      </c>
      <c r="E2440" t="s">
        <v>3099</v>
      </c>
      <c r="F2440" t="s">
        <v>169</v>
      </c>
      <c r="G2440" t="s">
        <v>48</v>
      </c>
      <c r="H2440" s="4">
        <v>45387</v>
      </c>
      <c r="I2440" t="s">
        <v>26</v>
      </c>
      <c r="J2440" t="s">
        <v>1993</v>
      </c>
      <c r="K2440">
        <v>2</v>
      </c>
      <c r="N2440">
        <v>1460</v>
      </c>
      <c r="O2440">
        <v>0.2</v>
      </c>
      <c r="P2440" s="4">
        <v>45578</v>
      </c>
      <c r="Q2440" s="4"/>
    </row>
    <row r="2441" spans="1:17" x14ac:dyDescent="0.35">
      <c r="A2441" t="s">
        <v>2527</v>
      </c>
      <c r="B2441" t="s">
        <v>56</v>
      </c>
      <c r="C2441">
        <v>46.204391000000001</v>
      </c>
      <c r="D2441">
        <v>6.1431579999999997</v>
      </c>
      <c r="E2441" t="s">
        <v>3100</v>
      </c>
      <c r="F2441" t="s">
        <v>169</v>
      </c>
      <c r="G2441" t="s">
        <v>33</v>
      </c>
      <c r="H2441" s="4">
        <v>45418</v>
      </c>
      <c r="I2441" t="s">
        <v>26</v>
      </c>
      <c r="J2441" t="s">
        <v>1993</v>
      </c>
      <c r="K2441">
        <v>2</v>
      </c>
      <c r="N2441">
        <v>4046</v>
      </c>
      <c r="O2441">
        <v>0.2</v>
      </c>
      <c r="P2441" s="4">
        <v>45691</v>
      </c>
      <c r="Q2441" s="4"/>
    </row>
    <row r="2442" spans="1:17" x14ac:dyDescent="0.35">
      <c r="A2442" t="s">
        <v>2528</v>
      </c>
      <c r="B2442" t="s">
        <v>61</v>
      </c>
      <c r="C2442">
        <v>48.864716000000001</v>
      </c>
      <c r="D2442">
        <v>2.3490139999999999</v>
      </c>
      <c r="E2442" t="s">
        <v>47</v>
      </c>
      <c r="F2442" t="s">
        <v>169</v>
      </c>
      <c r="G2442" t="s">
        <v>74</v>
      </c>
      <c r="H2442" s="4">
        <v>45405</v>
      </c>
      <c r="I2442" t="s">
        <v>26</v>
      </c>
      <c r="J2442" t="s">
        <v>1993</v>
      </c>
      <c r="K2442">
        <v>2</v>
      </c>
      <c r="N2442">
        <v>4782</v>
      </c>
      <c r="O2442">
        <v>0.5</v>
      </c>
      <c r="P2442" s="4">
        <v>45663</v>
      </c>
      <c r="Q2442" s="4"/>
    </row>
    <row r="2443" spans="1:17" x14ac:dyDescent="0.35">
      <c r="A2443" t="s">
        <v>2529</v>
      </c>
      <c r="B2443" t="s">
        <v>51</v>
      </c>
      <c r="C2443">
        <v>51.260196999999998</v>
      </c>
      <c r="D2443">
        <v>4.4027710000000004</v>
      </c>
      <c r="E2443" t="s">
        <v>47</v>
      </c>
      <c r="F2443" t="s">
        <v>169</v>
      </c>
      <c r="G2443" t="s">
        <v>74</v>
      </c>
      <c r="H2443" s="4">
        <v>45441</v>
      </c>
      <c r="I2443" t="s">
        <v>49</v>
      </c>
      <c r="J2443" t="s">
        <v>1993</v>
      </c>
      <c r="K2443">
        <v>2</v>
      </c>
      <c r="N2443">
        <v>3974</v>
      </c>
      <c r="O2443">
        <v>0.5</v>
      </c>
      <c r="P2443" s="4">
        <v>45718</v>
      </c>
      <c r="Q2443" s="4"/>
    </row>
    <row r="2444" spans="1:17" x14ac:dyDescent="0.35">
      <c r="A2444" t="s">
        <v>2530</v>
      </c>
      <c r="B2444" t="s">
        <v>35</v>
      </c>
      <c r="C2444">
        <v>41.902782000000002</v>
      </c>
      <c r="D2444">
        <v>12.496366</v>
      </c>
      <c r="E2444" t="s">
        <v>54</v>
      </c>
      <c r="F2444" t="s">
        <v>169</v>
      </c>
      <c r="G2444" t="s">
        <v>39</v>
      </c>
      <c r="H2444" s="4">
        <v>45416</v>
      </c>
      <c r="I2444" t="s">
        <v>26</v>
      </c>
      <c r="J2444" t="s">
        <v>1993</v>
      </c>
      <c r="K2444">
        <v>2</v>
      </c>
      <c r="N2444">
        <v>6936</v>
      </c>
      <c r="O2444">
        <v>0.3</v>
      </c>
      <c r="P2444" s="4">
        <v>45552</v>
      </c>
      <c r="Q2444" s="4"/>
    </row>
    <row r="2445" spans="1:17" x14ac:dyDescent="0.35">
      <c r="A2445" t="s">
        <v>2531</v>
      </c>
      <c r="B2445" t="s">
        <v>61</v>
      </c>
      <c r="C2445">
        <v>48.864716000000001</v>
      </c>
      <c r="D2445">
        <v>2.3490139999999999</v>
      </c>
      <c r="E2445" t="s">
        <v>54</v>
      </c>
      <c r="F2445" t="s">
        <v>169</v>
      </c>
      <c r="G2445" t="s">
        <v>48</v>
      </c>
      <c r="H2445" s="4">
        <v>45414</v>
      </c>
      <c r="I2445" t="s">
        <v>49</v>
      </c>
      <c r="J2445" t="s">
        <v>1993</v>
      </c>
      <c r="K2445">
        <v>2</v>
      </c>
      <c r="N2445">
        <v>7662</v>
      </c>
      <c r="O2445">
        <v>0.5</v>
      </c>
      <c r="P2445" s="4">
        <v>45508</v>
      </c>
      <c r="Q2445" s="4"/>
    </row>
    <row r="2446" spans="1:17" x14ac:dyDescent="0.35">
      <c r="A2446" t="s">
        <v>2532</v>
      </c>
      <c r="B2446" t="s">
        <v>78</v>
      </c>
      <c r="C2446">
        <v>38.736946000000003</v>
      </c>
      <c r="D2446">
        <v>-9.1426850000000002</v>
      </c>
      <c r="E2446" t="s">
        <v>54</v>
      </c>
      <c r="F2446" t="s">
        <v>169</v>
      </c>
      <c r="G2446" t="s">
        <v>39</v>
      </c>
      <c r="H2446" s="4">
        <v>45346</v>
      </c>
      <c r="I2446" t="s">
        <v>26</v>
      </c>
      <c r="J2446" t="s">
        <v>1993</v>
      </c>
      <c r="K2446">
        <v>2</v>
      </c>
      <c r="N2446">
        <v>7867</v>
      </c>
      <c r="O2446">
        <v>0.1</v>
      </c>
      <c r="P2446" s="4">
        <v>45676</v>
      </c>
      <c r="Q2446" s="4"/>
    </row>
    <row r="2447" spans="1:17" x14ac:dyDescent="0.35">
      <c r="A2447" t="s">
        <v>2533</v>
      </c>
      <c r="B2447" t="s">
        <v>41</v>
      </c>
      <c r="C2447">
        <v>52.520007999999997</v>
      </c>
      <c r="D2447">
        <v>13.404954</v>
      </c>
      <c r="E2447" t="s">
        <v>120</v>
      </c>
      <c r="F2447" t="s">
        <v>169</v>
      </c>
      <c r="G2447" t="s">
        <v>39</v>
      </c>
      <c r="H2447" s="4">
        <v>45362</v>
      </c>
      <c r="I2447" t="s">
        <v>26</v>
      </c>
      <c r="J2447" t="s">
        <v>1993</v>
      </c>
      <c r="K2447">
        <v>2</v>
      </c>
      <c r="N2447">
        <v>7425</v>
      </c>
      <c r="O2447">
        <v>0.3</v>
      </c>
      <c r="P2447" s="4">
        <v>45578</v>
      </c>
      <c r="Q2447" s="4"/>
    </row>
    <row r="2448" spans="1:17" x14ac:dyDescent="0.35">
      <c r="A2448" t="s">
        <v>2534</v>
      </c>
      <c r="B2448" t="s">
        <v>61</v>
      </c>
      <c r="C2448">
        <v>48.864716000000001</v>
      </c>
      <c r="D2448">
        <v>2.3490139999999999</v>
      </c>
      <c r="E2448" t="s">
        <v>47</v>
      </c>
      <c r="F2448" t="s">
        <v>169</v>
      </c>
      <c r="G2448" t="s">
        <v>59</v>
      </c>
      <c r="H2448" s="4">
        <v>45335</v>
      </c>
      <c r="I2448" t="s">
        <v>49</v>
      </c>
      <c r="J2448" t="s">
        <v>1993</v>
      </c>
      <c r="K2448">
        <v>2</v>
      </c>
      <c r="N2448">
        <v>6734</v>
      </c>
      <c r="O2448">
        <v>0.3</v>
      </c>
      <c r="P2448" s="4">
        <v>45637</v>
      </c>
      <c r="Q2448" s="4"/>
    </row>
    <row r="2449" spans="1:17" x14ac:dyDescent="0.35">
      <c r="A2449" t="s">
        <v>2535</v>
      </c>
      <c r="B2449" t="s">
        <v>41</v>
      </c>
      <c r="C2449">
        <v>52.520007999999997</v>
      </c>
      <c r="D2449">
        <v>13.404954</v>
      </c>
      <c r="E2449" t="s">
        <v>54</v>
      </c>
      <c r="F2449" t="s">
        <v>169</v>
      </c>
      <c r="G2449" t="s">
        <v>59</v>
      </c>
      <c r="H2449" s="4">
        <v>45314</v>
      </c>
      <c r="I2449" t="s">
        <v>49</v>
      </c>
      <c r="J2449" t="s">
        <v>1993</v>
      </c>
      <c r="K2449">
        <v>2</v>
      </c>
      <c r="N2449">
        <v>1252</v>
      </c>
      <c r="O2449">
        <v>0.9</v>
      </c>
      <c r="P2449" s="4">
        <v>45676</v>
      </c>
      <c r="Q2449" s="4"/>
    </row>
    <row r="2450" spans="1:17" x14ac:dyDescent="0.35">
      <c r="A2450" t="s">
        <v>2536</v>
      </c>
      <c r="B2450" t="s">
        <v>35</v>
      </c>
      <c r="C2450">
        <v>41.902782000000002</v>
      </c>
      <c r="D2450">
        <v>12.496366</v>
      </c>
      <c r="E2450" t="s">
        <v>103</v>
      </c>
      <c r="F2450" t="s">
        <v>169</v>
      </c>
      <c r="G2450" t="s">
        <v>39</v>
      </c>
      <c r="H2450" s="4">
        <v>45402</v>
      </c>
      <c r="I2450" t="s">
        <v>49</v>
      </c>
      <c r="J2450" t="s">
        <v>1993</v>
      </c>
      <c r="K2450">
        <v>2</v>
      </c>
      <c r="N2450">
        <v>3722</v>
      </c>
      <c r="O2450">
        <v>0.2</v>
      </c>
      <c r="P2450" s="4">
        <v>45436</v>
      </c>
      <c r="Q2450" s="4"/>
    </row>
    <row r="2451" spans="1:17" x14ac:dyDescent="0.35">
      <c r="A2451" t="s">
        <v>2537</v>
      </c>
      <c r="B2451" t="s">
        <v>35</v>
      </c>
      <c r="C2451">
        <v>41.902782000000002</v>
      </c>
      <c r="D2451">
        <v>12.496366</v>
      </c>
      <c r="E2451" t="s">
        <v>54</v>
      </c>
      <c r="F2451" t="s">
        <v>169</v>
      </c>
      <c r="G2451" t="s">
        <v>87</v>
      </c>
      <c r="H2451" s="4">
        <v>45357</v>
      </c>
      <c r="I2451" t="s">
        <v>66</v>
      </c>
      <c r="J2451" t="s">
        <v>1993</v>
      </c>
      <c r="K2451">
        <v>2</v>
      </c>
      <c r="N2451">
        <v>4195</v>
      </c>
      <c r="O2451">
        <v>1</v>
      </c>
      <c r="P2451" s="4">
        <v>45463</v>
      </c>
      <c r="Q2451" s="4"/>
    </row>
    <row r="2452" spans="1:17" x14ac:dyDescent="0.35">
      <c r="A2452" t="s">
        <v>2538</v>
      </c>
      <c r="B2452" t="s">
        <v>35</v>
      </c>
      <c r="C2452">
        <v>41.902782000000002</v>
      </c>
      <c r="D2452">
        <v>12.496366</v>
      </c>
      <c r="E2452" t="s">
        <v>54</v>
      </c>
      <c r="F2452" t="s">
        <v>169</v>
      </c>
      <c r="G2452" t="s">
        <v>48</v>
      </c>
      <c r="H2452" s="4">
        <v>45369</v>
      </c>
      <c r="I2452" t="s">
        <v>66</v>
      </c>
      <c r="J2452" t="s">
        <v>1993</v>
      </c>
      <c r="K2452">
        <v>2</v>
      </c>
      <c r="N2452">
        <v>471</v>
      </c>
      <c r="O2452">
        <v>0.1</v>
      </c>
      <c r="P2452" s="4">
        <v>45654</v>
      </c>
      <c r="Q2452" s="4"/>
    </row>
    <row r="2453" spans="1:17" x14ac:dyDescent="0.35">
      <c r="A2453" t="s">
        <v>2539</v>
      </c>
      <c r="B2453" t="s">
        <v>51</v>
      </c>
      <c r="C2453">
        <v>51.260196999999998</v>
      </c>
      <c r="D2453">
        <v>4.4027710000000004</v>
      </c>
      <c r="E2453" t="s">
        <v>84</v>
      </c>
      <c r="F2453" t="s">
        <v>241</v>
      </c>
      <c r="G2453" t="s">
        <v>59</v>
      </c>
      <c r="H2453" s="4">
        <v>45405</v>
      </c>
      <c r="I2453" t="s">
        <v>49</v>
      </c>
      <c r="J2453" t="s">
        <v>1993</v>
      </c>
      <c r="K2453">
        <v>2</v>
      </c>
      <c r="N2453">
        <v>6401</v>
      </c>
      <c r="O2453">
        <v>0.3</v>
      </c>
      <c r="P2453" s="4">
        <v>45610</v>
      </c>
      <c r="Q2453" s="4"/>
    </row>
    <row r="2454" spans="1:17" x14ac:dyDescent="0.35">
      <c r="A2454" t="s">
        <v>2540</v>
      </c>
      <c r="B2454" t="s">
        <v>61</v>
      </c>
      <c r="C2454">
        <v>48.864716000000001</v>
      </c>
      <c r="D2454">
        <v>2.3490139999999999</v>
      </c>
      <c r="E2454" t="s">
        <v>64</v>
      </c>
      <c r="F2454" t="s">
        <v>241</v>
      </c>
      <c r="G2454" t="s">
        <v>48</v>
      </c>
      <c r="H2454" s="4">
        <v>45337</v>
      </c>
      <c r="I2454" t="s">
        <v>49</v>
      </c>
      <c r="J2454" t="s">
        <v>1993</v>
      </c>
      <c r="K2454">
        <v>2</v>
      </c>
      <c r="N2454">
        <v>3509</v>
      </c>
      <c r="O2454">
        <v>0.5</v>
      </c>
      <c r="P2454" s="4">
        <v>45660</v>
      </c>
      <c r="Q2454" s="4"/>
    </row>
    <row r="2455" spans="1:17" x14ac:dyDescent="0.35">
      <c r="A2455" t="s">
        <v>2541</v>
      </c>
      <c r="B2455" t="s">
        <v>20</v>
      </c>
      <c r="C2455">
        <v>52.370215999999999</v>
      </c>
      <c r="D2455">
        <v>4.895168</v>
      </c>
      <c r="E2455" t="s">
        <v>84</v>
      </c>
      <c r="F2455" t="s">
        <v>241</v>
      </c>
      <c r="G2455" t="s">
        <v>25</v>
      </c>
      <c r="H2455" s="4">
        <v>45398</v>
      </c>
      <c r="I2455" t="s">
        <v>66</v>
      </c>
      <c r="J2455" t="s">
        <v>1993</v>
      </c>
      <c r="K2455">
        <v>2</v>
      </c>
      <c r="N2455">
        <v>15613</v>
      </c>
      <c r="O2455">
        <v>0.2</v>
      </c>
      <c r="P2455" s="4">
        <v>45733</v>
      </c>
      <c r="Q2455" s="4"/>
    </row>
    <row r="2456" spans="1:17" x14ac:dyDescent="0.35">
      <c r="A2456" t="s">
        <v>2542</v>
      </c>
      <c r="B2456" t="s">
        <v>78</v>
      </c>
      <c r="C2456">
        <v>38.736946000000003</v>
      </c>
      <c r="D2456">
        <v>-9.1426850000000002</v>
      </c>
      <c r="E2456" t="s">
        <v>3100</v>
      </c>
      <c r="F2456" t="s">
        <v>241</v>
      </c>
      <c r="G2456" t="s">
        <v>33</v>
      </c>
      <c r="H2456" s="4">
        <v>45360</v>
      </c>
      <c r="I2456" t="s">
        <v>26</v>
      </c>
      <c r="J2456" t="s">
        <v>1993</v>
      </c>
      <c r="K2456">
        <v>2</v>
      </c>
      <c r="N2456">
        <v>17391</v>
      </c>
      <c r="O2456">
        <v>0.5</v>
      </c>
      <c r="P2456" s="4">
        <v>45408</v>
      </c>
      <c r="Q2456" s="4"/>
    </row>
    <row r="2457" spans="1:17" x14ac:dyDescent="0.35">
      <c r="A2457" t="s">
        <v>2543</v>
      </c>
      <c r="B2457" t="s">
        <v>61</v>
      </c>
      <c r="C2457">
        <v>48.864716000000001</v>
      </c>
      <c r="D2457">
        <v>2.3490139999999999</v>
      </c>
      <c r="E2457" t="s">
        <v>54</v>
      </c>
      <c r="F2457" t="s">
        <v>241</v>
      </c>
      <c r="G2457" t="s">
        <v>39</v>
      </c>
      <c r="H2457" s="4">
        <v>45382</v>
      </c>
      <c r="I2457" t="s">
        <v>49</v>
      </c>
      <c r="J2457" t="s">
        <v>1993</v>
      </c>
      <c r="K2457">
        <v>2</v>
      </c>
      <c r="N2457">
        <v>8728</v>
      </c>
      <c r="O2457">
        <v>0.5</v>
      </c>
      <c r="P2457" s="4">
        <v>45632</v>
      </c>
      <c r="Q2457" s="4"/>
    </row>
    <row r="2458" spans="1:17" x14ac:dyDescent="0.35">
      <c r="A2458" t="s">
        <v>2544</v>
      </c>
      <c r="B2458" t="s">
        <v>29</v>
      </c>
      <c r="C2458">
        <v>40.416775000000001</v>
      </c>
      <c r="D2458">
        <v>-3.7037900000000001</v>
      </c>
      <c r="E2458" t="s">
        <v>47</v>
      </c>
      <c r="F2458" t="s">
        <v>241</v>
      </c>
      <c r="G2458" t="s">
        <v>48</v>
      </c>
      <c r="H2458" s="4">
        <v>45361</v>
      </c>
      <c r="I2458" t="s">
        <v>26</v>
      </c>
      <c r="J2458" t="s">
        <v>1993</v>
      </c>
      <c r="K2458">
        <v>2</v>
      </c>
      <c r="N2458">
        <v>19944</v>
      </c>
      <c r="O2458">
        <v>0.3</v>
      </c>
      <c r="P2458" s="4">
        <v>45594</v>
      </c>
      <c r="Q2458" s="4"/>
    </row>
    <row r="2459" spans="1:17" x14ac:dyDescent="0.35">
      <c r="A2459" t="s">
        <v>2545</v>
      </c>
      <c r="B2459" t="s">
        <v>41</v>
      </c>
      <c r="C2459">
        <v>52.520007999999997</v>
      </c>
      <c r="D2459">
        <v>13.404954</v>
      </c>
      <c r="E2459" t="s">
        <v>47</v>
      </c>
      <c r="F2459" t="s">
        <v>241</v>
      </c>
      <c r="G2459" t="s">
        <v>25</v>
      </c>
      <c r="H2459" s="4">
        <v>45296</v>
      </c>
      <c r="I2459" t="s">
        <v>66</v>
      </c>
      <c r="J2459" t="s">
        <v>1993</v>
      </c>
      <c r="K2459">
        <v>2</v>
      </c>
      <c r="N2459">
        <v>16407</v>
      </c>
      <c r="O2459">
        <v>0.2</v>
      </c>
      <c r="P2459" s="4">
        <v>45511</v>
      </c>
      <c r="Q2459" s="4"/>
    </row>
    <row r="2460" spans="1:17" x14ac:dyDescent="0.35">
      <c r="A2460" t="s">
        <v>2546</v>
      </c>
      <c r="B2460" t="s">
        <v>35</v>
      </c>
      <c r="C2460">
        <v>41.902782000000002</v>
      </c>
      <c r="D2460">
        <v>12.496366</v>
      </c>
      <c r="E2460" t="s">
        <v>3098</v>
      </c>
      <c r="F2460" t="s">
        <v>241</v>
      </c>
      <c r="G2460" t="s">
        <v>48</v>
      </c>
      <c r="H2460" s="4">
        <v>45396</v>
      </c>
      <c r="I2460" t="s">
        <v>49</v>
      </c>
      <c r="J2460" t="s">
        <v>1993</v>
      </c>
      <c r="K2460">
        <v>2</v>
      </c>
      <c r="N2460">
        <v>9178</v>
      </c>
      <c r="O2460">
        <v>0.3</v>
      </c>
      <c r="P2460" s="4">
        <v>45581</v>
      </c>
      <c r="Q2460" s="4"/>
    </row>
    <row r="2461" spans="1:17" x14ac:dyDescent="0.35">
      <c r="A2461" t="s">
        <v>2547</v>
      </c>
      <c r="B2461" t="s">
        <v>41</v>
      </c>
      <c r="C2461">
        <v>52.520007999999997</v>
      </c>
      <c r="D2461">
        <v>13.404954</v>
      </c>
      <c r="E2461" t="s">
        <v>47</v>
      </c>
      <c r="F2461" t="s">
        <v>241</v>
      </c>
      <c r="G2461" t="s">
        <v>39</v>
      </c>
      <c r="H2461" s="4">
        <v>45424</v>
      </c>
      <c r="I2461" t="s">
        <v>49</v>
      </c>
      <c r="J2461" t="s">
        <v>1993</v>
      </c>
      <c r="K2461">
        <v>2</v>
      </c>
      <c r="N2461">
        <v>18690</v>
      </c>
      <c r="O2461">
        <v>0.2</v>
      </c>
      <c r="P2461" s="4">
        <v>45617</v>
      </c>
      <c r="Q2461" s="4"/>
    </row>
    <row r="2462" spans="1:17" x14ac:dyDescent="0.35">
      <c r="A2462" t="s">
        <v>2548</v>
      </c>
      <c r="B2462" t="s">
        <v>61</v>
      </c>
      <c r="C2462">
        <v>48.864716000000001</v>
      </c>
      <c r="D2462">
        <v>2.3490139999999999</v>
      </c>
      <c r="E2462" t="s">
        <v>124</v>
      </c>
      <c r="F2462" t="s">
        <v>241</v>
      </c>
      <c r="G2462" t="s">
        <v>59</v>
      </c>
      <c r="H2462" s="4">
        <v>45438</v>
      </c>
      <c r="I2462" t="s">
        <v>26</v>
      </c>
      <c r="J2462" t="s">
        <v>1993</v>
      </c>
      <c r="K2462">
        <v>2</v>
      </c>
      <c r="N2462">
        <v>11651</v>
      </c>
      <c r="O2462">
        <v>0.1</v>
      </c>
      <c r="P2462" s="4">
        <v>45740</v>
      </c>
      <c r="Q2462" s="4"/>
    </row>
    <row r="2463" spans="1:17" x14ac:dyDescent="0.35">
      <c r="A2463" t="s">
        <v>2549</v>
      </c>
      <c r="B2463" t="s">
        <v>41</v>
      </c>
      <c r="C2463">
        <v>52.520007999999997</v>
      </c>
      <c r="D2463">
        <v>13.404954</v>
      </c>
      <c r="E2463" t="s">
        <v>3098</v>
      </c>
      <c r="F2463" t="s">
        <v>248</v>
      </c>
      <c r="G2463" t="s">
        <v>74</v>
      </c>
      <c r="H2463" s="4">
        <v>45355</v>
      </c>
      <c r="I2463" t="s">
        <v>26</v>
      </c>
      <c r="J2463" t="s">
        <v>1993</v>
      </c>
      <c r="K2463">
        <v>2</v>
      </c>
      <c r="N2463">
        <v>18590</v>
      </c>
      <c r="O2463">
        <v>1</v>
      </c>
      <c r="P2463" s="4">
        <v>45448</v>
      </c>
      <c r="Q2463" s="4"/>
    </row>
    <row r="2464" spans="1:17" x14ac:dyDescent="0.35">
      <c r="A2464" t="s">
        <v>2550</v>
      </c>
      <c r="B2464" t="s">
        <v>41</v>
      </c>
      <c r="C2464">
        <v>52.520007999999997</v>
      </c>
      <c r="D2464">
        <v>13.404954</v>
      </c>
      <c r="E2464" t="s">
        <v>120</v>
      </c>
      <c r="F2464" t="s">
        <v>248</v>
      </c>
      <c r="G2464" t="s">
        <v>25</v>
      </c>
      <c r="H2464" s="4">
        <v>45311</v>
      </c>
      <c r="I2464" t="s">
        <v>26</v>
      </c>
      <c r="J2464" t="s">
        <v>1993</v>
      </c>
      <c r="K2464">
        <v>2</v>
      </c>
      <c r="N2464">
        <v>3572</v>
      </c>
      <c r="O2464">
        <v>0.2</v>
      </c>
      <c r="P2464" s="4">
        <v>45573</v>
      </c>
      <c r="Q2464" s="4"/>
    </row>
    <row r="2465" spans="1:17" x14ac:dyDescent="0.35">
      <c r="A2465" t="s">
        <v>2551</v>
      </c>
      <c r="B2465" t="s">
        <v>51</v>
      </c>
      <c r="C2465">
        <v>51.260196999999998</v>
      </c>
      <c r="D2465">
        <v>4.4027710000000004</v>
      </c>
      <c r="E2465" t="s">
        <v>47</v>
      </c>
      <c r="F2465" t="s">
        <v>248</v>
      </c>
      <c r="G2465" t="s">
        <v>33</v>
      </c>
      <c r="H2465" s="4">
        <v>45436</v>
      </c>
      <c r="I2465" t="s">
        <v>66</v>
      </c>
      <c r="J2465" t="s">
        <v>1993</v>
      </c>
      <c r="K2465">
        <v>2</v>
      </c>
      <c r="N2465">
        <v>18831</v>
      </c>
      <c r="O2465">
        <v>0.3</v>
      </c>
      <c r="P2465" s="4">
        <v>45587</v>
      </c>
      <c r="Q2465" s="4"/>
    </row>
    <row r="2466" spans="1:17" x14ac:dyDescent="0.35">
      <c r="A2466" t="s">
        <v>2552</v>
      </c>
      <c r="B2466" t="s">
        <v>51</v>
      </c>
      <c r="C2466">
        <v>51.260196999999998</v>
      </c>
      <c r="D2466">
        <v>4.4027710000000004</v>
      </c>
      <c r="E2466" t="s">
        <v>103</v>
      </c>
      <c r="F2466" t="s">
        <v>248</v>
      </c>
      <c r="G2466" t="s">
        <v>59</v>
      </c>
      <c r="H2466" s="4">
        <v>45309</v>
      </c>
      <c r="I2466" t="s">
        <v>66</v>
      </c>
      <c r="J2466" t="s">
        <v>1993</v>
      </c>
      <c r="K2466">
        <v>2</v>
      </c>
      <c r="N2466">
        <v>11323</v>
      </c>
      <c r="O2466">
        <v>0.6</v>
      </c>
      <c r="P2466" s="4">
        <v>45430</v>
      </c>
      <c r="Q2466" s="4"/>
    </row>
    <row r="2467" spans="1:17" x14ac:dyDescent="0.35">
      <c r="A2467" t="s">
        <v>2553</v>
      </c>
      <c r="B2467" t="s">
        <v>29</v>
      </c>
      <c r="C2467">
        <v>40.416775000000001</v>
      </c>
      <c r="D2467">
        <v>-3.7037900000000001</v>
      </c>
      <c r="E2467" t="s">
        <v>47</v>
      </c>
      <c r="F2467" t="s">
        <v>248</v>
      </c>
      <c r="G2467" t="s">
        <v>59</v>
      </c>
      <c r="H2467" s="4">
        <v>45435</v>
      </c>
      <c r="I2467" t="s">
        <v>66</v>
      </c>
      <c r="J2467" t="s">
        <v>1993</v>
      </c>
      <c r="K2467">
        <v>2</v>
      </c>
      <c r="N2467">
        <v>6239</v>
      </c>
      <c r="O2467">
        <v>1</v>
      </c>
      <c r="P2467" s="4">
        <v>45774</v>
      </c>
      <c r="Q2467" s="4"/>
    </row>
    <row r="2468" spans="1:17" x14ac:dyDescent="0.35">
      <c r="A2468" t="s">
        <v>2554</v>
      </c>
      <c r="B2468" t="s">
        <v>78</v>
      </c>
      <c r="C2468">
        <v>38.736946000000003</v>
      </c>
      <c r="D2468">
        <v>-9.1426850000000002</v>
      </c>
      <c r="E2468" t="s">
        <v>38</v>
      </c>
      <c r="F2468" t="s">
        <v>248</v>
      </c>
      <c r="G2468" t="s">
        <v>33</v>
      </c>
      <c r="H2468" s="4">
        <v>45374</v>
      </c>
      <c r="I2468" t="s">
        <v>49</v>
      </c>
      <c r="J2468" t="s">
        <v>1993</v>
      </c>
      <c r="K2468">
        <v>2</v>
      </c>
      <c r="N2468">
        <v>4196</v>
      </c>
      <c r="O2468">
        <v>0.1</v>
      </c>
      <c r="P2468" s="4">
        <v>45679</v>
      </c>
      <c r="Q2468" s="4"/>
    </row>
    <row r="2469" spans="1:17" x14ac:dyDescent="0.35">
      <c r="A2469" t="s">
        <v>2555</v>
      </c>
      <c r="B2469" t="s">
        <v>20</v>
      </c>
      <c r="C2469">
        <v>52.370215999999999</v>
      </c>
      <c r="D2469">
        <v>4.895168</v>
      </c>
      <c r="E2469" t="s">
        <v>103</v>
      </c>
      <c r="F2469" t="s">
        <v>248</v>
      </c>
      <c r="G2469" t="s">
        <v>59</v>
      </c>
      <c r="H2469" s="4">
        <v>45418</v>
      </c>
      <c r="I2469" t="s">
        <v>49</v>
      </c>
      <c r="J2469" t="s">
        <v>1993</v>
      </c>
      <c r="K2469">
        <v>2</v>
      </c>
      <c r="N2469">
        <v>4265</v>
      </c>
      <c r="O2469">
        <v>0.4</v>
      </c>
      <c r="P2469" s="4">
        <v>45740</v>
      </c>
      <c r="Q2469" s="4"/>
    </row>
    <row r="2470" spans="1:17" x14ac:dyDescent="0.35">
      <c r="A2470" t="s">
        <v>2556</v>
      </c>
      <c r="B2470" t="s">
        <v>20</v>
      </c>
      <c r="C2470">
        <v>52.370215999999999</v>
      </c>
      <c r="D2470">
        <v>4.895168</v>
      </c>
      <c r="E2470" t="s">
        <v>103</v>
      </c>
      <c r="F2470" t="s">
        <v>248</v>
      </c>
      <c r="G2470" t="s">
        <v>33</v>
      </c>
      <c r="H2470" s="4">
        <v>45330</v>
      </c>
      <c r="I2470" t="s">
        <v>49</v>
      </c>
      <c r="J2470" t="s">
        <v>1993</v>
      </c>
      <c r="K2470">
        <v>2</v>
      </c>
      <c r="N2470">
        <v>19873</v>
      </c>
      <c r="O2470">
        <v>0.3</v>
      </c>
      <c r="P2470" s="4">
        <v>45657</v>
      </c>
      <c r="Q2470" s="4"/>
    </row>
    <row r="2471" spans="1:17" x14ac:dyDescent="0.35">
      <c r="A2471" t="s">
        <v>2557</v>
      </c>
      <c r="B2471" t="s">
        <v>35</v>
      </c>
      <c r="C2471">
        <v>41.902782000000002</v>
      </c>
      <c r="D2471">
        <v>12.496366</v>
      </c>
      <c r="E2471" t="s">
        <v>103</v>
      </c>
      <c r="F2471" t="s">
        <v>248</v>
      </c>
      <c r="G2471" t="s">
        <v>59</v>
      </c>
      <c r="H2471" s="4">
        <v>45360</v>
      </c>
      <c r="I2471" t="s">
        <v>66</v>
      </c>
      <c r="J2471" t="s">
        <v>1993</v>
      </c>
      <c r="K2471">
        <v>2</v>
      </c>
      <c r="N2471">
        <v>13179</v>
      </c>
      <c r="O2471">
        <v>0.9</v>
      </c>
      <c r="P2471" s="4">
        <v>45478</v>
      </c>
      <c r="Q2471" s="4"/>
    </row>
    <row r="2472" spans="1:17" x14ac:dyDescent="0.35">
      <c r="A2472" t="s">
        <v>2558</v>
      </c>
      <c r="B2472" t="s">
        <v>56</v>
      </c>
      <c r="C2472">
        <v>46.204391000000001</v>
      </c>
      <c r="D2472">
        <v>6.1431579999999997</v>
      </c>
      <c r="E2472" t="s">
        <v>3100</v>
      </c>
      <c r="F2472" t="s">
        <v>248</v>
      </c>
      <c r="G2472" t="s">
        <v>39</v>
      </c>
      <c r="H2472" s="4">
        <v>45369</v>
      </c>
      <c r="I2472" t="s">
        <v>49</v>
      </c>
      <c r="J2472" t="s">
        <v>1993</v>
      </c>
      <c r="K2472">
        <v>2</v>
      </c>
      <c r="N2472">
        <v>19826</v>
      </c>
      <c r="O2472">
        <v>0.3</v>
      </c>
      <c r="P2472" s="4">
        <v>45659</v>
      </c>
      <c r="Q2472" s="4"/>
    </row>
    <row r="2473" spans="1:17" x14ac:dyDescent="0.35">
      <c r="A2473" t="s">
        <v>2559</v>
      </c>
      <c r="B2473" t="s">
        <v>35</v>
      </c>
      <c r="C2473">
        <v>41.902782000000002</v>
      </c>
      <c r="D2473">
        <v>12.496366</v>
      </c>
      <c r="E2473" t="s">
        <v>3099</v>
      </c>
      <c r="F2473" t="s">
        <v>248</v>
      </c>
      <c r="G2473" t="s">
        <v>25</v>
      </c>
      <c r="H2473" s="4">
        <v>45298</v>
      </c>
      <c r="I2473" t="s">
        <v>49</v>
      </c>
      <c r="J2473" t="s">
        <v>1993</v>
      </c>
      <c r="K2473">
        <v>2</v>
      </c>
      <c r="N2473">
        <v>13457</v>
      </c>
      <c r="O2473">
        <v>0.2</v>
      </c>
      <c r="P2473" s="4">
        <v>45468</v>
      </c>
      <c r="Q2473" s="4"/>
    </row>
    <row r="2474" spans="1:17" x14ac:dyDescent="0.35">
      <c r="A2474" t="s">
        <v>2560</v>
      </c>
      <c r="B2474" t="s">
        <v>51</v>
      </c>
      <c r="C2474">
        <v>51.260196999999998</v>
      </c>
      <c r="D2474">
        <v>4.4027710000000004</v>
      </c>
      <c r="E2474" t="s">
        <v>84</v>
      </c>
      <c r="F2474" t="s">
        <v>24</v>
      </c>
      <c r="G2474" t="s">
        <v>59</v>
      </c>
      <c r="H2474" s="4">
        <v>45433</v>
      </c>
      <c r="I2474" t="s">
        <v>26</v>
      </c>
      <c r="J2474" t="s">
        <v>2561</v>
      </c>
      <c r="K2474">
        <v>4</v>
      </c>
      <c r="N2474">
        <v>388</v>
      </c>
      <c r="O2474">
        <v>0.2</v>
      </c>
      <c r="P2474" s="4">
        <v>45764</v>
      </c>
      <c r="Q2474" s="4"/>
    </row>
    <row r="2475" spans="1:17" x14ac:dyDescent="0.35">
      <c r="A2475" t="s">
        <v>2562</v>
      </c>
      <c r="B2475" t="s">
        <v>61</v>
      </c>
      <c r="C2475">
        <v>48.864716000000001</v>
      </c>
      <c r="D2475">
        <v>2.3490139999999999</v>
      </c>
      <c r="E2475" t="s">
        <v>47</v>
      </c>
      <c r="F2475" t="s">
        <v>24</v>
      </c>
      <c r="G2475" t="s">
        <v>48</v>
      </c>
      <c r="H2475" s="4">
        <v>45363</v>
      </c>
      <c r="I2475" t="s">
        <v>26</v>
      </c>
      <c r="J2475" t="s">
        <v>2561</v>
      </c>
      <c r="K2475">
        <v>4</v>
      </c>
      <c r="N2475">
        <v>826</v>
      </c>
      <c r="O2475">
        <v>0.5</v>
      </c>
      <c r="P2475" s="4">
        <v>45547</v>
      </c>
      <c r="Q2475" s="4"/>
    </row>
    <row r="2476" spans="1:17" x14ac:dyDescent="0.35">
      <c r="A2476" t="s">
        <v>2563</v>
      </c>
      <c r="B2476" t="s">
        <v>41</v>
      </c>
      <c r="C2476">
        <v>52.520007999999997</v>
      </c>
      <c r="D2476">
        <v>13.404954</v>
      </c>
      <c r="E2476" t="s">
        <v>3098</v>
      </c>
      <c r="F2476" t="s">
        <v>24</v>
      </c>
      <c r="G2476" t="s">
        <v>39</v>
      </c>
      <c r="H2476" s="4">
        <v>45427</v>
      </c>
      <c r="I2476" t="s">
        <v>26</v>
      </c>
      <c r="J2476" t="s">
        <v>2561</v>
      </c>
      <c r="K2476">
        <v>4</v>
      </c>
      <c r="N2476">
        <v>465</v>
      </c>
      <c r="O2476">
        <v>1</v>
      </c>
      <c r="P2476" s="4">
        <v>45603</v>
      </c>
      <c r="Q2476" s="4"/>
    </row>
    <row r="2477" spans="1:17" x14ac:dyDescent="0.35">
      <c r="A2477" t="s">
        <v>2564</v>
      </c>
      <c r="B2477" t="s">
        <v>56</v>
      </c>
      <c r="C2477">
        <v>46.204391000000001</v>
      </c>
      <c r="D2477">
        <v>6.1431579999999997</v>
      </c>
      <c r="E2477" t="s">
        <v>47</v>
      </c>
      <c r="F2477" t="s">
        <v>24</v>
      </c>
      <c r="G2477" t="s">
        <v>87</v>
      </c>
      <c r="H2477" s="4">
        <v>45341</v>
      </c>
      <c r="I2477" t="s">
        <v>26</v>
      </c>
      <c r="J2477" t="s">
        <v>2561</v>
      </c>
      <c r="K2477">
        <v>4</v>
      </c>
      <c r="N2477">
        <v>1869</v>
      </c>
      <c r="O2477">
        <v>0.3</v>
      </c>
      <c r="P2477" s="4">
        <v>45617</v>
      </c>
      <c r="Q2477" s="4"/>
    </row>
    <row r="2478" spans="1:17" x14ac:dyDescent="0.35">
      <c r="A2478" t="s">
        <v>2565</v>
      </c>
      <c r="B2478" t="s">
        <v>71</v>
      </c>
      <c r="C2478">
        <v>48.210033000000003</v>
      </c>
      <c r="D2478">
        <v>16.363448999999999</v>
      </c>
      <c r="E2478" t="s">
        <v>68</v>
      </c>
      <c r="F2478" t="s">
        <v>24</v>
      </c>
      <c r="G2478" t="s">
        <v>48</v>
      </c>
      <c r="H2478" s="4">
        <v>45299</v>
      </c>
      <c r="I2478" t="s">
        <v>66</v>
      </c>
      <c r="J2478" t="s">
        <v>2561</v>
      </c>
      <c r="K2478">
        <v>4</v>
      </c>
      <c r="N2478">
        <v>1673</v>
      </c>
      <c r="O2478">
        <v>0.4</v>
      </c>
      <c r="P2478" s="4">
        <v>45463</v>
      </c>
      <c r="Q2478" s="4"/>
    </row>
    <row r="2479" spans="1:17" x14ac:dyDescent="0.35">
      <c r="A2479" t="s">
        <v>2566</v>
      </c>
      <c r="B2479" t="s">
        <v>35</v>
      </c>
      <c r="C2479">
        <v>41.902782000000002</v>
      </c>
      <c r="D2479">
        <v>12.496366</v>
      </c>
      <c r="E2479" t="s">
        <v>3099</v>
      </c>
      <c r="F2479" t="s">
        <v>24</v>
      </c>
      <c r="G2479" t="s">
        <v>39</v>
      </c>
      <c r="H2479" s="4">
        <v>45321</v>
      </c>
      <c r="I2479" t="s">
        <v>66</v>
      </c>
      <c r="J2479" t="s">
        <v>2561</v>
      </c>
      <c r="K2479">
        <v>4</v>
      </c>
      <c r="N2479">
        <v>1064</v>
      </c>
      <c r="O2479">
        <v>0.9</v>
      </c>
      <c r="P2479" s="4">
        <v>45342</v>
      </c>
      <c r="Q2479" s="4"/>
    </row>
    <row r="2480" spans="1:17" x14ac:dyDescent="0.35">
      <c r="A2480" t="s">
        <v>2567</v>
      </c>
      <c r="B2480" t="s">
        <v>56</v>
      </c>
      <c r="C2480">
        <v>46.204391000000001</v>
      </c>
      <c r="D2480">
        <v>6.1431579999999997</v>
      </c>
      <c r="E2480" t="s">
        <v>32</v>
      </c>
      <c r="F2480" t="s">
        <v>24</v>
      </c>
      <c r="G2480" t="s">
        <v>48</v>
      </c>
      <c r="H2480" s="4">
        <v>45414</v>
      </c>
      <c r="I2480" t="s">
        <v>26</v>
      </c>
      <c r="J2480" t="s">
        <v>2561</v>
      </c>
      <c r="K2480">
        <v>4</v>
      </c>
      <c r="N2480">
        <v>697</v>
      </c>
      <c r="O2480">
        <v>0.3</v>
      </c>
      <c r="P2480" s="4">
        <v>45580</v>
      </c>
      <c r="Q2480" s="4"/>
    </row>
    <row r="2481" spans="1:17" x14ac:dyDescent="0.35">
      <c r="A2481" t="s">
        <v>2568</v>
      </c>
      <c r="B2481" t="s">
        <v>29</v>
      </c>
      <c r="C2481">
        <v>40.416775000000001</v>
      </c>
      <c r="D2481">
        <v>-3.7037900000000001</v>
      </c>
      <c r="E2481" t="s">
        <v>3098</v>
      </c>
      <c r="F2481" t="s">
        <v>24</v>
      </c>
      <c r="G2481" t="s">
        <v>59</v>
      </c>
      <c r="H2481" s="4">
        <v>45300</v>
      </c>
      <c r="I2481" t="s">
        <v>26</v>
      </c>
      <c r="J2481" t="s">
        <v>2561</v>
      </c>
      <c r="K2481">
        <v>4</v>
      </c>
      <c r="N2481">
        <v>1099</v>
      </c>
      <c r="O2481">
        <v>0.5</v>
      </c>
      <c r="P2481" s="4">
        <v>45321</v>
      </c>
      <c r="Q2481" s="4"/>
    </row>
    <row r="2482" spans="1:17" x14ac:dyDescent="0.35">
      <c r="A2482" t="s">
        <v>2569</v>
      </c>
      <c r="B2482" t="s">
        <v>56</v>
      </c>
      <c r="C2482">
        <v>46.204391000000001</v>
      </c>
      <c r="D2482">
        <v>6.1431579999999997</v>
      </c>
      <c r="E2482" t="s">
        <v>103</v>
      </c>
      <c r="F2482" t="s">
        <v>24</v>
      </c>
      <c r="G2482" t="s">
        <v>87</v>
      </c>
      <c r="H2482" s="4">
        <v>45334</v>
      </c>
      <c r="I2482" t="s">
        <v>49</v>
      </c>
      <c r="J2482" t="s">
        <v>2561</v>
      </c>
      <c r="K2482">
        <v>4</v>
      </c>
      <c r="N2482">
        <v>1422</v>
      </c>
      <c r="O2482">
        <v>0.3</v>
      </c>
      <c r="P2482" s="4">
        <v>45673</v>
      </c>
      <c r="Q2482" s="4"/>
    </row>
    <row r="2483" spans="1:17" x14ac:dyDescent="0.35">
      <c r="A2483" t="s">
        <v>2570</v>
      </c>
      <c r="B2483" t="s">
        <v>29</v>
      </c>
      <c r="C2483">
        <v>40.416775000000001</v>
      </c>
      <c r="D2483">
        <v>-3.7037900000000001</v>
      </c>
      <c r="E2483" t="s">
        <v>38</v>
      </c>
      <c r="F2483" t="s">
        <v>24</v>
      </c>
      <c r="G2483" t="s">
        <v>25</v>
      </c>
      <c r="H2483" s="4">
        <v>45421</v>
      </c>
      <c r="I2483" t="s">
        <v>49</v>
      </c>
      <c r="J2483" t="s">
        <v>2561</v>
      </c>
      <c r="K2483">
        <v>4</v>
      </c>
      <c r="N2483">
        <v>840</v>
      </c>
      <c r="O2483">
        <v>0.5</v>
      </c>
      <c r="P2483" s="4">
        <v>45520</v>
      </c>
      <c r="Q2483" s="4"/>
    </row>
    <row r="2484" spans="1:17" x14ac:dyDescent="0.35">
      <c r="A2484" t="s">
        <v>2571</v>
      </c>
      <c r="B2484" t="s">
        <v>35</v>
      </c>
      <c r="C2484">
        <v>41.902782000000002</v>
      </c>
      <c r="D2484">
        <v>12.496366</v>
      </c>
      <c r="E2484" t="s">
        <v>38</v>
      </c>
      <c r="F2484" t="s">
        <v>24</v>
      </c>
      <c r="G2484" t="s">
        <v>48</v>
      </c>
      <c r="H2484" s="4">
        <v>45372</v>
      </c>
      <c r="I2484" t="s">
        <v>66</v>
      </c>
      <c r="J2484" t="s">
        <v>2561</v>
      </c>
      <c r="K2484">
        <v>4</v>
      </c>
      <c r="N2484">
        <v>1058</v>
      </c>
      <c r="O2484">
        <v>0.4</v>
      </c>
      <c r="P2484" s="4">
        <v>45470</v>
      </c>
      <c r="Q2484" s="4"/>
    </row>
    <row r="2485" spans="1:17" x14ac:dyDescent="0.35">
      <c r="A2485" t="s">
        <v>2572</v>
      </c>
      <c r="B2485" t="s">
        <v>51</v>
      </c>
      <c r="C2485">
        <v>51.260196999999998</v>
      </c>
      <c r="D2485">
        <v>4.4027710000000004</v>
      </c>
      <c r="E2485" t="s">
        <v>68</v>
      </c>
      <c r="F2485" t="s">
        <v>24</v>
      </c>
      <c r="G2485" t="s">
        <v>74</v>
      </c>
      <c r="H2485" s="4">
        <v>45297</v>
      </c>
      <c r="I2485" t="s">
        <v>66</v>
      </c>
      <c r="J2485" t="s">
        <v>2561</v>
      </c>
      <c r="K2485">
        <v>4</v>
      </c>
      <c r="N2485">
        <v>1598</v>
      </c>
      <c r="O2485">
        <v>0.3</v>
      </c>
      <c r="P2485" s="4">
        <v>45368</v>
      </c>
      <c r="Q2485" s="4"/>
    </row>
    <row r="2486" spans="1:17" x14ac:dyDescent="0.35">
      <c r="A2486" t="s">
        <v>2573</v>
      </c>
      <c r="B2486" t="s">
        <v>78</v>
      </c>
      <c r="C2486">
        <v>38.736946000000003</v>
      </c>
      <c r="D2486">
        <v>-9.1426850000000002</v>
      </c>
      <c r="E2486" t="s">
        <v>3099</v>
      </c>
      <c r="F2486" t="s">
        <v>24</v>
      </c>
      <c r="G2486" t="s">
        <v>59</v>
      </c>
      <c r="H2486" s="4">
        <v>45338</v>
      </c>
      <c r="I2486" t="s">
        <v>26</v>
      </c>
      <c r="J2486" t="s">
        <v>2561</v>
      </c>
      <c r="K2486">
        <v>4</v>
      </c>
      <c r="N2486">
        <v>669</v>
      </c>
      <c r="O2486">
        <v>0.2</v>
      </c>
      <c r="P2486" s="4">
        <v>45491</v>
      </c>
      <c r="Q2486" s="4"/>
    </row>
    <row r="2487" spans="1:17" x14ac:dyDescent="0.35">
      <c r="A2487" t="s">
        <v>2574</v>
      </c>
      <c r="B2487" t="s">
        <v>41</v>
      </c>
      <c r="C2487">
        <v>52.520007999999997</v>
      </c>
      <c r="D2487">
        <v>13.404954</v>
      </c>
      <c r="E2487" t="s">
        <v>124</v>
      </c>
      <c r="F2487" t="s">
        <v>24</v>
      </c>
      <c r="G2487" t="s">
        <v>74</v>
      </c>
      <c r="H2487" s="4">
        <v>45337</v>
      </c>
      <c r="I2487" t="s">
        <v>66</v>
      </c>
      <c r="J2487" t="s">
        <v>2561</v>
      </c>
      <c r="K2487">
        <v>4</v>
      </c>
      <c r="N2487">
        <v>1790</v>
      </c>
      <c r="O2487">
        <v>0.2</v>
      </c>
      <c r="P2487" s="4">
        <v>45372</v>
      </c>
      <c r="Q2487" s="4"/>
    </row>
    <row r="2488" spans="1:17" x14ac:dyDescent="0.35">
      <c r="A2488" t="s">
        <v>2575</v>
      </c>
      <c r="B2488" t="s">
        <v>78</v>
      </c>
      <c r="C2488">
        <v>38.736946000000003</v>
      </c>
      <c r="D2488">
        <v>-9.1426850000000002</v>
      </c>
      <c r="E2488" t="s">
        <v>100</v>
      </c>
      <c r="F2488" t="s">
        <v>24</v>
      </c>
      <c r="G2488" t="s">
        <v>39</v>
      </c>
      <c r="H2488" s="4">
        <v>45344</v>
      </c>
      <c r="I2488" t="s">
        <v>26</v>
      </c>
      <c r="J2488" t="s">
        <v>2561</v>
      </c>
      <c r="K2488">
        <v>4</v>
      </c>
      <c r="N2488">
        <v>1472</v>
      </c>
      <c r="O2488">
        <v>0.3</v>
      </c>
      <c r="P2488" s="4">
        <v>45585</v>
      </c>
      <c r="Q2488" s="4"/>
    </row>
    <row r="2489" spans="1:17" x14ac:dyDescent="0.35">
      <c r="A2489" t="s">
        <v>2576</v>
      </c>
      <c r="B2489" t="s">
        <v>56</v>
      </c>
      <c r="C2489">
        <v>46.204391000000001</v>
      </c>
      <c r="D2489">
        <v>6.1431579999999997</v>
      </c>
      <c r="E2489" t="s">
        <v>3098</v>
      </c>
      <c r="F2489" t="s">
        <v>24</v>
      </c>
      <c r="G2489" t="s">
        <v>59</v>
      </c>
      <c r="H2489" s="4">
        <v>45303</v>
      </c>
      <c r="I2489" t="s">
        <v>26</v>
      </c>
      <c r="J2489" t="s">
        <v>2561</v>
      </c>
      <c r="K2489">
        <v>4</v>
      </c>
      <c r="N2489">
        <v>931</v>
      </c>
      <c r="O2489">
        <v>0.5</v>
      </c>
      <c r="P2489" s="4">
        <v>45514</v>
      </c>
      <c r="Q2489" s="4"/>
    </row>
    <row r="2490" spans="1:17" x14ac:dyDescent="0.35">
      <c r="A2490" t="s">
        <v>2577</v>
      </c>
      <c r="B2490" t="s">
        <v>20</v>
      </c>
      <c r="C2490">
        <v>52.370215999999999</v>
      </c>
      <c r="D2490">
        <v>4.895168</v>
      </c>
      <c r="E2490" t="s">
        <v>3098</v>
      </c>
      <c r="F2490" t="s">
        <v>24</v>
      </c>
      <c r="G2490" t="s">
        <v>59</v>
      </c>
      <c r="H2490" s="4">
        <v>45401</v>
      </c>
      <c r="I2490" t="s">
        <v>66</v>
      </c>
      <c r="J2490" t="s">
        <v>2561</v>
      </c>
      <c r="K2490">
        <v>4</v>
      </c>
      <c r="N2490">
        <v>1715</v>
      </c>
      <c r="O2490">
        <v>0.8</v>
      </c>
      <c r="P2490" s="4">
        <v>45440</v>
      </c>
      <c r="Q2490" s="4"/>
    </row>
    <row r="2491" spans="1:17" x14ac:dyDescent="0.35">
      <c r="A2491" t="s">
        <v>2578</v>
      </c>
      <c r="B2491" t="s">
        <v>71</v>
      </c>
      <c r="C2491">
        <v>48.210033000000003</v>
      </c>
      <c r="D2491">
        <v>16.363448999999999</v>
      </c>
      <c r="E2491" t="s">
        <v>3100</v>
      </c>
      <c r="F2491" t="s">
        <v>24</v>
      </c>
      <c r="G2491" t="s">
        <v>39</v>
      </c>
      <c r="H2491" s="4">
        <v>45394</v>
      </c>
      <c r="I2491" t="s">
        <v>49</v>
      </c>
      <c r="J2491" t="s">
        <v>2561</v>
      </c>
      <c r="K2491">
        <v>4</v>
      </c>
      <c r="N2491">
        <v>593</v>
      </c>
      <c r="O2491">
        <v>0.4</v>
      </c>
      <c r="P2491" s="4">
        <v>45462</v>
      </c>
      <c r="Q2491" s="4"/>
    </row>
    <row r="2492" spans="1:17" x14ac:dyDescent="0.35">
      <c r="A2492" t="s">
        <v>2579</v>
      </c>
      <c r="B2492" t="s">
        <v>56</v>
      </c>
      <c r="C2492">
        <v>46.204391000000001</v>
      </c>
      <c r="D2492">
        <v>6.1431579999999997</v>
      </c>
      <c r="E2492" t="s">
        <v>3100</v>
      </c>
      <c r="F2492" t="s">
        <v>24</v>
      </c>
      <c r="G2492" t="s">
        <v>59</v>
      </c>
      <c r="H2492" s="4">
        <v>45314</v>
      </c>
      <c r="I2492" t="s">
        <v>66</v>
      </c>
      <c r="J2492" t="s">
        <v>2561</v>
      </c>
      <c r="K2492">
        <v>4</v>
      </c>
      <c r="N2492">
        <v>1956</v>
      </c>
      <c r="O2492">
        <v>0.4</v>
      </c>
      <c r="P2492" s="4">
        <v>45648</v>
      </c>
      <c r="Q2492" s="4"/>
    </row>
    <row r="2493" spans="1:17" x14ac:dyDescent="0.35">
      <c r="A2493" t="s">
        <v>2580</v>
      </c>
      <c r="B2493" t="s">
        <v>35</v>
      </c>
      <c r="C2493">
        <v>41.902782000000002</v>
      </c>
      <c r="D2493">
        <v>12.496366</v>
      </c>
      <c r="E2493" t="s">
        <v>84</v>
      </c>
      <c r="F2493" t="s">
        <v>24</v>
      </c>
      <c r="G2493" t="s">
        <v>48</v>
      </c>
      <c r="H2493" s="4">
        <v>45438</v>
      </c>
      <c r="I2493" t="s">
        <v>49</v>
      </c>
      <c r="J2493" t="s">
        <v>2561</v>
      </c>
      <c r="K2493">
        <v>4</v>
      </c>
      <c r="N2493">
        <v>896</v>
      </c>
      <c r="O2493">
        <v>1</v>
      </c>
      <c r="P2493" s="4">
        <v>45731</v>
      </c>
      <c r="Q2493" s="4"/>
    </row>
    <row r="2494" spans="1:17" x14ac:dyDescent="0.35">
      <c r="A2494" t="s">
        <v>2581</v>
      </c>
      <c r="B2494" t="s">
        <v>61</v>
      </c>
      <c r="C2494">
        <v>48.864716000000001</v>
      </c>
      <c r="D2494">
        <v>2.3490139999999999</v>
      </c>
      <c r="E2494" t="s">
        <v>54</v>
      </c>
      <c r="F2494" t="s">
        <v>24</v>
      </c>
      <c r="G2494" t="s">
        <v>33</v>
      </c>
      <c r="H2494" s="4">
        <v>45373</v>
      </c>
      <c r="I2494" t="s">
        <v>49</v>
      </c>
      <c r="J2494" t="s">
        <v>2561</v>
      </c>
      <c r="K2494">
        <v>4</v>
      </c>
      <c r="N2494">
        <v>1108</v>
      </c>
      <c r="O2494">
        <v>0.2</v>
      </c>
      <c r="P2494" s="4">
        <v>45665</v>
      </c>
      <c r="Q2494" s="4"/>
    </row>
    <row r="2495" spans="1:17" x14ac:dyDescent="0.35">
      <c r="A2495" t="s">
        <v>2582</v>
      </c>
      <c r="B2495" t="s">
        <v>51</v>
      </c>
      <c r="C2495">
        <v>51.260196999999998</v>
      </c>
      <c r="D2495">
        <v>4.4027710000000004</v>
      </c>
      <c r="E2495" t="s">
        <v>47</v>
      </c>
      <c r="F2495" t="s">
        <v>24</v>
      </c>
      <c r="G2495" t="s">
        <v>48</v>
      </c>
      <c r="H2495" s="4">
        <v>45393</v>
      </c>
      <c r="I2495" t="s">
        <v>26</v>
      </c>
      <c r="J2495" t="s">
        <v>2561</v>
      </c>
      <c r="K2495">
        <v>4</v>
      </c>
      <c r="N2495">
        <v>304</v>
      </c>
      <c r="O2495">
        <v>0.3</v>
      </c>
      <c r="P2495" s="4">
        <v>45445</v>
      </c>
      <c r="Q2495" s="4"/>
    </row>
    <row r="2496" spans="1:17" x14ac:dyDescent="0.35">
      <c r="A2496" t="s">
        <v>2583</v>
      </c>
      <c r="B2496" t="s">
        <v>56</v>
      </c>
      <c r="C2496">
        <v>46.204391000000001</v>
      </c>
      <c r="D2496">
        <v>6.1431579999999997</v>
      </c>
      <c r="E2496" t="s">
        <v>38</v>
      </c>
      <c r="F2496" t="s">
        <v>24</v>
      </c>
      <c r="G2496" t="s">
        <v>25</v>
      </c>
      <c r="H2496" s="4">
        <v>45399</v>
      </c>
      <c r="I2496" t="s">
        <v>49</v>
      </c>
      <c r="J2496" t="s">
        <v>2561</v>
      </c>
      <c r="K2496">
        <v>4</v>
      </c>
      <c r="N2496">
        <v>971</v>
      </c>
      <c r="O2496">
        <v>0.4</v>
      </c>
      <c r="P2496" s="4">
        <v>45625</v>
      </c>
      <c r="Q2496" s="4"/>
    </row>
    <row r="2497" spans="1:17" x14ac:dyDescent="0.35">
      <c r="A2497" t="s">
        <v>2584</v>
      </c>
      <c r="B2497" t="s">
        <v>78</v>
      </c>
      <c r="C2497">
        <v>38.736946000000003</v>
      </c>
      <c r="D2497">
        <v>-9.1426850000000002</v>
      </c>
      <c r="E2497" t="s">
        <v>64</v>
      </c>
      <c r="F2497" t="s">
        <v>24</v>
      </c>
      <c r="G2497" t="s">
        <v>48</v>
      </c>
      <c r="H2497" s="4">
        <v>45315</v>
      </c>
      <c r="I2497" t="s">
        <v>26</v>
      </c>
      <c r="J2497" t="s">
        <v>2561</v>
      </c>
      <c r="K2497">
        <v>4</v>
      </c>
      <c r="N2497">
        <v>1554</v>
      </c>
      <c r="O2497">
        <v>0.4</v>
      </c>
      <c r="P2497" s="4">
        <v>45371</v>
      </c>
      <c r="Q2497" s="4"/>
    </row>
    <row r="2498" spans="1:17" x14ac:dyDescent="0.35">
      <c r="A2498" t="s">
        <v>2585</v>
      </c>
      <c r="B2498" t="s">
        <v>78</v>
      </c>
      <c r="C2498">
        <v>38.736946000000003</v>
      </c>
      <c r="D2498">
        <v>-9.1426850000000002</v>
      </c>
      <c r="E2498" t="s">
        <v>3098</v>
      </c>
      <c r="F2498" t="s">
        <v>24</v>
      </c>
      <c r="G2498" t="s">
        <v>87</v>
      </c>
      <c r="H2498" s="4">
        <v>45309</v>
      </c>
      <c r="I2498" t="s">
        <v>66</v>
      </c>
      <c r="J2498" t="s">
        <v>2561</v>
      </c>
      <c r="K2498">
        <v>4</v>
      </c>
      <c r="N2498">
        <v>1938</v>
      </c>
      <c r="O2498">
        <v>0.3</v>
      </c>
      <c r="P2498" s="4">
        <v>45376</v>
      </c>
      <c r="Q2498" s="4"/>
    </row>
    <row r="2499" spans="1:17" x14ac:dyDescent="0.35">
      <c r="A2499" t="s">
        <v>2586</v>
      </c>
      <c r="B2499" t="s">
        <v>61</v>
      </c>
      <c r="C2499">
        <v>48.864716000000001</v>
      </c>
      <c r="D2499">
        <v>2.3490139999999999</v>
      </c>
      <c r="E2499" t="s">
        <v>100</v>
      </c>
      <c r="F2499" t="s">
        <v>24</v>
      </c>
      <c r="G2499" t="s">
        <v>33</v>
      </c>
      <c r="H2499" s="4">
        <v>45314</v>
      </c>
      <c r="I2499" t="s">
        <v>66</v>
      </c>
      <c r="J2499" t="s">
        <v>2561</v>
      </c>
      <c r="K2499">
        <v>4</v>
      </c>
      <c r="N2499">
        <v>1746</v>
      </c>
      <c r="O2499">
        <v>0.4</v>
      </c>
      <c r="P2499" s="4">
        <v>45559</v>
      </c>
      <c r="Q2499" s="4"/>
    </row>
    <row r="2500" spans="1:17" x14ac:dyDescent="0.35">
      <c r="A2500" t="s">
        <v>2587</v>
      </c>
      <c r="B2500" t="s">
        <v>51</v>
      </c>
      <c r="C2500">
        <v>51.260196999999998</v>
      </c>
      <c r="D2500">
        <v>4.4027710000000004</v>
      </c>
      <c r="E2500" t="s">
        <v>38</v>
      </c>
      <c r="F2500" t="s">
        <v>24</v>
      </c>
      <c r="G2500" t="s">
        <v>85</v>
      </c>
      <c r="H2500" s="4">
        <v>45404</v>
      </c>
      <c r="I2500" t="s">
        <v>66</v>
      </c>
      <c r="J2500" t="s">
        <v>2561</v>
      </c>
      <c r="K2500">
        <v>4</v>
      </c>
      <c r="N2500">
        <v>1417</v>
      </c>
      <c r="O2500">
        <v>0.6</v>
      </c>
      <c r="P2500" s="4">
        <v>45616</v>
      </c>
      <c r="Q2500" s="4"/>
    </row>
    <row r="2501" spans="1:17" x14ac:dyDescent="0.35">
      <c r="A2501" t="s">
        <v>2588</v>
      </c>
      <c r="B2501" t="s">
        <v>35</v>
      </c>
      <c r="C2501">
        <v>41.902782000000002</v>
      </c>
      <c r="D2501">
        <v>12.496366</v>
      </c>
      <c r="E2501" t="s">
        <v>64</v>
      </c>
      <c r="F2501" t="s">
        <v>24</v>
      </c>
      <c r="G2501" t="s">
        <v>39</v>
      </c>
      <c r="H2501" s="4">
        <v>45310</v>
      </c>
      <c r="I2501" t="s">
        <v>26</v>
      </c>
      <c r="J2501" t="s">
        <v>2561</v>
      </c>
      <c r="K2501">
        <v>4</v>
      </c>
      <c r="N2501">
        <v>869</v>
      </c>
      <c r="O2501">
        <v>0.7</v>
      </c>
      <c r="P2501" s="4">
        <v>45537</v>
      </c>
      <c r="Q2501" s="4"/>
    </row>
    <row r="2502" spans="1:17" x14ac:dyDescent="0.35">
      <c r="A2502" t="s">
        <v>2589</v>
      </c>
      <c r="B2502" t="s">
        <v>51</v>
      </c>
      <c r="C2502">
        <v>51.260196999999998</v>
      </c>
      <c r="D2502">
        <v>4.4027710000000004</v>
      </c>
      <c r="E2502" t="s">
        <v>54</v>
      </c>
      <c r="F2502" t="s">
        <v>24</v>
      </c>
      <c r="G2502" t="s">
        <v>85</v>
      </c>
      <c r="H2502" s="4">
        <v>45356</v>
      </c>
      <c r="I2502" t="s">
        <v>26</v>
      </c>
      <c r="J2502" t="s">
        <v>2561</v>
      </c>
      <c r="K2502">
        <v>4</v>
      </c>
      <c r="N2502">
        <v>1077</v>
      </c>
      <c r="O2502">
        <v>0.4</v>
      </c>
      <c r="P2502" s="4">
        <v>45451</v>
      </c>
      <c r="Q2502" s="4"/>
    </row>
    <row r="2503" spans="1:17" x14ac:dyDescent="0.35">
      <c r="A2503" t="s">
        <v>2590</v>
      </c>
      <c r="B2503" t="s">
        <v>71</v>
      </c>
      <c r="C2503">
        <v>48.210033000000003</v>
      </c>
      <c r="D2503">
        <v>16.363448999999999</v>
      </c>
      <c r="E2503" t="s">
        <v>3098</v>
      </c>
      <c r="F2503" t="s">
        <v>24</v>
      </c>
      <c r="G2503" t="s">
        <v>85</v>
      </c>
      <c r="H2503" s="4">
        <v>45335</v>
      </c>
      <c r="I2503" t="s">
        <v>26</v>
      </c>
      <c r="J2503" t="s">
        <v>2561</v>
      </c>
      <c r="K2503">
        <v>4</v>
      </c>
      <c r="N2503">
        <v>1382</v>
      </c>
      <c r="O2503">
        <v>1</v>
      </c>
      <c r="P2503" s="4">
        <v>45406</v>
      </c>
      <c r="Q2503" s="4"/>
    </row>
    <row r="2504" spans="1:17" x14ac:dyDescent="0.35">
      <c r="A2504" t="s">
        <v>2591</v>
      </c>
      <c r="B2504" t="s">
        <v>41</v>
      </c>
      <c r="C2504">
        <v>52.520007999999997</v>
      </c>
      <c r="D2504">
        <v>13.404954</v>
      </c>
      <c r="E2504" t="s">
        <v>47</v>
      </c>
      <c r="F2504" t="s">
        <v>24</v>
      </c>
      <c r="G2504" t="s">
        <v>87</v>
      </c>
      <c r="H2504" s="4">
        <v>45426</v>
      </c>
      <c r="I2504" t="s">
        <v>66</v>
      </c>
      <c r="J2504" t="s">
        <v>2561</v>
      </c>
      <c r="K2504">
        <v>4</v>
      </c>
      <c r="N2504">
        <v>356</v>
      </c>
      <c r="O2504">
        <v>0.1</v>
      </c>
      <c r="P2504" s="4">
        <v>45563</v>
      </c>
      <c r="Q2504" s="4"/>
    </row>
    <row r="2505" spans="1:17" x14ac:dyDescent="0.35">
      <c r="A2505" t="s">
        <v>2592</v>
      </c>
      <c r="B2505" t="s">
        <v>29</v>
      </c>
      <c r="C2505">
        <v>40.416775000000001</v>
      </c>
      <c r="D2505">
        <v>-3.7037900000000001</v>
      </c>
      <c r="E2505" t="s">
        <v>3099</v>
      </c>
      <c r="F2505" t="s">
        <v>24</v>
      </c>
      <c r="G2505" t="s">
        <v>59</v>
      </c>
      <c r="H2505" s="4">
        <v>45443</v>
      </c>
      <c r="I2505" t="s">
        <v>66</v>
      </c>
      <c r="J2505" t="s">
        <v>2561</v>
      </c>
      <c r="K2505">
        <v>4</v>
      </c>
      <c r="N2505">
        <v>1933</v>
      </c>
      <c r="O2505">
        <v>0.2</v>
      </c>
      <c r="P2505" s="4">
        <v>45560</v>
      </c>
      <c r="Q2505" s="4"/>
    </row>
    <row r="2506" spans="1:17" x14ac:dyDescent="0.35">
      <c r="A2506" t="s">
        <v>2593</v>
      </c>
      <c r="B2506" t="s">
        <v>78</v>
      </c>
      <c r="C2506">
        <v>38.736946000000003</v>
      </c>
      <c r="D2506">
        <v>-9.1426850000000002</v>
      </c>
      <c r="E2506" t="s">
        <v>3098</v>
      </c>
      <c r="F2506" t="s">
        <v>24</v>
      </c>
      <c r="G2506" t="s">
        <v>59</v>
      </c>
      <c r="H2506" s="4">
        <v>45337</v>
      </c>
      <c r="I2506" t="s">
        <v>66</v>
      </c>
      <c r="J2506" t="s">
        <v>2561</v>
      </c>
      <c r="K2506">
        <v>4</v>
      </c>
      <c r="N2506">
        <v>551</v>
      </c>
      <c r="O2506">
        <v>0.2</v>
      </c>
      <c r="P2506" s="4">
        <v>45398</v>
      </c>
      <c r="Q2506" s="4"/>
    </row>
    <row r="2507" spans="1:17" x14ac:dyDescent="0.35">
      <c r="A2507" t="s">
        <v>2594</v>
      </c>
      <c r="B2507" t="s">
        <v>35</v>
      </c>
      <c r="C2507">
        <v>41.902782000000002</v>
      </c>
      <c r="D2507">
        <v>12.496366</v>
      </c>
      <c r="E2507" t="s">
        <v>3100</v>
      </c>
      <c r="F2507" t="s">
        <v>24</v>
      </c>
      <c r="G2507" t="s">
        <v>59</v>
      </c>
      <c r="H2507" s="4">
        <v>45294</v>
      </c>
      <c r="I2507" t="s">
        <v>26</v>
      </c>
      <c r="J2507" t="s">
        <v>2561</v>
      </c>
      <c r="K2507">
        <v>4</v>
      </c>
      <c r="N2507">
        <v>1998</v>
      </c>
      <c r="O2507">
        <v>0.7</v>
      </c>
      <c r="P2507" s="4">
        <v>45443</v>
      </c>
      <c r="Q2507" s="4"/>
    </row>
    <row r="2508" spans="1:17" x14ac:dyDescent="0.35">
      <c r="A2508" t="s">
        <v>2595</v>
      </c>
      <c r="B2508" t="s">
        <v>20</v>
      </c>
      <c r="C2508">
        <v>52.370215999999999</v>
      </c>
      <c r="D2508">
        <v>4.895168</v>
      </c>
      <c r="E2508" t="s">
        <v>64</v>
      </c>
      <c r="F2508" t="s">
        <v>24</v>
      </c>
      <c r="G2508" t="s">
        <v>48</v>
      </c>
      <c r="H2508" s="4">
        <v>45372</v>
      </c>
      <c r="I2508" t="s">
        <v>66</v>
      </c>
      <c r="J2508" t="s">
        <v>2561</v>
      </c>
      <c r="K2508">
        <v>4</v>
      </c>
      <c r="N2508">
        <v>1250</v>
      </c>
      <c r="O2508">
        <v>0.1</v>
      </c>
      <c r="P2508" s="4">
        <v>45525</v>
      </c>
      <c r="Q2508" s="4"/>
    </row>
    <row r="2509" spans="1:17" x14ac:dyDescent="0.35">
      <c r="A2509" t="s">
        <v>2596</v>
      </c>
      <c r="B2509" t="s">
        <v>29</v>
      </c>
      <c r="C2509">
        <v>40.416775000000001</v>
      </c>
      <c r="D2509">
        <v>-3.7037900000000001</v>
      </c>
      <c r="E2509" t="s">
        <v>3098</v>
      </c>
      <c r="F2509" t="s">
        <v>24</v>
      </c>
      <c r="G2509" t="s">
        <v>48</v>
      </c>
      <c r="H2509" s="4">
        <v>45428</v>
      </c>
      <c r="I2509" t="s">
        <v>49</v>
      </c>
      <c r="J2509" t="s">
        <v>2561</v>
      </c>
      <c r="K2509">
        <v>4</v>
      </c>
      <c r="N2509">
        <v>1722</v>
      </c>
      <c r="O2509">
        <v>0.9</v>
      </c>
      <c r="P2509" s="4">
        <v>45580</v>
      </c>
      <c r="Q2509" s="4"/>
    </row>
    <row r="2510" spans="1:17" x14ac:dyDescent="0.35">
      <c r="A2510" t="s">
        <v>2597</v>
      </c>
      <c r="B2510" t="s">
        <v>41</v>
      </c>
      <c r="C2510">
        <v>52.520007999999997</v>
      </c>
      <c r="D2510">
        <v>13.404954</v>
      </c>
      <c r="E2510" t="s">
        <v>103</v>
      </c>
      <c r="F2510" t="s">
        <v>24</v>
      </c>
      <c r="G2510" t="s">
        <v>85</v>
      </c>
      <c r="H2510" s="4">
        <v>45380</v>
      </c>
      <c r="I2510" t="s">
        <v>66</v>
      </c>
      <c r="J2510" t="s">
        <v>2561</v>
      </c>
      <c r="K2510">
        <v>4</v>
      </c>
      <c r="N2510">
        <v>1479</v>
      </c>
      <c r="O2510">
        <v>0.5</v>
      </c>
      <c r="P2510" s="4">
        <v>45539</v>
      </c>
      <c r="Q2510" s="4"/>
    </row>
    <row r="2511" spans="1:17" x14ac:dyDescent="0.35">
      <c r="A2511" t="s">
        <v>2598</v>
      </c>
      <c r="B2511" t="s">
        <v>20</v>
      </c>
      <c r="C2511">
        <v>52.370215999999999</v>
      </c>
      <c r="D2511">
        <v>4.895168</v>
      </c>
      <c r="E2511" t="s">
        <v>47</v>
      </c>
      <c r="F2511" t="s">
        <v>24</v>
      </c>
      <c r="G2511" t="s">
        <v>59</v>
      </c>
      <c r="H2511" s="4">
        <v>45419</v>
      </c>
      <c r="I2511" t="s">
        <v>66</v>
      </c>
      <c r="J2511" t="s">
        <v>2561</v>
      </c>
      <c r="K2511">
        <v>4</v>
      </c>
      <c r="N2511">
        <v>1335</v>
      </c>
      <c r="O2511">
        <v>0.3</v>
      </c>
      <c r="P2511" s="4">
        <v>45514</v>
      </c>
      <c r="Q2511" s="4"/>
    </row>
    <row r="2512" spans="1:17" x14ac:dyDescent="0.35">
      <c r="A2512" t="s">
        <v>2599</v>
      </c>
      <c r="B2512" t="s">
        <v>35</v>
      </c>
      <c r="C2512">
        <v>41.902782000000002</v>
      </c>
      <c r="D2512">
        <v>12.496366</v>
      </c>
      <c r="E2512" t="s">
        <v>3099</v>
      </c>
      <c r="F2512" t="s">
        <v>24</v>
      </c>
      <c r="G2512" t="s">
        <v>39</v>
      </c>
      <c r="H2512" s="4">
        <v>45442</v>
      </c>
      <c r="I2512" t="s">
        <v>66</v>
      </c>
      <c r="J2512" t="s">
        <v>2561</v>
      </c>
      <c r="K2512">
        <v>4</v>
      </c>
      <c r="N2512">
        <v>943</v>
      </c>
      <c r="O2512">
        <v>0.4</v>
      </c>
      <c r="P2512" s="4">
        <v>45763</v>
      </c>
      <c r="Q2512" s="4"/>
    </row>
    <row r="2513" spans="1:17" x14ac:dyDescent="0.35">
      <c r="A2513" t="s">
        <v>2600</v>
      </c>
      <c r="B2513" t="s">
        <v>78</v>
      </c>
      <c r="C2513">
        <v>38.736946000000003</v>
      </c>
      <c r="D2513">
        <v>-9.1426850000000002</v>
      </c>
      <c r="E2513" t="s">
        <v>84</v>
      </c>
      <c r="F2513" t="s">
        <v>24</v>
      </c>
      <c r="G2513" t="s">
        <v>48</v>
      </c>
      <c r="H2513" s="4">
        <v>45393</v>
      </c>
      <c r="I2513" t="s">
        <v>66</v>
      </c>
      <c r="J2513" t="s">
        <v>2561</v>
      </c>
      <c r="K2513">
        <v>4</v>
      </c>
      <c r="N2513">
        <v>1243</v>
      </c>
      <c r="O2513">
        <v>0.6</v>
      </c>
      <c r="P2513" s="4">
        <v>45550</v>
      </c>
      <c r="Q2513" s="4"/>
    </row>
    <row r="2514" spans="1:17" x14ac:dyDescent="0.35">
      <c r="A2514" t="s">
        <v>2601</v>
      </c>
      <c r="B2514" t="s">
        <v>51</v>
      </c>
      <c r="C2514">
        <v>51.260196999999998</v>
      </c>
      <c r="D2514">
        <v>4.4027710000000004</v>
      </c>
      <c r="E2514" t="s">
        <v>3099</v>
      </c>
      <c r="F2514" t="s">
        <v>24</v>
      </c>
      <c r="G2514" t="s">
        <v>39</v>
      </c>
      <c r="H2514" s="4">
        <v>45363</v>
      </c>
      <c r="I2514" t="s">
        <v>66</v>
      </c>
      <c r="J2514" t="s">
        <v>2561</v>
      </c>
      <c r="K2514">
        <v>4</v>
      </c>
      <c r="N2514">
        <v>862</v>
      </c>
      <c r="O2514">
        <v>0.3</v>
      </c>
      <c r="P2514" s="4">
        <v>45438</v>
      </c>
      <c r="Q2514" s="4"/>
    </row>
    <row r="2515" spans="1:17" x14ac:dyDescent="0.35">
      <c r="A2515" t="s">
        <v>2602</v>
      </c>
      <c r="B2515" t="s">
        <v>71</v>
      </c>
      <c r="C2515">
        <v>48.210033000000003</v>
      </c>
      <c r="D2515">
        <v>16.363448999999999</v>
      </c>
      <c r="E2515" t="s">
        <v>32</v>
      </c>
      <c r="F2515" t="s">
        <v>24</v>
      </c>
      <c r="G2515" t="s">
        <v>74</v>
      </c>
      <c r="H2515" s="4">
        <v>45337</v>
      </c>
      <c r="I2515" t="s">
        <v>26</v>
      </c>
      <c r="J2515" t="s">
        <v>2561</v>
      </c>
      <c r="K2515">
        <v>4</v>
      </c>
      <c r="N2515">
        <v>730</v>
      </c>
      <c r="O2515">
        <v>0.4</v>
      </c>
      <c r="P2515" s="4">
        <v>45514</v>
      </c>
      <c r="Q2515" s="4"/>
    </row>
    <row r="2516" spans="1:17" x14ac:dyDescent="0.35">
      <c r="A2516" t="s">
        <v>2603</v>
      </c>
      <c r="B2516" t="s">
        <v>51</v>
      </c>
      <c r="C2516">
        <v>51.260196999999998</v>
      </c>
      <c r="D2516">
        <v>4.4027710000000004</v>
      </c>
      <c r="E2516" t="s">
        <v>84</v>
      </c>
      <c r="F2516" t="s">
        <v>24</v>
      </c>
      <c r="G2516" t="s">
        <v>48</v>
      </c>
      <c r="H2516" s="4">
        <v>45356</v>
      </c>
      <c r="I2516" t="s">
        <v>66</v>
      </c>
      <c r="J2516" t="s">
        <v>2561</v>
      </c>
      <c r="K2516">
        <v>4</v>
      </c>
      <c r="N2516">
        <v>757</v>
      </c>
      <c r="O2516">
        <v>0.6</v>
      </c>
      <c r="P2516" s="4">
        <v>45591</v>
      </c>
      <c r="Q2516" s="4"/>
    </row>
    <row r="2517" spans="1:17" x14ac:dyDescent="0.35">
      <c r="A2517" t="s">
        <v>2604</v>
      </c>
      <c r="B2517" t="s">
        <v>56</v>
      </c>
      <c r="C2517">
        <v>46.204391000000001</v>
      </c>
      <c r="D2517">
        <v>6.1431579999999997</v>
      </c>
      <c r="E2517" t="s">
        <v>32</v>
      </c>
      <c r="F2517" t="s">
        <v>24</v>
      </c>
      <c r="G2517" t="s">
        <v>48</v>
      </c>
      <c r="H2517" s="4">
        <v>45419</v>
      </c>
      <c r="I2517" t="s">
        <v>26</v>
      </c>
      <c r="J2517" t="s">
        <v>2561</v>
      </c>
      <c r="K2517">
        <v>4</v>
      </c>
      <c r="N2517">
        <v>1295</v>
      </c>
      <c r="O2517">
        <v>0.3</v>
      </c>
      <c r="P2517" s="4">
        <v>45507</v>
      </c>
      <c r="Q2517" s="4"/>
    </row>
    <row r="2518" spans="1:17" x14ac:dyDescent="0.35">
      <c r="A2518" t="s">
        <v>2605</v>
      </c>
      <c r="B2518" t="s">
        <v>35</v>
      </c>
      <c r="C2518">
        <v>41.902782000000002</v>
      </c>
      <c r="D2518">
        <v>12.496366</v>
      </c>
      <c r="E2518" t="s">
        <v>3098</v>
      </c>
      <c r="F2518" t="s">
        <v>24</v>
      </c>
      <c r="G2518" t="s">
        <v>87</v>
      </c>
      <c r="H2518" s="4">
        <v>45354</v>
      </c>
      <c r="I2518" t="s">
        <v>49</v>
      </c>
      <c r="J2518" t="s">
        <v>2561</v>
      </c>
      <c r="K2518">
        <v>4</v>
      </c>
      <c r="N2518">
        <v>619</v>
      </c>
      <c r="O2518">
        <v>0.2</v>
      </c>
      <c r="P2518" s="4">
        <v>45649</v>
      </c>
      <c r="Q2518" s="4"/>
    </row>
    <row r="2519" spans="1:17" x14ac:dyDescent="0.35">
      <c r="A2519" t="s">
        <v>2606</v>
      </c>
      <c r="B2519" t="s">
        <v>56</v>
      </c>
      <c r="C2519">
        <v>46.204391000000001</v>
      </c>
      <c r="D2519">
        <v>6.1431579999999997</v>
      </c>
      <c r="E2519" t="s">
        <v>103</v>
      </c>
      <c r="F2519" t="s">
        <v>24</v>
      </c>
      <c r="G2519" t="s">
        <v>48</v>
      </c>
      <c r="H2519" s="4">
        <v>45399</v>
      </c>
      <c r="I2519" t="s">
        <v>49</v>
      </c>
      <c r="J2519" t="s">
        <v>2561</v>
      </c>
      <c r="K2519">
        <v>4</v>
      </c>
      <c r="N2519">
        <v>544</v>
      </c>
      <c r="O2519">
        <v>0.6</v>
      </c>
      <c r="P2519" s="4">
        <v>45741</v>
      </c>
      <c r="Q2519" s="4"/>
    </row>
    <row r="2520" spans="1:17" x14ac:dyDescent="0.35">
      <c r="A2520" t="s">
        <v>2607</v>
      </c>
      <c r="B2520" t="s">
        <v>61</v>
      </c>
      <c r="C2520">
        <v>48.864716000000001</v>
      </c>
      <c r="D2520">
        <v>2.3490139999999999</v>
      </c>
      <c r="E2520" t="s">
        <v>47</v>
      </c>
      <c r="F2520" t="s">
        <v>24</v>
      </c>
      <c r="G2520" t="s">
        <v>25</v>
      </c>
      <c r="H2520" s="4">
        <v>45392</v>
      </c>
      <c r="I2520" t="s">
        <v>26</v>
      </c>
      <c r="J2520" t="s">
        <v>2561</v>
      </c>
      <c r="K2520">
        <v>4</v>
      </c>
      <c r="N2520">
        <v>1978</v>
      </c>
      <c r="O2520">
        <v>0.1</v>
      </c>
      <c r="P2520" s="4">
        <v>45594</v>
      </c>
      <c r="Q2520" s="4"/>
    </row>
    <row r="2521" spans="1:17" x14ac:dyDescent="0.35">
      <c r="A2521" t="s">
        <v>2608</v>
      </c>
      <c r="B2521" t="s">
        <v>61</v>
      </c>
      <c r="C2521">
        <v>48.864716000000001</v>
      </c>
      <c r="D2521">
        <v>2.3490139999999999</v>
      </c>
      <c r="E2521" t="s">
        <v>47</v>
      </c>
      <c r="F2521" t="s">
        <v>24</v>
      </c>
      <c r="G2521" t="s">
        <v>59</v>
      </c>
      <c r="H2521" s="4">
        <v>45421</v>
      </c>
      <c r="I2521" t="s">
        <v>66</v>
      </c>
      <c r="J2521" t="s">
        <v>2561</v>
      </c>
      <c r="K2521">
        <v>4</v>
      </c>
      <c r="N2521">
        <v>260</v>
      </c>
      <c r="O2521">
        <v>0.3</v>
      </c>
      <c r="P2521" s="4">
        <v>45531</v>
      </c>
      <c r="Q2521" s="4"/>
    </row>
    <row r="2522" spans="1:17" x14ac:dyDescent="0.35">
      <c r="A2522" t="s">
        <v>2609</v>
      </c>
      <c r="B2522" t="s">
        <v>78</v>
      </c>
      <c r="C2522">
        <v>38.736946000000003</v>
      </c>
      <c r="D2522">
        <v>-9.1426850000000002</v>
      </c>
      <c r="E2522" t="s">
        <v>3100</v>
      </c>
      <c r="F2522" t="s">
        <v>24</v>
      </c>
      <c r="G2522" t="s">
        <v>59</v>
      </c>
      <c r="H2522" s="4">
        <v>45406</v>
      </c>
      <c r="I2522" t="s">
        <v>66</v>
      </c>
      <c r="J2522" t="s">
        <v>2561</v>
      </c>
      <c r="K2522">
        <v>4</v>
      </c>
      <c r="N2522">
        <v>1236</v>
      </c>
      <c r="O2522">
        <v>0.6</v>
      </c>
      <c r="P2522" s="4">
        <v>45514</v>
      </c>
      <c r="Q2522" s="4"/>
    </row>
    <row r="2523" spans="1:17" x14ac:dyDescent="0.35">
      <c r="A2523" t="s">
        <v>2610</v>
      </c>
      <c r="B2523" t="s">
        <v>29</v>
      </c>
      <c r="C2523">
        <v>40.416775000000001</v>
      </c>
      <c r="D2523">
        <v>-3.7037900000000001</v>
      </c>
      <c r="E2523" t="s">
        <v>68</v>
      </c>
      <c r="F2523" t="s">
        <v>24</v>
      </c>
      <c r="G2523" t="s">
        <v>87</v>
      </c>
      <c r="H2523" s="4">
        <v>45423</v>
      </c>
      <c r="I2523" t="s">
        <v>66</v>
      </c>
      <c r="J2523" t="s">
        <v>2561</v>
      </c>
      <c r="K2523">
        <v>4</v>
      </c>
      <c r="N2523">
        <v>586</v>
      </c>
      <c r="O2523">
        <v>0.1</v>
      </c>
      <c r="P2523" s="4">
        <v>45721</v>
      </c>
      <c r="Q2523" s="4"/>
    </row>
    <row r="2524" spans="1:17" x14ac:dyDescent="0.35">
      <c r="A2524" t="s">
        <v>2611</v>
      </c>
      <c r="B2524" t="s">
        <v>35</v>
      </c>
      <c r="C2524">
        <v>41.902782000000002</v>
      </c>
      <c r="D2524">
        <v>12.496366</v>
      </c>
      <c r="E2524" t="s">
        <v>84</v>
      </c>
      <c r="F2524" t="s">
        <v>24</v>
      </c>
      <c r="G2524" t="s">
        <v>85</v>
      </c>
      <c r="H2524" s="4">
        <v>45324</v>
      </c>
      <c r="I2524" t="s">
        <v>26</v>
      </c>
      <c r="J2524" t="s">
        <v>2561</v>
      </c>
      <c r="K2524">
        <v>4</v>
      </c>
      <c r="N2524">
        <v>1023</v>
      </c>
      <c r="O2524">
        <v>0.3</v>
      </c>
      <c r="P2524" s="4">
        <v>45569</v>
      </c>
      <c r="Q2524" s="4"/>
    </row>
    <row r="2525" spans="1:17" x14ac:dyDescent="0.35">
      <c r="A2525" t="s">
        <v>2612</v>
      </c>
      <c r="B2525" t="s">
        <v>35</v>
      </c>
      <c r="C2525">
        <v>41.902782000000002</v>
      </c>
      <c r="D2525">
        <v>12.496366</v>
      </c>
      <c r="E2525" t="s">
        <v>103</v>
      </c>
      <c r="F2525" t="s">
        <v>24</v>
      </c>
      <c r="G2525" t="s">
        <v>59</v>
      </c>
      <c r="H2525" s="4">
        <v>45303</v>
      </c>
      <c r="I2525" t="s">
        <v>26</v>
      </c>
      <c r="J2525" t="s">
        <v>2561</v>
      </c>
      <c r="K2525">
        <v>4</v>
      </c>
      <c r="N2525">
        <v>684</v>
      </c>
      <c r="O2525">
        <v>0.3</v>
      </c>
      <c r="P2525" s="4">
        <v>45573</v>
      </c>
      <c r="Q2525" s="4"/>
    </row>
    <row r="2526" spans="1:17" x14ac:dyDescent="0.35">
      <c r="A2526" t="s">
        <v>2613</v>
      </c>
      <c r="B2526" t="s">
        <v>78</v>
      </c>
      <c r="C2526">
        <v>38.736946000000003</v>
      </c>
      <c r="D2526">
        <v>-9.1426850000000002</v>
      </c>
      <c r="E2526" t="s">
        <v>47</v>
      </c>
      <c r="F2526" t="s">
        <v>24</v>
      </c>
      <c r="G2526" t="s">
        <v>39</v>
      </c>
      <c r="H2526" s="4">
        <v>45367</v>
      </c>
      <c r="I2526" t="s">
        <v>49</v>
      </c>
      <c r="J2526" t="s">
        <v>2561</v>
      </c>
      <c r="K2526">
        <v>4</v>
      </c>
      <c r="N2526">
        <v>848</v>
      </c>
      <c r="O2526">
        <v>0.4</v>
      </c>
      <c r="P2526" s="4">
        <v>45685</v>
      </c>
      <c r="Q2526" s="4"/>
    </row>
    <row r="2527" spans="1:17" x14ac:dyDescent="0.35">
      <c r="A2527" t="s">
        <v>2614</v>
      </c>
      <c r="B2527" t="s">
        <v>41</v>
      </c>
      <c r="C2527">
        <v>52.520007999999997</v>
      </c>
      <c r="D2527">
        <v>13.404954</v>
      </c>
      <c r="E2527" t="s">
        <v>3100</v>
      </c>
      <c r="F2527" t="s">
        <v>24</v>
      </c>
      <c r="G2527" t="s">
        <v>59</v>
      </c>
      <c r="H2527" s="4">
        <v>45424</v>
      </c>
      <c r="I2527" t="s">
        <v>26</v>
      </c>
      <c r="J2527" t="s">
        <v>2561</v>
      </c>
      <c r="K2527">
        <v>4</v>
      </c>
      <c r="N2527">
        <v>330</v>
      </c>
      <c r="O2527">
        <v>0.1</v>
      </c>
      <c r="P2527" s="4">
        <v>45745</v>
      </c>
      <c r="Q2527" s="4"/>
    </row>
    <row r="2528" spans="1:17" x14ac:dyDescent="0.35">
      <c r="A2528" t="s">
        <v>2615</v>
      </c>
      <c r="B2528" t="s">
        <v>35</v>
      </c>
      <c r="C2528">
        <v>41.902782000000002</v>
      </c>
      <c r="D2528">
        <v>12.496366</v>
      </c>
      <c r="E2528" t="s">
        <v>32</v>
      </c>
      <c r="F2528" t="s">
        <v>24</v>
      </c>
      <c r="G2528" t="s">
        <v>48</v>
      </c>
      <c r="H2528" s="4">
        <v>45337</v>
      </c>
      <c r="I2528" t="s">
        <v>26</v>
      </c>
      <c r="J2528" t="s">
        <v>2561</v>
      </c>
      <c r="K2528">
        <v>4</v>
      </c>
      <c r="N2528">
        <v>922</v>
      </c>
      <c r="O2528">
        <v>0.5</v>
      </c>
      <c r="P2528" s="4">
        <v>45402</v>
      </c>
      <c r="Q2528" s="4"/>
    </row>
    <row r="2529" spans="1:17" x14ac:dyDescent="0.35">
      <c r="A2529" t="s">
        <v>2616</v>
      </c>
      <c r="B2529" t="s">
        <v>29</v>
      </c>
      <c r="C2529">
        <v>40.416775000000001</v>
      </c>
      <c r="D2529">
        <v>-3.7037900000000001</v>
      </c>
      <c r="E2529" t="s">
        <v>38</v>
      </c>
      <c r="F2529" t="s">
        <v>24</v>
      </c>
      <c r="G2529" t="s">
        <v>85</v>
      </c>
      <c r="H2529" s="4">
        <v>45398</v>
      </c>
      <c r="I2529" t="s">
        <v>66</v>
      </c>
      <c r="J2529" t="s">
        <v>2561</v>
      </c>
      <c r="K2529">
        <v>4</v>
      </c>
      <c r="N2529">
        <v>359</v>
      </c>
      <c r="O2529">
        <v>1</v>
      </c>
      <c r="P2529" s="4">
        <v>45646</v>
      </c>
      <c r="Q2529" s="4"/>
    </row>
    <row r="2530" spans="1:17" x14ac:dyDescent="0.35">
      <c r="A2530" t="s">
        <v>2617</v>
      </c>
      <c r="B2530" t="s">
        <v>71</v>
      </c>
      <c r="C2530">
        <v>48.210033000000003</v>
      </c>
      <c r="D2530">
        <v>16.363448999999999</v>
      </c>
      <c r="E2530" t="s">
        <v>3100</v>
      </c>
      <c r="F2530" t="s">
        <v>24</v>
      </c>
      <c r="G2530" t="s">
        <v>59</v>
      </c>
      <c r="H2530" s="4">
        <v>45307</v>
      </c>
      <c r="I2530" t="s">
        <v>26</v>
      </c>
      <c r="J2530" t="s">
        <v>2561</v>
      </c>
      <c r="K2530">
        <v>4</v>
      </c>
      <c r="N2530">
        <v>1991</v>
      </c>
      <c r="O2530">
        <v>0.3</v>
      </c>
      <c r="P2530" s="4">
        <v>45645</v>
      </c>
      <c r="Q2530" s="4"/>
    </row>
    <row r="2531" spans="1:17" x14ac:dyDescent="0.35">
      <c r="A2531" t="s">
        <v>2618</v>
      </c>
      <c r="B2531" t="s">
        <v>35</v>
      </c>
      <c r="C2531">
        <v>41.902782000000002</v>
      </c>
      <c r="D2531">
        <v>12.496366</v>
      </c>
      <c r="E2531" t="s">
        <v>3098</v>
      </c>
      <c r="F2531" t="s">
        <v>24</v>
      </c>
      <c r="G2531" t="s">
        <v>59</v>
      </c>
      <c r="H2531" s="4">
        <v>45375</v>
      </c>
      <c r="I2531" t="s">
        <v>66</v>
      </c>
      <c r="J2531" t="s">
        <v>2561</v>
      </c>
      <c r="K2531">
        <v>4</v>
      </c>
      <c r="N2531">
        <v>1851</v>
      </c>
      <c r="O2531">
        <v>0.2</v>
      </c>
      <c r="P2531" s="4">
        <v>45490</v>
      </c>
      <c r="Q2531" s="4"/>
    </row>
    <row r="2532" spans="1:17" x14ac:dyDescent="0.35">
      <c r="A2532" t="s">
        <v>2619</v>
      </c>
      <c r="B2532" t="s">
        <v>20</v>
      </c>
      <c r="C2532">
        <v>52.370215999999999</v>
      </c>
      <c r="D2532">
        <v>4.895168</v>
      </c>
      <c r="E2532" t="s">
        <v>3099</v>
      </c>
      <c r="F2532" t="s">
        <v>24</v>
      </c>
      <c r="G2532" t="s">
        <v>33</v>
      </c>
      <c r="H2532" s="4">
        <v>45419</v>
      </c>
      <c r="I2532" t="s">
        <v>26</v>
      </c>
      <c r="J2532" t="s">
        <v>2561</v>
      </c>
      <c r="K2532">
        <v>4</v>
      </c>
      <c r="N2532">
        <v>1313</v>
      </c>
      <c r="O2532">
        <v>0.1</v>
      </c>
      <c r="P2532" s="4">
        <v>45585</v>
      </c>
      <c r="Q2532" s="4"/>
    </row>
    <row r="2533" spans="1:17" x14ac:dyDescent="0.35">
      <c r="A2533" t="s">
        <v>2620</v>
      </c>
      <c r="B2533" t="s">
        <v>56</v>
      </c>
      <c r="C2533">
        <v>46.204391000000001</v>
      </c>
      <c r="D2533">
        <v>6.1431579999999997</v>
      </c>
      <c r="E2533" t="s">
        <v>54</v>
      </c>
      <c r="F2533" t="s">
        <v>24</v>
      </c>
      <c r="G2533" t="s">
        <v>74</v>
      </c>
      <c r="H2533" s="4">
        <v>45371</v>
      </c>
      <c r="I2533" t="s">
        <v>66</v>
      </c>
      <c r="J2533" t="s">
        <v>2561</v>
      </c>
      <c r="K2533">
        <v>4</v>
      </c>
      <c r="N2533">
        <v>1229</v>
      </c>
      <c r="O2533">
        <v>0.2</v>
      </c>
      <c r="P2533" s="4">
        <v>45534</v>
      </c>
      <c r="Q2533" s="4"/>
    </row>
    <row r="2534" spans="1:17" x14ac:dyDescent="0.35">
      <c r="A2534" t="s">
        <v>2621</v>
      </c>
      <c r="B2534" t="s">
        <v>78</v>
      </c>
      <c r="C2534">
        <v>38.736946000000003</v>
      </c>
      <c r="D2534">
        <v>-9.1426850000000002</v>
      </c>
      <c r="E2534" t="s">
        <v>3099</v>
      </c>
      <c r="F2534" t="s">
        <v>24</v>
      </c>
      <c r="G2534" t="s">
        <v>59</v>
      </c>
      <c r="H2534" s="4">
        <v>45419</v>
      </c>
      <c r="I2534" t="s">
        <v>26</v>
      </c>
      <c r="J2534" t="s">
        <v>2561</v>
      </c>
      <c r="K2534">
        <v>4</v>
      </c>
      <c r="N2534">
        <v>204</v>
      </c>
      <c r="O2534">
        <v>0.2</v>
      </c>
      <c r="P2534" s="4">
        <v>45719</v>
      </c>
      <c r="Q2534" s="4"/>
    </row>
    <row r="2535" spans="1:17" x14ac:dyDescent="0.35">
      <c r="A2535" t="s">
        <v>2622</v>
      </c>
      <c r="B2535" t="s">
        <v>20</v>
      </c>
      <c r="C2535">
        <v>52.370215999999999</v>
      </c>
      <c r="D2535">
        <v>4.895168</v>
      </c>
      <c r="E2535" t="s">
        <v>3099</v>
      </c>
      <c r="F2535" t="s">
        <v>24</v>
      </c>
      <c r="G2535" t="s">
        <v>33</v>
      </c>
      <c r="H2535" s="4">
        <v>45408</v>
      </c>
      <c r="I2535" t="s">
        <v>26</v>
      </c>
      <c r="J2535" t="s">
        <v>2561</v>
      </c>
      <c r="K2535">
        <v>4</v>
      </c>
      <c r="N2535">
        <v>871</v>
      </c>
      <c r="O2535">
        <v>0.5</v>
      </c>
      <c r="P2535" s="4">
        <v>45759</v>
      </c>
      <c r="Q2535" s="4"/>
    </row>
    <row r="2536" spans="1:17" x14ac:dyDescent="0.35">
      <c r="A2536" t="s">
        <v>2623</v>
      </c>
      <c r="B2536" t="s">
        <v>61</v>
      </c>
      <c r="C2536">
        <v>48.864716000000001</v>
      </c>
      <c r="D2536">
        <v>2.3490139999999999</v>
      </c>
      <c r="E2536" t="s">
        <v>120</v>
      </c>
      <c r="F2536" t="s">
        <v>24</v>
      </c>
      <c r="G2536" t="s">
        <v>33</v>
      </c>
      <c r="H2536" s="4">
        <v>45402</v>
      </c>
      <c r="I2536" t="s">
        <v>66</v>
      </c>
      <c r="J2536" t="s">
        <v>2561</v>
      </c>
      <c r="K2536">
        <v>4</v>
      </c>
      <c r="N2536">
        <v>664</v>
      </c>
      <c r="O2536">
        <v>0.3</v>
      </c>
      <c r="P2536" s="4">
        <v>45561</v>
      </c>
      <c r="Q2536" s="4"/>
    </row>
    <row r="2537" spans="1:17" x14ac:dyDescent="0.35">
      <c r="A2537" t="s">
        <v>2624</v>
      </c>
      <c r="B2537" t="s">
        <v>56</v>
      </c>
      <c r="C2537">
        <v>46.204391000000001</v>
      </c>
      <c r="D2537">
        <v>6.1431579999999997</v>
      </c>
      <c r="E2537" t="s">
        <v>3100</v>
      </c>
      <c r="F2537" t="s">
        <v>24</v>
      </c>
      <c r="G2537" t="s">
        <v>48</v>
      </c>
      <c r="H2537" s="4">
        <v>45357</v>
      </c>
      <c r="I2537" t="s">
        <v>26</v>
      </c>
      <c r="J2537" t="s">
        <v>2561</v>
      </c>
      <c r="K2537">
        <v>4</v>
      </c>
      <c r="N2537">
        <v>1416</v>
      </c>
      <c r="O2537">
        <v>0.6</v>
      </c>
      <c r="P2537" s="4">
        <v>45411</v>
      </c>
      <c r="Q2537" s="4"/>
    </row>
    <row r="2538" spans="1:17" x14ac:dyDescent="0.35">
      <c r="A2538" t="s">
        <v>2625</v>
      </c>
      <c r="B2538" t="s">
        <v>41</v>
      </c>
      <c r="C2538">
        <v>52.520007999999997</v>
      </c>
      <c r="D2538">
        <v>13.404954</v>
      </c>
      <c r="E2538" t="s">
        <v>47</v>
      </c>
      <c r="F2538" t="s">
        <v>24</v>
      </c>
      <c r="G2538" t="s">
        <v>48</v>
      </c>
      <c r="H2538" s="4">
        <v>45380</v>
      </c>
      <c r="I2538" t="s">
        <v>26</v>
      </c>
      <c r="J2538" t="s">
        <v>2561</v>
      </c>
      <c r="K2538">
        <v>4</v>
      </c>
      <c r="N2538">
        <v>1478</v>
      </c>
      <c r="O2538">
        <v>0.5</v>
      </c>
      <c r="P2538" s="4">
        <v>45444</v>
      </c>
      <c r="Q2538" s="4"/>
    </row>
    <row r="2539" spans="1:17" x14ac:dyDescent="0.35">
      <c r="A2539" t="s">
        <v>2626</v>
      </c>
      <c r="B2539" t="s">
        <v>35</v>
      </c>
      <c r="C2539">
        <v>41.902782000000002</v>
      </c>
      <c r="D2539">
        <v>12.496366</v>
      </c>
      <c r="E2539" t="s">
        <v>68</v>
      </c>
      <c r="F2539" t="s">
        <v>24</v>
      </c>
      <c r="G2539" t="s">
        <v>87</v>
      </c>
      <c r="H2539" s="4">
        <v>45430</v>
      </c>
      <c r="I2539" t="s">
        <v>66</v>
      </c>
      <c r="J2539" t="s">
        <v>2561</v>
      </c>
      <c r="K2539">
        <v>4</v>
      </c>
      <c r="N2539">
        <v>1099</v>
      </c>
      <c r="O2539">
        <v>0.5</v>
      </c>
      <c r="P2539" s="4">
        <v>45491</v>
      </c>
      <c r="Q2539" s="4"/>
    </row>
    <row r="2540" spans="1:17" x14ac:dyDescent="0.35">
      <c r="A2540" t="s">
        <v>2627</v>
      </c>
      <c r="B2540" t="s">
        <v>61</v>
      </c>
      <c r="C2540">
        <v>48.864716000000001</v>
      </c>
      <c r="D2540">
        <v>2.3490139999999999</v>
      </c>
      <c r="E2540" t="s">
        <v>100</v>
      </c>
      <c r="F2540" t="s">
        <v>24</v>
      </c>
      <c r="G2540" t="s">
        <v>33</v>
      </c>
      <c r="H2540" s="4">
        <v>45350</v>
      </c>
      <c r="I2540" t="s">
        <v>26</v>
      </c>
      <c r="J2540" t="s">
        <v>2561</v>
      </c>
      <c r="K2540">
        <v>4</v>
      </c>
      <c r="N2540">
        <v>633</v>
      </c>
      <c r="O2540">
        <v>0.3</v>
      </c>
      <c r="P2540" s="4">
        <v>45707</v>
      </c>
      <c r="Q2540" s="4"/>
    </row>
    <row r="2541" spans="1:17" x14ac:dyDescent="0.35">
      <c r="A2541" t="s">
        <v>2628</v>
      </c>
      <c r="B2541" t="s">
        <v>56</v>
      </c>
      <c r="C2541">
        <v>46.204391000000001</v>
      </c>
      <c r="D2541">
        <v>6.1431579999999997</v>
      </c>
      <c r="E2541" t="s">
        <v>64</v>
      </c>
      <c r="F2541" t="s">
        <v>24</v>
      </c>
      <c r="G2541" t="s">
        <v>48</v>
      </c>
      <c r="H2541" s="4">
        <v>45363</v>
      </c>
      <c r="I2541" t="s">
        <v>49</v>
      </c>
      <c r="J2541" t="s">
        <v>2561</v>
      </c>
      <c r="K2541">
        <v>4</v>
      </c>
      <c r="N2541">
        <v>502</v>
      </c>
      <c r="O2541">
        <v>0.3</v>
      </c>
      <c r="P2541" s="4">
        <v>45628</v>
      </c>
      <c r="Q2541" s="4"/>
    </row>
    <row r="2542" spans="1:17" x14ac:dyDescent="0.35">
      <c r="A2542" t="s">
        <v>2629</v>
      </c>
      <c r="B2542" t="s">
        <v>78</v>
      </c>
      <c r="C2542">
        <v>38.736946000000003</v>
      </c>
      <c r="D2542">
        <v>-9.1426850000000002</v>
      </c>
      <c r="E2542" t="s">
        <v>64</v>
      </c>
      <c r="F2542" t="s">
        <v>24</v>
      </c>
      <c r="G2542" t="s">
        <v>48</v>
      </c>
      <c r="H2542" s="4">
        <v>45382</v>
      </c>
      <c r="I2542" t="s">
        <v>66</v>
      </c>
      <c r="J2542" t="s">
        <v>2561</v>
      </c>
      <c r="K2542">
        <v>4</v>
      </c>
      <c r="N2542">
        <v>759</v>
      </c>
      <c r="O2542">
        <v>1</v>
      </c>
      <c r="P2542" s="4">
        <v>45640</v>
      </c>
      <c r="Q2542" s="4"/>
    </row>
    <row r="2543" spans="1:17" x14ac:dyDescent="0.35">
      <c r="A2543" t="s">
        <v>2630</v>
      </c>
      <c r="B2543" t="s">
        <v>51</v>
      </c>
      <c r="C2543">
        <v>51.260196999999998</v>
      </c>
      <c r="D2543">
        <v>4.4027710000000004</v>
      </c>
      <c r="E2543" t="s">
        <v>54</v>
      </c>
      <c r="F2543" t="s">
        <v>24</v>
      </c>
      <c r="G2543" t="s">
        <v>48</v>
      </c>
      <c r="H2543" s="4">
        <v>45377</v>
      </c>
      <c r="I2543" t="s">
        <v>26</v>
      </c>
      <c r="J2543" t="s">
        <v>2561</v>
      </c>
      <c r="K2543">
        <v>4</v>
      </c>
      <c r="N2543">
        <v>1430</v>
      </c>
      <c r="O2543">
        <v>0.2</v>
      </c>
      <c r="P2543" s="4">
        <v>45635</v>
      </c>
      <c r="Q2543" s="4"/>
    </row>
    <row r="2544" spans="1:17" x14ac:dyDescent="0.35">
      <c r="A2544" t="s">
        <v>2631</v>
      </c>
      <c r="B2544" t="s">
        <v>56</v>
      </c>
      <c r="C2544">
        <v>46.204391000000001</v>
      </c>
      <c r="D2544">
        <v>6.1431579999999997</v>
      </c>
      <c r="E2544" t="s">
        <v>3098</v>
      </c>
      <c r="F2544" t="s">
        <v>24</v>
      </c>
      <c r="G2544" t="s">
        <v>25</v>
      </c>
      <c r="H2544" s="4">
        <v>45428</v>
      </c>
      <c r="I2544" t="s">
        <v>66</v>
      </c>
      <c r="J2544" t="s">
        <v>2561</v>
      </c>
      <c r="K2544">
        <v>4</v>
      </c>
      <c r="N2544">
        <v>607</v>
      </c>
      <c r="O2544">
        <v>0.3</v>
      </c>
      <c r="P2544" s="4">
        <v>45760</v>
      </c>
      <c r="Q2544" s="4"/>
    </row>
    <row r="2545" spans="1:17" x14ac:dyDescent="0.35">
      <c r="A2545" t="s">
        <v>2632</v>
      </c>
      <c r="B2545" t="s">
        <v>35</v>
      </c>
      <c r="C2545">
        <v>41.902782000000002</v>
      </c>
      <c r="D2545">
        <v>12.496366</v>
      </c>
      <c r="E2545" t="s">
        <v>3099</v>
      </c>
      <c r="F2545" t="s">
        <v>24</v>
      </c>
      <c r="G2545" t="s">
        <v>74</v>
      </c>
      <c r="H2545" s="4">
        <v>45393</v>
      </c>
      <c r="I2545" t="s">
        <v>26</v>
      </c>
      <c r="J2545" t="s">
        <v>2561</v>
      </c>
      <c r="K2545">
        <v>4</v>
      </c>
      <c r="N2545">
        <v>271</v>
      </c>
      <c r="O2545">
        <v>0.4</v>
      </c>
      <c r="P2545" s="4">
        <v>45557</v>
      </c>
      <c r="Q2545" s="4"/>
    </row>
    <row r="2546" spans="1:17" x14ac:dyDescent="0.35">
      <c r="A2546" t="s">
        <v>2633</v>
      </c>
      <c r="B2546" t="s">
        <v>41</v>
      </c>
      <c r="C2546">
        <v>52.520007999999997</v>
      </c>
      <c r="D2546">
        <v>13.404954</v>
      </c>
      <c r="E2546" t="s">
        <v>3098</v>
      </c>
      <c r="F2546" t="s">
        <v>24</v>
      </c>
      <c r="G2546" t="s">
        <v>25</v>
      </c>
      <c r="H2546" s="4">
        <v>45340</v>
      </c>
      <c r="I2546" t="s">
        <v>66</v>
      </c>
      <c r="J2546" t="s">
        <v>2561</v>
      </c>
      <c r="K2546">
        <v>4</v>
      </c>
      <c r="N2546">
        <v>935</v>
      </c>
      <c r="O2546">
        <v>0.3</v>
      </c>
      <c r="P2546" s="4">
        <v>45693</v>
      </c>
      <c r="Q2546" s="4"/>
    </row>
    <row r="2547" spans="1:17" x14ac:dyDescent="0.35">
      <c r="A2547" t="s">
        <v>2634</v>
      </c>
      <c r="B2547" t="s">
        <v>56</v>
      </c>
      <c r="C2547">
        <v>46.204391000000001</v>
      </c>
      <c r="D2547">
        <v>6.1431579999999997</v>
      </c>
      <c r="E2547" t="s">
        <v>38</v>
      </c>
      <c r="F2547" t="s">
        <v>24</v>
      </c>
      <c r="G2547" t="s">
        <v>87</v>
      </c>
      <c r="H2547" s="4">
        <v>45442</v>
      </c>
      <c r="I2547" t="s">
        <v>66</v>
      </c>
      <c r="J2547" t="s">
        <v>2561</v>
      </c>
      <c r="K2547">
        <v>4</v>
      </c>
      <c r="N2547">
        <v>1979</v>
      </c>
      <c r="O2547">
        <v>0.7</v>
      </c>
      <c r="P2547" s="4">
        <v>45610</v>
      </c>
      <c r="Q2547" s="4"/>
    </row>
    <row r="2548" spans="1:17" x14ac:dyDescent="0.35">
      <c r="A2548" t="s">
        <v>2635</v>
      </c>
      <c r="B2548" t="s">
        <v>35</v>
      </c>
      <c r="C2548">
        <v>41.902782000000002</v>
      </c>
      <c r="D2548">
        <v>12.496366</v>
      </c>
      <c r="E2548" t="s">
        <v>47</v>
      </c>
      <c r="F2548" t="s">
        <v>24</v>
      </c>
      <c r="G2548" t="s">
        <v>48</v>
      </c>
      <c r="H2548" s="4">
        <v>45337</v>
      </c>
      <c r="I2548" t="s">
        <v>26</v>
      </c>
      <c r="J2548" t="s">
        <v>2561</v>
      </c>
      <c r="K2548">
        <v>4</v>
      </c>
      <c r="N2548">
        <v>1235</v>
      </c>
      <c r="O2548">
        <v>0.3</v>
      </c>
      <c r="P2548" s="4">
        <v>45364</v>
      </c>
      <c r="Q2548" s="4"/>
    </row>
    <row r="2549" spans="1:17" x14ac:dyDescent="0.35">
      <c r="A2549" t="s">
        <v>2636</v>
      </c>
      <c r="B2549" t="s">
        <v>61</v>
      </c>
      <c r="C2549">
        <v>48.864716000000001</v>
      </c>
      <c r="D2549">
        <v>2.3490139999999999</v>
      </c>
      <c r="E2549" t="s">
        <v>124</v>
      </c>
      <c r="F2549" t="s">
        <v>24</v>
      </c>
      <c r="G2549" t="s">
        <v>33</v>
      </c>
      <c r="H2549" s="4">
        <v>45393</v>
      </c>
      <c r="I2549" t="s">
        <v>26</v>
      </c>
      <c r="J2549" t="s">
        <v>2561</v>
      </c>
      <c r="K2549">
        <v>4</v>
      </c>
      <c r="N2549">
        <v>563</v>
      </c>
      <c r="O2549">
        <v>0.3</v>
      </c>
      <c r="P2549" s="4">
        <v>45698</v>
      </c>
      <c r="Q2549" s="4"/>
    </row>
    <row r="2550" spans="1:17" x14ac:dyDescent="0.35">
      <c r="A2550" t="s">
        <v>2637</v>
      </c>
      <c r="B2550" t="s">
        <v>20</v>
      </c>
      <c r="C2550">
        <v>52.370215999999999</v>
      </c>
      <c r="D2550">
        <v>4.895168</v>
      </c>
      <c r="E2550" t="s">
        <v>3099</v>
      </c>
      <c r="F2550" t="s">
        <v>24</v>
      </c>
      <c r="G2550" t="s">
        <v>74</v>
      </c>
      <c r="H2550" s="4">
        <v>45389</v>
      </c>
      <c r="I2550" t="s">
        <v>26</v>
      </c>
      <c r="J2550" t="s">
        <v>2561</v>
      </c>
      <c r="K2550">
        <v>4</v>
      </c>
      <c r="N2550">
        <v>1178</v>
      </c>
      <c r="O2550">
        <v>0.3</v>
      </c>
      <c r="P2550" s="4">
        <v>45510</v>
      </c>
      <c r="Q2550" s="4"/>
    </row>
    <row r="2551" spans="1:17" x14ac:dyDescent="0.35">
      <c r="A2551" t="s">
        <v>2638</v>
      </c>
      <c r="B2551" t="s">
        <v>35</v>
      </c>
      <c r="C2551">
        <v>41.902782000000002</v>
      </c>
      <c r="D2551">
        <v>12.496366</v>
      </c>
      <c r="E2551" t="s">
        <v>54</v>
      </c>
      <c r="F2551" t="s">
        <v>24</v>
      </c>
      <c r="G2551" t="s">
        <v>48</v>
      </c>
      <c r="H2551" s="4">
        <v>45318</v>
      </c>
      <c r="I2551" t="s">
        <v>26</v>
      </c>
      <c r="J2551" t="s">
        <v>2561</v>
      </c>
      <c r="K2551">
        <v>4</v>
      </c>
      <c r="N2551">
        <v>1462</v>
      </c>
      <c r="O2551">
        <v>0.2</v>
      </c>
      <c r="P2551" s="4">
        <v>45614</v>
      </c>
      <c r="Q2551" s="4"/>
    </row>
    <row r="2552" spans="1:17" x14ac:dyDescent="0.35">
      <c r="A2552" t="s">
        <v>2639</v>
      </c>
      <c r="B2552" t="s">
        <v>78</v>
      </c>
      <c r="C2552">
        <v>38.736946000000003</v>
      </c>
      <c r="D2552">
        <v>-9.1426850000000002</v>
      </c>
      <c r="E2552" t="s">
        <v>124</v>
      </c>
      <c r="F2552" t="s">
        <v>24</v>
      </c>
      <c r="G2552" t="s">
        <v>85</v>
      </c>
      <c r="H2552" s="4">
        <v>45409</v>
      </c>
      <c r="I2552" t="s">
        <v>26</v>
      </c>
      <c r="J2552" t="s">
        <v>2561</v>
      </c>
      <c r="K2552">
        <v>4</v>
      </c>
      <c r="N2552">
        <v>210</v>
      </c>
      <c r="O2552">
        <v>0.4</v>
      </c>
      <c r="P2552" s="4">
        <v>45464</v>
      </c>
      <c r="Q2552" s="4"/>
    </row>
    <row r="2553" spans="1:17" x14ac:dyDescent="0.35">
      <c r="A2553" t="s">
        <v>2640</v>
      </c>
      <c r="B2553" t="s">
        <v>35</v>
      </c>
      <c r="C2553">
        <v>41.902782000000002</v>
      </c>
      <c r="D2553">
        <v>12.496366</v>
      </c>
      <c r="E2553" t="s">
        <v>124</v>
      </c>
      <c r="F2553" t="s">
        <v>24</v>
      </c>
      <c r="G2553" t="s">
        <v>59</v>
      </c>
      <c r="H2553" s="4">
        <v>45309</v>
      </c>
      <c r="I2553" t="s">
        <v>26</v>
      </c>
      <c r="J2553" t="s">
        <v>2561</v>
      </c>
      <c r="K2553">
        <v>4</v>
      </c>
      <c r="N2553">
        <v>1139</v>
      </c>
      <c r="O2553">
        <v>0.2</v>
      </c>
      <c r="P2553" s="4">
        <v>45390</v>
      </c>
      <c r="Q2553" s="4"/>
    </row>
    <row r="2554" spans="1:17" x14ac:dyDescent="0.35">
      <c r="A2554" t="s">
        <v>2641</v>
      </c>
      <c r="B2554" t="s">
        <v>29</v>
      </c>
      <c r="C2554">
        <v>40.416775000000001</v>
      </c>
      <c r="D2554">
        <v>-3.7037900000000001</v>
      </c>
      <c r="E2554" t="s">
        <v>68</v>
      </c>
      <c r="F2554" t="s">
        <v>24</v>
      </c>
      <c r="G2554" t="s">
        <v>87</v>
      </c>
      <c r="H2554" s="4">
        <v>45390</v>
      </c>
      <c r="I2554" t="s">
        <v>49</v>
      </c>
      <c r="J2554" t="s">
        <v>2561</v>
      </c>
      <c r="K2554">
        <v>4</v>
      </c>
      <c r="N2554">
        <v>1800</v>
      </c>
      <c r="O2554">
        <v>0.9</v>
      </c>
      <c r="P2554" s="4">
        <v>45526</v>
      </c>
      <c r="Q2554" s="4"/>
    </row>
    <row r="2555" spans="1:17" x14ac:dyDescent="0.35">
      <c r="A2555" t="s">
        <v>2642</v>
      </c>
      <c r="B2555" t="s">
        <v>78</v>
      </c>
      <c r="C2555">
        <v>38.736946000000003</v>
      </c>
      <c r="D2555">
        <v>-9.1426850000000002</v>
      </c>
      <c r="E2555" t="s">
        <v>38</v>
      </c>
      <c r="F2555" t="s">
        <v>24</v>
      </c>
      <c r="G2555" t="s">
        <v>39</v>
      </c>
      <c r="H2555" s="4">
        <v>45437</v>
      </c>
      <c r="I2555" t="s">
        <v>66</v>
      </c>
      <c r="J2555" t="s">
        <v>2561</v>
      </c>
      <c r="K2555">
        <v>4</v>
      </c>
      <c r="N2555">
        <v>468</v>
      </c>
      <c r="O2555">
        <v>0.5</v>
      </c>
      <c r="P2555" s="4">
        <v>45726</v>
      </c>
      <c r="Q2555" s="4"/>
    </row>
    <row r="2556" spans="1:17" x14ac:dyDescent="0.35">
      <c r="A2556" t="s">
        <v>2643</v>
      </c>
      <c r="B2556" t="s">
        <v>35</v>
      </c>
      <c r="C2556">
        <v>41.902782000000002</v>
      </c>
      <c r="D2556">
        <v>12.496366</v>
      </c>
      <c r="E2556" t="s">
        <v>47</v>
      </c>
      <c r="F2556" t="s">
        <v>24</v>
      </c>
      <c r="G2556" t="s">
        <v>85</v>
      </c>
      <c r="H2556" s="4">
        <v>45398</v>
      </c>
      <c r="I2556" t="s">
        <v>66</v>
      </c>
      <c r="J2556" t="s">
        <v>2561</v>
      </c>
      <c r="K2556">
        <v>4</v>
      </c>
      <c r="N2556">
        <v>642</v>
      </c>
      <c r="O2556">
        <v>0.5</v>
      </c>
      <c r="P2556" s="4">
        <v>45691</v>
      </c>
      <c r="Q2556" s="4"/>
    </row>
    <row r="2557" spans="1:17" x14ac:dyDescent="0.35">
      <c r="A2557" t="s">
        <v>2644</v>
      </c>
      <c r="B2557" t="s">
        <v>20</v>
      </c>
      <c r="C2557">
        <v>52.370215999999999</v>
      </c>
      <c r="D2557">
        <v>4.895168</v>
      </c>
      <c r="E2557" t="s">
        <v>3098</v>
      </c>
      <c r="F2557" t="s">
        <v>24</v>
      </c>
      <c r="G2557" t="s">
        <v>74</v>
      </c>
      <c r="H2557" s="4">
        <v>45346</v>
      </c>
      <c r="I2557" t="s">
        <v>26</v>
      </c>
      <c r="J2557" t="s">
        <v>2561</v>
      </c>
      <c r="K2557">
        <v>4</v>
      </c>
      <c r="N2557">
        <v>1798</v>
      </c>
      <c r="O2557">
        <v>0.3</v>
      </c>
      <c r="P2557" s="4">
        <v>45711</v>
      </c>
      <c r="Q2557" s="4"/>
    </row>
    <row r="2558" spans="1:17" x14ac:dyDescent="0.35">
      <c r="A2558" t="s">
        <v>2645</v>
      </c>
      <c r="B2558" t="s">
        <v>71</v>
      </c>
      <c r="C2558">
        <v>48.210033000000003</v>
      </c>
      <c r="D2558">
        <v>16.363448999999999</v>
      </c>
      <c r="E2558" t="s">
        <v>32</v>
      </c>
      <c r="F2558" t="s">
        <v>24</v>
      </c>
      <c r="G2558" t="s">
        <v>48</v>
      </c>
      <c r="H2558" s="4">
        <v>45346</v>
      </c>
      <c r="I2558" t="s">
        <v>26</v>
      </c>
      <c r="J2558" t="s">
        <v>2561</v>
      </c>
      <c r="K2558">
        <v>4</v>
      </c>
      <c r="N2558">
        <v>1720</v>
      </c>
      <c r="O2558">
        <v>0.2</v>
      </c>
      <c r="P2558" s="4">
        <v>45606</v>
      </c>
      <c r="Q2558" s="4"/>
    </row>
    <row r="2559" spans="1:17" x14ac:dyDescent="0.35">
      <c r="A2559" t="s">
        <v>2646</v>
      </c>
      <c r="B2559" t="s">
        <v>61</v>
      </c>
      <c r="C2559">
        <v>48.864716000000001</v>
      </c>
      <c r="D2559">
        <v>2.3490139999999999</v>
      </c>
      <c r="E2559" t="s">
        <v>100</v>
      </c>
      <c r="F2559" t="s">
        <v>24</v>
      </c>
      <c r="G2559" t="s">
        <v>59</v>
      </c>
      <c r="H2559" s="4">
        <v>45293</v>
      </c>
      <c r="I2559" t="s">
        <v>49</v>
      </c>
      <c r="J2559" t="s">
        <v>2561</v>
      </c>
      <c r="K2559">
        <v>4</v>
      </c>
      <c r="N2559">
        <v>1336</v>
      </c>
      <c r="O2559">
        <v>0.3</v>
      </c>
      <c r="P2559" s="4">
        <v>45612</v>
      </c>
      <c r="Q2559" s="4"/>
    </row>
    <row r="2560" spans="1:17" x14ac:dyDescent="0.35">
      <c r="A2560" t="s">
        <v>2647</v>
      </c>
      <c r="B2560" t="s">
        <v>56</v>
      </c>
      <c r="C2560">
        <v>46.204391000000001</v>
      </c>
      <c r="D2560">
        <v>6.1431579999999997</v>
      </c>
      <c r="E2560" t="s">
        <v>120</v>
      </c>
      <c r="F2560" t="s">
        <v>24</v>
      </c>
      <c r="G2560" t="s">
        <v>87</v>
      </c>
      <c r="H2560" s="4">
        <v>45409</v>
      </c>
      <c r="I2560" t="s">
        <v>26</v>
      </c>
      <c r="J2560" t="s">
        <v>2561</v>
      </c>
      <c r="K2560">
        <v>4</v>
      </c>
      <c r="N2560">
        <v>1544</v>
      </c>
      <c r="O2560">
        <v>0.2</v>
      </c>
      <c r="P2560" s="4">
        <v>45491</v>
      </c>
      <c r="Q2560" s="4"/>
    </row>
    <row r="2561" spans="1:17" x14ac:dyDescent="0.35">
      <c r="A2561" t="s">
        <v>2648</v>
      </c>
      <c r="B2561" t="s">
        <v>61</v>
      </c>
      <c r="C2561">
        <v>48.864716000000001</v>
      </c>
      <c r="D2561">
        <v>2.3490139999999999</v>
      </c>
      <c r="E2561" t="s">
        <v>54</v>
      </c>
      <c r="F2561" t="s">
        <v>24</v>
      </c>
      <c r="G2561" t="s">
        <v>74</v>
      </c>
      <c r="H2561" s="4">
        <v>45308</v>
      </c>
      <c r="I2561" t="s">
        <v>66</v>
      </c>
      <c r="J2561" t="s">
        <v>2561</v>
      </c>
      <c r="K2561">
        <v>4</v>
      </c>
      <c r="N2561">
        <v>828</v>
      </c>
      <c r="O2561">
        <v>0.5</v>
      </c>
      <c r="P2561" s="4">
        <v>45362</v>
      </c>
      <c r="Q2561" s="4"/>
    </row>
    <row r="2562" spans="1:17" x14ac:dyDescent="0.35">
      <c r="A2562" t="s">
        <v>2649</v>
      </c>
      <c r="B2562" t="s">
        <v>51</v>
      </c>
      <c r="C2562">
        <v>51.260196999999998</v>
      </c>
      <c r="D2562">
        <v>4.4027710000000004</v>
      </c>
      <c r="E2562" t="s">
        <v>84</v>
      </c>
      <c r="F2562" t="s">
        <v>24</v>
      </c>
      <c r="G2562" t="s">
        <v>48</v>
      </c>
      <c r="H2562" s="4">
        <v>45356</v>
      </c>
      <c r="I2562" t="s">
        <v>66</v>
      </c>
      <c r="J2562" t="s">
        <v>2561</v>
      </c>
      <c r="K2562">
        <v>4</v>
      </c>
      <c r="N2562">
        <v>1570</v>
      </c>
      <c r="O2562">
        <v>0.4</v>
      </c>
      <c r="P2562" s="4">
        <v>45651</v>
      </c>
      <c r="Q2562" s="4"/>
    </row>
    <row r="2563" spans="1:17" x14ac:dyDescent="0.35">
      <c r="A2563" t="s">
        <v>2650</v>
      </c>
      <c r="B2563" t="s">
        <v>61</v>
      </c>
      <c r="C2563">
        <v>48.864716000000001</v>
      </c>
      <c r="D2563">
        <v>2.3490139999999999</v>
      </c>
      <c r="E2563" t="s">
        <v>47</v>
      </c>
      <c r="F2563" t="s">
        <v>24</v>
      </c>
      <c r="G2563" t="s">
        <v>59</v>
      </c>
      <c r="H2563" s="4">
        <v>45412</v>
      </c>
      <c r="I2563" t="s">
        <v>26</v>
      </c>
      <c r="J2563" t="s">
        <v>2561</v>
      </c>
      <c r="K2563">
        <v>4</v>
      </c>
      <c r="N2563">
        <v>1831</v>
      </c>
      <c r="O2563">
        <v>0.2</v>
      </c>
      <c r="P2563" s="4">
        <v>45556</v>
      </c>
      <c r="Q2563" s="4"/>
    </row>
    <row r="2564" spans="1:17" x14ac:dyDescent="0.35">
      <c r="A2564" t="s">
        <v>2651</v>
      </c>
      <c r="B2564" t="s">
        <v>20</v>
      </c>
      <c r="C2564">
        <v>52.370215999999999</v>
      </c>
      <c r="D2564">
        <v>4.895168</v>
      </c>
      <c r="E2564" t="s">
        <v>47</v>
      </c>
      <c r="F2564" t="s">
        <v>24</v>
      </c>
      <c r="G2564" t="s">
        <v>39</v>
      </c>
      <c r="H2564" s="4">
        <v>45376</v>
      </c>
      <c r="I2564" t="s">
        <v>26</v>
      </c>
      <c r="J2564" t="s">
        <v>2561</v>
      </c>
      <c r="K2564">
        <v>4</v>
      </c>
      <c r="N2564">
        <v>1616</v>
      </c>
      <c r="O2564">
        <v>0.2</v>
      </c>
      <c r="P2564" s="4">
        <v>45633</v>
      </c>
      <c r="Q2564" s="4"/>
    </row>
    <row r="2565" spans="1:17" x14ac:dyDescent="0.35">
      <c r="A2565" t="s">
        <v>2652</v>
      </c>
      <c r="B2565" t="s">
        <v>61</v>
      </c>
      <c r="C2565">
        <v>48.864716000000001</v>
      </c>
      <c r="D2565">
        <v>2.3490139999999999</v>
      </c>
      <c r="E2565" t="s">
        <v>3098</v>
      </c>
      <c r="F2565" t="s">
        <v>24</v>
      </c>
      <c r="G2565" t="s">
        <v>59</v>
      </c>
      <c r="H2565" s="4">
        <v>45381</v>
      </c>
      <c r="I2565" t="s">
        <v>66</v>
      </c>
      <c r="J2565" t="s">
        <v>2561</v>
      </c>
      <c r="K2565">
        <v>4</v>
      </c>
      <c r="N2565">
        <v>1210</v>
      </c>
      <c r="O2565">
        <v>0.4</v>
      </c>
      <c r="P2565" s="4">
        <v>45484</v>
      </c>
      <c r="Q2565" s="4"/>
    </row>
    <row r="2566" spans="1:17" x14ac:dyDescent="0.35">
      <c r="A2566" t="s">
        <v>2653</v>
      </c>
      <c r="B2566" t="s">
        <v>35</v>
      </c>
      <c r="C2566">
        <v>41.902782000000002</v>
      </c>
      <c r="D2566">
        <v>12.496366</v>
      </c>
      <c r="E2566" t="s">
        <v>64</v>
      </c>
      <c r="F2566" t="s">
        <v>24</v>
      </c>
      <c r="G2566" t="s">
        <v>33</v>
      </c>
      <c r="H2566" s="4">
        <v>45360</v>
      </c>
      <c r="I2566" t="s">
        <v>26</v>
      </c>
      <c r="J2566" t="s">
        <v>2561</v>
      </c>
      <c r="K2566">
        <v>4</v>
      </c>
      <c r="N2566">
        <v>1493</v>
      </c>
      <c r="O2566">
        <v>0.5</v>
      </c>
      <c r="P2566" s="4">
        <v>45688</v>
      </c>
      <c r="Q2566" s="4"/>
    </row>
    <row r="2567" spans="1:17" x14ac:dyDescent="0.35">
      <c r="A2567" t="s">
        <v>2654</v>
      </c>
      <c r="B2567" t="s">
        <v>41</v>
      </c>
      <c r="C2567">
        <v>52.520007999999997</v>
      </c>
      <c r="D2567">
        <v>13.404954</v>
      </c>
      <c r="E2567" t="s">
        <v>47</v>
      </c>
      <c r="F2567" t="s">
        <v>24</v>
      </c>
      <c r="G2567" t="s">
        <v>39</v>
      </c>
      <c r="H2567" s="4">
        <v>45324</v>
      </c>
      <c r="I2567" t="s">
        <v>66</v>
      </c>
      <c r="J2567" t="s">
        <v>2561</v>
      </c>
      <c r="K2567">
        <v>4</v>
      </c>
      <c r="N2567">
        <v>365</v>
      </c>
      <c r="O2567">
        <v>0.3</v>
      </c>
      <c r="P2567" s="4">
        <v>45529</v>
      </c>
      <c r="Q2567" s="4"/>
    </row>
    <row r="2568" spans="1:17" x14ac:dyDescent="0.35">
      <c r="A2568" t="s">
        <v>2655</v>
      </c>
      <c r="B2568" t="s">
        <v>56</v>
      </c>
      <c r="C2568">
        <v>46.204391000000001</v>
      </c>
      <c r="D2568">
        <v>6.1431579999999997</v>
      </c>
      <c r="E2568" t="s">
        <v>3100</v>
      </c>
      <c r="F2568" t="s">
        <v>24</v>
      </c>
      <c r="G2568" t="s">
        <v>48</v>
      </c>
      <c r="H2568" s="4">
        <v>45432</v>
      </c>
      <c r="I2568" t="s">
        <v>26</v>
      </c>
      <c r="J2568" t="s">
        <v>2561</v>
      </c>
      <c r="K2568">
        <v>4</v>
      </c>
      <c r="N2568">
        <v>550</v>
      </c>
      <c r="O2568">
        <v>0.6</v>
      </c>
      <c r="P2568" s="4">
        <v>45658</v>
      </c>
      <c r="Q2568" s="4"/>
    </row>
    <row r="2569" spans="1:17" x14ac:dyDescent="0.35">
      <c r="A2569" t="s">
        <v>2656</v>
      </c>
      <c r="B2569" t="s">
        <v>20</v>
      </c>
      <c r="C2569">
        <v>52.370215999999999</v>
      </c>
      <c r="D2569">
        <v>4.895168</v>
      </c>
      <c r="E2569" t="s">
        <v>3100</v>
      </c>
      <c r="F2569" t="s">
        <v>24</v>
      </c>
      <c r="G2569" t="s">
        <v>87</v>
      </c>
      <c r="H2569" s="4">
        <v>45407</v>
      </c>
      <c r="I2569" t="s">
        <v>49</v>
      </c>
      <c r="J2569" t="s">
        <v>2561</v>
      </c>
      <c r="K2569">
        <v>4</v>
      </c>
      <c r="N2569">
        <v>931</v>
      </c>
      <c r="O2569">
        <v>0.2</v>
      </c>
      <c r="P2569" s="4">
        <v>45760</v>
      </c>
      <c r="Q2569" s="4"/>
    </row>
    <row r="2570" spans="1:17" x14ac:dyDescent="0.35">
      <c r="A2570" t="s">
        <v>2657</v>
      </c>
      <c r="B2570" t="s">
        <v>51</v>
      </c>
      <c r="C2570">
        <v>51.260196999999998</v>
      </c>
      <c r="D2570">
        <v>4.4027710000000004</v>
      </c>
      <c r="E2570" t="s">
        <v>3099</v>
      </c>
      <c r="F2570" t="s">
        <v>24</v>
      </c>
      <c r="G2570" t="s">
        <v>85</v>
      </c>
      <c r="H2570" s="4">
        <v>45329</v>
      </c>
      <c r="I2570" t="s">
        <v>49</v>
      </c>
      <c r="J2570" t="s">
        <v>2561</v>
      </c>
      <c r="K2570">
        <v>4</v>
      </c>
      <c r="N2570">
        <v>1626</v>
      </c>
      <c r="O2570">
        <v>0.3</v>
      </c>
      <c r="P2570" s="4">
        <v>45518</v>
      </c>
      <c r="Q2570" s="4"/>
    </row>
    <row r="2571" spans="1:17" x14ac:dyDescent="0.35">
      <c r="A2571" t="s">
        <v>2658</v>
      </c>
      <c r="B2571" t="s">
        <v>41</v>
      </c>
      <c r="C2571">
        <v>52.520007999999997</v>
      </c>
      <c r="D2571">
        <v>13.404954</v>
      </c>
      <c r="E2571" t="s">
        <v>47</v>
      </c>
      <c r="F2571" t="s">
        <v>24</v>
      </c>
      <c r="G2571" t="s">
        <v>74</v>
      </c>
      <c r="H2571" s="4">
        <v>45338</v>
      </c>
      <c r="I2571" t="s">
        <v>66</v>
      </c>
      <c r="J2571" t="s">
        <v>2561</v>
      </c>
      <c r="K2571">
        <v>4</v>
      </c>
      <c r="N2571">
        <v>1206</v>
      </c>
      <c r="O2571">
        <v>0.3</v>
      </c>
      <c r="P2571" s="4">
        <v>45617</v>
      </c>
      <c r="Q2571" s="4"/>
    </row>
    <row r="2572" spans="1:17" x14ac:dyDescent="0.35">
      <c r="A2572" t="s">
        <v>2659</v>
      </c>
      <c r="B2572" t="s">
        <v>78</v>
      </c>
      <c r="C2572">
        <v>38.736946000000003</v>
      </c>
      <c r="D2572">
        <v>-9.1426850000000002</v>
      </c>
      <c r="E2572" t="s">
        <v>47</v>
      </c>
      <c r="F2572" t="s">
        <v>24</v>
      </c>
      <c r="G2572" t="s">
        <v>48</v>
      </c>
      <c r="H2572" s="4">
        <v>45361</v>
      </c>
      <c r="I2572" t="s">
        <v>66</v>
      </c>
      <c r="J2572" t="s">
        <v>2561</v>
      </c>
      <c r="K2572">
        <v>4</v>
      </c>
      <c r="N2572">
        <v>885</v>
      </c>
      <c r="O2572">
        <v>0.2</v>
      </c>
      <c r="P2572" s="4">
        <v>45598</v>
      </c>
      <c r="Q2572" s="4"/>
    </row>
    <row r="2573" spans="1:17" x14ac:dyDescent="0.35">
      <c r="A2573" t="s">
        <v>2660</v>
      </c>
      <c r="B2573" t="s">
        <v>29</v>
      </c>
      <c r="C2573">
        <v>40.416775000000001</v>
      </c>
      <c r="D2573">
        <v>-3.7037900000000001</v>
      </c>
      <c r="E2573" t="s">
        <v>3099</v>
      </c>
      <c r="F2573" t="s">
        <v>24</v>
      </c>
      <c r="G2573" t="s">
        <v>59</v>
      </c>
      <c r="H2573" s="4">
        <v>45325</v>
      </c>
      <c r="I2573" t="s">
        <v>26</v>
      </c>
      <c r="J2573" t="s">
        <v>2561</v>
      </c>
      <c r="K2573">
        <v>4</v>
      </c>
      <c r="N2573">
        <v>1709</v>
      </c>
      <c r="O2573">
        <v>0.2</v>
      </c>
      <c r="P2573" s="4">
        <v>45428</v>
      </c>
      <c r="Q2573" s="4"/>
    </row>
    <row r="2574" spans="1:17" x14ac:dyDescent="0.35">
      <c r="A2574" t="s">
        <v>2661</v>
      </c>
      <c r="B2574" t="s">
        <v>35</v>
      </c>
      <c r="C2574">
        <v>41.902782000000002</v>
      </c>
      <c r="D2574">
        <v>12.496366</v>
      </c>
      <c r="E2574" t="s">
        <v>3099</v>
      </c>
      <c r="F2574" t="s">
        <v>24</v>
      </c>
      <c r="G2574" t="s">
        <v>39</v>
      </c>
      <c r="H2574" s="4">
        <v>45373</v>
      </c>
      <c r="I2574" t="s">
        <v>26</v>
      </c>
      <c r="J2574" t="s">
        <v>2561</v>
      </c>
      <c r="K2574">
        <v>4</v>
      </c>
      <c r="N2574">
        <v>642</v>
      </c>
      <c r="O2574">
        <v>0.3</v>
      </c>
      <c r="P2574" s="4">
        <v>45548</v>
      </c>
      <c r="Q2574" s="4"/>
    </row>
    <row r="2575" spans="1:17" x14ac:dyDescent="0.35">
      <c r="A2575" t="s">
        <v>2662</v>
      </c>
      <c r="B2575" t="s">
        <v>29</v>
      </c>
      <c r="C2575">
        <v>40.416775000000001</v>
      </c>
      <c r="D2575">
        <v>-3.7037900000000001</v>
      </c>
      <c r="E2575" t="s">
        <v>120</v>
      </c>
      <c r="F2575" t="s">
        <v>24</v>
      </c>
      <c r="G2575" t="s">
        <v>33</v>
      </c>
      <c r="H2575" s="4">
        <v>45418</v>
      </c>
      <c r="I2575" t="s">
        <v>66</v>
      </c>
      <c r="J2575" t="s">
        <v>2561</v>
      </c>
      <c r="K2575">
        <v>4</v>
      </c>
      <c r="N2575">
        <v>1124</v>
      </c>
      <c r="O2575">
        <v>0.4</v>
      </c>
      <c r="P2575" s="4">
        <v>45612</v>
      </c>
      <c r="Q2575" s="4"/>
    </row>
    <row r="2576" spans="1:17" x14ac:dyDescent="0.35">
      <c r="A2576" t="s">
        <v>2663</v>
      </c>
      <c r="B2576" t="s">
        <v>35</v>
      </c>
      <c r="C2576">
        <v>41.902782000000002</v>
      </c>
      <c r="D2576">
        <v>12.496366</v>
      </c>
      <c r="E2576" t="s">
        <v>3099</v>
      </c>
      <c r="F2576" t="s">
        <v>24</v>
      </c>
      <c r="G2576" t="s">
        <v>39</v>
      </c>
      <c r="H2576" s="4">
        <v>45441</v>
      </c>
      <c r="I2576" t="s">
        <v>26</v>
      </c>
      <c r="J2576" t="s">
        <v>2561</v>
      </c>
      <c r="K2576">
        <v>4</v>
      </c>
      <c r="N2576">
        <v>1397</v>
      </c>
      <c r="O2576">
        <v>0.8</v>
      </c>
      <c r="P2576" s="4">
        <v>45509</v>
      </c>
      <c r="Q2576" s="4"/>
    </row>
    <row r="2577" spans="1:17" x14ac:dyDescent="0.35">
      <c r="A2577" t="s">
        <v>2664</v>
      </c>
      <c r="B2577" t="s">
        <v>78</v>
      </c>
      <c r="C2577">
        <v>38.736946000000003</v>
      </c>
      <c r="D2577">
        <v>-9.1426850000000002</v>
      </c>
      <c r="E2577" t="s">
        <v>32</v>
      </c>
      <c r="F2577" t="s">
        <v>24</v>
      </c>
      <c r="G2577" t="s">
        <v>48</v>
      </c>
      <c r="H2577" s="4">
        <v>45300</v>
      </c>
      <c r="I2577" t="s">
        <v>26</v>
      </c>
      <c r="J2577" t="s">
        <v>2561</v>
      </c>
      <c r="K2577">
        <v>4</v>
      </c>
      <c r="N2577">
        <v>1935</v>
      </c>
      <c r="O2577">
        <v>0.3</v>
      </c>
      <c r="P2577" s="4">
        <v>45396</v>
      </c>
      <c r="Q2577" s="4"/>
    </row>
    <row r="2578" spans="1:17" x14ac:dyDescent="0.35">
      <c r="A2578" t="s">
        <v>2665</v>
      </c>
      <c r="B2578" t="s">
        <v>35</v>
      </c>
      <c r="C2578">
        <v>41.902782000000002</v>
      </c>
      <c r="D2578">
        <v>12.496366</v>
      </c>
      <c r="E2578" t="s">
        <v>3098</v>
      </c>
      <c r="F2578" t="s">
        <v>24</v>
      </c>
      <c r="G2578" t="s">
        <v>74</v>
      </c>
      <c r="H2578" s="4">
        <v>45402</v>
      </c>
      <c r="I2578" t="s">
        <v>66</v>
      </c>
      <c r="J2578" t="s">
        <v>2561</v>
      </c>
      <c r="K2578">
        <v>4</v>
      </c>
      <c r="N2578">
        <v>1661</v>
      </c>
      <c r="O2578">
        <v>0.2</v>
      </c>
      <c r="P2578" s="4">
        <v>45737</v>
      </c>
      <c r="Q2578" s="4"/>
    </row>
    <row r="2579" spans="1:17" x14ac:dyDescent="0.35">
      <c r="A2579" t="s">
        <v>2666</v>
      </c>
      <c r="B2579" t="s">
        <v>61</v>
      </c>
      <c r="C2579">
        <v>48.864716000000001</v>
      </c>
      <c r="D2579">
        <v>2.3490139999999999</v>
      </c>
      <c r="E2579" t="s">
        <v>3100</v>
      </c>
      <c r="F2579" t="s">
        <v>24</v>
      </c>
      <c r="G2579" t="s">
        <v>87</v>
      </c>
      <c r="H2579" s="4">
        <v>45412</v>
      </c>
      <c r="I2579" t="s">
        <v>26</v>
      </c>
      <c r="J2579" t="s">
        <v>2561</v>
      </c>
      <c r="K2579">
        <v>4</v>
      </c>
      <c r="N2579">
        <v>1163</v>
      </c>
      <c r="O2579">
        <v>0.9</v>
      </c>
      <c r="P2579" s="4">
        <v>45743</v>
      </c>
      <c r="Q2579" s="4"/>
    </row>
    <row r="2580" spans="1:17" x14ac:dyDescent="0.35">
      <c r="A2580" t="s">
        <v>2667</v>
      </c>
      <c r="B2580" t="s">
        <v>35</v>
      </c>
      <c r="C2580">
        <v>41.902782000000002</v>
      </c>
      <c r="D2580">
        <v>12.496366</v>
      </c>
      <c r="E2580" t="s">
        <v>103</v>
      </c>
      <c r="F2580" t="s">
        <v>24</v>
      </c>
      <c r="G2580" t="s">
        <v>59</v>
      </c>
      <c r="H2580" s="4">
        <v>45344</v>
      </c>
      <c r="I2580" t="s">
        <v>26</v>
      </c>
      <c r="J2580" t="s">
        <v>2561</v>
      </c>
      <c r="K2580">
        <v>4</v>
      </c>
      <c r="N2580">
        <v>373</v>
      </c>
      <c r="O2580">
        <v>0.5</v>
      </c>
      <c r="P2580" s="4">
        <v>45417</v>
      </c>
      <c r="Q2580" s="4"/>
    </row>
    <row r="2581" spans="1:17" x14ac:dyDescent="0.35">
      <c r="A2581" t="s">
        <v>2668</v>
      </c>
      <c r="B2581" t="s">
        <v>61</v>
      </c>
      <c r="C2581">
        <v>48.864716000000001</v>
      </c>
      <c r="D2581">
        <v>2.3490139999999999</v>
      </c>
      <c r="E2581" t="s">
        <v>84</v>
      </c>
      <c r="F2581" t="s">
        <v>24</v>
      </c>
      <c r="G2581" t="s">
        <v>39</v>
      </c>
      <c r="H2581" s="4">
        <v>45300</v>
      </c>
      <c r="I2581" t="s">
        <v>26</v>
      </c>
      <c r="J2581" t="s">
        <v>2561</v>
      </c>
      <c r="K2581">
        <v>4</v>
      </c>
      <c r="N2581">
        <v>388</v>
      </c>
      <c r="O2581">
        <v>0.4</v>
      </c>
      <c r="P2581" s="4">
        <v>45363</v>
      </c>
      <c r="Q2581" s="4"/>
    </row>
    <row r="2582" spans="1:17" x14ac:dyDescent="0.35">
      <c r="A2582" t="s">
        <v>2669</v>
      </c>
      <c r="B2582" t="s">
        <v>56</v>
      </c>
      <c r="C2582">
        <v>46.204391000000001</v>
      </c>
      <c r="D2582">
        <v>6.1431579999999997</v>
      </c>
      <c r="E2582" t="s">
        <v>54</v>
      </c>
      <c r="F2582" t="s">
        <v>24</v>
      </c>
      <c r="G2582" t="s">
        <v>48</v>
      </c>
      <c r="H2582" s="4">
        <v>45374</v>
      </c>
      <c r="I2582" t="s">
        <v>26</v>
      </c>
      <c r="J2582" t="s">
        <v>2561</v>
      </c>
      <c r="K2582">
        <v>4</v>
      </c>
      <c r="N2582">
        <v>871</v>
      </c>
      <c r="O2582">
        <v>0.5</v>
      </c>
      <c r="P2582" s="4">
        <v>45624</v>
      </c>
      <c r="Q2582" s="4"/>
    </row>
    <row r="2583" spans="1:17" x14ac:dyDescent="0.35">
      <c r="A2583" t="s">
        <v>2670</v>
      </c>
      <c r="B2583" t="s">
        <v>56</v>
      </c>
      <c r="C2583">
        <v>46.204391000000001</v>
      </c>
      <c r="D2583">
        <v>6.1431579999999997</v>
      </c>
      <c r="E2583" t="s">
        <v>47</v>
      </c>
      <c r="F2583" t="s">
        <v>24</v>
      </c>
      <c r="G2583" t="s">
        <v>25</v>
      </c>
      <c r="H2583" s="4">
        <v>45337</v>
      </c>
      <c r="I2583" t="s">
        <v>26</v>
      </c>
      <c r="J2583" t="s">
        <v>2561</v>
      </c>
      <c r="K2583">
        <v>4</v>
      </c>
      <c r="N2583">
        <v>1917</v>
      </c>
      <c r="O2583">
        <v>0.3</v>
      </c>
      <c r="P2583" s="4">
        <v>45541</v>
      </c>
      <c r="Q2583" s="4"/>
    </row>
    <row r="2584" spans="1:17" x14ac:dyDescent="0.35">
      <c r="A2584" t="s">
        <v>2671</v>
      </c>
      <c r="B2584" t="s">
        <v>41</v>
      </c>
      <c r="C2584">
        <v>52.520007999999997</v>
      </c>
      <c r="D2584">
        <v>13.404954</v>
      </c>
      <c r="E2584" t="s">
        <v>47</v>
      </c>
      <c r="F2584" t="s">
        <v>24</v>
      </c>
      <c r="G2584" t="s">
        <v>48</v>
      </c>
      <c r="H2584" s="4">
        <v>45327</v>
      </c>
      <c r="I2584" t="s">
        <v>66</v>
      </c>
      <c r="J2584" t="s">
        <v>2561</v>
      </c>
      <c r="K2584">
        <v>4</v>
      </c>
      <c r="N2584">
        <v>1362</v>
      </c>
      <c r="O2584">
        <v>0.4</v>
      </c>
      <c r="P2584" s="4">
        <v>45352</v>
      </c>
      <c r="Q2584" s="4"/>
    </row>
    <row r="2585" spans="1:17" x14ac:dyDescent="0.35">
      <c r="A2585" t="s">
        <v>2672</v>
      </c>
      <c r="B2585" t="s">
        <v>35</v>
      </c>
      <c r="C2585">
        <v>41.902782000000002</v>
      </c>
      <c r="D2585">
        <v>12.496366</v>
      </c>
      <c r="E2585" t="s">
        <v>32</v>
      </c>
      <c r="F2585" t="s">
        <v>24</v>
      </c>
      <c r="G2585" t="s">
        <v>25</v>
      </c>
      <c r="H2585" s="4">
        <v>45327</v>
      </c>
      <c r="I2585" t="s">
        <v>66</v>
      </c>
      <c r="J2585" t="s">
        <v>2561</v>
      </c>
      <c r="K2585">
        <v>4</v>
      </c>
      <c r="N2585">
        <v>834</v>
      </c>
      <c r="O2585">
        <v>0.2</v>
      </c>
      <c r="P2585" s="4">
        <v>45671</v>
      </c>
      <c r="Q2585" s="4"/>
    </row>
    <row r="2586" spans="1:17" x14ac:dyDescent="0.35">
      <c r="A2586" t="s">
        <v>2673</v>
      </c>
      <c r="B2586" t="s">
        <v>35</v>
      </c>
      <c r="C2586">
        <v>41.902782000000002</v>
      </c>
      <c r="D2586">
        <v>12.496366</v>
      </c>
      <c r="E2586" t="s">
        <v>3099</v>
      </c>
      <c r="F2586" t="s">
        <v>24</v>
      </c>
      <c r="G2586" t="s">
        <v>25</v>
      </c>
      <c r="H2586" s="4">
        <v>45405</v>
      </c>
      <c r="I2586" t="s">
        <v>26</v>
      </c>
      <c r="J2586" t="s">
        <v>2561</v>
      </c>
      <c r="K2586">
        <v>4</v>
      </c>
      <c r="N2586">
        <v>1846</v>
      </c>
      <c r="O2586">
        <v>0.8</v>
      </c>
      <c r="P2586" s="4">
        <v>45508</v>
      </c>
      <c r="Q2586" s="4"/>
    </row>
    <row r="2587" spans="1:17" x14ac:dyDescent="0.35">
      <c r="A2587" t="s">
        <v>2674</v>
      </c>
      <c r="B2587" t="s">
        <v>78</v>
      </c>
      <c r="C2587">
        <v>38.736946000000003</v>
      </c>
      <c r="D2587">
        <v>-9.1426850000000002</v>
      </c>
      <c r="E2587" t="s">
        <v>68</v>
      </c>
      <c r="F2587" t="s">
        <v>24</v>
      </c>
      <c r="G2587" t="s">
        <v>48</v>
      </c>
      <c r="H2587" s="4">
        <v>45401</v>
      </c>
      <c r="I2587" t="s">
        <v>26</v>
      </c>
      <c r="J2587" t="s">
        <v>2561</v>
      </c>
      <c r="K2587">
        <v>4</v>
      </c>
      <c r="N2587">
        <v>1583</v>
      </c>
      <c r="O2587">
        <v>0.4</v>
      </c>
      <c r="P2587" s="4">
        <v>45450</v>
      </c>
      <c r="Q2587" s="4"/>
    </row>
    <row r="2588" spans="1:17" x14ac:dyDescent="0.35">
      <c r="A2588" t="s">
        <v>2675</v>
      </c>
      <c r="B2588" t="s">
        <v>56</v>
      </c>
      <c r="C2588">
        <v>46.204391000000001</v>
      </c>
      <c r="D2588">
        <v>6.1431579999999997</v>
      </c>
      <c r="E2588" t="s">
        <v>47</v>
      </c>
      <c r="F2588" t="s">
        <v>24</v>
      </c>
      <c r="G2588" t="s">
        <v>87</v>
      </c>
      <c r="H2588" s="4">
        <v>45412</v>
      </c>
      <c r="I2588" t="s">
        <v>26</v>
      </c>
      <c r="J2588" t="s">
        <v>2561</v>
      </c>
      <c r="K2588">
        <v>4</v>
      </c>
      <c r="N2588">
        <v>799</v>
      </c>
      <c r="O2588">
        <v>0.2</v>
      </c>
      <c r="P2588" s="4">
        <v>45491</v>
      </c>
      <c r="Q2588" s="4"/>
    </row>
    <row r="2589" spans="1:17" x14ac:dyDescent="0.35">
      <c r="A2589" t="s">
        <v>2676</v>
      </c>
      <c r="B2589" t="s">
        <v>61</v>
      </c>
      <c r="C2589">
        <v>48.864716000000001</v>
      </c>
      <c r="D2589">
        <v>2.3490139999999999</v>
      </c>
      <c r="E2589" t="s">
        <v>3098</v>
      </c>
      <c r="F2589" t="s">
        <v>24</v>
      </c>
      <c r="G2589" t="s">
        <v>33</v>
      </c>
      <c r="H2589" s="4">
        <v>45369</v>
      </c>
      <c r="I2589" t="s">
        <v>26</v>
      </c>
      <c r="J2589" t="s">
        <v>2561</v>
      </c>
      <c r="K2589">
        <v>4</v>
      </c>
      <c r="N2589">
        <v>1320</v>
      </c>
      <c r="O2589">
        <v>0.9</v>
      </c>
      <c r="P2589" s="4">
        <v>45676</v>
      </c>
      <c r="Q2589" s="4"/>
    </row>
    <row r="2590" spans="1:17" x14ac:dyDescent="0.35">
      <c r="A2590" t="s">
        <v>2677</v>
      </c>
      <c r="B2590" t="s">
        <v>35</v>
      </c>
      <c r="C2590">
        <v>41.902782000000002</v>
      </c>
      <c r="D2590">
        <v>12.496366</v>
      </c>
      <c r="E2590" t="s">
        <v>32</v>
      </c>
      <c r="F2590" t="s">
        <v>24</v>
      </c>
      <c r="G2590" t="s">
        <v>59</v>
      </c>
      <c r="H2590" s="4">
        <v>45301</v>
      </c>
      <c r="I2590" t="s">
        <v>26</v>
      </c>
      <c r="J2590" t="s">
        <v>2561</v>
      </c>
      <c r="K2590">
        <v>4</v>
      </c>
      <c r="N2590">
        <v>1730</v>
      </c>
      <c r="O2590">
        <v>0.9</v>
      </c>
      <c r="P2590" s="4">
        <v>45447</v>
      </c>
      <c r="Q2590" s="4"/>
    </row>
    <row r="2591" spans="1:17" x14ac:dyDescent="0.35">
      <c r="A2591" t="s">
        <v>2678</v>
      </c>
      <c r="B2591" t="s">
        <v>61</v>
      </c>
      <c r="C2591">
        <v>48.864716000000001</v>
      </c>
      <c r="D2591">
        <v>2.3490139999999999</v>
      </c>
      <c r="E2591" t="s">
        <v>47</v>
      </c>
      <c r="F2591" t="s">
        <v>24</v>
      </c>
      <c r="G2591" t="s">
        <v>85</v>
      </c>
      <c r="H2591" s="4">
        <v>45342</v>
      </c>
      <c r="I2591" t="s">
        <v>66</v>
      </c>
      <c r="J2591" t="s">
        <v>2561</v>
      </c>
      <c r="K2591">
        <v>4</v>
      </c>
      <c r="N2591">
        <v>1805</v>
      </c>
      <c r="O2591">
        <v>0.6</v>
      </c>
      <c r="P2591" s="4">
        <v>45578</v>
      </c>
      <c r="Q2591" s="4"/>
    </row>
    <row r="2592" spans="1:17" x14ac:dyDescent="0.35">
      <c r="A2592" t="s">
        <v>2679</v>
      </c>
      <c r="B2592" t="s">
        <v>35</v>
      </c>
      <c r="C2592">
        <v>41.902782000000002</v>
      </c>
      <c r="D2592">
        <v>12.496366</v>
      </c>
      <c r="E2592" t="s">
        <v>64</v>
      </c>
      <c r="F2592" t="s">
        <v>24</v>
      </c>
      <c r="G2592" t="s">
        <v>39</v>
      </c>
      <c r="H2592" s="4">
        <v>45423</v>
      </c>
      <c r="I2592" t="s">
        <v>49</v>
      </c>
      <c r="J2592" t="s">
        <v>2561</v>
      </c>
      <c r="K2592">
        <v>4</v>
      </c>
      <c r="N2592">
        <v>1564</v>
      </c>
      <c r="O2592">
        <v>0.5</v>
      </c>
      <c r="P2592" s="4">
        <v>45607</v>
      </c>
      <c r="Q2592" s="4"/>
    </row>
    <row r="2593" spans="1:17" x14ac:dyDescent="0.35">
      <c r="A2593" t="s">
        <v>2680</v>
      </c>
      <c r="B2593" t="s">
        <v>78</v>
      </c>
      <c r="C2593">
        <v>38.736946000000003</v>
      </c>
      <c r="D2593">
        <v>-9.1426850000000002</v>
      </c>
      <c r="E2593" t="s">
        <v>54</v>
      </c>
      <c r="F2593" t="s">
        <v>24</v>
      </c>
      <c r="G2593" t="s">
        <v>48</v>
      </c>
      <c r="H2593" s="4">
        <v>45334</v>
      </c>
      <c r="I2593" t="s">
        <v>49</v>
      </c>
      <c r="J2593" t="s">
        <v>2561</v>
      </c>
      <c r="K2593">
        <v>4</v>
      </c>
      <c r="N2593">
        <v>1373</v>
      </c>
      <c r="O2593">
        <v>0.2</v>
      </c>
      <c r="P2593" s="4">
        <v>45468</v>
      </c>
      <c r="Q2593" s="4"/>
    </row>
    <row r="2594" spans="1:17" x14ac:dyDescent="0.35">
      <c r="A2594" t="s">
        <v>2681</v>
      </c>
      <c r="B2594" t="s">
        <v>29</v>
      </c>
      <c r="C2594">
        <v>40.416775000000001</v>
      </c>
      <c r="D2594">
        <v>-3.7037900000000001</v>
      </c>
      <c r="E2594" t="s">
        <v>84</v>
      </c>
      <c r="F2594" t="s">
        <v>24</v>
      </c>
      <c r="G2594" t="s">
        <v>87</v>
      </c>
      <c r="H2594" s="4">
        <v>45382</v>
      </c>
      <c r="I2594" t="s">
        <v>26</v>
      </c>
      <c r="J2594" t="s">
        <v>2561</v>
      </c>
      <c r="K2594">
        <v>4</v>
      </c>
      <c r="N2594">
        <v>1364</v>
      </c>
      <c r="O2594">
        <v>0.4</v>
      </c>
      <c r="P2594" s="4">
        <v>45664</v>
      </c>
      <c r="Q2594" s="4"/>
    </row>
    <row r="2595" spans="1:17" x14ac:dyDescent="0.35">
      <c r="A2595" t="s">
        <v>2682</v>
      </c>
      <c r="B2595" t="s">
        <v>41</v>
      </c>
      <c r="C2595">
        <v>52.520007999999997</v>
      </c>
      <c r="D2595">
        <v>13.404954</v>
      </c>
      <c r="E2595" t="s">
        <v>68</v>
      </c>
      <c r="F2595" t="s">
        <v>24</v>
      </c>
      <c r="G2595" t="s">
        <v>74</v>
      </c>
      <c r="H2595" s="4">
        <v>45347</v>
      </c>
      <c r="I2595" t="s">
        <v>66</v>
      </c>
      <c r="J2595" t="s">
        <v>2561</v>
      </c>
      <c r="K2595">
        <v>4</v>
      </c>
      <c r="N2595">
        <v>1430</v>
      </c>
      <c r="O2595">
        <v>0.6</v>
      </c>
      <c r="P2595" s="4">
        <v>45609</v>
      </c>
      <c r="Q2595" s="4"/>
    </row>
    <row r="2596" spans="1:17" x14ac:dyDescent="0.35">
      <c r="A2596" t="s">
        <v>2683</v>
      </c>
      <c r="B2596" t="s">
        <v>71</v>
      </c>
      <c r="C2596">
        <v>48.210033000000003</v>
      </c>
      <c r="D2596">
        <v>16.363448999999999</v>
      </c>
      <c r="E2596" t="s">
        <v>38</v>
      </c>
      <c r="F2596" t="s">
        <v>24</v>
      </c>
      <c r="G2596" t="s">
        <v>74</v>
      </c>
      <c r="H2596" s="4">
        <v>45344</v>
      </c>
      <c r="I2596" t="s">
        <v>66</v>
      </c>
      <c r="J2596" t="s">
        <v>2561</v>
      </c>
      <c r="K2596">
        <v>4</v>
      </c>
      <c r="N2596">
        <v>704</v>
      </c>
      <c r="O2596">
        <v>0.6</v>
      </c>
      <c r="P2596" s="4">
        <v>45587</v>
      </c>
      <c r="Q2596" s="4"/>
    </row>
    <row r="2597" spans="1:17" x14ac:dyDescent="0.35">
      <c r="A2597" t="s">
        <v>2684</v>
      </c>
      <c r="B2597" t="s">
        <v>78</v>
      </c>
      <c r="C2597">
        <v>38.736946000000003</v>
      </c>
      <c r="D2597">
        <v>-9.1426850000000002</v>
      </c>
      <c r="E2597" t="s">
        <v>47</v>
      </c>
      <c r="F2597" t="s">
        <v>24</v>
      </c>
      <c r="G2597" t="s">
        <v>25</v>
      </c>
      <c r="H2597" s="4">
        <v>45359</v>
      </c>
      <c r="I2597" t="s">
        <v>66</v>
      </c>
      <c r="J2597" t="s">
        <v>2561</v>
      </c>
      <c r="K2597">
        <v>4</v>
      </c>
      <c r="N2597">
        <v>1907</v>
      </c>
      <c r="O2597">
        <v>0.4</v>
      </c>
      <c r="P2597" s="4">
        <v>45488</v>
      </c>
      <c r="Q2597" s="4"/>
    </row>
    <row r="2598" spans="1:17" x14ac:dyDescent="0.35">
      <c r="A2598" t="s">
        <v>2685</v>
      </c>
      <c r="B2598" t="s">
        <v>71</v>
      </c>
      <c r="C2598">
        <v>48.210033000000003</v>
      </c>
      <c r="D2598">
        <v>16.363448999999999</v>
      </c>
      <c r="E2598" t="s">
        <v>3098</v>
      </c>
      <c r="F2598" t="s">
        <v>24</v>
      </c>
      <c r="G2598" t="s">
        <v>87</v>
      </c>
      <c r="H2598" s="4">
        <v>45410</v>
      </c>
      <c r="I2598" t="s">
        <v>66</v>
      </c>
      <c r="J2598" t="s">
        <v>2561</v>
      </c>
      <c r="K2598">
        <v>4</v>
      </c>
      <c r="N2598">
        <v>1580</v>
      </c>
      <c r="O2598">
        <v>0.4</v>
      </c>
      <c r="P2598" s="4">
        <v>45633</v>
      </c>
      <c r="Q2598" s="4"/>
    </row>
    <row r="2599" spans="1:17" x14ac:dyDescent="0.35">
      <c r="A2599" t="s">
        <v>2686</v>
      </c>
      <c r="B2599" t="s">
        <v>61</v>
      </c>
      <c r="C2599">
        <v>48.864716000000001</v>
      </c>
      <c r="D2599">
        <v>2.3490139999999999</v>
      </c>
      <c r="E2599" t="s">
        <v>103</v>
      </c>
      <c r="F2599" t="s">
        <v>24</v>
      </c>
      <c r="G2599" t="s">
        <v>25</v>
      </c>
      <c r="H2599" s="4">
        <v>45369</v>
      </c>
      <c r="I2599" t="s">
        <v>26</v>
      </c>
      <c r="J2599" t="s">
        <v>2561</v>
      </c>
      <c r="K2599">
        <v>4</v>
      </c>
      <c r="N2599">
        <v>733</v>
      </c>
      <c r="O2599">
        <v>0.6</v>
      </c>
      <c r="P2599" s="4">
        <v>45439</v>
      </c>
      <c r="Q2599" s="4"/>
    </row>
    <row r="2600" spans="1:17" x14ac:dyDescent="0.35">
      <c r="A2600" t="s">
        <v>2687</v>
      </c>
      <c r="B2600" t="s">
        <v>35</v>
      </c>
      <c r="C2600">
        <v>41.902782000000002</v>
      </c>
      <c r="D2600">
        <v>12.496366</v>
      </c>
      <c r="E2600" t="s">
        <v>68</v>
      </c>
      <c r="F2600" t="s">
        <v>24</v>
      </c>
      <c r="G2600" t="s">
        <v>59</v>
      </c>
      <c r="H2600" s="4">
        <v>45350</v>
      </c>
      <c r="I2600" t="s">
        <v>26</v>
      </c>
      <c r="J2600" t="s">
        <v>2561</v>
      </c>
      <c r="K2600">
        <v>4</v>
      </c>
      <c r="N2600">
        <v>1890</v>
      </c>
      <c r="O2600">
        <v>0.4</v>
      </c>
      <c r="P2600" s="4">
        <v>45609</v>
      </c>
      <c r="Q2600" s="4"/>
    </row>
    <row r="2601" spans="1:17" x14ac:dyDescent="0.35">
      <c r="A2601" t="s">
        <v>2688</v>
      </c>
      <c r="B2601" t="s">
        <v>78</v>
      </c>
      <c r="C2601">
        <v>38.736946000000003</v>
      </c>
      <c r="D2601">
        <v>-9.1426850000000002</v>
      </c>
      <c r="E2601" t="s">
        <v>100</v>
      </c>
      <c r="F2601" t="s">
        <v>24</v>
      </c>
      <c r="G2601" t="s">
        <v>48</v>
      </c>
      <c r="H2601" s="4">
        <v>45316</v>
      </c>
      <c r="I2601" t="s">
        <v>26</v>
      </c>
      <c r="J2601" t="s">
        <v>2561</v>
      </c>
      <c r="K2601">
        <v>4</v>
      </c>
      <c r="N2601">
        <v>684</v>
      </c>
      <c r="O2601">
        <v>0.4</v>
      </c>
      <c r="P2601" s="4">
        <v>45481</v>
      </c>
      <c r="Q2601" s="4"/>
    </row>
    <row r="2602" spans="1:17" x14ac:dyDescent="0.35">
      <c r="A2602" t="s">
        <v>2689</v>
      </c>
      <c r="B2602" t="s">
        <v>35</v>
      </c>
      <c r="C2602">
        <v>41.902782000000002</v>
      </c>
      <c r="D2602">
        <v>12.496366</v>
      </c>
      <c r="E2602" t="s">
        <v>103</v>
      </c>
      <c r="F2602" t="s">
        <v>24</v>
      </c>
      <c r="G2602" t="s">
        <v>33</v>
      </c>
      <c r="H2602" s="4">
        <v>45361</v>
      </c>
      <c r="I2602" t="s">
        <v>26</v>
      </c>
      <c r="J2602" t="s">
        <v>2561</v>
      </c>
      <c r="K2602">
        <v>4</v>
      </c>
      <c r="N2602">
        <v>842</v>
      </c>
      <c r="O2602">
        <v>0.7</v>
      </c>
      <c r="P2602" s="4">
        <v>45507</v>
      </c>
      <c r="Q2602" s="4"/>
    </row>
    <row r="2603" spans="1:17" x14ac:dyDescent="0.35">
      <c r="A2603" t="s">
        <v>2690</v>
      </c>
      <c r="B2603" t="s">
        <v>61</v>
      </c>
      <c r="C2603">
        <v>48.864716000000001</v>
      </c>
      <c r="D2603">
        <v>2.3490139999999999</v>
      </c>
      <c r="E2603" t="s">
        <v>3099</v>
      </c>
      <c r="F2603" t="s">
        <v>24</v>
      </c>
      <c r="G2603" t="s">
        <v>33</v>
      </c>
      <c r="H2603" s="4">
        <v>45421</v>
      </c>
      <c r="I2603" t="s">
        <v>26</v>
      </c>
      <c r="J2603" t="s">
        <v>2561</v>
      </c>
      <c r="K2603">
        <v>4</v>
      </c>
      <c r="N2603">
        <v>596</v>
      </c>
      <c r="O2603">
        <v>0.4</v>
      </c>
      <c r="P2603" s="4">
        <v>45765</v>
      </c>
      <c r="Q2603" s="4"/>
    </row>
    <row r="2604" spans="1:17" x14ac:dyDescent="0.35">
      <c r="A2604" t="s">
        <v>2691</v>
      </c>
      <c r="B2604" t="s">
        <v>20</v>
      </c>
      <c r="C2604">
        <v>52.370215999999999</v>
      </c>
      <c r="D2604">
        <v>4.895168</v>
      </c>
      <c r="E2604" t="s">
        <v>68</v>
      </c>
      <c r="F2604" t="s">
        <v>24</v>
      </c>
      <c r="G2604" t="s">
        <v>48</v>
      </c>
      <c r="H2604" s="4">
        <v>45377</v>
      </c>
      <c r="I2604" t="s">
        <v>66</v>
      </c>
      <c r="J2604" t="s">
        <v>2561</v>
      </c>
      <c r="K2604">
        <v>4</v>
      </c>
      <c r="N2604">
        <v>1579</v>
      </c>
      <c r="O2604">
        <v>0.5</v>
      </c>
      <c r="P2604" s="4">
        <v>45583</v>
      </c>
      <c r="Q2604" s="4"/>
    </row>
    <row r="2605" spans="1:17" x14ac:dyDescent="0.35">
      <c r="A2605" t="s">
        <v>2692</v>
      </c>
      <c r="B2605" t="s">
        <v>41</v>
      </c>
      <c r="C2605">
        <v>52.520007999999997</v>
      </c>
      <c r="D2605">
        <v>13.404954</v>
      </c>
      <c r="E2605" t="s">
        <v>64</v>
      </c>
      <c r="F2605" t="s">
        <v>24</v>
      </c>
      <c r="G2605" t="s">
        <v>59</v>
      </c>
      <c r="H2605" s="4">
        <v>45378</v>
      </c>
      <c r="I2605" t="s">
        <v>66</v>
      </c>
      <c r="J2605" t="s">
        <v>2561</v>
      </c>
      <c r="K2605">
        <v>4</v>
      </c>
      <c r="N2605">
        <v>566</v>
      </c>
      <c r="O2605">
        <v>0.3</v>
      </c>
      <c r="P2605" s="4">
        <v>45407</v>
      </c>
      <c r="Q2605" s="4"/>
    </row>
    <row r="2606" spans="1:17" x14ac:dyDescent="0.35">
      <c r="A2606" t="s">
        <v>2693</v>
      </c>
      <c r="B2606" t="s">
        <v>29</v>
      </c>
      <c r="C2606">
        <v>40.416775000000001</v>
      </c>
      <c r="D2606">
        <v>-3.7037900000000001</v>
      </c>
      <c r="E2606" t="s">
        <v>47</v>
      </c>
      <c r="F2606" t="s">
        <v>24</v>
      </c>
      <c r="G2606" t="s">
        <v>39</v>
      </c>
      <c r="H2606" s="4">
        <v>45361</v>
      </c>
      <c r="I2606" t="s">
        <v>49</v>
      </c>
      <c r="J2606" t="s">
        <v>2561</v>
      </c>
      <c r="K2606">
        <v>4</v>
      </c>
      <c r="N2606">
        <v>1973</v>
      </c>
      <c r="O2606">
        <v>0.4</v>
      </c>
      <c r="P2606" s="4">
        <v>45701</v>
      </c>
      <c r="Q2606" s="4"/>
    </row>
    <row r="2607" spans="1:17" x14ac:dyDescent="0.35">
      <c r="A2607" t="s">
        <v>2694</v>
      </c>
      <c r="B2607" t="s">
        <v>51</v>
      </c>
      <c r="C2607">
        <v>51.260196999999998</v>
      </c>
      <c r="D2607">
        <v>4.4027710000000004</v>
      </c>
      <c r="E2607" t="s">
        <v>47</v>
      </c>
      <c r="F2607" t="s">
        <v>24</v>
      </c>
      <c r="G2607" t="s">
        <v>48</v>
      </c>
      <c r="H2607" s="4">
        <v>45347</v>
      </c>
      <c r="I2607" t="s">
        <v>26</v>
      </c>
      <c r="J2607" t="s">
        <v>2561</v>
      </c>
      <c r="K2607">
        <v>4</v>
      </c>
      <c r="N2607">
        <v>599</v>
      </c>
      <c r="O2607">
        <v>0.8</v>
      </c>
      <c r="P2607" s="4">
        <v>45452</v>
      </c>
      <c r="Q2607" s="4"/>
    </row>
    <row r="2608" spans="1:17" x14ac:dyDescent="0.35">
      <c r="A2608" t="s">
        <v>2695</v>
      </c>
      <c r="B2608" t="s">
        <v>35</v>
      </c>
      <c r="C2608">
        <v>41.902782000000002</v>
      </c>
      <c r="D2608">
        <v>12.496366</v>
      </c>
      <c r="E2608" t="s">
        <v>47</v>
      </c>
      <c r="F2608" t="s">
        <v>24</v>
      </c>
      <c r="G2608" t="s">
        <v>48</v>
      </c>
      <c r="H2608" s="4">
        <v>45378</v>
      </c>
      <c r="I2608" t="s">
        <v>49</v>
      </c>
      <c r="J2608" t="s">
        <v>2561</v>
      </c>
      <c r="K2608">
        <v>4</v>
      </c>
      <c r="N2608">
        <v>769</v>
      </c>
      <c r="O2608">
        <v>0.5</v>
      </c>
      <c r="P2608" s="4">
        <v>45443</v>
      </c>
      <c r="Q2608" s="4"/>
    </row>
    <row r="2609" spans="1:17" x14ac:dyDescent="0.35">
      <c r="A2609" t="s">
        <v>2696</v>
      </c>
      <c r="B2609" t="s">
        <v>20</v>
      </c>
      <c r="C2609">
        <v>52.370215999999999</v>
      </c>
      <c r="D2609">
        <v>4.895168</v>
      </c>
      <c r="E2609" t="s">
        <v>54</v>
      </c>
      <c r="F2609" t="s">
        <v>24</v>
      </c>
      <c r="G2609" t="s">
        <v>39</v>
      </c>
      <c r="H2609" s="4">
        <v>45443</v>
      </c>
      <c r="I2609" t="s">
        <v>26</v>
      </c>
      <c r="J2609" t="s">
        <v>2561</v>
      </c>
      <c r="K2609">
        <v>4</v>
      </c>
      <c r="N2609">
        <v>1456</v>
      </c>
      <c r="O2609">
        <v>0.5</v>
      </c>
      <c r="P2609" s="4">
        <v>45613</v>
      </c>
      <c r="Q2609" s="4"/>
    </row>
    <row r="2610" spans="1:17" x14ac:dyDescent="0.35">
      <c r="A2610" t="s">
        <v>2697</v>
      </c>
      <c r="B2610" t="s">
        <v>51</v>
      </c>
      <c r="C2610">
        <v>51.260196999999998</v>
      </c>
      <c r="D2610">
        <v>4.4027710000000004</v>
      </c>
      <c r="E2610" t="s">
        <v>47</v>
      </c>
      <c r="F2610" t="s">
        <v>24</v>
      </c>
      <c r="G2610" t="s">
        <v>25</v>
      </c>
      <c r="H2610" s="4">
        <v>45408</v>
      </c>
      <c r="I2610" t="s">
        <v>49</v>
      </c>
      <c r="J2610" t="s">
        <v>2561</v>
      </c>
      <c r="K2610">
        <v>4</v>
      </c>
      <c r="N2610">
        <v>830</v>
      </c>
      <c r="O2610">
        <v>0.8</v>
      </c>
      <c r="P2610" s="4">
        <v>45750</v>
      </c>
      <c r="Q2610" s="4"/>
    </row>
    <row r="2611" spans="1:17" x14ac:dyDescent="0.35">
      <c r="A2611" t="s">
        <v>2698</v>
      </c>
      <c r="B2611" t="s">
        <v>35</v>
      </c>
      <c r="C2611">
        <v>41.902782000000002</v>
      </c>
      <c r="D2611">
        <v>12.496366</v>
      </c>
      <c r="E2611" t="s">
        <v>54</v>
      </c>
      <c r="F2611" t="s">
        <v>24</v>
      </c>
      <c r="G2611" t="s">
        <v>74</v>
      </c>
      <c r="H2611" s="4">
        <v>45441</v>
      </c>
      <c r="I2611" t="s">
        <v>26</v>
      </c>
      <c r="J2611" t="s">
        <v>2561</v>
      </c>
      <c r="K2611">
        <v>4</v>
      </c>
      <c r="N2611">
        <v>298</v>
      </c>
      <c r="O2611">
        <v>0.5</v>
      </c>
      <c r="P2611" s="4">
        <v>45761</v>
      </c>
      <c r="Q2611" s="4"/>
    </row>
    <row r="2612" spans="1:17" x14ac:dyDescent="0.35">
      <c r="A2612" t="s">
        <v>2699</v>
      </c>
      <c r="B2612" t="s">
        <v>78</v>
      </c>
      <c r="C2612">
        <v>38.736946000000003</v>
      </c>
      <c r="D2612">
        <v>-9.1426850000000002</v>
      </c>
      <c r="E2612" t="s">
        <v>3098</v>
      </c>
      <c r="F2612" t="s">
        <v>24</v>
      </c>
      <c r="G2612" t="s">
        <v>39</v>
      </c>
      <c r="H2612" s="4">
        <v>45379</v>
      </c>
      <c r="I2612" t="s">
        <v>66</v>
      </c>
      <c r="J2612" t="s">
        <v>2561</v>
      </c>
      <c r="K2612">
        <v>4</v>
      </c>
      <c r="N2612">
        <v>943</v>
      </c>
      <c r="O2612">
        <v>0.6</v>
      </c>
      <c r="P2612" s="4">
        <v>45688</v>
      </c>
      <c r="Q2612" s="4"/>
    </row>
    <row r="2613" spans="1:17" x14ac:dyDescent="0.35">
      <c r="A2613" t="s">
        <v>2700</v>
      </c>
      <c r="B2613" t="s">
        <v>61</v>
      </c>
      <c r="C2613">
        <v>48.864716000000001</v>
      </c>
      <c r="D2613">
        <v>2.3490139999999999</v>
      </c>
      <c r="E2613" t="s">
        <v>54</v>
      </c>
      <c r="F2613" t="s">
        <v>24</v>
      </c>
      <c r="G2613" t="s">
        <v>39</v>
      </c>
      <c r="H2613" s="4">
        <v>45399</v>
      </c>
      <c r="I2613" t="s">
        <v>26</v>
      </c>
      <c r="J2613" t="s">
        <v>2561</v>
      </c>
      <c r="K2613">
        <v>4</v>
      </c>
      <c r="N2613">
        <v>909</v>
      </c>
      <c r="O2613">
        <v>0.3</v>
      </c>
      <c r="P2613" s="4">
        <v>45710</v>
      </c>
      <c r="Q2613" s="4"/>
    </row>
    <row r="2614" spans="1:17" x14ac:dyDescent="0.35">
      <c r="A2614" t="s">
        <v>2701</v>
      </c>
      <c r="B2614" t="s">
        <v>56</v>
      </c>
      <c r="C2614">
        <v>46.204391000000001</v>
      </c>
      <c r="D2614">
        <v>6.1431579999999997</v>
      </c>
      <c r="E2614" t="s">
        <v>100</v>
      </c>
      <c r="F2614" t="s">
        <v>24</v>
      </c>
      <c r="G2614" t="s">
        <v>33</v>
      </c>
      <c r="H2614" s="4">
        <v>45321</v>
      </c>
      <c r="I2614" t="s">
        <v>26</v>
      </c>
      <c r="J2614" t="s">
        <v>2561</v>
      </c>
      <c r="K2614">
        <v>4</v>
      </c>
      <c r="N2614">
        <v>227</v>
      </c>
      <c r="O2614">
        <v>0.3</v>
      </c>
      <c r="P2614" s="4">
        <v>45353</v>
      </c>
      <c r="Q2614" s="4"/>
    </row>
    <row r="2615" spans="1:17" x14ac:dyDescent="0.35">
      <c r="A2615" t="s">
        <v>2702</v>
      </c>
      <c r="B2615" t="s">
        <v>78</v>
      </c>
      <c r="C2615">
        <v>38.736946000000003</v>
      </c>
      <c r="D2615">
        <v>-9.1426850000000002</v>
      </c>
      <c r="E2615" t="s">
        <v>3100</v>
      </c>
      <c r="F2615" t="s">
        <v>24</v>
      </c>
      <c r="G2615" t="s">
        <v>48</v>
      </c>
      <c r="H2615" s="4">
        <v>45412</v>
      </c>
      <c r="I2615" t="s">
        <v>66</v>
      </c>
      <c r="J2615" t="s">
        <v>2561</v>
      </c>
      <c r="K2615">
        <v>4</v>
      </c>
      <c r="N2615">
        <v>924</v>
      </c>
      <c r="O2615">
        <v>0.7</v>
      </c>
      <c r="P2615" s="4">
        <v>45771</v>
      </c>
      <c r="Q2615" s="4"/>
    </row>
    <row r="2616" spans="1:17" x14ac:dyDescent="0.35">
      <c r="A2616" t="s">
        <v>2703</v>
      </c>
      <c r="B2616" t="s">
        <v>41</v>
      </c>
      <c r="C2616">
        <v>52.520007999999997</v>
      </c>
      <c r="D2616">
        <v>13.404954</v>
      </c>
      <c r="E2616" t="s">
        <v>3099</v>
      </c>
      <c r="F2616" t="s">
        <v>24</v>
      </c>
      <c r="G2616" t="s">
        <v>33</v>
      </c>
      <c r="H2616" s="4">
        <v>45372</v>
      </c>
      <c r="I2616" t="s">
        <v>26</v>
      </c>
      <c r="J2616" t="s">
        <v>2561</v>
      </c>
      <c r="K2616">
        <v>4</v>
      </c>
      <c r="N2616">
        <v>1403</v>
      </c>
      <c r="O2616">
        <v>0.3</v>
      </c>
      <c r="P2616" s="4">
        <v>45644</v>
      </c>
      <c r="Q2616" s="4"/>
    </row>
    <row r="2617" spans="1:17" x14ac:dyDescent="0.35">
      <c r="A2617" t="s">
        <v>2704</v>
      </c>
      <c r="B2617" t="s">
        <v>41</v>
      </c>
      <c r="C2617">
        <v>52.520007999999997</v>
      </c>
      <c r="D2617">
        <v>13.404954</v>
      </c>
      <c r="E2617" t="s">
        <v>68</v>
      </c>
      <c r="F2617" t="s">
        <v>24</v>
      </c>
      <c r="G2617" t="s">
        <v>48</v>
      </c>
      <c r="H2617" s="4">
        <v>45434</v>
      </c>
      <c r="I2617" t="s">
        <v>26</v>
      </c>
      <c r="J2617" t="s">
        <v>2561</v>
      </c>
      <c r="K2617">
        <v>4</v>
      </c>
      <c r="N2617">
        <v>1398</v>
      </c>
      <c r="O2617">
        <v>0.5</v>
      </c>
      <c r="P2617" s="4">
        <v>45575</v>
      </c>
      <c r="Q2617" s="4"/>
    </row>
    <row r="2618" spans="1:17" x14ac:dyDescent="0.35">
      <c r="A2618" t="s">
        <v>2705</v>
      </c>
      <c r="B2618" t="s">
        <v>56</v>
      </c>
      <c r="C2618">
        <v>46.204391000000001</v>
      </c>
      <c r="D2618">
        <v>6.1431579999999997</v>
      </c>
      <c r="E2618" t="s">
        <v>3098</v>
      </c>
      <c r="F2618" t="s">
        <v>24</v>
      </c>
      <c r="G2618" t="s">
        <v>48</v>
      </c>
      <c r="H2618" s="4">
        <v>45427</v>
      </c>
      <c r="I2618" t="s">
        <v>49</v>
      </c>
      <c r="J2618" t="s">
        <v>2561</v>
      </c>
      <c r="K2618">
        <v>4</v>
      </c>
      <c r="N2618">
        <v>1190</v>
      </c>
      <c r="O2618">
        <v>0.2</v>
      </c>
      <c r="P2618" s="4">
        <v>45778</v>
      </c>
      <c r="Q2618" s="4"/>
    </row>
    <row r="2619" spans="1:17" x14ac:dyDescent="0.35">
      <c r="A2619" t="s">
        <v>2706</v>
      </c>
      <c r="B2619" t="s">
        <v>61</v>
      </c>
      <c r="C2619">
        <v>48.864716000000001</v>
      </c>
      <c r="D2619">
        <v>2.3490139999999999</v>
      </c>
      <c r="E2619" t="s">
        <v>3098</v>
      </c>
      <c r="F2619" t="s">
        <v>24</v>
      </c>
      <c r="G2619" t="s">
        <v>39</v>
      </c>
      <c r="H2619" s="4">
        <v>45396</v>
      </c>
      <c r="I2619" t="s">
        <v>26</v>
      </c>
      <c r="J2619" t="s">
        <v>2561</v>
      </c>
      <c r="K2619">
        <v>4</v>
      </c>
      <c r="N2619">
        <v>654</v>
      </c>
      <c r="O2619">
        <v>0.5</v>
      </c>
      <c r="P2619" s="4">
        <v>45502</v>
      </c>
      <c r="Q2619" s="4"/>
    </row>
    <row r="2620" spans="1:17" x14ac:dyDescent="0.35">
      <c r="A2620" t="s">
        <v>2707</v>
      </c>
      <c r="B2620" t="s">
        <v>41</v>
      </c>
      <c r="C2620">
        <v>52.520007999999997</v>
      </c>
      <c r="D2620">
        <v>13.404954</v>
      </c>
      <c r="E2620" t="s">
        <v>84</v>
      </c>
      <c r="F2620" t="s">
        <v>24</v>
      </c>
      <c r="G2620" t="s">
        <v>48</v>
      </c>
      <c r="H2620" s="4">
        <v>45335</v>
      </c>
      <c r="I2620" t="s">
        <v>26</v>
      </c>
      <c r="J2620" t="s">
        <v>2561</v>
      </c>
      <c r="K2620">
        <v>4</v>
      </c>
      <c r="N2620">
        <v>517</v>
      </c>
      <c r="O2620">
        <v>0.3</v>
      </c>
      <c r="P2620" s="4">
        <v>45687</v>
      </c>
      <c r="Q2620" s="4"/>
    </row>
    <row r="2621" spans="1:17" x14ac:dyDescent="0.35">
      <c r="A2621" t="s">
        <v>2708</v>
      </c>
      <c r="B2621" t="s">
        <v>41</v>
      </c>
      <c r="C2621">
        <v>52.520007999999997</v>
      </c>
      <c r="D2621">
        <v>13.404954</v>
      </c>
      <c r="E2621" t="s">
        <v>100</v>
      </c>
      <c r="F2621" t="s">
        <v>24</v>
      </c>
      <c r="G2621" t="s">
        <v>25</v>
      </c>
      <c r="H2621" s="4">
        <v>45406</v>
      </c>
      <c r="I2621" t="s">
        <v>26</v>
      </c>
      <c r="J2621" t="s">
        <v>2561</v>
      </c>
      <c r="K2621">
        <v>4</v>
      </c>
      <c r="N2621">
        <v>388</v>
      </c>
      <c r="O2621">
        <v>0.8</v>
      </c>
      <c r="P2621" s="4">
        <v>45570</v>
      </c>
      <c r="Q2621" s="4"/>
    </row>
    <row r="2622" spans="1:17" x14ac:dyDescent="0.35">
      <c r="A2622" t="s">
        <v>2709</v>
      </c>
      <c r="B2622" t="s">
        <v>61</v>
      </c>
      <c r="C2622">
        <v>48.864716000000001</v>
      </c>
      <c r="D2622">
        <v>2.3490139999999999</v>
      </c>
      <c r="E2622" t="s">
        <v>124</v>
      </c>
      <c r="F2622" t="s">
        <v>24</v>
      </c>
      <c r="G2622" t="s">
        <v>74</v>
      </c>
      <c r="H2622" s="4">
        <v>45419</v>
      </c>
      <c r="I2622" t="s">
        <v>26</v>
      </c>
      <c r="J2622" t="s">
        <v>2561</v>
      </c>
      <c r="K2622">
        <v>4</v>
      </c>
      <c r="N2622">
        <v>1147</v>
      </c>
      <c r="O2622">
        <v>0.8</v>
      </c>
      <c r="P2622" s="4">
        <v>45719</v>
      </c>
      <c r="Q2622" s="4"/>
    </row>
    <row r="2623" spans="1:17" x14ac:dyDescent="0.35">
      <c r="A2623" t="s">
        <v>2710</v>
      </c>
      <c r="B2623" t="s">
        <v>56</v>
      </c>
      <c r="C2623">
        <v>46.204391000000001</v>
      </c>
      <c r="D2623">
        <v>6.1431579999999997</v>
      </c>
      <c r="E2623" t="s">
        <v>3098</v>
      </c>
      <c r="F2623" t="s">
        <v>24</v>
      </c>
      <c r="G2623" t="s">
        <v>33</v>
      </c>
      <c r="H2623" s="4">
        <v>45370</v>
      </c>
      <c r="I2623" t="s">
        <v>26</v>
      </c>
      <c r="J2623" t="s">
        <v>2561</v>
      </c>
      <c r="K2623">
        <v>4</v>
      </c>
      <c r="N2623">
        <v>1776</v>
      </c>
      <c r="O2623">
        <v>0.2</v>
      </c>
      <c r="P2623" s="4">
        <v>45633</v>
      </c>
      <c r="Q2623" s="4"/>
    </row>
    <row r="2624" spans="1:17" x14ac:dyDescent="0.35">
      <c r="A2624" t="s">
        <v>2711</v>
      </c>
      <c r="B2624" t="s">
        <v>78</v>
      </c>
      <c r="C2624">
        <v>38.736946000000003</v>
      </c>
      <c r="D2624">
        <v>-9.1426850000000002</v>
      </c>
      <c r="E2624" t="s">
        <v>3098</v>
      </c>
      <c r="F2624" t="s">
        <v>24</v>
      </c>
      <c r="G2624" t="s">
        <v>39</v>
      </c>
      <c r="H2624" s="4">
        <v>45438</v>
      </c>
      <c r="I2624" t="s">
        <v>26</v>
      </c>
      <c r="J2624" t="s">
        <v>2561</v>
      </c>
      <c r="K2624">
        <v>4</v>
      </c>
      <c r="N2624">
        <v>1127</v>
      </c>
      <c r="O2624">
        <v>0.3</v>
      </c>
      <c r="P2624" s="4">
        <v>45703</v>
      </c>
      <c r="Q2624" s="4"/>
    </row>
    <row r="2625" spans="1:17" x14ac:dyDescent="0.35">
      <c r="A2625" t="s">
        <v>2712</v>
      </c>
      <c r="B2625" t="s">
        <v>56</v>
      </c>
      <c r="C2625">
        <v>46.204391000000001</v>
      </c>
      <c r="D2625">
        <v>6.1431579999999997</v>
      </c>
      <c r="E2625" t="s">
        <v>124</v>
      </c>
      <c r="F2625" t="s">
        <v>24</v>
      </c>
      <c r="G2625" t="s">
        <v>87</v>
      </c>
      <c r="H2625" s="4">
        <v>45387</v>
      </c>
      <c r="I2625" t="s">
        <v>66</v>
      </c>
      <c r="J2625" t="s">
        <v>2561</v>
      </c>
      <c r="K2625">
        <v>4</v>
      </c>
      <c r="N2625">
        <v>258</v>
      </c>
      <c r="O2625">
        <v>0.4</v>
      </c>
      <c r="P2625" s="4">
        <v>45425</v>
      </c>
      <c r="Q2625" s="4"/>
    </row>
    <row r="2626" spans="1:17" x14ac:dyDescent="0.35">
      <c r="A2626" t="s">
        <v>2713</v>
      </c>
      <c r="B2626" t="s">
        <v>41</v>
      </c>
      <c r="C2626">
        <v>52.520007999999997</v>
      </c>
      <c r="D2626">
        <v>13.404954</v>
      </c>
      <c r="E2626" t="s">
        <v>3099</v>
      </c>
      <c r="F2626" t="s">
        <v>24</v>
      </c>
      <c r="G2626" t="s">
        <v>33</v>
      </c>
      <c r="H2626" s="4">
        <v>45352</v>
      </c>
      <c r="I2626" t="s">
        <v>66</v>
      </c>
      <c r="J2626" t="s">
        <v>2561</v>
      </c>
      <c r="K2626">
        <v>4</v>
      </c>
      <c r="N2626">
        <v>263</v>
      </c>
      <c r="O2626">
        <v>1</v>
      </c>
      <c r="P2626" s="4">
        <v>45571</v>
      </c>
      <c r="Q2626" s="4"/>
    </row>
    <row r="2627" spans="1:17" x14ac:dyDescent="0.35">
      <c r="A2627" t="s">
        <v>2714</v>
      </c>
      <c r="B2627" t="s">
        <v>29</v>
      </c>
      <c r="C2627">
        <v>40.416775000000001</v>
      </c>
      <c r="D2627">
        <v>-3.7037900000000001</v>
      </c>
      <c r="E2627" t="s">
        <v>3098</v>
      </c>
      <c r="F2627" t="s">
        <v>24</v>
      </c>
      <c r="G2627" t="s">
        <v>59</v>
      </c>
      <c r="H2627" s="4">
        <v>45353</v>
      </c>
      <c r="I2627" t="s">
        <v>26</v>
      </c>
      <c r="J2627" t="s">
        <v>2561</v>
      </c>
      <c r="K2627">
        <v>4</v>
      </c>
      <c r="N2627">
        <v>320</v>
      </c>
      <c r="O2627">
        <v>0.5</v>
      </c>
      <c r="P2627" s="4">
        <v>45575</v>
      </c>
      <c r="Q2627" s="4"/>
    </row>
    <row r="2628" spans="1:17" x14ac:dyDescent="0.35">
      <c r="A2628" t="s">
        <v>2715</v>
      </c>
      <c r="B2628" t="s">
        <v>56</v>
      </c>
      <c r="C2628">
        <v>46.204391000000001</v>
      </c>
      <c r="D2628">
        <v>6.1431579999999997</v>
      </c>
      <c r="E2628" t="s">
        <v>64</v>
      </c>
      <c r="F2628" t="s">
        <v>24</v>
      </c>
      <c r="G2628" t="s">
        <v>59</v>
      </c>
      <c r="H2628" s="4">
        <v>45420</v>
      </c>
      <c r="I2628" t="s">
        <v>66</v>
      </c>
      <c r="J2628" t="s">
        <v>2561</v>
      </c>
      <c r="K2628">
        <v>4</v>
      </c>
      <c r="N2628">
        <v>758</v>
      </c>
      <c r="O2628">
        <v>0.4</v>
      </c>
      <c r="P2628" s="4">
        <v>45532</v>
      </c>
      <c r="Q2628" s="4"/>
    </row>
    <row r="2629" spans="1:17" x14ac:dyDescent="0.35">
      <c r="A2629" t="s">
        <v>2716</v>
      </c>
      <c r="B2629" t="s">
        <v>29</v>
      </c>
      <c r="C2629">
        <v>40.416775000000001</v>
      </c>
      <c r="D2629">
        <v>-3.7037900000000001</v>
      </c>
      <c r="E2629" t="s">
        <v>54</v>
      </c>
      <c r="F2629" t="s">
        <v>24</v>
      </c>
      <c r="G2629" t="s">
        <v>39</v>
      </c>
      <c r="H2629" s="4">
        <v>45315</v>
      </c>
      <c r="I2629" t="s">
        <v>66</v>
      </c>
      <c r="J2629" t="s">
        <v>2561</v>
      </c>
      <c r="K2629">
        <v>4</v>
      </c>
      <c r="N2629">
        <v>952</v>
      </c>
      <c r="O2629">
        <v>0.3</v>
      </c>
      <c r="P2629" s="4">
        <v>45390</v>
      </c>
      <c r="Q2629" s="4"/>
    </row>
    <row r="2630" spans="1:17" x14ac:dyDescent="0.35">
      <c r="A2630" t="s">
        <v>2717</v>
      </c>
      <c r="B2630" t="s">
        <v>29</v>
      </c>
      <c r="C2630">
        <v>40.416775000000001</v>
      </c>
      <c r="D2630">
        <v>-3.7037900000000001</v>
      </c>
      <c r="E2630" t="s">
        <v>3099</v>
      </c>
      <c r="F2630" t="s">
        <v>127</v>
      </c>
      <c r="G2630" t="s">
        <v>59</v>
      </c>
      <c r="H2630" s="4">
        <v>45395</v>
      </c>
      <c r="I2630" t="s">
        <v>26</v>
      </c>
      <c r="J2630" t="s">
        <v>2561</v>
      </c>
      <c r="K2630">
        <v>4</v>
      </c>
      <c r="N2630">
        <v>1082</v>
      </c>
      <c r="O2630">
        <v>0.5</v>
      </c>
      <c r="P2630" s="4">
        <v>45562</v>
      </c>
      <c r="Q2630" s="4"/>
    </row>
    <row r="2631" spans="1:17" x14ac:dyDescent="0.35">
      <c r="A2631" t="s">
        <v>2718</v>
      </c>
      <c r="B2631" t="s">
        <v>61</v>
      </c>
      <c r="C2631">
        <v>48.864716000000001</v>
      </c>
      <c r="D2631">
        <v>2.3490139999999999</v>
      </c>
      <c r="E2631" t="s">
        <v>47</v>
      </c>
      <c r="F2631" t="s">
        <v>127</v>
      </c>
      <c r="G2631" t="s">
        <v>25</v>
      </c>
      <c r="H2631" s="4">
        <v>45356</v>
      </c>
      <c r="I2631" t="s">
        <v>26</v>
      </c>
      <c r="J2631" t="s">
        <v>2561</v>
      </c>
      <c r="K2631">
        <v>4</v>
      </c>
      <c r="N2631">
        <v>593</v>
      </c>
      <c r="O2631">
        <v>0.2</v>
      </c>
      <c r="P2631" s="4">
        <v>45673</v>
      </c>
      <c r="Q2631" s="4"/>
    </row>
    <row r="2632" spans="1:17" x14ac:dyDescent="0.35">
      <c r="A2632" t="s">
        <v>2719</v>
      </c>
      <c r="B2632" t="s">
        <v>51</v>
      </c>
      <c r="C2632">
        <v>51.260196999999998</v>
      </c>
      <c r="D2632">
        <v>4.4027710000000004</v>
      </c>
      <c r="E2632" t="s">
        <v>124</v>
      </c>
      <c r="F2632" t="s">
        <v>127</v>
      </c>
      <c r="G2632" t="s">
        <v>25</v>
      </c>
      <c r="H2632" s="4">
        <v>45382</v>
      </c>
      <c r="I2632" t="s">
        <v>66</v>
      </c>
      <c r="J2632" t="s">
        <v>2561</v>
      </c>
      <c r="K2632">
        <v>4</v>
      </c>
      <c r="N2632">
        <v>1032</v>
      </c>
      <c r="O2632">
        <v>0.5</v>
      </c>
      <c r="P2632" s="4">
        <v>45406</v>
      </c>
      <c r="Q2632" s="4"/>
    </row>
    <row r="2633" spans="1:17" x14ac:dyDescent="0.35">
      <c r="A2633" t="s">
        <v>2720</v>
      </c>
      <c r="B2633" t="s">
        <v>56</v>
      </c>
      <c r="C2633">
        <v>46.204391000000001</v>
      </c>
      <c r="D2633">
        <v>6.1431579999999997</v>
      </c>
      <c r="E2633" t="s">
        <v>3098</v>
      </c>
      <c r="F2633" t="s">
        <v>127</v>
      </c>
      <c r="G2633" t="s">
        <v>39</v>
      </c>
      <c r="H2633" s="4">
        <v>45441</v>
      </c>
      <c r="I2633" t="s">
        <v>66</v>
      </c>
      <c r="J2633" t="s">
        <v>2561</v>
      </c>
      <c r="K2633">
        <v>4</v>
      </c>
      <c r="N2633">
        <v>928</v>
      </c>
      <c r="O2633">
        <v>0.2</v>
      </c>
      <c r="P2633" s="4">
        <v>45603</v>
      </c>
      <c r="Q2633" s="4"/>
    </row>
    <row r="2634" spans="1:17" x14ac:dyDescent="0.35">
      <c r="A2634" t="s">
        <v>2721</v>
      </c>
      <c r="B2634" t="s">
        <v>29</v>
      </c>
      <c r="C2634">
        <v>40.416775000000001</v>
      </c>
      <c r="D2634">
        <v>-3.7037900000000001</v>
      </c>
      <c r="E2634" t="s">
        <v>54</v>
      </c>
      <c r="F2634" t="s">
        <v>127</v>
      </c>
      <c r="G2634" t="s">
        <v>33</v>
      </c>
      <c r="H2634" s="4">
        <v>45369</v>
      </c>
      <c r="I2634" t="s">
        <v>66</v>
      </c>
      <c r="J2634" t="s">
        <v>2561</v>
      </c>
      <c r="K2634">
        <v>4</v>
      </c>
      <c r="N2634">
        <v>730</v>
      </c>
      <c r="O2634">
        <v>1</v>
      </c>
      <c r="P2634" s="4">
        <v>45521</v>
      </c>
      <c r="Q2634" s="4"/>
    </row>
    <row r="2635" spans="1:17" x14ac:dyDescent="0.35">
      <c r="A2635" t="s">
        <v>2722</v>
      </c>
      <c r="B2635" t="s">
        <v>29</v>
      </c>
      <c r="C2635">
        <v>40.416775000000001</v>
      </c>
      <c r="D2635">
        <v>-3.7037900000000001</v>
      </c>
      <c r="E2635" t="s">
        <v>3099</v>
      </c>
      <c r="F2635" t="s">
        <v>127</v>
      </c>
      <c r="G2635" t="s">
        <v>33</v>
      </c>
      <c r="H2635" s="4">
        <v>45386</v>
      </c>
      <c r="I2635" t="s">
        <v>26</v>
      </c>
      <c r="J2635" t="s">
        <v>2561</v>
      </c>
      <c r="K2635">
        <v>4</v>
      </c>
      <c r="N2635">
        <v>926</v>
      </c>
      <c r="O2635">
        <v>0.2</v>
      </c>
      <c r="P2635" s="4">
        <v>45598</v>
      </c>
      <c r="Q2635" s="4"/>
    </row>
    <row r="2636" spans="1:17" x14ac:dyDescent="0.35">
      <c r="A2636" t="s">
        <v>2723</v>
      </c>
      <c r="B2636" t="s">
        <v>35</v>
      </c>
      <c r="C2636">
        <v>41.902782000000002</v>
      </c>
      <c r="D2636">
        <v>12.496366</v>
      </c>
      <c r="E2636" t="s">
        <v>54</v>
      </c>
      <c r="F2636" t="s">
        <v>127</v>
      </c>
      <c r="G2636" t="s">
        <v>39</v>
      </c>
      <c r="H2636" s="4">
        <v>45412</v>
      </c>
      <c r="I2636" t="s">
        <v>26</v>
      </c>
      <c r="J2636" t="s">
        <v>2561</v>
      </c>
      <c r="K2636">
        <v>4</v>
      </c>
      <c r="N2636">
        <v>826</v>
      </c>
      <c r="O2636">
        <v>0.2</v>
      </c>
      <c r="P2636" s="4">
        <v>45734</v>
      </c>
      <c r="Q2636" s="4"/>
    </row>
    <row r="2637" spans="1:17" x14ac:dyDescent="0.35">
      <c r="A2637" t="s">
        <v>2724</v>
      </c>
      <c r="B2637" t="s">
        <v>71</v>
      </c>
      <c r="C2637">
        <v>48.210033000000003</v>
      </c>
      <c r="D2637">
        <v>16.363448999999999</v>
      </c>
      <c r="E2637" t="s">
        <v>3098</v>
      </c>
      <c r="F2637" t="s">
        <v>127</v>
      </c>
      <c r="G2637" t="s">
        <v>85</v>
      </c>
      <c r="H2637" s="4">
        <v>45415</v>
      </c>
      <c r="I2637" t="s">
        <v>49</v>
      </c>
      <c r="J2637" t="s">
        <v>2561</v>
      </c>
      <c r="K2637">
        <v>4</v>
      </c>
      <c r="N2637">
        <v>1094</v>
      </c>
      <c r="O2637">
        <v>1</v>
      </c>
      <c r="P2637" s="4">
        <v>45741</v>
      </c>
      <c r="Q2637" s="4"/>
    </row>
    <row r="2638" spans="1:17" x14ac:dyDescent="0.35">
      <c r="A2638" t="s">
        <v>2725</v>
      </c>
      <c r="B2638" t="s">
        <v>61</v>
      </c>
      <c r="C2638">
        <v>48.864716000000001</v>
      </c>
      <c r="D2638">
        <v>2.3490139999999999</v>
      </c>
      <c r="E2638" t="s">
        <v>120</v>
      </c>
      <c r="F2638" t="s">
        <v>127</v>
      </c>
      <c r="G2638" t="s">
        <v>87</v>
      </c>
      <c r="H2638" s="4">
        <v>45297</v>
      </c>
      <c r="I2638" t="s">
        <v>66</v>
      </c>
      <c r="J2638" t="s">
        <v>2561</v>
      </c>
      <c r="K2638">
        <v>4</v>
      </c>
      <c r="N2638">
        <v>256</v>
      </c>
      <c r="O2638">
        <v>0.3</v>
      </c>
      <c r="P2638" s="4">
        <v>45446</v>
      </c>
      <c r="Q2638" s="4"/>
    </row>
    <row r="2639" spans="1:17" x14ac:dyDescent="0.35">
      <c r="A2639" t="s">
        <v>2726</v>
      </c>
      <c r="B2639" t="s">
        <v>56</v>
      </c>
      <c r="C2639">
        <v>46.204391000000001</v>
      </c>
      <c r="D2639">
        <v>6.1431579999999997</v>
      </c>
      <c r="E2639" t="s">
        <v>100</v>
      </c>
      <c r="F2639" t="s">
        <v>127</v>
      </c>
      <c r="G2639" t="s">
        <v>59</v>
      </c>
      <c r="H2639" s="4">
        <v>45410</v>
      </c>
      <c r="I2639" t="s">
        <v>66</v>
      </c>
      <c r="J2639" t="s">
        <v>2561</v>
      </c>
      <c r="K2639">
        <v>4</v>
      </c>
      <c r="N2639">
        <v>656</v>
      </c>
      <c r="O2639">
        <v>0.4</v>
      </c>
      <c r="P2639" s="4">
        <v>45633</v>
      </c>
      <c r="Q2639" s="4"/>
    </row>
    <row r="2640" spans="1:17" x14ac:dyDescent="0.35">
      <c r="A2640" t="s">
        <v>2727</v>
      </c>
      <c r="B2640" t="s">
        <v>35</v>
      </c>
      <c r="C2640">
        <v>41.902782000000002</v>
      </c>
      <c r="D2640">
        <v>12.496366</v>
      </c>
      <c r="E2640" t="s">
        <v>3098</v>
      </c>
      <c r="F2640" t="s">
        <v>127</v>
      </c>
      <c r="G2640" t="s">
        <v>39</v>
      </c>
      <c r="H2640" s="4">
        <v>45408</v>
      </c>
      <c r="I2640" t="s">
        <v>26</v>
      </c>
      <c r="J2640" t="s">
        <v>2561</v>
      </c>
      <c r="K2640">
        <v>4</v>
      </c>
      <c r="N2640">
        <v>1048</v>
      </c>
      <c r="O2640">
        <v>0.6</v>
      </c>
      <c r="P2640" s="4">
        <v>45586</v>
      </c>
      <c r="Q2640" s="4"/>
    </row>
    <row r="2641" spans="1:17" x14ac:dyDescent="0.35">
      <c r="A2641" t="s">
        <v>2728</v>
      </c>
      <c r="B2641" t="s">
        <v>35</v>
      </c>
      <c r="C2641">
        <v>41.902782000000002</v>
      </c>
      <c r="D2641">
        <v>12.496366</v>
      </c>
      <c r="E2641" t="s">
        <v>124</v>
      </c>
      <c r="F2641" t="s">
        <v>127</v>
      </c>
      <c r="G2641" t="s">
        <v>48</v>
      </c>
      <c r="H2641" s="4">
        <v>45344</v>
      </c>
      <c r="I2641" t="s">
        <v>26</v>
      </c>
      <c r="J2641" t="s">
        <v>2561</v>
      </c>
      <c r="K2641">
        <v>4</v>
      </c>
      <c r="N2641">
        <v>556</v>
      </c>
      <c r="O2641">
        <v>0.5</v>
      </c>
      <c r="P2641" s="4">
        <v>45585</v>
      </c>
      <c r="Q2641" s="4"/>
    </row>
    <row r="2642" spans="1:17" x14ac:dyDescent="0.35">
      <c r="A2642" t="s">
        <v>2729</v>
      </c>
      <c r="B2642" t="s">
        <v>29</v>
      </c>
      <c r="C2642">
        <v>40.416775000000001</v>
      </c>
      <c r="D2642">
        <v>-3.7037900000000001</v>
      </c>
      <c r="E2642" t="s">
        <v>3098</v>
      </c>
      <c r="F2642" t="s">
        <v>127</v>
      </c>
      <c r="G2642" t="s">
        <v>48</v>
      </c>
      <c r="H2642" s="4">
        <v>45328</v>
      </c>
      <c r="I2642" t="s">
        <v>26</v>
      </c>
      <c r="J2642" t="s">
        <v>2561</v>
      </c>
      <c r="K2642">
        <v>4</v>
      </c>
      <c r="N2642">
        <v>850</v>
      </c>
      <c r="O2642">
        <v>0.5</v>
      </c>
      <c r="P2642" s="4">
        <v>45419</v>
      </c>
      <c r="Q2642" s="4"/>
    </row>
    <row r="2643" spans="1:17" x14ac:dyDescent="0.35">
      <c r="A2643" t="s">
        <v>2730</v>
      </c>
      <c r="B2643" t="s">
        <v>35</v>
      </c>
      <c r="C2643">
        <v>41.902782000000002</v>
      </c>
      <c r="D2643">
        <v>12.496366</v>
      </c>
      <c r="E2643" t="s">
        <v>47</v>
      </c>
      <c r="F2643" t="s">
        <v>127</v>
      </c>
      <c r="G2643" t="s">
        <v>25</v>
      </c>
      <c r="H2643" s="4">
        <v>45405</v>
      </c>
      <c r="I2643" t="s">
        <v>66</v>
      </c>
      <c r="J2643" t="s">
        <v>2561</v>
      </c>
      <c r="K2643">
        <v>4</v>
      </c>
      <c r="N2643">
        <v>1093</v>
      </c>
      <c r="O2643">
        <v>0.2</v>
      </c>
      <c r="P2643" s="4">
        <v>45515</v>
      </c>
      <c r="Q2643" s="4"/>
    </row>
    <row r="2644" spans="1:17" x14ac:dyDescent="0.35">
      <c r="A2644" t="s">
        <v>2731</v>
      </c>
      <c r="B2644" t="s">
        <v>35</v>
      </c>
      <c r="C2644">
        <v>41.902782000000002</v>
      </c>
      <c r="D2644">
        <v>12.496366</v>
      </c>
      <c r="E2644" t="s">
        <v>38</v>
      </c>
      <c r="F2644" t="s">
        <v>127</v>
      </c>
      <c r="G2644" t="s">
        <v>33</v>
      </c>
      <c r="H2644" s="4">
        <v>45362</v>
      </c>
      <c r="I2644" t="s">
        <v>49</v>
      </c>
      <c r="J2644" t="s">
        <v>2561</v>
      </c>
      <c r="K2644">
        <v>4</v>
      </c>
      <c r="N2644">
        <v>314</v>
      </c>
      <c r="O2644">
        <v>0.6</v>
      </c>
      <c r="P2644" s="4">
        <v>45727</v>
      </c>
      <c r="Q2644" s="4"/>
    </row>
    <row r="2645" spans="1:17" x14ac:dyDescent="0.35">
      <c r="A2645" t="s">
        <v>2732</v>
      </c>
      <c r="B2645" t="s">
        <v>41</v>
      </c>
      <c r="C2645">
        <v>52.520007999999997</v>
      </c>
      <c r="D2645">
        <v>13.404954</v>
      </c>
      <c r="E2645" t="s">
        <v>47</v>
      </c>
      <c r="F2645" t="s">
        <v>127</v>
      </c>
      <c r="G2645" t="s">
        <v>48</v>
      </c>
      <c r="H2645" s="4">
        <v>45313</v>
      </c>
      <c r="I2645" t="s">
        <v>66</v>
      </c>
      <c r="J2645" t="s">
        <v>2561</v>
      </c>
      <c r="K2645">
        <v>4</v>
      </c>
      <c r="N2645">
        <v>642</v>
      </c>
      <c r="O2645">
        <v>0.5</v>
      </c>
      <c r="P2645" s="4">
        <v>45370</v>
      </c>
      <c r="Q2645" s="4"/>
    </row>
    <row r="2646" spans="1:17" x14ac:dyDescent="0.35">
      <c r="A2646" t="s">
        <v>2733</v>
      </c>
      <c r="B2646" t="s">
        <v>56</v>
      </c>
      <c r="C2646">
        <v>46.204391000000001</v>
      </c>
      <c r="D2646">
        <v>6.1431579999999997</v>
      </c>
      <c r="E2646" t="s">
        <v>47</v>
      </c>
      <c r="F2646" t="s">
        <v>127</v>
      </c>
      <c r="G2646" t="s">
        <v>85</v>
      </c>
      <c r="H2646" s="4">
        <v>45316</v>
      </c>
      <c r="I2646" t="s">
        <v>66</v>
      </c>
      <c r="J2646" t="s">
        <v>2561</v>
      </c>
      <c r="K2646">
        <v>4</v>
      </c>
      <c r="N2646">
        <v>858</v>
      </c>
      <c r="O2646">
        <v>0.4</v>
      </c>
      <c r="P2646" s="4">
        <v>45571</v>
      </c>
      <c r="Q2646" s="4"/>
    </row>
    <row r="2647" spans="1:17" x14ac:dyDescent="0.35">
      <c r="A2647" t="s">
        <v>2734</v>
      </c>
      <c r="B2647" t="s">
        <v>61</v>
      </c>
      <c r="C2647">
        <v>48.864716000000001</v>
      </c>
      <c r="D2647">
        <v>2.3490139999999999</v>
      </c>
      <c r="E2647" t="s">
        <v>47</v>
      </c>
      <c r="F2647" t="s">
        <v>127</v>
      </c>
      <c r="G2647" t="s">
        <v>48</v>
      </c>
      <c r="H2647" s="4">
        <v>45405</v>
      </c>
      <c r="I2647" t="s">
        <v>66</v>
      </c>
      <c r="J2647" t="s">
        <v>2561</v>
      </c>
      <c r="K2647">
        <v>4</v>
      </c>
      <c r="N2647">
        <v>828</v>
      </c>
      <c r="O2647">
        <v>0.4</v>
      </c>
      <c r="P2647" s="4">
        <v>45763</v>
      </c>
      <c r="Q2647" s="4"/>
    </row>
    <row r="2648" spans="1:17" x14ac:dyDescent="0.35">
      <c r="A2648" t="s">
        <v>2735</v>
      </c>
      <c r="B2648" t="s">
        <v>61</v>
      </c>
      <c r="C2648">
        <v>48.864716000000001</v>
      </c>
      <c r="D2648">
        <v>2.3490139999999999</v>
      </c>
      <c r="E2648" t="s">
        <v>3098</v>
      </c>
      <c r="F2648" t="s">
        <v>127</v>
      </c>
      <c r="G2648" t="s">
        <v>25</v>
      </c>
      <c r="H2648" s="4">
        <v>45312</v>
      </c>
      <c r="I2648" t="s">
        <v>66</v>
      </c>
      <c r="J2648" t="s">
        <v>2561</v>
      </c>
      <c r="K2648">
        <v>4</v>
      </c>
      <c r="N2648">
        <v>482</v>
      </c>
      <c r="O2648">
        <v>1</v>
      </c>
      <c r="P2648" s="4">
        <v>45415</v>
      </c>
      <c r="Q2648" s="4"/>
    </row>
    <row r="2649" spans="1:17" x14ac:dyDescent="0.35">
      <c r="A2649" t="s">
        <v>2736</v>
      </c>
      <c r="B2649" t="s">
        <v>71</v>
      </c>
      <c r="C2649">
        <v>48.210033000000003</v>
      </c>
      <c r="D2649">
        <v>16.363448999999999</v>
      </c>
      <c r="E2649" t="s">
        <v>3100</v>
      </c>
      <c r="F2649" t="s">
        <v>127</v>
      </c>
      <c r="G2649" t="s">
        <v>48</v>
      </c>
      <c r="H2649" s="4">
        <v>45329</v>
      </c>
      <c r="I2649" t="s">
        <v>26</v>
      </c>
      <c r="J2649" t="s">
        <v>2561</v>
      </c>
      <c r="K2649">
        <v>4</v>
      </c>
      <c r="N2649">
        <v>367</v>
      </c>
      <c r="O2649">
        <v>0.5</v>
      </c>
      <c r="P2649" s="4">
        <v>45352</v>
      </c>
      <c r="Q2649" s="4"/>
    </row>
    <row r="2650" spans="1:17" x14ac:dyDescent="0.35">
      <c r="A2650" t="s">
        <v>2737</v>
      </c>
      <c r="B2650" t="s">
        <v>61</v>
      </c>
      <c r="C2650">
        <v>48.864716000000001</v>
      </c>
      <c r="D2650">
        <v>2.3490139999999999</v>
      </c>
      <c r="E2650" t="s">
        <v>124</v>
      </c>
      <c r="F2650" t="s">
        <v>127</v>
      </c>
      <c r="G2650" t="s">
        <v>33</v>
      </c>
      <c r="H2650" s="4">
        <v>45407</v>
      </c>
      <c r="I2650" t="s">
        <v>66</v>
      </c>
      <c r="J2650" t="s">
        <v>2561</v>
      </c>
      <c r="K2650">
        <v>4</v>
      </c>
      <c r="N2650">
        <v>471</v>
      </c>
      <c r="O2650">
        <v>0.2</v>
      </c>
      <c r="P2650" s="4">
        <v>45732</v>
      </c>
      <c r="Q2650" s="4"/>
    </row>
    <row r="2651" spans="1:17" x14ac:dyDescent="0.35">
      <c r="A2651" t="s">
        <v>2738</v>
      </c>
      <c r="B2651" t="s">
        <v>71</v>
      </c>
      <c r="C2651">
        <v>48.210033000000003</v>
      </c>
      <c r="D2651">
        <v>16.363448999999999</v>
      </c>
      <c r="E2651" t="s">
        <v>54</v>
      </c>
      <c r="F2651" t="s">
        <v>127</v>
      </c>
      <c r="G2651" t="s">
        <v>48</v>
      </c>
      <c r="H2651" s="4">
        <v>45367</v>
      </c>
      <c r="I2651" t="s">
        <v>26</v>
      </c>
      <c r="J2651" t="s">
        <v>2561</v>
      </c>
      <c r="K2651">
        <v>4</v>
      </c>
      <c r="N2651">
        <v>1169</v>
      </c>
      <c r="O2651">
        <v>0.2</v>
      </c>
      <c r="P2651" s="4">
        <v>45492</v>
      </c>
      <c r="Q2651" s="4"/>
    </row>
    <row r="2652" spans="1:17" x14ac:dyDescent="0.35">
      <c r="A2652" t="s">
        <v>2739</v>
      </c>
      <c r="B2652" t="s">
        <v>51</v>
      </c>
      <c r="C2652">
        <v>51.260196999999998</v>
      </c>
      <c r="D2652">
        <v>4.4027710000000004</v>
      </c>
      <c r="E2652" t="s">
        <v>68</v>
      </c>
      <c r="F2652" t="s">
        <v>127</v>
      </c>
      <c r="G2652" t="s">
        <v>87</v>
      </c>
      <c r="H2652" s="4">
        <v>45418</v>
      </c>
      <c r="I2652" t="s">
        <v>49</v>
      </c>
      <c r="J2652" t="s">
        <v>2561</v>
      </c>
      <c r="K2652">
        <v>4</v>
      </c>
      <c r="N2652">
        <v>1140</v>
      </c>
      <c r="O2652">
        <v>0.4</v>
      </c>
      <c r="P2652" s="4">
        <v>45469</v>
      </c>
      <c r="Q2652" s="4"/>
    </row>
    <row r="2653" spans="1:17" x14ac:dyDescent="0.35">
      <c r="A2653" t="s">
        <v>2740</v>
      </c>
      <c r="B2653" t="s">
        <v>41</v>
      </c>
      <c r="C2653">
        <v>52.520007999999997</v>
      </c>
      <c r="D2653">
        <v>13.404954</v>
      </c>
      <c r="E2653" t="s">
        <v>3098</v>
      </c>
      <c r="F2653" t="s">
        <v>127</v>
      </c>
      <c r="G2653" t="s">
        <v>59</v>
      </c>
      <c r="H2653" s="4">
        <v>45428</v>
      </c>
      <c r="I2653" t="s">
        <v>49</v>
      </c>
      <c r="J2653" t="s">
        <v>2561</v>
      </c>
      <c r="K2653">
        <v>4</v>
      </c>
      <c r="N2653">
        <v>437</v>
      </c>
      <c r="O2653">
        <v>0.2</v>
      </c>
      <c r="P2653" s="4">
        <v>45448</v>
      </c>
      <c r="Q2653" s="4"/>
    </row>
    <row r="2654" spans="1:17" x14ac:dyDescent="0.35">
      <c r="A2654" t="s">
        <v>2741</v>
      </c>
      <c r="B2654" t="s">
        <v>35</v>
      </c>
      <c r="C2654">
        <v>41.902782000000002</v>
      </c>
      <c r="D2654">
        <v>12.496366</v>
      </c>
      <c r="E2654" t="s">
        <v>47</v>
      </c>
      <c r="F2654" t="s">
        <v>127</v>
      </c>
      <c r="G2654" t="s">
        <v>74</v>
      </c>
      <c r="H2654" s="4">
        <v>45378</v>
      </c>
      <c r="I2654" t="s">
        <v>26</v>
      </c>
      <c r="J2654" t="s">
        <v>2561</v>
      </c>
      <c r="K2654">
        <v>4</v>
      </c>
      <c r="N2654">
        <v>1027</v>
      </c>
      <c r="O2654">
        <v>0.5</v>
      </c>
      <c r="P2654" s="4">
        <v>45665</v>
      </c>
      <c r="Q2654" s="4"/>
    </row>
    <row r="2655" spans="1:17" x14ac:dyDescent="0.35">
      <c r="A2655" t="s">
        <v>2742</v>
      </c>
      <c r="B2655" t="s">
        <v>61</v>
      </c>
      <c r="C2655">
        <v>48.864716000000001</v>
      </c>
      <c r="D2655">
        <v>2.3490139999999999</v>
      </c>
      <c r="E2655" t="s">
        <v>64</v>
      </c>
      <c r="F2655" t="s">
        <v>127</v>
      </c>
      <c r="G2655" t="s">
        <v>39</v>
      </c>
      <c r="H2655" s="4">
        <v>45304</v>
      </c>
      <c r="I2655" t="s">
        <v>66</v>
      </c>
      <c r="J2655" t="s">
        <v>2561</v>
      </c>
      <c r="K2655">
        <v>4</v>
      </c>
      <c r="N2655">
        <v>601</v>
      </c>
      <c r="O2655">
        <v>0.4</v>
      </c>
      <c r="P2655" s="4">
        <v>45640</v>
      </c>
      <c r="Q2655" s="4"/>
    </row>
    <row r="2656" spans="1:17" x14ac:dyDescent="0.35">
      <c r="A2656" t="s">
        <v>2743</v>
      </c>
      <c r="B2656" t="s">
        <v>29</v>
      </c>
      <c r="C2656">
        <v>40.416775000000001</v>
      </c>
      <c r="D2656">
        <v>-3.7037900000000001</v>
      </c>
      <c r="E2656" t="s">
        <v>38</v>
      </c>
      <c r="F2656" t="s">
        <v>127</v>
      </c>
      <c r="G2656" t="s">
        <v>39</v>
      </c>
      <c r="H2656" s="4">
        <v>45401</v>
      </c>
      <c r="I2656" t="s">
        <v>66</v>
      </c>
      <c r="J2656" t="s">
        <v>2561</v>
      </c>
      <c r="K2656">
        <v>4</v>
      </c>
      <c r="N2656">
        <v>336</v>
      </c>
      <c r="O2656">
        <v>0.4</v>
      </c>
      <c r="P2656" s="4">
        <v>45738</v>
      </c>
      <c r="Q2656" s="4"/>
    </row>
    <row r="2657" spans="1:17" x14ac:dyDescent="0.35">
      <c r="A2657" t="s">
        <v>2744</v>
      </c>
      <c r="B2657" t="s">
        <v>56</v>
      </c>
      <c r="C2657">
        <v>46.204391000000001</v>
      </c>
      <c r="D2657">
        <v>6.1431579999999997</v>
      </c>
      <c r="E2657" t="s">
        <v>3098</v>
      </c>
      <c r="F2657" t="s">
        <v>127</v>
      </c>
      <c r="G2657" t="s">
        <v>48</v>
      </c>
      <c r="H2657" s="4">
        <v>45411</v>
      </c>
      <c r="I2657" t="s">
        <v>66</v>
      </c>
      <c r="J2657" t="s">
        <v>2561</v>
      </c>
      <c r="K2657">
        <v>4</v>
      </c>
      <c r="N2657">
        <v>822</v>
      </c>
      <c r="O2657">
        <v>0.4</v>
      </c>
      <c r="P2657" s="4">
        <v>45726</v>
      </c>
      <c r="Q2657" s="4"/>
    </row>
    <row r="2658" spans="1:17" x14ac:dyDescent="0.35">
      <c r="A2658" t="s">
        <v>2745</v>
      </c>
      <c r="B2658" t="s">
        <v>78</v>
      </c>
      <c r="C2658">
        <v>38.736946000000003</v>
      </c>
      <c r="D2658">
        <v>-9.1426850000000002</v>
      </c>
      <c r="E2658" t="s">
        <v>47</v>
      </c>
      <c r="F2658" t="s">
        <v>127</v>
      </c>
      <c r="G2658" t="s">
        <v>39</v>
      </c>
      <c r="H2658" s="4">
        <v>45325</v>
      </c>
      <c r="I2658" t="s">
        <v>26</v>
      </c>
      <c r="J2658" t="s">
        <v>2561</v>
      </c>
      <c r="K2658">
        <v>4</v>
      </c>
      <c r="N2658">
        <v>465</v>
      </c>
      <c r="O2658">
        <v>0.3</v>
      </c>
      <c r="P2658" s="4">
        <v>45350</v>
      </c>
      <c r="Q2658" s="4"/>
    </row>
    <row r="2659" spans="1:17" x14ac:dyDescent="0.35">
      <c r="A2659" t="s">
        <v>2746</v>
      </c>
      <c r="B2659" t="s">
        <v>41</v>
      </c>
      <c r="C2659">
        <v>52.520007999999997</v>
      </c>
      <c r="D2659">
        <v>13.404954</v>
      </c>
      <c r="E2659" t="s">
        <v>3099</v>
      </c>
      <c r="F2659" t="s">
        <v>127</v>
      </c>
      <c r="G2659" t="s">
        <v>48</v>
      </c>
      <c r="H2659" s="4">
        <v>45424</v>
      </c>
      <c r="I2659" t="s">
        <v>66</v>
      </c>
      <c r="J2659" t="s">
        <v>2561</v>
      </c>
      <c r="K2659">
        <v>4</v>
      </c>
      <c r="N2659">
        <v>1146</v>
      </c>
      <c r="O2659">
        <v>0.2</v>
      </c>
      <c r="P2659" s="4">
        <v>45723</v>
      </c>
      <c r="Q2659" s="4"/>
    </row>
    <row r="2660" spans="1:17" x14ac:dyDescent="0.35">
      <c r="A2660" t="s">
        <v>2747</v>
      </c>
      <c r="B2660" t="s">
        <v>35</v>
      </c>
      <c r="C2660">
        <v>41.902782000000002</v>
      </c>
      <c r="D2660">
        <v>12.496366</v>
      </c>
      <c r="E2660" t="s">
        <v>3098</v>
      </c>
      <c r="F2660" t="s">
        <v>127</v>
      </c>
      <c r="G2660" t="s">
        <v>59</v>
      </c>
      <c r="H2660" s="4">
        <v>45357</v>
      </c>
      <c r="I2660" t="s">
        <v>66</v>
      </c>
      <c r="J2660" t="s">
        <v>2561</v>
      </c>
      <c r="K2660">
        <v>4</v>
      </c>
      <c r="N2660">
        <v>794</v>
      </c>
      <c r="O2660">
        <v>0.7</v>
      </c>
      <c r="P2660" s="4">
        <v>45709</v>
      </c>
      <c r="Q2660" s="4"/>
    </row>
    <row r="2661" spans="1:17" x14ac:dyDescent="0.35">
      <c r="A2661" t="s">
        <v>2748</v>
      </c>
      <c r="B2661" t="s">
        <v>78</v>
      </c>
      <c r="C2661">
        <v>38.736946000000003</v>
      </c>
      <c r="D2661">
        <v>-9.1426850000000002</v>
      </c>
      <c r="E2661" t="s">
        <v>47</v>
      </c>
      <c r="F2661" t="s">
        <v>127</v>
      </c>
      <c r="G2661" t="s">
        <v>48</v>
      </c>
      <c r="H2661" s="4">
        <v>45395</v>
      </c>
      <c r="I2661" t="s">
        <v>49</v>
      </c>
      <c r="J2661" t="s">
        <v>2561</v>
      </c>
      <c r="K2661">
        <v>4</v>
      </c>
      <c r="N2661">
        <v>1164</v>
      </c>
      <c r="O2661">
        <v>0.1</v>
      </c>
      <c r="P2661" s="4">
        <v>45697</v>
      </c>
      <c r="Q2661" s="4"/>
    </row>
    <row r="2662" spans="1:17" x14ac:dyDescent="0.35">
      <c r="A2662" t="s">
        <v>2749</v>
      </c>
      <c r="B2662" t="s">
        <v>35</v>
      </c>
      <c r="C2662">
        <v>41.902782000000002</v>
      </c>
      <c r="D2662">
        <v>12.496366</v>
      </c>
      <c r="E2662" t="s">
        <v>84</v>
      </c>
      <c r="F2662" t="s">
        <v>127</v>
      </c>
      <c r="G2662" t="s">
        <v>74</v>
      </c>
      <c r="H2662" s="4">
        <v>45326</v>
      </c>
      <c r="I2662" t="s">
        <v>49</v>
      </c>
      <c r="J2662" t="s">
        <v>2561</v>
      </c>
      <c r="K2662">
        <v>4</v>
      </c>
      <c r="N2662">
        <v>424</v>
      </c>
      <c r="O2662">
        <v>0.3</v>
      </c>
      <c r="P2662" s="4">
        <v>45364</v>
      </c>
      <c r="Q2662" s="4"/>
    </row>
    <row r="2663" spans="1:17" x14ac:dyDescent="0.35">
      <c r="A2663" t="s">
        <v>2750</v>
      </c>
      <c r="B2663" t="s">
        <v>61</v>
      </c>
      <c r="C2663">
        <v>48.864716000000001</v>
      </c>
      <c r="D2663">
        <v>2.3490139999999999</v>
      </c>
      <c r="E2663" t="s">
        <v>47</v>
      </c>
      <c r="F2663" t="s">
        <v>127</v>
      </c>
      <c r="G2663" t="s">
        <v>87</v>
      </c>
      <c r="H2663" s="4">
        <v>45299</v>
      </c>
      <c r="I2663" t="s">
        <v>26</v>
      </c>
      <c r="J2663" t="s">
        <v>2561</v>
      </c>
      <c r="K2663">
        <v>4</v>
      </c>
      <c r="N2663">
        <v>311</v>
      </c>
      <c r="O2663">
        <v>0.4</v>
      </c>
      <c r="P2663" s="4">
        <v>45395</v>
      </c>
      <c r="Q2663" s="4"/>
    </row>
    <row r="2664" spans="1:17" x14ac:dyDescent="0.35">
      <c r="A2664" t="s">
        <v>2751</v>
      </c>
      <c r="B2664" t="s">
        <v>56</v>
      </c>
      <c r="C2664">
        <v>46.204391000000001</v>
      </c>
      <c r="D2664">
        <v>6.1431579999999997</v>
      </c>
      <c r="E2664" t="s">
        <v>120</v>
      </c>
      <c r="F2664" t="s">
        <v>127</v>
      </c>
      <c r="G2664" t="s">
        <v>48</v>
      </c>
      <c r="H2664" s="4">
        <v>45293</v>
      </c>
      <c r="I2664" t="s">
        <v>49</v>
      </c>
      <c r="J2664" t="s">
        <v>2561</v>
      </c>
      <c r="K2664">
        <v>4</v>
      </c>
      <c r="N2664">
        <v>899</v>
      </c>
      <c r="O2664">
        <v>0.4</v>
      </c>
      <c r="P2664" s="4">
        <v>45627</v>
      </c>
      <c r="Q2664" s="4"/>
    </row>
    <row r="2665" spans="1:17" x14ac:dyDescent="0.35">
      <c r="A2665" t="s">
        <v>2752</v>
      </c>
      <c r="B2665" t="s">
        <v>78</v>
      </c>
      <c r="C2665">
        <v>38.736946000000003</v>
      </c>
      <c r="D2665">
        <v>-9.1426850000000002</v>
      </c>
      <c r="E2665" t="s">
        <v>47</v>
      </c>
      <c r="F2665" t="s">
        <v>127</v>
      </c>
      <c r="G2665" t="s">
        <v>33</v>
      </c>
      <c r="H2665" s="4">
        <v>45368</v>
      </c>
      <c r="I2665" t="s">
        <v>26</v>
      </c>
      <c r="J2665" t="s">
        <v>2561</v>
      </c>
      <c r="K2665">
        <v>4</v>
      </c>
      <c r="N2665">
        <v>405</v>
      </c>
      <c r="O2665">
        <v>0.2</v>
      </c>
      <c r="P2665" s="4">
        <v>45477</v>
      </c>
      <c r="Q2665" s="4"/>
    </row>
    <row r="2666" spans="1:17" x14ac:dyDescent="0.35">
      <c r="A2666" t="s">
        <v>2753</v>
      </c>
      <c r="B2666" t="s">
        <v>35</v>
      </c>
      <c r="C2666">
        <v>41.902782000000002</v>
      </c>
      <c r="D2666">
        <v>12.496366</v>
      </c>
      <c r="E2666" t="s">
        <v>84</v>
      </c>
      <c r="F2666" t="s">
        <v>127</v>
      </c>
      <c r="G2666" t="s">
        <v>85</v>
      </c>
      <c r="H2666" s="4">
        <v>45438</v>
      </c>
      <c r="I2666" t="s">
        <v>26</v>
      </c>
      <c r="J2666" t="s">
        <v>2561</v>
      </c>
      <c r="K2666">
        <v>4</v>
      </c>
      <c r="N2666">
        <v>281</v>
      </c>
      <c r="O2666">
        <v>0.4</v>
      </c>
      <c r="P2666" s="4">
        <v>45607</v>
      </c>
      <c r="Q2666" s="4"/>
    </row>
    <row r="2667" spans="1:17" x14ac:dyDescent="0.35">
      <c r="A2667" t="s">
        <v>2754</v>
      </c>
      <c r="B2667" t="s">
        <v>35</v>
      </c>
      <c r="C2667">
        <v>41.902782000000002</v>
      </c>
      <c r="D2667">
        <v>12.496366</v>
      </c>
      <c r="E2667" t="s">
        <v>54</v>
      </c>
      <c r="F2667" t="s">
        <v>127</v>
      </c>
      <c r="G2667" t="s">
        <v>33</v>
      </c>
      <c r="H2667" s="4">
        <v>45440</v>
      </c>
      <c r="I2667" t="s">
        <v>66</v>
      </c>
      <c r="J2667" t="s">
        <v>2561</v>
      </c>
      <c r="K2667">
        <v>4</v>
      </c>
      <c r="N2667">
        <v>1144</v>
      </c>
      <c r="O2667">
        <v>0.2</v>
      </c>
      <c r="P2667" s="4">
        <v>45537</v>
      </c>
      <c r="Q2667" s="4"/>
    </row>
    <row r="2668" spans="1:17" x14ac:dyDescent="0.35">
      <c r="A2668" t="s">
        <v>2755</v>
      </c>
      <c r="B2668" t="s">
        <v>51</v>
      </c>
      <c r="C2668">
        <v>51.260196999999998</v>
      </c>
      <c r="D2668">
        <v>4.4027710000000004</v>
      </c>
      <c r="E2668" t="s">
        <v>3099</v>
      </c>
      <c r="F2668" t="s">
        <v>127</v>
      </c>
      <c r="G2668" t="s">
        <v>85</v>
      </c>
      <c r="H2668" s="4">
        <v>45349</v>
      </c>
      <c r="I2668" t="s">
        <v>26</v>
      </c>
      <c r="J2668" t="s">
        <v>2561</v>
      </c>
      <c r="K2668">
        <v>4</v>
      </c>
      <c r="N2668">
        <v>825</v>
      </c>
      <c r="O2668">
        <v>0.1</v>
      </c>
      <c r="P2668" s="4">
        <v>45443</v>
      </c>
      <c r="Q2668" s="4"/>
    </row>
    <row r="2669" spans="1:17" x14ac:dyDescent="0.35">
      <c r="A2669" t="s">
        <v>2756</v>
      </c>
      <c r="B2669" t="s">
        <v>78</v>
      </c>
      <c r="C2669">
        <v>38.736946000000003</v>
      </c>
      <c r="D2669">
        <v>-9.1426850000000002</v>
      </c>
      <c r="E2669" t="s">
        <v>54</v>
      </c>
      <c r="F2669" t="s">
        <v>127</v>
      </c>
      <c r="G2669" t="s">
        <v>48</v>
      </c>
      <c r="H2669" s="4">
        <v>45336</v>
      </c>
      <c r="I2669" t="s">
        <v>66</v>
      </c>
      <c r="J2669" t="s">
        <v>2561</v>
      </c>
      <c r="K2669">
        <v>4</v>
      </c>
      <c r="N2669">
        <v>750</v>
      </c>
      <c r="O2669">
        <v>0.7</v>
      </c>
      <c r="P2669" s="4">
        <v>45653</v>
      </c>
      <c r="Q2669" s="4"/>
    </row>
    <row r="2670" spans="1:17" x14ac:dyDescent="0.35">
      <c r="A2670" t="s">
        <v>2757</v>
      </c>
      <c r="B2670" t="s">
        <v>29</v>
      </c>
      <c r="C2670">
        <v>40.416775000000001</v>
      </c>
      <c r="D2670">
        <v>-3.7037900000000001</v>
      </c>
      <c r="E2670" t="s">
        <v>3100</v>
      </c>
      <c r="F2670" t="s">
        <v>127</v>
      </c>
      <c r="G2670" t="s">
        <v>85</v>
      </c>
      <c r="H2670" s="4">
        <v>45313</v>
      </c>
      <c r="I2670" t="s">
        <v>26</v>
      </c>
      <c r="J2670" t="s">
        <v>2561</v>
      </c>
      <c r="K2670">
        <v>4</v>
      </c>
      <c r="N2670">
        <v>1158</v>
      </c>
      <c r="O2670">
        <v>0.3</v>
      </c>
      <c r="P2670" s="4">
        <v>45534</v>
      </c>
      <c r="Q2670" s="4"/>
    </row>
    <row r="2671" spans="1:17" x14ac:dyDescent="0.35">
      <c r="A2671" t="s">
        <v>2758</v>
      </c>
      <c r="B2671" t="s">
        <v>41</v>
      </c>
      <c r="C2671">
        <v>52.520007999999997</v>
      </c>
      <c r="D2671">
        <v>13.404954</v>
      </c>
      <c r="E2671" t="s">
        <v>103</v>
      </c>
      <c r="F2671" t="s">
        <v>127</v>
      </c>
      <c r="G2671" t="s">
        <v>39</v>
      </c>
      <c r="H2671" s="4">
        <v>45315</v>
      </c>
      <c r="I2671" t="s">
        <v>26</v>
      </c>
      <c r="J2671" t="s">
        <v>2561</v>
      </c>
      <c r="K2671">
        <v>4</v>
      </c>
      <c r="N2671">
        <v>918</v>
      </c>
      <c r="O2671">
        <v>0.3</v>
      </c>
      <c r="P2671" s="4">
        <v>45508</v>
      </c>
      <c r="Q2671" s="4"/>
    </row>
    <row r="2672" spans="1:17" x14ac:dyDescent="0.35">
      <c r="A2672" t="s">
        <v>2759</v>
      </c>
      <c r="B2672" t="s">
        <v>78</v>
      </c>
      <c r="C2672">
        <v>38.736946000000003</v>
      </c>
      <c r="D2672">
        <v>-9.1426850000000002</v>
      </c>
      <c r="E2672" t="s">
        <v>64</v>
      </c>
      <c r="F2672" t="s">
        <v>127</v>
      </c>
      <c r="G2672" t="s">
        <v>33</v>
      </c>
      <c r="H2672" s="4">
        <v>45360</v>
      </c>
      <c r="I2672" t="s">
        <v>49</v>
      </c>
      <c r="J2672" t="s">
        <v>2561</v>
      </c>
      <c r="K2672">
        <v>4</v>
      </c>
      <c r="N2672">
        <v>215</v>
      </c>
      <c r="O2672">
        <v>0.4</v>
      </c>
      <c r="P2672" s="4">
        <v>45661</v>
      </c>
      <c r="Q2672" s="4"/>
    </row>
    <row r="2673" spans="1:17" x14ac:dyDescent="0.35">
      <c r="A2673" t="s">
        <v>2760</v>
      </c>
      <c r="B2673" t="s">
        <v>71</v>
      </c>
      <c r="C2673">
        <v>48.210033000000003</v>
      </c>
      <c r="D2673">
        <v>16.363448999999999</v>
      </c>
      <c r="E2673" t="s">
        <v>124</v>
      </c>
      <c r="F2673" t="s">
        <v>127</v>
      </c>
      <c r="G2673" t="s">
        <v>74</v>
      </c>
      <c r="H2673" s="4">
        <v>45337</v>
      </c>
      <c r="I2673" t="s">
        <v>66</v>
      </c>
      <c r="J2673" t="s">
        <v>2561</v>
      </c>
      <c r="K2673">
        <v>4</v>
      </c>
      <c r="N2673">
        <v>1060</v>
      </c>
      <c r="O2673">
        <v>0.3</v>
      </c>
      <c r="P2673" s="4">
        <v>45687</v>
      </c>
      <c r="Q2673" s="4"/>
    </row>
    <row r="2674" spans="1:17" x14ac:dyDescent="0.35">
      <c r="A2674" t="s">
        <v>2761</v>
      </c>
      <c r="B2674" t="s">
        <v>41</v>
      </c>
      <c r="C2674">
        <v>52.520007999999997</v>
      </c>
      <c r="D2674">
        <v>13.404954</v>
      </c>
      <c r="E2674" t="s">
        <v>68</v>
      </c>
      <c r="F2674" t="s">
        <v>127</v>
      </c>
      <c r="G2674" t="s">
        <v>48</v>
      </c>
      <c r="H2674" s="4">
        <v>45400</v>
      </c>
      <c r="I2674" t="s">
        <v>66</v>
      </c>
      <c r="J2674" t="s">
        <v>2561</v>
      </c>
      <c r="K2674">
        <v>4</v>
      </c>
      <c r="N2674">
        <v>493</v>
      </c>
      <c r="O2674">
        <v>0.3</v>
      </c>
      <c r="P2674" s="4">
        <v>45698</v>
      </c>
      <c r="Q2674" s="4"/>
    </row>
    <row r="2675" spans="1:17" x14ac:dyDescent="0.35">
      <c r="A2675" t="s">
        <v>2762</v>
      </c>
      <c r="B2675" t="s">
        <v>56</v>
      </c>
      <c r="C2675">
        <v>46.204391000000001</v>
      </c>
      <c r="D2675">
        <v>6.1431579999999997</v>
      </c>
      <c r="E2675" t="s">
        <v>3099</v>
      </c>
      <c r="F2675" t="s">
        <v>127</v>
      </c>
      <c r="G2675" t="s">
        <v>87</v>
      </c>
      <c r="H2675" s="4">
        <v>45378</v>
      </c>
      <c r="I2675" t="s">
        <v>26</v>
      </c>
      <c r="J2675" t="s">
        <v>2561</v>
      </c>
      <c r="K2675">
        <v>4</v>
      </c>
      <c r="N2675">
        <v>815</v>
      </c>
      <c r="O2675">
        <v>0.2</v>
      </c>
      <c r="P2675" s="4">
        <v>45463</v>
      </c>
      <c r="Q2675" s="4"/>
    </row>
    <row r="2676" spans="1:17" x14ac:dyDescent="0.35">
      <c r="A2676" t="s">
        <v>2763</v>
      </c>
      <c r="B2676" t="s">
        <v>20</v>
      </c>
      <c r="C2676">
        <v>52.370215999999999</v>
      </c>
      <c r="D2676">
        <v>4.895168</v>
      </c>
      <c r="E2676" t="s">
        <v>100</v>
      </c>
      <c r="F2676" t="s">
        <v>127</v>
      </c>
      <c r="G2676" t="s">
        <v>59</v>
      </c>
      <c r="H2676" s="4">
        <v>45348</v>
      </c>
      <c r="I2676" t="s">
        <v>26</v>
      </c>
      <c r="J2676" t="s">
        <v>2561</v>
      </c>
      <c r="K2676">
        <v>4</v>
      </c>
      <c r="N2676">
        <v>595</v>
      </c>
      <c r="O2676">
        <v>0.7</v>
      </c>
      <c r="P2676" s="4">
        <v>45686</v>
      </c>
      <c r="Q2676" s="4"/>
    </row>
    <row r="2677" spans="1:17" x14ac:dyDescent="0.35">
      <c r="A2677" t="s">
        <v>2764</v>
      </c>
      <c r="B2677" t="s">
        <v>56</v>
      </c>
      <c r="C2677">
        <v>46.204391000000001</v>
      </c>
      <c r="D2677">
        <v>6.1431579999999997</v>
      </c>
      <c r="E2677" t="s">
        <v>3100</v>
      </c>
      <c r="F2677" t="s">
        <v>127</v>
      </c>
      <c r="G2677" t="s">
        <v>74</v>
      </c>
      <c r="H2677" s="4">
        <v>45311</v>
      </c>
      <c r="I2677" t="s">
        <v>26</v>
      </c>
      <c r="J2677" t="s">
        <v>2561</v>
      </c>
      <c r="K2677">
        <v>4</v>
      </c>
      <c r="N2677">
        <v>739</v>
      </c>
      <c r="O2677">
        <v>0.3</v>
      </c>
      <c r="P2677" s="4">
        <v>45353</v>
      </c>
      <c r="Q2677" s="4"/>
    </row>
    <row r="2678" spans="1:17" x14ac:dyDescent="0.35">
      <c r="A2678" t="s">
        <v>2765</v>
      </c>
      <c r="B2678" t="s">
        <v>20</v>
      </c>
      <c r="C2678">
        <v>52.370215999999999</v>
      </c>
      <c r="D2678">
        <v>4.895168</v>
      </c>
      <c r="E2678" t="s">
        <v>3098</v>
      </c>
      <c r="F2678" t="s">
        <v>127</v>
      </c>
      <c r="G2678" t="s">
        <v>39</v>
      </c>
      <c r="H2678" s="4">
        <v>45320</v>
      </c>
      <c r="I2678" t="s">
        <v>49</v>
      </c>
      <c r="J2678" t="s">
        <v>2561</v>
      </c>
      <c r="K2678">
        <v>4</v>
      </c>
      <c r="N2678">
        <v>571</v>
      </c>
      <c r="O2678">
        <v>0.4</v>
      </c>
      <c r="P2678" s="4">
        <v>45556</v>
      </c>
      <c r="Q2678" s="4"/>
    </row>
    <row r="2679" spans="1:17" x14ac:dyDescent="0.35">
      <c r="A2679" t="s">
        <v>2766</v>
      </c>
      <c r="B2679" t="s">
        <v>78</v>
      </c>
      <c r="C2679">
        <v>38.736946000000003</v>
      </c>
      <c r="D2679">
        <v>-9.1426850000000002</v>
      </c>
      <c r="E2679" t="s">
        <v>54</v>
      </c>
      <c r="F2679" t="s">
        <v>127</v>
      </c>
      <c r="G2679" t="s">
        <v>85</v>
      </c>
      <c r="H2679" s="4">
        <v>45320</v>
      </c>
      <c r="I2679" t="s">
        <v>26</v>
      </c>
      <c r="J2679" t="s">
        <v>2561</v>
      </c>
      <c r="K2679">
        <v>4</v>
      </c>
      <c r="N2679">
        <v>313</v>
      </c>
      <c r="O2679">
        <v>1</v>
      </c>
      <c r="P2679" s="4">
        <v>45604</v>
      </c>
      <c r="Q2679" s="4"/>
    </row>
    <row r="2680" spans="1:17" x14ac:dyDescent="0.35">
      <c r="A2680" t="s">
        <v>2767</v>
      </c>
      <c r="B2680" t="s">
        <v>41</v>
      </c>
      <c r="C2680">
        <v>52.520007999999997</v>
      </c>
      <c r="D2680">
        <v>13.404954</v>
      </c>
      <c r="E2680" t="s">
        <v>100</v>
      </c>
      <c r="F2680" t="s">
        <v>127</v>
      </c>
      <c r="G2680" t="s">
        <v>39</v>
      </c>
      <c r="H2680" s="4">
        <v>45364</v>
      </c>
      <c r="I2680" t="s">
        <v>66</v>
      </c>
      <c r="J2680" t="s">
        <v>2561</v>
      </c>
      <c r="K2680">
        <v>4</v>
      </c>
      <c r="N2680">
        <v>924</v>
      </c>
      <c r="O2680">
        <v>0.3</v>
      </c>
      <c r="P2680" s="4">
        <v>45530</v>
      </c>
      <c r="Q2680" s="4"/>
    </row>
    <row r="2681" spans="1:17" x14ac:dyDescent="0.35">
      <c r="A2681" t="s">
        <v>2768</v>
      </c>
      <c r="B2681" t="s">
        <v>41</v>
      </c>
      <c r="C2681">
        <v>52.520007999999997</v>
      </c>
      <c r="D2681">
        <v>13.404954</v>
      </c>
      <c r="E2681" t="s">
        <v>103</v>
      </c>
      <c r="F2681" t="s">
        <v>127</v>
      </c>
      <c r="G2681" t="s">
        <v>33</v>
      </c>
      <c r="H2681" s="4">
        <v>45387</v>
      </c>
      <c r="I2681" t="s">
        <v>49</v>
      </c>
      <c r="J2681" t="s">
        <v>2561</v>
      </c>
      <c r="K2681">
        <v>4</v>
      </c>
      <c r="N2681">
        <v>952</v>
      </c>
      <c r="O2681">
        <v>0.6</v>
      </c>
      <c r="P2681" s="4">
        <v>45578</v>
      </c>
      <c r="Q2681" s="4"/>
    </row>
    <row r="2682" spans="1:17" x14ac:dyDescent="0.35">
      <c r="A2682" t="s">
        <v>2769</v>
      </c>
      <c r="B2682" t="s">
        <v>78</v>
      </c>
      <c r="C2682">
        <v>38.736946000000003</v>
      </c>
      <c r="D2682">
        <v>-9.1426850000000002</v>
      </c>
      <c r="E2682" t="s">
        <v>3100</v>
      </c>
      <c r="F2682" t="s">
        <v>127</v>
      </c>
      <c r="G2682" t="s">
        <v>59</v>
      </c>
      <c r="H2682" s="4">
        <v>45356</v>
      </c>
      <c r="I2682" t="s">
        <v>26</v>
      </c>
      <c r="J2682" t="s">
        <v>2561</v>
      </c>
      <c r="K2682">
        <v>4</v>
      </c>
      <c r="N2682">
        <v>202</v>
      </c>
      <c r="O2682">
        <v>0.2</v>
      </c>
      <c r="P2682" s="4">
        <v>45555</v>
      </c>
      <c r="Q2682" s="4"/>
    </row>
    <row r="2683" spans="1:17" x14ac:dyDescent="0.35">
      <c r="A2683" t="s">
        <v>2770</v>
      </c>
      <c r="B2683" t="s">
        <v>78</v>
      </c>
      <c r="C2683">
        <v>38.736946000000003</v>
      </c>
      <c r="D2683">
        <v>-9.1426850000000002</v>
      </c>
      <c r="E2683" t="s">
        <v>3098</v>
      </c>
      <c r="F2683" t="s">
        <v>127</v>
      </c>
      <c r="G2683" t="s">
        <v>33</v>
      </c>
      <c r="H2683" s="4">
        <v>45402</v>
      </c>
      <c r="I2683" t="s">
        <v>49</v>
      </c>
      <c r="J2683" t="s">
        <v>2561</v>
      </c>
      <c r="K2683">
        <v>4</v>
      </c>
      <c r="N2683">
        <v>660</v>
      </c>
      <c r="O2683">
        <v>0.5</v>
      </c>
      <c r="P2683" s="4">
        <v>45705</v>
      </c>
      <c r="Q2683" s="4"/>
    </row>
    <row r="2684" spans="1:17" x14ac:dyDescent="0.35">
      <c r="A2684" t="s">
        <v>2771</v>
      </c>
      <c r="B2684" t="s">
        <v>71</v>
      </c>
      <c r="C2684">
        <v>48.210033000000003</v>
      </c>
      <c r="D2684">
        <v>16.363448999999999</v>
      </c>
      <c r="E2684" t="s">
        <v>68</v>
      </c>
      <c r="F2684" t="s">
        <v>127</v>
      </c>
      <c r="G2684" t="s">
        <v>39</v>
      </c>
      <c r="H2684" s="4">
        <v>45420</v>
      </c>
      <c r="I2684" t="s">
        <v>26</v>
      </c>
      <c r="J2684" t="s">
        <v>2561</v>
      </c>
      <c r="K2684">
        <v>4</v>
      </c>
      <c r="N2684">
        <v>219</v>
      </c>
      <c r="O2684">
        <v>1</v>
      </c>
      <c r="P2684" s="4">
        <v>45476</v>
      </c>
      <c r="Q2684" s="4"/>
    </row>
    <row r="2685" spans="1:17" x14ac:dyDescent="0.35">
      <c r="A2685" t="s">
        <v>2772</v>
      </c>
      <c r="B2685" t="s">
        <v>35</v>
      </c>
      <c r="C2685">
        <v>41.902782000000002</v>
      </c>
      <c r="D2685">
        <v>12.496366</v>
      </c>
      <c r="E2685" t="s">
        <v>3100</v>
      </c>
      <c r="F2685" t="s">
        <v>127</v>
      </c>
      <c r="G2685" t="s">
        <v>48</v>
      </c>
      <c r="H2685" s="4">
        <v>45327</v>
      </c>
      <c r="I2685" t="s">
        <v>26</v>
      </c>
      <c r="J2685" t="s">
        <v>2561</v>
      </c>
      <c r="K2685">
        <v>4</v>
      </c>
      <c r="N2685">
        <v>653</v>
      </c>
      <c r="O2685">
        <v>0.4</v>
      </c>
      <c r="P2685" s="4">
        <v>45450</v>
      </c>
      <c r="Q2685" s="4"/>
    </row>
    <row r="2686" spans="1:17" x14ac:dyDescent="0.35">
      <c r="A2686" t="s">
        <v>2773</v>
      </c>
      <c r="B2686" t="s">
        <v>61</v>
      </c>
      <c r="C2686">
        <v>48.864716000000001</v>
      </c>
      <c r="D2686">
        <v>2.3490139999999999</v>
      </c>
      <c r="E2686" t="s">
        <v>47</v>
      </c>
      <c r="F2686" t="s">
        <v>127</v>
      </c>
      <c r="G2686" t="s">
        <v>39</v>
      </c>
      <c r="H2686" s="4">
        <v>45382</v>
      </c>
      <c r="I2686" t="s">
        <v>66</v>
      </c>
      <c r="J2686" t="s">
        <v>2561</v>
      </c>
      <c r="K2686">
        <v>4</v>
      </c>
      <c r="N2686">
        <v>816</v>
      </c>
      <c r="O2686">
        <v>0.9</v>
      </c>
      <c r="P2686" s="4">
        <v>45419</v>
      </c>
      <c r="Q2686" s="4"/>
    </row>
    <row r="2687" spans="1:17" x14ac:dyDescent="0.35">
      <c r="A2687" t="s">
        <v>2774</v>
      </c>
      <c r="B2687" t="s">
        <v>61</v>
      </c>
      <c r="C2687">
        <v>48.864716000000001</v>
      </c>
      <c r="D2687">
        <v>2.3490139999999999</v>
      </c>
      <c r="E2687" t="s">
        <v>47</v>
      </c>
      <c r="F2687" t="s">
        <v>127</v>
      </c>
      <c r="G2687" t="s">
        <v>48</v>
      </c>
      <c r="H2687" s="4">
        <v>45352</v>
      </c>
      <c r="I2687" t="s">
        <v>26</v>
      </c>
      <c r="J2687" t="s">
        <v>2561</v>
      </c>
      <c r="K2687">
        <v>4</v>
      </c>
      <c r="N2687">
        <v>344</v>
      </c>
      <c r="O2687">
        <v>0.3</v>
      </c>
      <c r="P2687" s="4">
        <v>45537</v>
      </c>
      <c r="Q2687" s="4"/>
    </row>
    <row r="2688" spans="1:17" x14ac:dyDescent="0.35">
      <c r="A2688" t="s">
        <v>2775</v>
      </c>
      <c r="B2688" t="s">
        <v>29</v>
      </c>
      <c r="C2688">
        <v>40.416775000000001</v>
      </c>
      <c r="D2688">
        <v>-3.7037900000000001</v>
      </c>
      <c r="E2688" t="s">
        <v>47</v>
      </c>
      <c r="F2688" t="s">
        <v>127</v>
      </c>
      <c r="G2688" t="s">
        <v>48</v>
      </c>
      <c r="H2688" s="4">
        <v>45369</v>
      </c>
      <c r="I2688" t="s">
        <v>66</v>
      </c>
      <c r="J2688" t="s">
        <v>2561</v>
      </c>
      <c r="K2688">
        <v>4</v>
      </c>
      <c r="N2688">
        <v>557</v>
      </c>
      <c r="O2688">
        <v>0.2</v>
      </c>
      <c r="P2688" s="4">
        <v>45730</v>
      </c>
      <c r="Q2688" s="4"/>
    </row>
    <row r="2689" spans="1:17" x14ac:dyDescent="0.35">
      <c r="A2689" t="s">
        <v>2776</v>
      </c>
      <c r="B2689" t="s">
        <v>20</v>
      </c>
      <c r="C2689">
        <v>52.370215999999999</v>
      </c>
      <c r="D2689">
        <v>4.895168</v>
      </c>
      <c r="E2689" t="s">
        <v>3098</v>
      </c>
      <c r="F2689" t="s">
        <v>127</v>
      </c>
      <c r="G2689" t="s">
        <v>39</v>
      </c>
      <c r="H2689" s="4">
        <v>45443</v>
      </c>
      <c r="I2689" t="s">
        <v>66</v>
      </c>
      <c r="J2689" t="s">
        <v>2561</v>
      </c>
      <c r="K2689">
        <v>4</v>
      </c>
      <c r="N2689">
        <v>721</v>
      </c>
      <c r="O2689">
        <v>0.4</v>
      </c>
      <c r="P2689" s="4">
        <v>45525</v>
      </c>
      <c r="Q2689" s="4"/>
    </row>
    <row r="2690" spans="1:17" x14ac:dyDescent="0.35">
      <c r="A2690" t="s">
        <v>2777</v>
      </c>
      <c r="B2690" t="s">
        <v>35</v>
      </c>
      <c r="C2690">
        <v>41.902782000000002</v>
      </c>
      <c r="D2690">
        <v>12.496366</v>
      </c>
      <c r="E2690" t="s">
        <v>3100</v>
      </c>
      <c r="F2690" t="s">
        <v>127</v>
      </c>
      <c r="G2690" t="s">
        <v>59</v>
      </c>
      <c r="H2690" s="4">
        <v>45398</v>
      </c>
      <c r="I2690" t="s">
        <v>26</v>
      </c>
      <c r="J2690" t="s">
        <v>2561</v>
      </c>
      <c r="K2690">
        <v>4</v>
      </c>
      <c r="N2690">
        <v>964</v>
      </c>
      <c r="O2690">
        <v>0.4</v>
      </c>
      <c r="P2690" s="4">
        <v>45695</v>
      </c>
      <c r="Q2690" s="4"/>
    </row>
    <row r="2691" spans="1:17" x14ac:dyDescent="0.35">
      <c r="A2691" t="s">
        <v>2778</v>
      </c>
      <c r="B2691" t="s">
        <v>51</v>
      </c>
      <c r="C2691">
        <v>51.260196999999998</v>
      </c>
      <c r="D2691">
        <v>4.4027710000000004</v>
      </c>
      <c r="E2691" t="s">
        <v>68</v>
      </c>
      <c r="F2691" t="s">
        <v>127</v>
      </c>
      <c r="G2691" t="s">
        <v>48</v>
      </c>
      <c r="H2691" s="4">
        <v>45390</v>
      </c>
      <c r="I2691" t="s">
        <v>26</v>
      </c>
      <c r="J2691" t="s">
        <v>2561</v>
      </c>
      <c r="K2691">
        <v>4</v>
      </c>
      <c r="N2691">
        <v>438</v>
      </c>
      <c r="O2691">
        <v>0.4</v>
      </c>
      <c r="P2691" s="4">
        <v>45526</v>
      </c>
      <c r="Q2691" s="4"/>
    </row>
    <row r="2692" spans="1:17" x14ac:dyDescent="0.35">
      <c r="A2692" t="s">
        <v>2779</v>
      </c>
      <c r="B2692" t="s">
        <v>41</v>
      </c>
      <c r="C2692">
        <v>52.520007999999997</v>
      </c>
      <c r="D2692">
        <v>13.404954</v>
      </c>
      <c r="E2692" t="s">
        <v>68</v>
      </c>
      <c r="F2692" t="s">
        <v>127</v>
      </c>
      <c r="G2692" t="s">
        <v>25</v>
      </c>
      <c r="H2692" s="4">
        <v>45414</v>
      </c>
      <c r="I2692" t="s">
        <v>49</v>
      </c>
      <c r="J2692" t="s">
        <v>2561</v>
      </c>
      <c r="K2692">
        <v>4</v>
      </c>
      <c r="N2692">
        <v>238</v>
      </c>
      <c r="O2692">
        <v>0.2</v>
      </c>
      <c r="P2692" s="4">
        <v>45552</v>
      </c>
      <c r="Q2692" s="4"/>
    </row>
    <row r="2693" spans="1:17" x14ac:dyDescent="0.35">
      <c r="A2693" t="s">
        <v>2780</v>
      </c>
      <c r="B2693" t="s">
        <v>41</v>
      </c>
      <c r="C2693">
        <v>52.520007999999997</v>
      </c>
      <c r="D2693">
        <v>13.404954</v>
      </c>
      <c r="E2693" t="s">
        <v>47</v>
      </c>
      <c r="F2693" t="s">
        <v>127</v>
      </c>
      <c r="G2693" t="s">
        <v>25</v>
      </c>
      <c r="H2693" s="4">
        <v>45338</v>
      </c>
      <c r="I2693" t="s">
        <v>66</v>
      </c>
      <c r="J2693" t="s">
        <v>2561</v>
      </c>
      <c r="K2693">
        <v>4</v>
      </c>
      <c r="N2693">
        <v>381</v>
      </c>
      <c r="O2693">
        <v>0.3</v>
      </c>
      <c r="P2693" s="4">
        <v>45487</v>
      </c>
      <c r="Q2693" s="4"/>
    </row>
    <row r="2694" spans="1:17" x14ac:dyDescent="0.35">
      <c r="A2694" t="s">
        <v>2781</v>
      </c>
      <c r="B2694" t="s">
        <v>35</v>
      </c>
      <c r="C2694">
        <v>41.902782000000002</v>
      </c>
      <c r="D2694">
        <v>12.496366</v>
      </c>
      <c r="E2694" t="s">
        <v>47</v>
      </c>
      <c r="F2694" t="s">
        <v>127</v>
      </c>
      <c r="G2694" t="s">
        <v>87</v>
      </c>
      <c r="H2694" s="4">
        <v>45396</v>
      </c>
      <c r="I2694" t="s">
        <v>49</v>
      </c>
      <c r="J2694" t="s">
        <v>2561</v>
      </c>
      <c r="K2694">
        <v>4</v>
      </c>
      <c r="N2694">
        <v>943</v>
      </c>
      <c r="O2694">
        <v>0.3</v>
      </c>
      <c r="P2694" s="4">
        <v>45520</v>
      </c>
      <c r="Q2694" s="4"/>
    </row>
    <row r="2695" spans="1:17" x14ac:dyDescent="0.35">
      <c r="A2695" t="s">
        <v>2782</v>
      </c>
      <c r="B2695" t="s">
        <v>56</v>
      </c>
      <c r="C2695">
        <v>46.204391000000001</v>
      </c>
      <c r="D2695">
        <v>6.1431579999999997</v>
      </c>
      <c r="E2695" t="s">
        <v>3098</v>
      </c>
      <c r="F2695" t="s">
        <v>127</v>
      </c>
      <c r="G2695" t="s">
        <v>74</v>
      </c>
      <c r="H2695" s="4">
        <v>45420</v>
      </c>
      <c r="I2695" t="s">
        <v>26</v>
      </c>
      <c r="J2695" t="s">
        <v>2561</v>
      </c>
      <c r="K2695">
        <v>4</v>
      </c>
      <c r="N2695">
        <v>413</v>
      </c>
      <c r="O2695">
        <v>0.5</v>
      </c>
      <c r="P2695" s="4">
        <v>45447</v>
      </c>
      <c r="Q2695" s="4"/>
    </row>
    <row r="2696" spans="1:17" x14ac:dyDescent="0.35">
      <c r="A2696" t="s">
        <v>2783</v>
      </c>
      <c r="B2696" t="s">
        <v>20</v>
      </c>
      <c r="C2696">
        <v>52.370215999999999</v>
      </c>
      <c r="D2696">
        <v>4.895168</v>
      </c>
      <c r="E2696" t="s">
        <v>100</v>
      </c>
      <c r="F2696" t="s">
        <v>127</v>
      </c>
      <c r="G2696" t="s">
        <v>85</v>
      </c>
      <c r="H2696" s="4">
        <v>45327</v>
      </c>
      <c r="I2696" t="s">
        <v>26</v>
      </c>
      <c r="J2696" t="s">
        <v>2561</v>
      </c>
      <c r="K2696">
        <v>4</v>
      </c>
      <c r="N2696">
        <v>1092</v>
      </c>
      <c r="O2696">
        <v>0.2</v>
      </c>
      <c r="P2696" s="4">
        <v>45510</v>
      </c>
      <c r="Q2696" s="4"/>
    </row>
    <row r="2697" spans="1:17" x14ac:dyDescent="0.35">
      <c r="A2697" t="s">
        <v>2784</v>
      </c>
      <c r="B2697" t="s">
        <v>61</v>
      </c>
      <c r="C2697">
        <v>48.864716000000001</v>
      </c>
      <c r="D2697">
        <v>2.3490139999999999</v>
      </c>
      <c r="E2697" t="s">
        <v>103</v>
      </c>
      <c r="F2697" t="s">
        <v>127</v>
      </c>
      <c r="G2697" t="s">
        <v>59</v>
      </c>
      <c r="H2697" s="4">
        <v>45442</v>
      </c>
      <c r="I2697" t="s">
        <v>66</v>
      </c>
      <c r="J2697" t="s">
        <v>2561</v>
      </c>
      <c r="K2697">
        <v>4</v>
      </c>
      <c r="N2697">
        <v>429</v>
      </c>
      <c r="O2697">
        <v>0.4</v>
      </c>
      <c r="P2697" s="4">
        <v>45796</v>
      </c>
      <c r="Q2697" s="4"/>
    </row>
    <row r="2698" spans="1:17" x14ac:dyDescent="0.35">
      <c r="A2698" t="s">
        <v>2785</v>
      </c>
      <c r="B2698" t="s">
        <v>35</v>
      </c>
      <c r="C2698">
        <v>41.902782000000002</v>
      </c>
      <c r="D2698">
        <v>12.496366</v>
      </c>
      <c r="E2698" t="s">
        <v>3098</v>
      </c>
      <c r="F2698" t="s">
        <v>127</v>
      </c>
      <c r="G2698" t="s">
        <v>59</v>
      </c>
      <c r="H2698" s="4">
        <v>45351</v>
      </c>
      <c r="I2698" t="s">
        <v>26</v>
      </c>
      <c r="J2698" t="s">
        <v>2561</v>
      </c>
      <c r="K2698">
        <v>4</v>
      </c>
      <c r="N2698">
        <v>952</v>
      </c>
      <c r="O2698">
        <v>0.3</v>
      </c>
      <c r="P2698" s="4">
        <v>45512</v>
      </c>
      <c r="Q2698" s="4"/>
    </row>
    <row r="2699" spans="1:17" x14ac:dyDescent="0.35">
      <c r="A2699" t="s">
        <v>2786</v>
      </c>
      <c r="B2699" t="s">
        <v>20</v>
      </c>
      <c r="C2699">
        <v>52.370215999999999</v>
      </c>
      <c r="D2699">
        <v>4.895168</v>
      </c>
      <c r="E2699" t="s">
        <v>68</v>
      </c>
      <c r="F2699" t="s">
        <v>127</v>
      </c>
      <c r="G2699" t="s">
        <v>74</v>
      </c>
      <c r="H2699" s="4">
        <v>45373</v>
      </c>
      <c r="I2699" t="s">
        <v>26</v>
      </c>
      <c r="J2699" t="s">
        <v>2561</v>
      </c>
      <c r="K2699">
        <v>4</v>
      </c>
      <c r="N2699">
        <v>244</v>
      </c>
      <c r="O2699">
        <v>0.5</v>
      </c>
      <c r="P2699" s="4">
        <v>45660</v>
      </c>
      <c r="Q2699" s="4"/>
    </row>
    <row r="2700" spans="1:17" x14ac:dyDescent="0.35">
      <c r="A2700" t="s">
        <v>2787</v>
      </c>
      <c r="B2700" t="s">
        <v>78</v>
      </c>
      <c r="C2700">
        <v>38.736946000000003</v>
      </c>
      <c r="D2700">
        <v>-9.1426850000000002</v>
      </c>
      <c r="E2700" t="s">
        <v>64</v>
      </c>
      <c r="F2700" t="s">
        <v>127</v>
      </c>
      <c r="G2700" t="s">
        <v>87</v>
      </c>
      <c r="H2700" s="4">
        <v>45304</v>
      </c>
      <c r="I2700" t="s">
        <v>49</v>
      </c>
      <c r="J2700" t="s">
        <v>2561</v>
      </c>
      <c r="K2700">
        <v>4</v>
      </c>
      <c r="N2700">
        <v>223</v>
      </c>
      <c r="O2700">
        <v>0.9</v>
      </c>
      <c r="P2700" s="4">
        <v>45548</v>
      </c>
      <c r="Q2700" s="4"/>
    </row>
    <row r="2701" spans="1:17" x14ac:dyDescent="0.35">
      <c r="A2701" t="s">
        <v>2788</v>
      </c>
      <c r="B2701" t="s">
        <v>71</v>
      </c>
      <c r="C2701">
        <v>48.210033000000003</v>
      </c>
      <c r="D2701">
        <v>16.363448999999999</v>
      </c>
      <c r="E2701" t="s">
        <v>47</v>
      </c>
      <c r="F2701" t="s">
        <v>127</v>
      </c>
      <c r="G2701" t="s">
        <v>39</v>
      </c>
      <c r="H2701" s="4">
        <v>45402</v>
      </c>
      <c r="I2701" t="s">
        <v>66</v>
      </c>
      <c r="J2701" t="s">
        <v>2561</v>
      </c>
      <c r="K2701">
        <v>4</v>
      </c>
      <c r="N2701">
        <v>370</v>
      </c>
      <c r="O2701">
        <v>0.4</v>
      </c>
      <c r="P2701" s="4">
        <v>45695</v>
      </c>
      <c r="Q2701" s="4"/>
    </row>
    <row r="2702" spans="1:17" x14ac:dyDescent="0.35">
      <c r="A2702" t="s">
        <v>2789</v>
      </c>
      <c r="B2702" t="s">
        <v>35</v>
      </c>
      <c r="C2702">
        <v>41.902782000000002</v>
      </c>
      <c r="D2702">
        <v>12.496366</v>
      </c>
      <c r="E2702" t="s">
        <v>54</v>
      </c>
      <c r="F2702" t="s">
        <v>127</v>
      </c>
      <c r="G2702" t="s">
        <v>25</v>
      </c>
      <c r="H2702" s="4">
        <v>45406</v>
      </c>
      <c r="I2702" t="s">
        <v>49</v>
      </c>
      <c r="J2702" t="s">
        <v>2561</v>
      </c>
      <c r="K2702">
        <v>4</v>
      </c>
      <c r="N2702">
        <v>1049</v>
      </c>
      <c r="O2702">
        <v>0.3</v>
      </c>
      <c r="P2702" s="4">
        <v>45572</v>
      </c>
      <c r="Q2702" s="4"/>
    </row>
    <row r="2703" spans="1:17" x14ac:dyDescent="0.35">
      <c r="A2703" t="s">
        <v>2790</v>
      </c>
      <c r="B2703" t="s">
        <v>78</v>
      </c>
      <c r="C2703">
        <v>38.736946000000003</v>
      </c>
      <c r="D2703">
        <v>-9.1426850000000002</v>
      </c>
      <c r="E2703" t="s">
        <v>120</v>
      </c>
      <c r="F2703" t="s">
        <v>127</v>
      </c>
      <c r="G2703" t="s">
        <v>87</v>
      </c>
      <c r="H2703" s="4">
        <v>45414</v>
      </c>
      <c r="I2703" t="s">
        <v>66</v>
      </c>
      <c r="J2703" t="s">
        <v>2561</v>
      </c>
      <c r="K2703">
        <v>4</v>
      </c>
      <c r="N2703">
        <v>380</v>
      </c>
      <c r="O2703">
        <v>0.2</v>
      </c>
      <c r="P2703" s="4">
        <v>45554</v>
      </c>
      <c r="Q2703" s="4"/>
    </row>
    <row r="2704" spans="1:17" x14ac:dyDescent="0.35">
      <c r="A2704" t="s">
        <v>2791</v>
      </c>
      <c r="B2704" t="s">
        <v>41</v>
      </c>
      <c r="C2704">
        <v>52.520007999999997</v>
      </c>
      <c r="D2704">
        <v>13.404954</v>
      </c>
      <c r="E2704" t="s">
        <v>3100</v>
      </c>
      <c r="F2704" t="s">
        <v>127</v>
      </c>
      <c r="G2704" t="s">
        <v>48</v>
      </c>
      <c r="H2704" s="4">
        <v>45347</v>
      </c>
      <c r="I2704" t="s">
        <v>49</v>
      </c>
      <c r="J2704" t="s">
        <v>2561</v>
      </c>
      <c r="K2704">
        <v>4</v>
      </c>
      <c r="N2704">
        <v>1199</v>
      </c>
      <c r="O2704">
        <v>0.2</v>
      </c>
      <c r="P2704" s="4">
        <v>45510</v>
      </c>
      <c r="Q2704" s="4"/>
    </row>
    <row r="2705" spans="1:17" x14ac:dyDescent="0.35">
      <c r="A2705" t="s">
        <v>2792</v>
      </c>
      <c r="B2705" t="s">
        <v>20</v>
      </c>
      <c r="C2705">
        <v>52.370215999999999</v>
      </c>
      <c r="D2705">
        <v>4.895168</v>
      </c>
      <c r="E2705" t="s">
        <v>103</v>
      </c>
      <c r="F2705" t="s">
        <v>127</v>
      </c>
      <c r="G2705" t="s">
        <v>48</v>
      </c>
      <c r="H2705" s="4">
        <v>45347</v>
      </c>
      <c r="I2705" t="s">
        <v>26</v>
      </c>
      <c r="J2705" t="s">
        <v>2561</v>
      </c>
      <c r="K2705">
        <v>4</v>
      </c>
      <c r="N2705">
        <v>510</v>
      </c>
      <c r="O2705">
        <v>0.5</v>
      </c>
      <c r="P2705" s="4">
        <v>45526</v>
      </c>
      <c r="Q2705" s="4"/>
    </row>
    <row r="2706" spans="1:17" x14ac:dyDescent="0.35">
      <c r="A2706" t="s">
        <v>2793</v>
      </c>
      <c r="B2706" t="s">
        <v>56</v>
      </c>
      <c r="C2706">
        <v>46.204391000000001</v>
      </c>
      <c r="D2706">
        <v>6.1431579999999997</v>
      </c>
      <c r="E2706" t="s">
        <v>3099</v>
      </c>
      <c r="F2706" t="s">
        <v>127</v>
      </c>
      <c r="G2706" t="s">
        <v>33</v>
      </c>
      <c r="H2706" s="4">
        <v>45320</v>
      </c>
      <c r="I2706" t="s">
        <v>26</v>
      </c>
      <c r="J2706" t="s">
        <v>2561</v>
      </c>
      <c r="K2706">
        <v>4</v>
      </c>
      <c r="N2706">
        <v>407</v>
      </c>
      <c r="O2706">
        <v>0.5</v>
      </c>
      <c r="P2706" s="4">
        <v>45341</v>
      </c>
      <c r="Q2706" s="4"/>
    </row>
    <row r="2707" spans="1:17" x14ac:dyDescent="0.35">
      <c r="A2707" t="s">
        <v>2794</v>
      </c>
      <c r="B2707" t="s">
        <v>35</v>
      </c>
      <c r="C2707">
        <v>41.902782000000002</v>
      </c>
      <c r="D2707">
        <v>12.496366</v>
      </c>
      <c r="E2707" t="s">
        <v>32</v>
      </c>
      <c r="F2707" t="s">
        <v>127</v>
      </c>
      <c r="G2707" t="s">
        <v>33</v>
      </c>
      <c r="H2707" s="4">
        <v>45394</v>
      </c>
      <c r="I2707" t="s">
        <v>26</v>
      </c>
      <c r="J2707" t="s">
        <v>2561</v>
      </c>
      <c r="K2707">
        <v>4</v>
      </c>
      <c r="N2707">
        <v>299</v>
      </c>
      <c r="O2707">
        <v>0.3</v>
      </c>
      <c r="P2707" s="4">
        <v>45729</v>
      </c>
      <c r="Q2707" s="4"/>
    </row>
    <row r="2708" spans="1:17" x14ac:dyDescent="0.35">
      <c r="A2708" t="s">
        <v>2795</v>
      </c>
      <c r="B2708" t="s">
        <v>78</v>
      </c>
      <c r="C2708">
        <v>38.736946000000003</v>
      </c>
      <c r="D2708">
        <v>-9.1426850000000002</v>
      </c>
      <c r="E2708" t="s">
        <v>47</v>
      </c>
      <c r="F2708" t="s">
        <v>127</v>
      </c>
      <c r="G2708" t="s">
        <v>59</v>
      </c>
      <c r="H2708" s="4">
        <v>45308</v>
      </c>
      <c r="I2708" t="s">
        <v>26</v>
      </c>
      <c r="J2708" t="s">
        <v>2561</v>
      </c>
      <c r="K2708">
        <v>4</v>
      </c>
      <c r="N2708">
        <v>706</v>
      </c>
      <c r="O2708">
        <v>0.2</v>
      </c>
      <c r="P2708" s="4">
        <v>45423</v>
      </c>
      <c r="Q2708" s="4"/>
    </row>
    <row r="2709" spans="1:17" x14ac:dyDescent="0.35">
      <c r="A2709" t="s">
        <v>2796</v>
      </c>
      <c r="B2709" t="s">
        <v>61</v>
      </c>
      <c r="C2709">
        <v>48.864716000000001</v>
      </c>
      <c r="D2709">
        <v>2.3490139999999999</v>
      </c>
      <c r="E2709" t="s">
        <v>47</v>
      </c>
      <c r="F2709" t="s">
        <v>127</v>
      </c>
      <c r="G2709" t="s">
        <v>48</v>
      </c>
      <c r="H2709" s="4">
        <v>45414</v>
      </c>
      <c r="I2709" t="s">
        <v>26</v>
      </c>
      <c r="J2709" t="s">
        <v>2561</v>
      </c>
      <c r="K2709">
        <v>4</v>
      </c>
      <c r="N2709">
        <v>766</v>
      </c>
      <c r="O2709">
        <v>0.4</v>
      </c>
      <c r="P2709" s="4">
        <v>45461</v>
      </c>
      <c r="Q2709" s="4"/>
    </row>
    <row r="2710" spans="1:17" x14ac:dyDescent="0.35">
      <c r="A2710" t="s">
        <v>2797</v>
      </c>
      <c r="B2710" t="s">
        <v>56</v>
      </c>
      <c r="C2710">
        <v>46.204391000000001</v>
      </c>
      <c r="D2710">
        <v>6.1431579999999997</v>
      </c>
      <c r="E2710" t="s">
        <v>47</v>
      </c>
      <c r="F2710" t="s">
        <v>127</v>
      </c>
      <c r="G2710" t="s">
        <v>59</v>
      </c>
      <c r="H2710" s="4">
        <v>45387</v>
      </c>
      <c r="I2710" t="s">
        <v>26</v>
      </c>
      <c r="J2710" t="s">
        <v>2561</v>
      </c>
      <c r="K2710">
        <v>4</v>
      </c>
      <c r="N2710">
        <v>496</v>
      </c>
      <c r="O2710">
        <v>0.6</v>
      </c>
      <c r="P2710" s="4">
        <v>45716</v>
      </c>
      <c r="Q2710" s="4"/>
    </row>
    <row r="2711" spans="1:17" x14ac:dyDescent="0.35">
      <c r="A2711" t="s">
        <v>2798</v>
      </c>
      <c r="B2711" t="s">
        <v>29</v>
      </c>
      <c r="C2711">
        <v>40.416775000000001</v>
      </c>
      <c r="D2711">
        <v>-3.7037900000000001</v>
      </c>
      <c r="E2711" t="s">
        <v>3100</v>
      </c>
      <c r="F2711" t="s">
        <v>127</v>
      </c>
      <c r="G2711" t="s">
        <v>59</v>
      </c>
      <c r="H2711" s="4">
        <v>45441</v>
      </c>
      <c r="I2711" t="s">
        <v>66</v>
      </c>
      <c r="J2711" t="s">
        <v>2561</v>
      </c>
      <c r="K2711">
        <v>4</v>
      </c>
      <c r="N2711">
        <v>917</v>
      </c>
      <c r="O2711">
        <v>0.2</v>
      </c>
      <c r="P2711" s="4">
        <v>45471</v>
      </c>
      <c r="Q2711" s="4"/>
    </row>
    <row r="2712" spans="1:17" x14ac:dyDescent="0.35">
      <c r="A2712" t="s">
        <v>2799</v>
      </c>
      <c r="B2712" t="s">
        <v>35</v>
      </c>
      <c r="C2712">
        <v>41.902782000000002</v>
      </c>
      <c r="D2712">
        <v>12.496366</v>
      </c>
      <c r="E2712" t="s">
        <v>124</v>
      </c>
      <c r="F2712" t="s">
        <v>127</v>
      </c>
      <c r="G2712" t="s">
        <v>39</v>
      </c>
      <c r="H2712" s="4">
        <v>45420</v>
      </c>
      <c r="I2712" t="s">
        <v>26</v>
      </c>
      <c r="J2712" t="s">
        <v>2561</v>
      </c>
      <c r="K2712">
        <v>4</v>
      </c>
      <c r="N2712">
        <v>656</v>
      </c>
      <c r="O2712">
        <v>0.4</v>
      </c>
      <c r="P2712" s="4">
        <v>45451</v>
      </c>
      <c r="Q2712" s="4"/>
    </row>
    <row r="2713" spans="1:17" x14ac:dyDescent="0.35">
      <c r="A2713" t="s">
        <v>2800</v>
      </c>
      <c r="B2713" t="s">
        <v>35</v>
      </c>
      <c r="C2713">
        <v>41.902782000000002</v>
      </c>
      <c r="D2713">
        <v>12.496366</v>
      </c>
      <c r="E2713" t="s">
        <v>47</v>
      </c>
      <c r="F2713" t="s">
        <v>127</v>
      </c>
      <c r="G2713" t="s">
        <v>74</v>
      </c>
      <c r="H2713" s="4">
        <v>45366</v>
      </c>
      <c r="I2713" t="s">
        <v>49</v>
      </c>
      <c r="J2713" t="s">
        <v>2561</v>
      </c>
      <c r="K2713">
        <v>4</v>
      </c>
      <c r="N2713">
        <v>996</v>
      </c>
      <c r="O2713">
        <v>0.7</v>
      </c>
      <c r="P2713" s="4">
        <v>45653</v>
      </c>
      <c r="Q2713" s="4"/>
    </row>
    <row r="2714" spans="1:17" x14ac:dyDescent="0.35">
      <c r="A2714" t="s">
        <v>2801</v>
      </c>
      <c r="B2714" t="s">
        <v>56</v>
      </c>
      <c r="C2714">
        <v>46.204391000000001</v>
      </c>
      <c r="D2714">
        <v>6.1431579999999997</v>
      </c>
      <c r="E2714" t="s">
        <v>3100</v>
      </c>
      <c r="F2714" t="s">
        <v>127</v>
      </c>
      <c r="G2714" t="s">
        <v>85</v>
      </c>
      <c r="H2714" s="4">
        <v>45426</v>
      </c>
      <c r="I2714" t="s">
        <v>66</v>
      </c>
      <c r="J2714" t="s">
        <v>2561</v>
      </c>
      <c r="K2714">
        <v>4</v>
      </c>
      <c r="N2714">
        <v>428</v>
      </c>
      <c r="O2714">
        <v>0.3</v>
      </c>
      <c r="P2714" s="4">
        <v>45540</v>
      </c>
      <c r="Q2714" s="4"/>
    </row>
    <row r="2715" spans="1:17" x14ac:dyDescent="0.35">
      <c r="A2715" t="s">
        <v>2802</v>
      </c>
      <c r="B2715" t="s">
        <v>61</v>
      </c>
      <c r="C2715">
        <v>48.864716000000001</v>
      </c>
      <c r="D2715">
        <v>2.3490139999999999</v>
      </c>
      <c r="E2715" t="s">
        <v>54</v>
      </c>
      <c r="F2715" t="s">
        <v>127</v>
      </c>
      <c r="G2715" t="s">
        <v>39</v>
      </c>
      <c r="H2715" s="4">
        <v>45301</v>
      </c>
      <c r="I2715" t="s">
        <v>26</v>
      </c>
      <c r="J2715" t="s">
        <v>2561</v>
      </c>
      <c r="K2715">
        <v>4</v>
      </c>
      <c r="N2715">
        <v>562</v>
      </c>
      <c r="O2715">
        <v>0.2</v>
      </c>
      <c r="P2715" s="4">
        <v>45523</v>
      </c>
      <c r="Q2715" s="4"/>
    </row>
    <row r="2716" spans="1:17" x14ac:dyDescent="0.35">
      <c r="A2716" t="s">
        <v>2803</v>
      </c>
      <c r="B2716" t="s">
        <v>56</v>
      </c>
      <c r="C2716">
        <v>46.204391000000001</v>
      </c>
      <c r="D2716">
        <v>6.1431579999999997</v>
      </c>
      <c r="E2716" t="s">
        <v>54</v>
      </c>
      <c r="F2716" t="s">
        <v>127</v>
      </c>
      <c r="G2716" t="s">
        <v>39</v>
      </c>
      <c r="H2716" s="4">
        <v>45299</v>
      </c>
      <c r="I2716" t="s">
        <v>49</v>
      </c>
      <c r="J2716" t="s">
        <v>2561</v>
      </c>
      <c r="K2716">
        <v>4</v>
      </c>
      <c r="N2716">
        <v>786</v>
      </c>
      <c r="O2716">
        <v>0.5</v>
      </c>
      <c r="P2716" s="4">
        <v>45523</v>
      </c>
      <c r="Q2716" s="4"/>
    </row>
    <row r="2717" spans="1:17" x14ac:dyDescent="0.35">
      <c r="A2717" t="s">
        <v>2804</v>
      </c>
      <c r="B2717" t="s">
        <v>35</v>
      </c>
      <c r="C2717">
        <v>41.902782000000002</v>
      </c>
      <c r="D2717">
        <v>12.496366</v>
      </c>
      <c r="E2717" t="s">
        <v>47</v>
      </c>
      <c r="F2717" t="s">
        <v>127</v>
      </c>
      <c r="G2717" t="s">
        <v>59</v>
      </c>
      <c r="H2717" s="4">
        <v>45386</v>
      </c>
      <c r="I2717" t="s">
        <v>26</v>
      </c>
      <c r="J2717" t="s">
        <v>2561</v>
      </c>
      <c r="K2717">
        <v>4</v>
      </c>
      <c r="N2717">
        <v>827</v>
      </c>
      <c r="O2717">
        <v>0.4</v>
      </c>
      <c r="P2717" s="4">
        <v>45705</v>
      </c>
      <c r="Q2717" s="4"/>
    </row>
    <row r="2718" spans="1:17" x14ac:dyDescent="0.35">
      <c r="A2718" t="s">
        <v>2805</v>
      </c>
      <c r="B2718" t="s">
        <v>61</v>
      </c>
      <c r="C2718">
        <v>48.864716000000001</v>
      </c>
      <c r="D2718">
        <v>2.3490139999999999</v>
      </c>
      <c r="E2718" t="s">
        <v>47</v>
      </c>
      <c r="F2718" t="s">
        <v>127</v>
      </c>
      <c r="G2718" t="s">
        <v>33</v>
      </c>
      <c r="H2718" s="4">
        <v>45395</v>
      </c>
      <c r="I2718" t="s">
        <v>66</v>
      </c>
      <c r="J2718" t="s">
        <v>2561</v>
      </c>
      <c r="K2718">
        <v>4</v>
      </c>
      <c r="N2718">
        <v>1021</v>
      </c>
      <c r="O2718">
        <v>0.6</v>
      </c>
      <c r="P2718" s="4">
        <v>45673</v>
      </c>
      <c r="Q2718" s="4"/>
    </row>
    <row r="2719" spans="1:17" x14ac:dyDescent="0.35">
      <c r="A2719" t="s">
        <v>2806</v>
      </c>
      <c r="B2719" t="s">
        <v>41</v>
      </c>
      <c r="C2719">
        <v>52.520007999999997</v>
      </c>
      <c r="D2719">
        <v>13.404954</v>
      </c>
      <c r="E2719" t="s">
        <v>124</v>
      </c>
      <c r="F2719" t="s">
        <v>127</v>
      </c>
      <c r="G2719" t="s">
        <v>59</v>
      </c>
      <c r="H2719" s="4">
        <v>45316</v>
      </c>
      <c r="I2719" t="s">
        <v>66</v>
      </c>
      <c r="J2719" t="s">
        <v>2561</v>
      </c>
      <c r="K2719">
        <v>4</v>
      </c>
      <c r="N2719">
        <v>509</v>
      </c>
      <c r="O2719">
        <v>0.4</v>
      </c>
      <c r="P2719" s="4">
        <v>45364</v>
      </c>
      <c r="Q2719" s="4"/>
    </row>
    <row r="2720" spans="1:17" x14ac:dyDescent="0.35">
      <c r="A2720" t="s">
        <v>2807</v>
      </c>
      <c r="B2720" t="s">
        <v>41</v>
      </c>
      <c r="C2720">
        <v>52.520007999999997</v>
      </c>
      <c r="D2720">
        <v>13.404954</v>
      </c>
      <c r="E2720" t="s">
        <v>3098</v>
      </c>
      <c r="F2720" t="s">
        <v>127</v>
      </c>
      <c r="G2720" t="s">
        <v>85</v>
      </c>
      <c r="H2720" s="4">
        <v>45311</v>
      </c>
      <c r="I2720" t="s">
        <v>66</v>
      </c>
      <c r="J2720" t="s">
        <v>2561</v>
      </c>
      <c r="K2720">
        <v>4</v>
      </c>
      <c r="N2720">
        <v>883</v>
      </c>
      <c r="O2720">
        <v>0.4</v>
      </c>
      <c r="P2720" s="4">
        <v>45494</v>
      </c>
      <c r="Q2720" s="4"/>
    </row>
    <row r="2721" spans="1:17" x14ac:dyDescent="0.35">
      <c r="A2721" t="s">
        <v>2808</v>
      </c>
      <c r="B2721" t="s">
        <v>35</v>
      </c>
      <c r="C2721">
        <v>41.902782000000002</v>
      </c>
      <c r="D2721">
        <v>12.496366</v>
      </c>
      <c r="E2721" t="s">
        <v>68</v>
      </c>
      <c r="F2721" t="s">
        <v>127</v>
      </c>
      <c r="G2721" t="s">
        <v>85</v>
      </c>
      <c r="H2721" s="4">
        <v>45431</v>
      </c>
      <c r="I2721" t="s">
        <v>26</v>
      </c>
      <c r="J2721" t="s">
        <v>2561</v>
      </c>
      <c r="K2721">
        <v>4</v>
      </c>
      <c r="N2721">
        <v>500</v>
      </c>
      <c r="O2721">
        <v>0.3</v>
      </c>
      <c r="P2721" s="4">
        <v>45766</v>
      </c>
      <c r="Q2721" s="4"/>
    </row>
    <row r="2722" spans="1:17" x14ac:dyDescent="0.35">
      <c r="A2722" t="s">
        <v>2809</v>
      </c>
      <c r="B2722" t="s">
        <v>35</v>
      </c>
      <c r="C2722">
        <v>41.902782000000002</v>
      </c>
      <c r="D2722">
        <v>12.496366</v>
      </c>
      <c r="E2722" t="s">
        <v>3099</v>
      </c>
      <c r="F2722" t="s">
        <v>127</v>
      </c>
      <c r="G2722" t="s">
        <v>85</v>
      </c>
      <c r="H2722" s="4">
        <v>45379</v>
      </c>
      <c r="I2722" t="s">
        <v>49</v>
      </c>
      <c r="J2722" t="s">
        <v>2561</v>
      </c>
      <c r="K2722">
        <v>4</v>
      </c>
      <c r="N2722">
        <v>891</v>
      </c>
      <c r="O2722">
        <v>0.9</v>
      </c>
      <c r="P2722" s="4">
        <v>45723</v>
      </c>
      <c r="Q2722" s="4"/>
    </row>
    <row r="2723" spans="1:17" x14ac:dyDescent="0.35">
      <c r="A2723" t="s">
        <v>2810</v>
      </c>
      <c r="B2723" t="s">
        <v>35</v>
      </c>
      <c r="C2723">
        <v>41.902782000000002</v>
      </c>
      <c r="D2723">
        <v>12.496366</v>
      </c>
      <c r="E2723" t="s">
        <v>3098</v>
      </c>
      <c r="F2723" t="s">
        <v>127</v>
      </c>
      <c r="G2723" t="s">
        <v>85</v>
      </c>
      <c r="H2723" s="4">
        <v>45426</v>
      </c>
      <c r="I2723" t="s">
        <v>49</v>
      </c>
      <c r="J2723" t="s">
        <v>2561</v>
      </c>
      <c r="K2723">
        <v>4</v>
      </c>
      <c r="N2723">
        <v>811</v>
      </c>
      <c r="O2723">
        <v>0.2</v>
      </c>
      <c r="P2723" s="4">
        <v>45757</v>
      </c>
      <c r="Q2723" s="4"/>
    </row>
    <row r="2724" spans="1:17" x14ac:dyDescent="0.35">
      <c r="A2724" t="s">
        <v>2811</v>
      </c>
      <c r="B2724" t="s">
        <v>41</v>
      </c>
      <c r="C2724">
        <v>52.520007999999997</v>
      </c>
      <c r="D2724">
        <v>13.404954</v>
      </c>
      <c r="E2724" t="s">
        <v>54</v>
      </c>
      <c r="F2724" t="s">
        <v>127</v>
      </c>
      <c r="G2724" t="s">
        <v>48</v>
      </c>
      <c r="H2724" s="4">
        <v>45320</v>
      </c>
      <c r="I2724" t="s">
        <v>66</v>
      </c>
      <c r="J2724" t="s">
        <v>2561</v>
      </c>
      <c r="K2724">
        <v>4</v>
      </c>
      <c r="N2724">
        <v>993</v>
      </c>
      <c r="O2724">
        <v>0.2</v>
      </c>
      <c r="P2724" s="4">
        <v>45523</v>
      </c>
      <c r="Q2724" s="4"/>
    </row>
    <row r="2725" spans="1:17" x14ac:dyDescent="0.35">
      <c r="A2725" t="s">
        <v>2812</v>
      </c>
      <c r="B2725" t="s">
        <v>35</v>
      </c>
      <c r="C2725">
        <v>41.902782000000002</v>
      </c>
      <c r="D2725">
        <v>12.496366</v>
      </c>
      <c r="E2725" t="s">
        <v>3100</v>
      </c>
      <c r="F2725" t="s">
        <v>127</v>
      </c>
      <c r="G2725" t="s">
        <v>87</v>
      </c>
      <c r="H2725" s="4">
        <v>45412</v>
      </c>
      <c r="I2725" t="s">
        <v>49</v>
      </c>
      <c r="J2725" t="s">
        <v>2561</v>
      </c>
      <c r="K2725">
        <v>4</v>
      </c>
      <c r="N2725">
        <v>1083</v>
      </c>
      <c r="O2725">
        <v>0.5</v>
      </c>
      <c r="P2725" s="4">
        <v>45660</v>
      </c>
      <c r="Q2725" s="4"/>
    </row>
    <row r="2726" spans="1:17" x14ac:dyDescent="0.35">
      <c r="A2726" t="s">
        <v>2813</v>
      </c>
      <c r="B2726" t="s">
        <v>29</v>
      </c>
      <c r="C2726">
        <v>40.416775000000001</v>
      </c>
      <c r="D2726">
        <v>-3.7037900000000001</v>
      </c>
      <c r="E2726" t="s">
        <v>47</v>
      </c>
      <c r="F2726" t="s">
        <v>127</v>
      </c>
      <c r="G2726" t="s">
        <v>48</v>
      </c>
      <c r="H2726" s="4">
        <v>45410</v>
      </c>
      <c r="I2726" t="s">
        <v>66</v>
      </c>
      <c r="J2726" t="s">
        <v>2561</v>
      </c>
      <c r="K2726">
        <v>4</v>
      </c>
      <c r="N2726">
        <v>928</v>
      </c>
      <c r="O2726">
        <v>0.5</v>
      </c>
      <c r="P2726" s="4">
        <v>45707</v>
      </c>
      <c r="Q2726" s="4"/>
    </row>
    <row r="2727" spans="1:17" x14ac:dyDescent="0.35">
      <c r="A2727" t="s">
        <v>2814</v>
      </c>
      <c r="B2727" t="s">
        <v>35</v>
      </c>
      <c r="C2727">
        <v>41.902782000000002</v>
      </c>
      <c r="D2727">
        <v>12.496366</v>
      </c>
      <c r="E2727" t="s">
        <v>47</v>
      </c>
      <c r="F2727" t="s">
        <v>127</v>
      </c>
      <c r="G2727" t="s">
        <v>59</v>
      </c>
      <c r="H2727" s="4">
        <v>45401</v>
      </c>
      <c r="I2727" t="s">
        <v>26</v>
      </c>
      <c r="J2727" t="s">
        <v>2561</v>
      </c>
      <c r="K2727">
        <v>4</v>
      </c>
      <c r="N2727">
        <v>307</v>
      </c>
      <c r="O2727">
        <v>0.3</v>
      </c>
      <c r="P2727" s="4">
        <v>45667</v>
      </c>
      <c r="Q2727" s="4"/>
    </row>
    <row r="2728" spans="1:17" x14ac:dyDescent="0.35">
      <c r="A2728" t="s">
        <v>2815</v>
      </c>
      <c r="B2728" t="s">
        <v>35</v>
      </c>
      <c r="C2728">
        <v>41.902782000000002</v>
      </c>
      <c r="D2728">
        <v>12.496366</v>
      </c>
      <c r="E2728" t="s">
        <v>47</v>
      </c>
      <c r="F2728" t="s">
        <v>127</v>
      </c>
      <c r="G2728" t="s">
        <v>25</v>
      </c>
      <c r="H2728" s="4">
        <v>45384</v>
      </c>
      <c r="I2728" t="s">
        <v>26</v>
      </c>
      <c r="J2728" t="s">
        <v>2561</v>
      </c>
      <c r="K2728">
        <v>4</v>
      </c>
      <c r="N2728">
        <v>697</v>
      </c>
      <c r="O2728">
        <v>0.6</v>
      </c>
      <c r="P2728" s="4">
        <v>45599</v>
      </c>
      <c r="Q2728" s="4"/>
    </row>
    <row r="2729" spans="1:17" x14ac:dyDescent="0.35">
      <c r="A2729" t="s">
        <v>2816</v>
      </c>
      <c r="B2729" t="s">
        <v>56</v>
      </c>
      <c r="C2729">
        <v>46.204391000000001</v>
      </c>
      <c r="D2729">
        <v>6.1431579999999997</v>
      </c>
      <c r="E2729" t="s">
        <v>54</v>
      </c>
      <c r="F2729" t="s">
        <v>127</v>
      </c>
      <c r="G2729" t="s">
        <v>48</v>
      </c>
      <c r="H2729" s="4">
        <v>45389</v>
      </c>
      <c r="I2729" t="s">
        <v>66</v>
      </c>
      <c r="J2729" t="s">
        <v>2561</v>
      </c>
      <c r="K2729">
        <v>4</v>
      </c>
      <c r="N2729">
        <v>451</v>
      </c>
      <c r="O2729">
        <v>0.3</v>
      </c>
      <c r="P2729" s="4">
        <v>45439</v>
      </c>
      <c r="Q2729" s="4"/>
    </row>
    <row r="2730" spans="1:17" x14ac:dyDescent="0.35">
      <c r="A2730" t="s">
        <v>2817</v>
      </c>
      <c r="B2730" t="s">
        <v>56</v>
      </c>
      <c r="C2730">
        <v>46.204391000000001</v>
      </c>
      <c r="D2730">
        <v>6.1431579999999997</v>
      </c>
      <c r="E2730" t="s">
        <v>3098</v>
      </c>
      <c r="F2730" t="s">
        <v>127</v>
      </c>
      <c r="G2730" t="s">
        <v>48</v>
      </c>
      <c r="H2730" s="4">
        <v>45316</v>
      </c>
      <c r="I2730" t="s">
        <v>49</v>
      </c>
      <c r="J2730" t="s">
        <v>2561</v>
      </c>
      <c r="K2730">
        <v>4</v>
      </c>
      <c r="N2730">
        <v>1160</v>
      </c>
      <c r="O2730">
        <v>0.2</v>
      </c>
      <c r="P2730" s="4">
        <v>45502</v>
      </c>
      <c r="Q2730" s="4"/>
    </row>
    <row r="2731" spans="1:17" x14ac:dyDescent="0.35">
      <c r="A2731" t="s">
        <v>2818</v>
      </c>
      <c r="B2731" t="s">
        <v>35</v>
      </c>
      <c r="C2731">
        <v>41.902782000000002</v>
      </c>
      <c r="D2731">
        <v>12.496366</v>
      </c>
      <c r="E2731" t="s">
        <v>47</v>
      </c>
      <c r="F2731" t="s">
        <v>127</v>
      </c>
      <c r="G2731" t="s">
        <v>48</v>
      </c>
      <c r="H2731" s="4">
        <v>45424</v>
      </c>
      <c r="I2731" t="s">
        <v>26</v>
      </c>
      <c r="J2731" t="s">
        <v>2561</v>
      </c>
      <c r="K2731">
        <v>4</v>
      </c>
      <c r="N2731">
        <v>790</v>
      </c>
      <c r="O2731">
        <v>0.3</v>
      </c>
      <c r="P2731" s="4">
        <v>45735</v>
      </c>
      <c r="Q2731" s="4"/>
    </row>
    <row r="2732" spans="1:17" x14ac:dyDescent="0.35">
      <c r="A2732" t="s">
        <v>2819</v>
      </c>
      <c r="B2732" t="s">
        <v>61</v>
      </c>
      <c r="C2732">
        <v>48.864716000000001</v>
      </c>
      <c r="D2732">
        <v>2.3490139999999999</v>
      </c>
      <c r="E2732" t="s">
        <v>3098</v>
      </c>
      <c r="F2732" t="s">
        <v>127</v>
      </c>
      <c r="G2732" t="s">
        <v>33</v>
      </c>
      <c r="H2732" s="4">
        <v>45301</v>
      </c>
      <c r="I2732" t="s">
        <v>26</v>
      </c>
      <c r="J2732" t="s">
        <v>2561</v>
      </c>
      <c r="K2732">
        <v>4</v>
      </c>
      <c r="N2732">
        <v>1196</v>
      </c>
      <c r="O2732">
        <v>0.2</v>
      </c>
      <c r="P2732" s="4">
        <v>45477</v>
      </c>
      <c r="Q2732" s="4"/>
    </row>
    <row r="2733" spans="1:17" x14ac:dyDescent="0.35">
      <c r="A2733" t="s">
        <v>2820</v>
      </c>
      <c r="B2733" t="s">
        <v>35</v>
      </c>
      <c r="C2733">
        <v>41.902782000000002</v>
      </c>
      <c r="D2733">
        <v>12.496366</v>
      </c>
      <c r="E2733" t="s">
        <v>3099</v>
      </c>
      <c r="F2733" t="s">
        <v>127</v>
      </c>
      <c r="G2733" t="s">
        <v>33</v>
      </c>
      <c r="H2733" s="4">
        <v>45350</v>
      </c>
      <c r="I2733" t="s">
        <v>66</v>
      </c>
      <c r="J2733" t="s">
        <v>2561</v>
      </c>
      <c r="K2733">
        <v>4</v>
      </c>
      <c r="N2733">
        <v>915</v>
      </c>
      <c r="O2733">
        <v>0.3</v>
      </c>
      <c r="P2733" s="4">
        <v>45644</v>
      </c>
      <c r="Q2733" s="4"/>
    </row>
    <row r="2734" spans="1:17" x14ac:dyDescent="0.35">
      <c r="A2734" t="s">
        <v>2821</v>
      </c>
      <c r="B2734" t="s">
        <v>71</v>
      </c>
      <c r="C2734">
        <v>48.210033000000003</v>
      </c>
      <c r="D2734">
        <v>16.363448999999999</v>
      </c>
      <c r="E2734" t="s">
        <v>54</v>
      </c>
      <c r="F2734" t="s">
        <v>127</v>
      </c>
      <c r="G2734" t="s">
        <v>48</v>
      </c>
      <c r="H2734" s="4">
        <v>45378</v>
      </c>
      <c r="I2734" t="s">
        <v>66</v>
      </c>
      <c r="J2734" t="s">
        <v>2561</v>
      </c>
      <c r="K2734">
        <v>4</v>
      </c>
      <c r="N2734">
        <v>1075</v>
      </c>
      <c r="O2734">
        <v>0.3</v>
      </c>
      <c r="P2734" s="4">
        <v>45707</v>
      </c>
      <c r="Q2734" s="4"/>
    </row>
    <row r="2735" spans="1:17" x14ac:dyDescent="0.35">
      <c r="A2735" t="s">
        <v>2822</v>
      </c>
      <c r="B2735" t="s">
        <v>56</v>
      </c>
      <c r="C2735">
        <v>46.204391000000001</v>
      </c>
      <c r="D2735">
        <v>6.1431579999999997</v>
      </c>
      <c r="E2735" t="s">
        <v>32</v>
      </c>
      <c r="F2735" t="s">
        <v>127</v>
      </c>
      <c r="G2735" t="s">
        <v>59</v>
      </c>
      <c r="H2735" s="4">
        <v>45400</v>
      </c>
      <c r="I2735" t="s">
        <v>26</v>
      </c>
      <c r="J2735" t="s">
        <v>2561</v>
      </c>
      <c r="K2735">
        <v>4</v>
      </c>
      <c r="N2735">
        <v>789</v>
      </c>
      <c r="O2735">
        <v>0.2</v>
      </c>
      <c r="P2735" s="4">
        <v>45603</v>
      </c>
      <c r="Q2735" s="4"/>
    </row>
    <row r="2736" spans="1:17" x14ac:dyDescent="0.35">
      <c r="A2736" t="s">
        <v>2823</v>
      </c>
      <c r="B2736" t="s">
        <v>51</v>
      </c>
      <c r="C2736">
        <v>51.260196999999998</v>
      </c>
      <c r="D2736">
        <v>4.4027710000000004</v>
      </c>
      <c r="E2736" t="s">
        <v>3100</v>
      </c>
      <c r="F2736" t="s">
        <v>127</v>
      </c>
      <c r="G2736" t="s">
        <v>59</v>
      </c>
      <c r="H2736" s="4">
        <v>45338</v>
      </c>
      <c r="I2736" t="s">
        <v>26</v>
      </c>
      <c r="J2736" t="s">
        <v>2561</v>
      </c>
      <c r="K2736">
        <v>4</v>
      </c>
      <c r="N2736">
        <v>492</v>
      </c>
      <c r="O2736">
        <v>0.3</v>
      </c>
      <c r="P2736" s="4">
        <v>45409</v>
      </c>
      <c r="Q2736" s="4"/>
    </row>
    <row r="2737" spans="1:17" x14ac:dyDescent="0.35">
      <c r="A2737" t="s">
        <v>2824</v>
      </c>
      <c r="B2737" t="s">
        <v>35</v>
      </c>
      <c r="C2737">
        <v>41.902782000000002</v>
      </c>
      <c r="D2737">
        <v>12.496366</v>
      </c>
      <c r="E2737" t="s">
        <v>103</v>
      </c>
      <c r="F2737" t="s">
        <v>169</v>
      </c>
      <c r="G2737" t="s">
        <v>33</v>
      </c>
      <c r="H2737" s="4">
        <v>45345</v>
      </c>
      <c r="I2737" t="s">
        <v>66</v>
      </c>
      <c r="J2737" t="s">
        <v>2561</v>
      </c>
      <c r="K2737">
        <v>4</v>
      </c>
      <c r="N2737">
        <v>1940</v>
      </c>
      <c r="O2737">
        <v>0.4</v>
      </c>
      <c r="P2737" s="4">
        <v>45634</v>
      </c>
      <c r="Q2737" s="4"/>
    </row>
    <row r="2738" spans="1:17" x14ac:dyDescent="0.35">
      <c r="A2738" t="s">
        <v>2825</v>
      </c>
      <c r="B2738" t="s">
        <v>41</v>
      </c>
      <c r="C2738">
        <v>52.520007999999997</v>
      </c>
      <c r="D2738">
        <v>13.404954</v>
      </c>
      <c r="E2738" t="s">
        <v>54</v>
      </c>
      <c r="F2738" t="s">
        <v>169</v>
      </c>
      <c r="G2738" t="s">
        <v>39</v>
      </c>
      <c r="H2738" s="4">
        <v>45325</v>
      </c>
      <c r="I2738" t="s">
        <v>49</v>
      </c>
      <c r="J2738" t="s">
        <v>2561</v>
      </c>
      <c r="K2738">
        <v>4</v>
      </c>
      <c r="N2738">
        <v>6881</v>
      </c>
      <c r="O2738">
        <v>0.2</v>
      </c>
      <c r="P2738" s="4">
        <v>45468</v>
      </c>
      <c r="Q2738" s="4"/>
    </row>
    <row r="2739" spans="1:17" x14ac:dyDescent="0.35">
      <c r="A2739" t="s">
        <v>2826</v>
      </c>
      <c r="B2739" t="s">
        <v>78</v>
      </c>
      <c r="C2739">
        <v>38.736946000000003</v>
      </c>
      <c r="D2739">
        <v>-9.1426850000000002</v>
      </c>
      <c r="E2739" t="s">
        <v>3098</v>
      </c>
      <c r="F2739" t="s">
        <v>169</v>
      </c>
      <c r="G2739" t="s">
        <v>74</v>
      </c>
      <c r="H2739" s="4">
        <v>45388</v>
      </c>
      <c r="I2739" t="s">
        <v>26</v>
      </c>
      <c r="J2739" t="s">
        <v>2561</v>
      </c>
      <c r="K2739">
        <v>4</v>
      </c>
      <c r="N2739">
        <v>1944</v>
      </c>
      <c r="O2739">
        <v>0.3</v>
      </c>
      <c r="P2739" s="4">
        <v>45673</v>
      </c>
      <c r="Q2739" s="4"/>
    </row>
    <row r="2740" spans="1:17" x14ac:dyDescent="0.35">
      <c r="A2740" t="s">
        <v>2827</v>
      </c>
      <c r="B2740" t="s">
        <v>51</v>
      </c>
      <c r="C2740">
        <v>51.260196999999998</v>
      </c>
      <c r="D2740">
        <v>4.4027710000000004</v>
      </c>
      <c r="E2740" t="s">
        <v>3099</v>
      </c>
      <c r="F2740" t="s">
        <v>169</v>
      </c>
      <c r="G2740" t="s">
        <v>74</v>
      </c>
      <c r="H2740" s="4">
        <v>45380</v>
      </c>
      <c r="I2740" t="s">
        <v>66</v>
      </c>
      <c r="J2740" t="s">
        <v>2561</v>
      </c>
      <c r="K2740">
        <v>4</v>
      </c>
      <c r="N2740">
        <v>7599</v>
      </c>
      <c r="O2740">
        <v>0.6</v>
      </c>
      <c r="P2740" s="4">
        <v>45449</v>
      </c>
      <c r="Q2740" s="4"/>
    </row>
    <row r="2741" spans="1:17" x14ac:dyDescent="0.35">
      <c r="A2741" t="s">
        <v>2828</v>
      </c>
      <c r="B2741" t="s">
        <v>78</v>
      </c>
      <c r="C2741">
        <v>38.736946000000003</v>
      </c>
      <c r="D2741">
        <v>-9.1426850000000002</v>
      </c>
      <c r="E2741" t="s">
        <v>54</v>
      </c>
      <c r="F2741" t="s">
        <v>169</v>
      </c>
      <c r="G2741" t="s">
        <v>48</v>
      </c>
      <c r="H2741" s="4">
        <v>45307</v>
      </c>
      <c r="I2741" t="s">
        <v>49</v>
      </c>
      <c r="J2741" t="s">
        <v>2561</v>
      </c>
      <c r="K2741">
        <v>4</v>
      </c>
      <c r="N2741">
        <v>4083</v>
      </c>
      <c r="O2741">
        <v>0.1</v>
      </c>
      <c r="P2741" s="4">
        <v>45369</v>
      </c>
      <c r="Q2741" s="4"/>
    </row>
    <row r="2742" spans="1:17" x14ac:dyDescent="0.35">
      <c r="A2742" t="s">
        <v>2829</v>
      </c>
      <c r="B2742" t="s">
        <v>56</v>
      </c>
      <c r="C2742">
        <v>46.204391000000001</v>
      </c>
      <c r="D2742">
        <v>6.1431579999999997</v>
      </c>
      <c r="E2742" t="s">
        <v>54</v>
      </c>
      <c r="F2742" t="s">
        <v>169</v>
      </c>
      <c r="G2742" t="s">
        <v>25</v>
      </c>
      <c r="H2742" s="4">
        <v>45377</v>
      </c>
      <c r="I2742" t="s">
        <v>49</v>
      </c>
      <c r="J2742" t="s">
        <v>2561</v>
      </c>
      <c r="K2742">
        <v>4</v>
      </c>
      <c r="N2742">
        <v>6631</v>
      </c>
      <c r="O2742">
        <v>0.4</v>
      </c>
      <c r="P2742" s="4">
        <v>45634</v>
      </c>
      <c r="Q2742" s="4"/>
    </row>
    <row r="2743" spans="1:17" x14ac:dyDescent="0.35">
      <c r="A2743" t="s">
        <v>2830</v>
      </c>
      <c r="B2743" t="s">
        <v>35</v>
      </c>
      <c r="C2743">
        <v>41.902782000000002</v>
      </c>
      <c r="D2743">
        <v>12.496366</v>
      </c>
      <c r="E2743" t="s">
        <v>38</v>
      </c>
      <c r="F2743" t="s">
        <v>169</v>
      </c>
      <c r="G2743" t="s">
        <v>87</v>
      </c>
      <c r="H2743" s="4">
        <v>45400</v>
      </c>
      <c r="I2743" t="s">
        <v>26</v>
      </c>
      <c r="J2743" t="s">
        <v>2561</v>
      </c>
      <c r="K2743">
        <v>4</v>
      </c>
      <c r="N2743">
        <v>3675</v>
      </c>
      <c r="O2743">
        <v>0.6</v>
      </c>
      <c r="P2743" s="4">
        <v>45606</v>
      </c>
      <c r="Q2743" s="4"/>
    </row>
    <row r="2744" spans="1:17" x14ac:dyDescent="0.35">
      <c r="A2744" t="s">
        <v>2831</v>
      </c>
      <c r="B2744" t="s">
        <v>35</v>
      </c>
      <c r="C2744">
        <v>41.902782000000002</v>
      </c>
      <c r="D2744">
        <v>12.496366</v>
      </c>
      <c r="E2744" t="s">
        <v>100</v>
      </c>
      <c r="F2744" t="s">
        <v>169</v>
      </c>
      <c r="G2744" t="s">
        <v>87</v>
      </c>
      <c r="H2744" s="4">
        <v>45369</v>
      </c>
      <c r="I2744" t="s">
        <v>49</v>
      </c>
      <c r="J2744" t="s">
        <v>2561</v>
      </c>
      <c r="K2744">
        <v>4</v>
      </c>
      <c r="N2744">
        <v>6491</v>
      </c>
      <c r="O2744">
        <v>0.2</v>
      </c>
      <c r="P2744" s="4">
        <v>45633</v>
      </c>
      <c r="Q2744" s="4"/>
    </row>
    <row r="2745" spans="1:17" x14ac:dyDescent="0.35">
      <c r="A2745" t="s">
        <v>2832</v>
      </c>
      <c r="B2745" t="s">
        <v>35</v>
      </c>
      <c r="C2745">
        <v>41.902782000000002</v>
      </c>
      <c r="D2745">
        <v>12.496366</v>
      </c>
      <c r="E2745" t="s">
        <v>3098</v>
      </c>
      <c r="F2745" t="s">
        <v>169</v>
      </c>
      <c r="G2745" t="s">
        <v>85</v>
      </c>
      <c r="H2745" s="4">
        <v>45412</v>
      </c>
      <c r="I2745" t="s">
        <v>66</v>
      </c>
      <c r="J2745" t="s">
        <v>2561</v>
      </c>
      <c r="K2745">
        <v>4</v>
      </c>
      <c r="N2745">
        <v>666</v>
      </c>
      <c r="O2745">
        <v>0.9</v>
      </c>
      <c r="P2745" s="4">
        <v>45703</v>
      </c>
      <c r="Q2745" s="4"/>
    </row>
    <row r="2746" spans="1:17" x14ac:dyDescent="0.35">
      <c r="A2746" t="s">
        <v>2833</v>
      </c>
      <c r="B2746" t="s">
        <v>56</v>
      </c>
      <c r="C2746">
        <v>46.204391000000001</v>
      </c>
      <c r="D2746">
        <v>6.1431579999999997</v>
      </c>
      <c r="E2746" t="s">
        <v>54</v>
      </c>
      <c r="F2746" t="s">
        <v>169</v>
      </c>
      <c r="G2746" t="s">
        <v>48</v>
      </c>
      <c r="H2746" s="4">
        <v>45433</v>
      </c>
      <c r="I2746" t="s">
        <v>26</v>
      </c>
      <c r="J2746" t="s">
        <v>2561</v>
      </c>
      <c r="K2746">
        <v>4</v>
      </c>
      <c r="N2746">
        <v>6272</v>
      </c>
      <c r="O2746">
        <v>0.9</v>
      </c>
      <c r="P2746" s="4">
        <v>45555</v>
      </c>
      <c r="Q2746" s="4"/>
    </row>
    <row r="2747" spans="1:17" x14ac:dyDescent="0.35">
      <c r="A2747" t="s">
        <v>2834</v>
      </c>
      <c r="B2747" t="s">
        <v>56</v>
      </c>
      <c r="C2747">
        <v>46.204391000000001</v>
      </c>
      <c r="D2747">
        <v>6.1431579999999997</v>
      </c>
      <c r="E2747" t="s">
        <v>32</v>
      </c>
      <c r="F2747" t="s">
        <v>169</v>
      </c>
      <c r="G2747" t="s">
        <v>39</v>
      </c>
      <c r="H2747" s="4">
        <v>45426</v>
      </c>
      <c r="I2747" t="s">
        <v>66</v>
      </c>
      <c r="J2747" t="s">
        <v>2561</v>
      </c>
      <c r="K2747">
        <v>4</v>
      </c>
      <c r="N2747">
        <v>6217</v>
      </c>
      <c r="O2747">
        <v>0.9</v>
      </c>
      <c r="P2747" s="4">
        <v>45491</v>
      </c>
      <c r="Q2747" s="4"/>
    </row>
    <row r="2748" spans="1:17" x14ac:dyDescent="0.35">
      <c r="A2748" t="s">
        <v>2835</v>
      </c>
      <c r="B2748" t="s">
        <v>61</v>
      </c>
      <c r="C2748">
        <v>48.864716000000001</v>
      </c>
      <c r="D2748">
        <v>2.3490139999999999</v>
      </c>
      <c r="E2748" t="s">
        <v>54</v>
      </c>
      <c r="F2748" t="s">
        <v>169</v>
      </c>
      <c r="G2748" t="s">
        <v>48</v>
      </c>
      <c r="H2748" s="4">
        <v>45335</v>
      </c>
      <c r="I2748" t="s">
        <v>26</v>
      </c>
      <c r="J2748" t="s">
        <v>2561</v>
      </c>
      <c r="K2748">
        <v>4</v>
      </c>
      <c r="N2748">
        <v>3368</v>
      </c>
      <c r="O2748">
        <v>0.8</v>
      </c>
      <c r="P2748" s="4">
        <v>45484</v>
      </c>
      <c r="Q2748" s="4"/>
    </row>
    <row r="2749" spans="1:17" x14ac:dyDescent="0.35">
      <c r="A2749" t="s">
        <v>2836</v>
      </c>
      <c r="B2749" t="s">
        <v>35</v>
      </c>
      <c r="C2749">
        <v>41.902782000000002</v>
      </c>
      <c r="D2749">
        <v>12.496366</v>
      </c>
      <c r="E2749" t="s">
        <v>100</v>
      </c>
      <c r="F2749" t="s">
        <v>169</v>
      </c>
      <c r="G2749" t="s">
        <v>39</v>
      </c>
      <c r="H2749" s="4">
        <v>45439</v>
      </c>
      <c r="I2749" t="s">
        <v>66</v>
      </c>
      <c r="J2749" t="s">
        <v>2561</v>
      </c>
      <c r="K2749">
        <v>4</v>
      </c>
      <c r="N2749">
        <v>6401</v>
      </c>
      <c r="O2749">
        <v>0.4</v>
      </c>
      <c r="P2749" s="4">
        <v>45593</v>
      </c>
      <c r="Q2749" s="4"/>
    </row>
    <row r="2750" spans="1:17" x14ac:dyDescent="0.35">
      <c r="A2750" t="s">
        <v>2837</v>
      </c>
      <c r="B2750" t="s">
        <v>61</v>
      </c>
      <c r="C2750">
        <v>48.864716000000001</v>
      </c>
      <c r="D2750">
        <v>2.3490139999999999</v>
      </c>
      <c r="E2750" t="s">
        <v>47</v>
      </c>
      <c r="F2750" t="s">
        <v>169</v>
      </c>
      <c r="G2750" t="s">
        <v>74</v>
      </c>
      <c r="H2750" s="4">
        <v>45339</v>
      </c>
      <c r="I2750" t="s">
        <v>49</v>
      </c>
      <c r="J2750" t="s">
        <v>2561</v>
      </c>
      <c r="K2750">
        <v>4</v>
      </c>
      <c r="N2750">
        <v>6003</v>
      </c>
      <c r="O2750">
        <v>0.5</v>
      </c>
      <c r="P2750" s="4">
        <v>45499</v>
      </c>
      <c r="Q2750" s="4"/>
    </row>
    <row r="2751" spans="1:17" x14ac:dyDescent="0.35">
      <c r="A2751" t="s">
        <v>2838</v>
      </c>
      <c r="B2751" t="s">
        <v>71</v>
      </c>
      <c r="C2751">
        <v>48.210033000000003</v>
      </c>
      <c r="D2751">
        <v>16.363448999999999</v>
      </c>
      <c r="E2751" t="s">
        <v>47</v>
      </c>
      <c r="F2751" t="s">
        <v>169</v>
      </c>
      <c r="G2751" t="s">
        <v>48</v>
      </c>
      <c r="H2751" s="4">
        <v>45318</v>
      </c>
      <c r="I2751" t="s">
        <v>66</v>
      </c>
      <c r="J2751" t="s">
        <v>2561</v>
      </c>
      <c r="K2751">
        <v>4</v>
      </c>
      <c r="N2751">
        <v>4630</v>
      </c>
      <c r="O2751">
        <v>0.6</v>
      </c>
      <c r="P2751" s="4">
        <v>45402</v>
      </c>
      <c r="Q2751" s="4"/>
    </row>
    <row r="2752" spans="1:17" x14ac:dyDescent="0.35">
      <c r="A2752" t="s">
        <v>2839</v>
      </c>
      <c r="B2752" t="s">
        <v>51</v>
      </c>
      <c r="C2752">
        <v>51.260196999999998</v>
      </c>
      <c r="D2752">
        <v>4.4027710000000004</v>
      </c>
      <c r="E2752" t="s">
        <v>120</v>
      </c>
      <c r="F2752" t="s">
        <v>169</v>
      </c>
      <c r="G2752" t="s">
        <v>87</v>
      </c>
      <c r="H2752" s="4">
        <v>45441</v>
      </c>
      <c r="I2752" t="s">
        <v>49</v>
      </c>
      <c r="J2752" t="s">
        <v>2561</v>
      </c>
      <c r="K2752">
        <v>4</v>
      </c>
      <c r="N2752">
        <v>1412</v>
      </c>
      <c r="O2752">
        <v>0.2</v>
      </c>
      <c r="P2752" s="4">
        <v>45789</v>
      </c>
      <c r="Q2752" s="4"/>
    </row>
    <row r="2753" spans="1:17" x14ac:dyDescent="0.35">
      <c r="A2753" t="s">
        <v>2840</v>
      </c>
      <c r="B2753" t="s">
        <v>41</v>
      </c>
      <c r="C2753">
        <v>52.520007999999997</v>
      </c>
      <c r="D2753">
        <v>13.404954</v>
      </c>
      <c r="E2753" t="s">
        <v>54</v>
      </c>
      <c r="F2753" t="s">
        <v>169</v>
      </c>
      <c r="G2753" t="s">
        <v>25</v>
      </c>
      <c r="H2753" s="4">
        <v>45301</v>
      </c>
      <c r="I2753" t="s">
        <v>49</v>
      </c>
      <c r="J2753" t="s">
        <v>2561</v>
      </c>
      <c r="K2753">
        <v>4</v>
      </c>
      <c r="N2753">
        <v>7814</v>
      </c>
      <c r="O2753">
        <v>0.5</v>
      </c>
      <c r="P2753" s="4">
        <v>45552</v>
      </c>
      <c r="Q2753" s="4"/>
    </row>
    <row r="2754" spans="1:17" x14ac:dyDescent="0.35">
      <c r="A2754" t="s">
        <v>2841</v>
      </c>
      <c r="B2754" t="s">
        <v>20</v>
      </c>
      <c r="C2754">
        <v>52.370215999999999</v>
      </c>
      <c r="D2754">
        <v>4.895168</v>
      </c>
      <c r="E2754" t="s">
        <v>47</v>
      </c>
      <c r="F2754" t="s">
        <v>169</v>
      </c>
      <c r="G2754" t="s">
        <v>59</v>
      </c>
      <c r="H2754" s="4">
        <v>45434</v>
      </c>
      <c r="I2754" t="s">
        <v>26</v>
      </c>
      <c r="J2754" t="s">
        <v>2561</v>
      </c>
      <c r="K2754">
        <v>4</v>
      </c>
      <c r="N2754">
        <v>7896</v>
      </c>
      <c r="O2754">
        <v>0.2</v>
      </c>
      <c r="P2754" s="4">
        <v>45649</v>
      </c>
      <c r="Q2754" s="4"/>
    </row>
    <row r="2755" spans="1:17" x14ac:dyDescent="0.35">
      <c r="A2755" t="s">
        <v>2842</v>
      </c>
      <c r="B2755" t="s">
        <v>56</v>
      </c>
      <c r="C2755">
        <v>46.204391000000001</v>
      </c>
      <c r="D2755">
        <v>6.1431579999999997</v>
      </c>
      <c r="E2755" t="s">
        <v>3099</v>
      </c>
      <c r="F2755" t="s">
        <v>169</v>
      </c>
      <c r="G2755" t="s">
        <v>48</v>
      </c>
      <c r="H2755" s="4">
        <v>45404</v>
      </c>
      <c r="I2755" t="s">
        <v>49</v>
      </c>
      <c r="J2755" t="s">
        <v>2561</v>
      </c>
      <c r="K2755">
        <v>4</v>
      </c>
      <c r="N2755">
        <v>2922</v>
      </c>
      <c r="O2755">
        <v>0.3</v>
      </c>
      <c r="P2755" s="4">
        <v>45443</v>
      </c>
      <c r="Q2755" s="4"/>
    </row>
    <row r="2756" spans="1:17" x14ac:dyDescent="0.35">
      <c r="A2756" t="s">
        <v>2843</v>
      </c>
      <c r="B2756" t="s">
        <v>61</v>
      </c>
      <c r="C2756">
        <v>48.864716000000001</v>
      </c>
      <c r="D2756">
        <v>2.3490139999999999</v>
      </c>
      <c r="E2756" t="s">
        <v>32</v>
      </c>
      <c r="F2756" t="s">
        <v>169</v>
      </c>
      <c r="G2756" t="s">
        <v>87</v>
      </c>
      <c r="H2756" s="4">
        <v>45308</v>
      </c>
      <c r="I2756" t="s">
        <v>26</v>
      </c>
      <c r="J2756" t="s">
        <v>2561</v>
      </c>
      <c r="K2756">
        <v>4</v>
      </c>
      <c r="N2756">
        <v>5709</v>
      </c>
      <c r="O2756">
        <v>0.3</v>
      </c>
      <c r="P2756" s="4">
        <v>45351</v>
      </c>
      <c r="Q2756" s="4"/>
    </row>
    <row r="2757" spans="1:17" x14ac:dyDescent="0.35">
      <c r="A2757" t="s">
        <v>2844</v>
      </c>
      <c r="B2757" t="s">
        <v>35</v>
      </c>
      <c r="C2757">
        <v>41.902782000000002</v>
      </c>
      <c r="D2757">
        <v>12.496366</v>
      </c>
      <c r="E2757" t="s">
        <v>47</v>
      </c>
      <c r="F2757" t="s">
        <v>169</v>
      </c>
      <c r="G2757" t="s">
        <v>39</v>
      </c>
      <c r="H2757" s="4">
        <v>45324</v>
      </c>
      <c r="I2757" t="s">
        <v>49</v>
      </c>
      <c r="J2757" t="s">
        <v>2561</v>
      </c>
      <c r="K2757">
        <v>4</v>
      </c>
      <c r="N2757">
        <v>1102</v>
      </c>
      <c r="O2757">
        <v>0.3</v>
      </c>
      <c r="P2757" s="4">
        <v>45591</v>
      </c>
      <c r="Q2757" s="4"/>
    </row>
    <row r="2758" spans="1:17" x14ac:dyDescent="0.35">
      <c r="A2758" t="s">
        <v>2845</v>
      </c>
      <c r="B2758" t="s">
        <v>41</v>
      </c>
      <c r="C2758">
        <v>52.520007999999997</v>
      </c>
      <c r="D2758">
        <v>13.404954</v>
      </c>
      <c r="E2758" t="s">
        <v>3098</v>
      </c>
      <c r="F2758" t="s">
        <v>169</v>
      </c>
      <c r="G2758" t="s">
        <v>85</v>
      </c>
      <c r="H2758" s="4">
        <v>45340</v>
      </c>
      <c r="I2758" t="s">
        <v>49</v>
      </c>
      <c r="J2758" t="s">
        <v>2561</v>
      </c>
      <c r="K2758">
        <v>4</v>
      </c>
      <c r="N2758">
        <v>3809</v>
      </c>
      <c r="O2758">
        <v>0.3</v>
      </c>
      <c r="P2758" s="4">
        <v>45578</v>
      </c>
      <c r="Q2758" s="4"/>
    </row>
    <row r="2759" spans="1:17" x14ac:dyDescent="0.35">
      <c r="A2759" t="s">
        <v>2846</v>
      </c>
      <c r="B2759" t="s">
        <v>35</v>
      </c>
      <c r="C2759">
        <v>41.902782000000002</v>
      </c>
      <c r="D2759">
        <v>12.496366</v>
      </c>
      <c r="E2759" t="s">
        <v>120</v>
      </c>
      <c r="F2759" t="s">
        <v>169</v>
      </c>
      <c r="G2759" t="s">
        <v>25</v>
      </c>
      <c r="H2759" s="4">
        <v>45416</v>
      </c>
      <c r="I2759" t="s">
        <v>66</v>
      </c>
      <c r="J2759" t="s">
        <v>2561</v>
      </c>
      <c r="K2759">
        <v>4</v>
      </c>
      <c r="N2759">
        <v>3896</v>
      </c>
      <c r="O2759">
        <v>0.2</v>
      </c>
      <c r="P2759" s="4">
        <v>45549</v>
      </c>
      <c r="Q2759" s="4"/>
    </row>
    <row r="2760" spans="1:17" x14ac:dyDescent="0.35">
      <c r="A2760" t="s">
        <v>2847</v>
      </c>
      <c r="B2760" t="s">
        <v>41</v>
      </c>
      <c r="C2760">
        <v>52.520007999999997</v>
      </c>
      <c r="D2760">
        <v>13.404954</v>
      </c>
      <c r="E2760" t="s">
        <v>54</v>
      </c>
      <c r="F2760" t="s">
        <v>169</v>
      </c>
      <c r="G2760" t="s">
        <v>59</v>
      </c>
      <c r="H2760" s="4">
        <v>45434</v>
      </c>
      <c r="I2760" t="s">
        <v>66</v>
      </c>
      <c r="J2760" t="s">
        <v>2561</v>
      </c>
      <c r="K2760">
        <v>4</v>
      </c>
      <c r="N2760">
        <v>6990</v>
      </c>
      <c r="O2760">
        <v>0.5</v>
      </c>
      <c r="P2760" s="4">
        <v>45728</v>
      </c>
      <c r="Q2760" s="4"/>
    </row>
    <row r="2761" spans="1:17" x14ac:dyDescent="0.35">
      <c r="A2761" t="s">
        <v>2848</v>
      </c>
      <c r="B2761" t="s">
        <v>20</v>
      </c>
      <c r="C2761">
        <v>52.370215999999999</v>
      </c>
      <c r="D2761">
        <v>4.895168</v>
      </c>
      <c r="E2761" t="s">
        <v>3098</v>
      </c>
      <c r="F2761" t="s">
        <v>169</v>
      </c>
      <c r="G2761" t="s">
        <v>39</v>
      </c>
      <c r="H2761" s="4">
        <v>45439</v>
      </c>
      <c r="I2761" t="s">
        <v>26</v>
      </c>
      <c r="J2761" t="s">
        <v>2561</v>
      </c>
      <c r="K2761">
        <v>4</v>
      </c>
      <c r="N2761">
        <v>6435</v>
      </c>
      <c r="O2761">
        <v>0.5</v>
      </c>
      <c r="P2761" s="4">
        <v>45759</v>
      </c>
      <c r="Q2761" s="4"/>
    </row>
    <row r="2762" spans="1:17" x14ac:dyDescent="0.35">
      <c r="A2762" t="s">
        <v>2849</v>
      </c>
      <c r="B2762" t="s">
        <v>56</v>
      </c>
      <c r="C2762">
        <v>46.204391000000001</v>
      </c>
      <c r="D2762">
        <v>6.1431579999999997</v>
      </c>
      <c r="E2762" t="s">
        <v>47</v>
      </c>
      <c r="F2762" t="s">
        <v>169</v>
      </c>
      <c r="G2762" t="s">
        <v>48</v>
      </c>
      <c r="H2762" s="4">
        <v>45310</v>
      </c>
      <c r="I2762" t="s">
        <v>66</v>
      </c>
      <c r="J2762" t="s">
        <v>2561</v>
      </c>
      <c r="K2762">
        <v>4</v>
      </c>
      <c r="N2762">
        <v>3314</v>
      </c>
      <c r="O2762">
        <v>0.4</v>
      </c>
      <c r="P2762" s="4">
        <v>45666</v>
      </c>
      <c r="Q2762" s="4"/>
    </row>
    <row r="2763" spans="1:17" x14ac:dyDescent="0.35">
      <c r="A2763" t="s">
        <v>2850</v>
      </c>
      <c r="B2763" t="s">
        <v>78</v>
      </c>
      <c r="C2763">
        <v>38.736946000000003</v>
      </c>
      <c r="D2763">
        <v>-9.1426850000000002</v>
      </c>
      <c r="E2763" t="s">
        <v>32</v>
      </c>
      <c r="F2763" t="s">
        <v>169</v>
      </c>
      <c r="G2763" t="s">
        <v>59</v>
      </c>
      <c r="H2763" s="4">
        <v>45397</v>
      </c>
      <c r="I2763" t="s">
        <v>66</v>
      </c>
      <c r="J2763" t="s">
        <v>2561</v>
      </c>
      <c r="K2763">
        <v>4</v>
      </c>
      <c r="N2763">
        <v>5389</v>
      </c>
      <c r="O2763">
        <v>0.5</v>
      </c>
      <c r="P2763" s="4">
        <v>45488</v>
      </c>
      <c r="Q2763" s="4"/>
    </row>
    <row r="2764" spans="1:17" x14ac:dyDescent="0.35">
      <c r="A2764" t="s">
        <v>2851</v>
      </c>
      <c r="B2764" t="s">
        <v>78</v>
      </c>
      <c r="C2764">
        <v>38.736946000000003</v>
      </c>
      <c r="D2764">
        <v>-9.1426850000000002</v>
      </c>
      <c r="E2764" t="s">
        <v>54</v>
      </c>
      <c r="F2764" t="s">
        <v>169</v>
      </c>
      <c r="G2764" t="s">
        <v>48</v>
      </c>
      <c r="H2764" s="4">
        <v>45436</v>
      </c>
      <c r="I2764" t="s">
        <v>26</v>
      </c>
      <c r="J2764" t="s">
        <v>2561</v>
      </c>
      <c r="K2764">
        <v>4</v>
      </c>
      <c r="N2764">
        <v>6440</v>
      </c>
      <c r="O2764">
        <v>0.3</v>
      </c>
      <c r="P2764" s="4">
        <v>45761</v>
      </c>
      <c r="Q2764" s="4"/>
    </row>
    <row r="2765" spans="1:17" x14ac:dyDescent="0.35">
      <c r="A2765" t="s">
        <v>2852</v>
      </c>
      <c r="B2765" t="s">
        <v>35</v>
      </c>
      <c r="C2765">
        <v>41.902782000000002</v>
      </c>
      <c r="D2765">
        <v>12.496366</v>
      </c>
      <c r="E2765" t="s">
        <v>32</v>
      </c>
      <c r="F2765" t="s">
        <v>169</v>
      </c>
      <c r="G2765" t="s">
        <v>25</v>
      </c>
      <c r="H2765" s="4">
        <v>45346</v>
      </c>
      <c r="I2765" t="s">
        <v>26</v>
      </c>
      <c r="J2765" t="s">
        <v>2561</v>
      </c>
      <c r="K2765">
        <v>4</v>
      </c>
      <c r="N2765">
        <v>6018</v>
      </c>
      <c r="O2765">
        <v>1</v>
      </c>
      <c r="P2765" s="4">
        <v>45417</v>
      </c>
      <c r="Q2765" s="4"/>
    </row>
    <row r="2766" spans="1:17" x14ac:dyDescent="0.35">
      <c r="A2766" t="s">
        <v>2853</v>
      </c>
      <c r="B2766" t="s">
        <v>35</v>
      </c>
      <c r="C2766">
        <v>41.902782000000002</v>
      </c>
      <c r="D2766">
        <v>12.496366</v>
      </c>
      <c r="E2766" t="s">
        <v>64</v>
      </c>
      <c r="F2766" t="s">
        <v>169</v>
      </c>
      <c r="G2766" t="s">
        <v>39</v>
      </c>
      <c r="H2766" s="4">
        <v>45374</v>
      </c>
      <c r="I2766" t="s">
        <v>66</v>
      </c>
      <c r="J2766" t="s">
        <v>2561</v>
      </c>
      <c r="K2766">
        <v>4</v>
      </c>
      <c r="N2766">
        <v>7288</v>
      </c>
      <c r="O2766">
        <v>0.3</v>
      </c>
      <c r="P2766" s="4">
        <v>45588</v>
      </c>
      <c r="Q2766" s="4"/>
    </row>
    <row r="2767" spans="1:17" x14ac:dyDescent="0.35">
      <c r="A2767" t="s">
        <v>2854</v>
      </c>
      <c r="B2767" t="s">
        <v>56</v>
      </c>
      <c r="C2767">
        <v>46.204391000000001</v>
      </c>
      <c r="D2767">
        <v>6.1431579999999997</v>
      </c>
      <c r="E2767" t="s">
        <v>47</v>
      </c>
      <c r="F2767" t="s">
        <v>169</v>
      </c>
      <c r="G2767" t="s">
        <v>85</v>
      </c>
      <c r="H2767" s="4">
        <v>45401</v>
      </c>
      <c r="I2767" t="s">
        <v>26</v>
      </c>
      <c r="J2767" t="s">
        <v>2561</v>
      </c>
      <c r="K2767">
        <v>4</v>
      </c>
      <c r="N2767">
        <v>1568</v>
      </c>
      <c r="O2767">
        <v>0.6</v>
      </c>
      <c r="P2767" s="4">
        <v>45621</v>
      </c>
      <c r="Q2767" s="4"/>
    </row>
    <row r="2768" spans="1:17" x14ac:dyDescent="0.35">
      <c r="A2768" t="s">
        <v>2855</v>
      </c>
      <c r="B2768" t="s">
        <v>41</v>
      </c>
      <c r="C2768">
        <v>52.520007999999997</v>
      </c>
      <c r="D2768">
        <v>13.404954</v>
      </c>
      <c r="E2768" t="s">
        <v>47</v>
      </c>
      <c r="F2768" t="s">
        <v>169</v>
      </c>
      <c r="G2768" t="s">
        <v>39</v>
      </c>
      <c r="H2768" s="4">
        <v>45329</v>
      </c>
      <c r="I2768" t="s">
        <v>49</v>
      </c>
      <c r="J2768" t="s">
        <v>2561</v>
      </c>
      <c r="K2768">
        <v>4</v>
      </c>
      <c r="N2768">
        <v>2820</v>
      </c>
      <c r="O2768">
        <v>0.9</v>
      </c>
      <c r="P2768" s="4">
        <v>45617</v>
      </c>
      <c r="Q2768" s="4"/>
    </row>
    <row r="2769" spans="1:17" x14ac:dyDescent="0.35">
      <c r="A2769" t="s">
        <v>2856</v>
      </c>
      <c r="B2769" t="s">
        <v>61</v>
      </c>
      <c r="C2769">
        <v>48.864716000000001</v>
      </c>
      <c r="D2769">
        <v>2.3490139999999999</v>
      </c>
      <c r="E2769" t="s">
        <v>54</v>
      </c>
      <c r="F2769" t="s">
        <v>169</v>
      </c>
      <c r="G2769" t="s">
        <v>59</v>
      </c>
      <c r="H2769" s="4">
        <v>45346</v>
      </c>
      <c r="I2769" t="s">
        <v>49</v>
      </c>
      <c r="J2769" t="s">
        <v>2561</v>
      </c>
      <c r="K2769">
        <v>4</v>
      </c>
      <c r="N2769">
        <v>556</v>
      </c>
      <c r="O2769">
        <v>0.5</v>
      </c>
      <c r="P2769" s="4">
        <v>45598</v>
      </c>
      <c r="Q2769" s="4"/>
    </row>
    <row r="2770" spans="1:17" x14ac:dyDescent="0.35">
      <c r="A2770" t="s">
        <v>2857</v>
      </c>
      <c r="B2770" t="s">
        <v>35</v>
      </c>
      <c r="C2770">
        <v>41.902782000000002</v>
      </c>
      <c r="D2770">
        <v>12.496366</v>
      </c>
      <c r="E2770" t="s">
        <v>124</v>
      </c>
      <c r="F2770" t="s">
        <v>169</v>
      </c>
      <c r="G2770" t="s">
        <v>59</v>
      </c>
      <c r="H2770" s="4">
        <v>45402</v>
      </c>
      <c r="I2770" t="s">
        <v>49</v>
      </c>
      <c r="J2770" t="s">
        <v>2561</v>
      </c>
      <c r="K2770">
        <v>4</v>
      </c>
      <c r="N2770">
        <v>3396</v>
      </c>
      <c r="O2770">
        <v>0.4</v>
      </c>
      <c r="P2770" s="4">
        <v>45567</v>
      </c>
      <c r="Q2770" s="4"/>
    </row>
    <row r="2771" spans="1:17" x14ac:dyDescent="0.35">
      <c r="A2771" t="s">
        <v>2858</v>
      </c>
      <c r="B2771" t="s">
        <v>61</v>
      </c>
      <c r="C2771">
        <v>48.864716000000001</v>
      </c>
      <c r="D2771">
        <v>2.3490139999999999</v>
      </c>
      <c r="E2771" t="s">
        <v>103</v>
      </c>
      <c r="F2771" t="s">
        <v>169</v>
      </c>
      <c r="G2771" t="s">
        <v>87</v>
      </c>
      <c r="H2771" s="4">
        <v>45298</v>
      </c>
      <c r="I2771" t="s">
        <v>26</v>
      </c>
      <c r="J2771" t="s">
        <v>2561</v>
      </c>
      <c r="K2771">
        <v>4</v>
      </c>
      <c r="N2771">
        <v>3793</v>
      </c>
      <c r="O2771">
        <v>1</v>
      </c>
      <c r="P2771" s="4">
        <v>45337</v>
      </c>
      <c r="Q2771" s="4"/>
    </row>
    <row r="2772" spans="1:17" x14ac:dyDescent="0.35">
      <c r="A2772" t="s">
        <v>2859</v>
      </c>
      <c r="B2772" t="s">
        <v>61</v>
      </c>
      <c r="C2772">
        <v>48.864716000000001</v>
      </c>
      <c r="D2772">
        <v>2.3490139999999999</v>
      </c>
      <c r="E2772" t="s">
        <v>120</v>
      </c>
      <c r="F2772" t="s">
        <v>169</v>
      </c>
      <c r="G2772" t="s">
        <v>39</v>
      </c>
      <c r="H2772" s="4">
        <v>45316</v>
      </c>
      <c r="I2772" t="s">
        <v>49</v>
      </c>
      <c r="J2772" t="s">
        <v>2561</v>
      </c>
      <c r="K2772">
        <v>4</v>
      </c>
      <c r="N2772">
        <v>3275</v>
      </c>
      <c r="O2772">
        <v>0.2</v>
      </c>
      <c r="P2772" s="4">
        <v>45551</v>
      </c>
      <c r="Q2772" s="4"/>
    </row>
    <row r="2773" spans="1:17" x14ac:dyDescent="0.35">
      <c r="A2773" t="s">
        <v>2860</v>
      </c>
      <c r="B2773" t="s">
        <v>20</v>
      </c>
      <c r="C2773">
        <v>52.370215999999999</v>
      </c>
      <c r="D2773">
        <v>4.895168</v>
      </c>
      <c r="E2773" t="s">
        <v>3100</v>
      </c>
      <c r="F2773" t="s">
        <v>169</v>
      </c>
      <c r="G2773" t="s">
        <v>48</v>
      </c>
      <c r="H2773" s="4">
        <v>45434</v>
      </c>
      <c r="I2773" t="s">
        <v>66</v>
      </c>
      <c r="J2773" t="s">
        <v>2561</v>
      </c>
      <c r="K2773">
        <v>4</v>
      </c>
      <c r="N2773">
        <v>7618</v>
      </c>
      <c r="O2773">
        <v>0.3</v>
      </c>
      <c r="P2773" s="4">
        <v>45717</v>
      </c>
      <c r="Q2773" s="4"/>
    </row>
    <row r="2774" spans="1:17" x14ac:dyDescent="0.35">
      <c r="A2774" t="s">
        <v>2861</v>
      </c>
      <c r="B2774" t="s">
        <v>35</v>
      </c>
      <c r="C2774">
        <v>41.902782000000002</v>
      </c>
      <c r="D2774">
        <v>12.496366</v>
      </c>
      <c r="E2774" t="s">
        <v>3098</v>
      </c>
      <c r="F2774" t="s">
        <v>169</v>
      </c>
      <c r="G2774" t="s">
        <v>39</v>
      </c>
      <c r="H2774" s="4">
        <v>45428</v>
      </c>
      <c r="I2774" t="s">
        <v>49</v>
      </c>
      <c r="J2774" t="s">
        <v>2561</v>
      </c>
      <c r="K2774">
        <v>4</v>
      </c>
      <c r="N2774">
        <v>1240</v>
      </c>
      <c r="O2774">
        <v>0.7</v>
      </c>
      <c r="P2774" s="4">
        <v>45488</v>
      </c>
      <c r="Q2774" s="4"/>
    </row>
    <row r="2775" spans="1:17" x14ac:dyDescent="0.35">
      <c r="A2775" t="s">
        <v>2862</v>
      </c>
      <c r="B2775" t="s">
        <v>35</v>
      </c>
      <c r="C2775">
        <v>41.902782000000002</v>
      </c>
      <c r="D2775">
        <v>12.496366</v>
      </c>
      <c r="E2775" t="s">
        <v>54</v>
      </c>
      <c r="F2775" t="s">
        <v>169</v>
      </c>
      <c r="G2775" t="s">
        <v>87</v>
      </c>
      <c r="H2775" s="4">
        <v>45365</v>
      </c>
      <c r="I2775" t="s">
        <v>49</v>
      </c>
      <c r="J2775" t="s">
        <v>2561</v>
      </c>
      <c r="K2775">
        <v>4</v>
      </c>
      <c r="N2775">
        <v>2040</v>
      </c>
      <c r="O2775">
        <v>0.4</v>
      </c>
      <c r="P2775" s="4">
        <v>45596</v>
      </c>
      <c r="Q2775" s="4"/>
    </row>
    <row r="2776" spans="1:17" x14ac:dyDescent="0.35">
      <c r="A2776" t="s">
        <v>2863</v>
      </c>
      <c r="B2776" t="s">
        <v>56</v>
      </c>
      <c r="C2776">
        <v>46.204391000000001</v>
      </c>
      <c r="D2776">
        <v>6.1431579999999997</v>
      </c>
      <c r="E2776" t="s">
        <v>3098</v>
      </c>
      <c r="F2776" t="s">
        <v>169</v>
      </c>
      <c r="G2776" t="s">
        <v>39</v>
      </c>
      <c r="H2776" s="4">
        <v>45353</v>
      </c>
      <c r="I2776" t="s">
        <v>49</v>
      </c>
      <c r="J2776" t="s">
        <v>2561</v>
      </c>
      <c r="K2776">
        <v>4</v>
      </c>
      <c r="N2776">
        <v>4371</v>
      </c>
      <c r="O2776">
        <v>0.1</v>
      </c>
      <c r="P2776" s="4">
        <v>45621</v>
      </c>
      <c r="Q2776" s="4"/>
    </row>
    <row r="2777" spans="1:17" x14ac:dyDescent="0.35">
      <c r="A2777" t="s">
        <v>2864</v>
      </c>
      <c r="B2777" t="s">
        <v>35</v>
      </c>
      <c r="C2777">
        <v>41.902782000000002</v>
      </c>
      <c r="D2777">
        <v>12.496366</v>
      </c>
      <c r="E2777" t="s">
        <v>3098</v>
      </c>
      <c r="F2777" t="s">
        <v>169</v>
      </c>
      <c r="G2777" t="s">
        <v>39</v>
      </c>
      <c r="H2777" s="4">
        <v>45432</v>
      </c>
      <c r="I2777" t="s">
        <v>66</v>
      </c>
      <c r="J2777" t="s">
        <v>2561</v>
      </c>
      <c r="K2777">
        <v>4</v>
      </c>
      <c r="N2777">
        <v>6865</v>
      </c>
      <c r="O2777">
        <v>0.8</v>
      </c>
      <c r="P2777" s="4">
        <v>45651</v>
      </c>
      <c r="Q2777" s="4"/>
    </row>
    <row r="2778" spans="1:17" x14ac:dyDescent="0.35">
      <c r="A2778" t="s">
        <v>2865</v>
      </c>
      <c r="B2778" t="s">
        <v>20</v>
      </c>
      <c r="C2778">
        <v>52.370215999999999</v>
      </c>
      <c r="D2778">
        <v>4.895168</v>
      </c>
      <c r="E2778" t="s">
        <v>3100</v>
      </c>
      <c r="F2778" t="s">
        <v>169</v>
      </c>
      <c r="G2778" t="s">
        <v>74</v>
      </c>
      <c r="H2778" s="4">
        <v>45426</v>
      </c>
      <c r="I2778" t="s">
        <v>26</v>
      </c>
      <c r="J2778" t="s">
        <v>2561</v>
      </c>
      <c r="K2778">
        <v>4</v>
      </c>
      <c r="N2778">
        <v>1037</v>
      </c>
      <c r="O2778">
        <v>0.4</v>
      </c>
      <c r="P2778" s="4">
        <v>45609</v>
      </c>
      <c r="Q2778" s="4"/>
    </row>
    <row r="2779" spans="1:17" x14ac:dyDescent="0.35">
      <c r="A2779" t="s">
        <v>2866</v>
      </c>
      <c r="B2779" t="s">
        <v>20</v>
      </c>
      <c r="C2779">
        <v>52.370215999999999</v>
      </c>
      <c r="D2779">
        <v>4.895168</v>
      </c>
      <c r="E2779" t="s">
        <v>120</v>
      </c>
      <c r="F2779" t="s">
        <v>169</v>
      </c>
      <c r="G2779" t="s">
        <v>48</v>
      </c>
      <c r="H2779" s="4">
        <v>45426</v>
      </c>
      <c r="I2779" t="s">
        <v>49</v>
      </c>
      <c r="J2779" t="s">
        <v>2561</v>
      </c>
      <c r="K2779">
        <v>4</v>
      </c>
      <c r="N2779">
        <v>3278</v>
      </c>
      <c r="O2779">
        <v>0.9</v>
      </c>
      <c r="P2779" s="4">
        <v>45473</v>
      </c>
      <c r="Q2779" s="4"/>
    </row>
    <row r="2780" spans="1:17" x14ac:dyDescent="0.35">
      <c r="A2780" t="s">
        <v>2867</v>
      </c>
      <c r="B2780" t="s">
        <v>78</v>
      </c>
      <c r="C2780">
        <v>38.736946000000003</v>
      </c>
      <c r="D2780">
        <v>-9.1426850000000002</v>
      </c>
      <c r="E2780" t="s">
        <v>3098</v>
      </c>
      <c r="F2780" t="s">
        <v>169</v>
      </c>
      <c r="G2780" t="s">
        <v>33</v>
      </c>
      <c r="H2780" s="4">
        <v>45320</v>
      </c>
      <c r="I2780" t="s">
        <v>66</v>
      </c>
      <c r="J2780" t="s">
        <v>2561</v>
      </c>
      <c r="K2780">
        <v>4</v>
      </c>
      <c r="N2780">
        <v>7181</v>
      </c>
      <c r="O2780">
        <v>0.4</v>
      </c>
      <c r="P2780" s="4">
        <v>45442</v>
      </c>
      <c r="Q2780" s="4"/>
    </row>
    <row r="2781" spans="1:17" x14ac:dyDescent="0.35">
      <c r="A2781" t="s">
        <v>2868</v>
      </c>
      <c r="B2781" t="s">
        <v>29</v>
      </c>
      <c r="C2781">
        <v>40.416775000000001</v>
      </c>
      <c r="D2781">
        <v>-3.7037900000000001</v>
      </c>
      <c r="E2781" t="s">
        <v>124</v>
      </c>
      <c r="F2781" t="s">
        <v>169</v>
      </c>
      <c r="G2781" t="s">
        <v>74</v>
      </c>
      <c r="H2781" s="4">
        <v>45414</v>
      </c>
      <c r="I2781" t="s">
        <v>26</v>
      </c>
      <c r="J2781" t="s">
        <v>2561</v>
      </c>
      <c r="K2781">
        <v>4</v>
      </c>
      <c r="N2781">
        <v>3474</v>
      </c>
      <c r="O2781">
        <v>0.7</v>
      </c>
      <c r="P2781" s="4">
        <v>45569</v>
      </c>
      <c r="Q2781" s="4"/>
    </row>
    <row r="2782" spans="1:17" x14ac:dyDescent="0.35">
      <c r="A2782" t="s">
        <v>2869</v>
      </c>
      <c r="B2782" t="s">
        <v>41</v>
      </c>
      <c r="C2782">
        <v>52.520007999999997</v>
      </c>
      <c r="D2782">
        <v>13.404954</v>
      </c>
      <c r="E2782" t="s">
        <v>64</v>
      </c>
      <c r="F2782" t="s">
        <v>169</v>
      </c>
      <c r="G2782" t="s">
        <v>87</v>
      </c>
      <c r="H2782" s="4">
        <v>45318</v>
      </c>
      <c r="I2782" t="s">
        <v>66</v>
      </c>
      <c r="J2782" t="s">
        <v>2561</v>
      </c>
      <c r="K2782">
        <v>4</v>
      </c>
      <c r="N2782">
        <v>6180</v>
      </c>
      <c r="O2782">
        <v>0.4</v>
      </c>
      <c r="P2782" s="4">
        <v>45445</v>
      </c>
      <c r="Q2782" s="4"/>
    </row>
    <row r="2783" spans="1:17" x14ac:dyDescent="0.35">
      <c r="A2783" t="s">
        <v>2870</v>
      </c>
      <c r="B2783" t="s">
        <v>56</v>
      </c>
      <c r="C2783">
        <v>46.204391000000001</v>
      </c>
      <c r="D2783">
        <v>6.1431579999999997</v>
      </c>
      <c r="E2783" t="s">
        <v>64</v>
      </c>
      <c r="F2783" t="s">
        <v>169</v>
      </c>
      <c r="G2783" t="s">
        <v>25</v>
      </c>
      <c r="H2783" s="4">
        <v>45427</v>
      </c>
      <c r="I2783" t="s">
        <v>66</v>
      </c>
      <c r="J2783" t="s">
        <v>2561</v>
      </c>
      <c r="K2783">
        <v>4</v>
      </c>
      <c r="N2783">
        <v>2254</v>
      </c>
      <c r="O2783">
        <v>0.5</v>
      </c>
      <c r="P2783" s="4">
        <v>45629</v>
      </c>
      <c r="Q2783" s="4"/>
    </row>
    <row r="2784" spans="1:17" x14ac:dyDescent="0.35">
      <c r="A2784" t="s">
        <v>2871</v>
      </c>
      <c r="B2784" t="s">
        <v>51</v>
      </c>
      <c r="C2784">
        <v>51.260196999999998</v>
      </c>
      <c r="D2784">
        <v>4.4027710000000004</v>
      </c>
      <c r="E2784" t="s">
        <v>3099</v>
      </c>
      <c r="F2784" t="s">
        <v>169</v>
      </c>
      <c r="G2784" t="s">
        <v>25</v>
      </c>
      <c r="H2784" s="4">
        <v>45306</v>
      </c>
      <c r="I2784" t="s">
        <v>26</v>
      </c>
      <c r="J2784" t="s">
        <v>2561</v>
      </c>
      <c r="K2784">
        <v>4</v>
      </c>
      <c r="N2784">
        <v>1610</v>
      </c>
      <c r="O2784">
        <v>0.6</v>
      </c>
      <c r="P2784" s="4">
        <v>45517</v>
      </c>
      <c r="Q2784" s="4"/>
    </row>
    <row r="2785" spans="1:17" x14ac:dyDescent="0.35">
      <c r="A2785" t="s">
        <v>2872</v>
      </c>
      <c r="B2785" t="s">
        <v>35</v>
      </c>
      <c r="C2785">
        <v>41.902782000000002</v>
      </c>
      <c r="D2785">
        <v>12.496366</v>
      </c>
      <c r="E2785" t="s">
        <v>47</v>
      </c>
      <c r="F2785" t="s">
        <v>169</v>
      </c>
      <c r="G2785" t="s">
        <v>48</v>
      </c>
      <c r="H2785" s="4">
        <v>45320</v>
      </c>
      <c r="I2785" t="s">
        <v>66</v>
      </c>
      <c r="J2785" t="s">
        <v>2561</v>
      </c>
      <c r="K2785">
        <v>4</v>
      </c>
      <c r="N2785">
        <v>2244</v>
      </c>
      <c r="O2785">
        <v>0.2</v>
      </c>
      <c r="P2785" s="4">
        <v>45352</v>
      </c>
      <c r="Q2785" s="4"/>
    </row>
    <row r="2786" spans="1:17" x14ac:dyDescent="0.35">
      <c r="A2786" t="s">
        <v>2873</v>
      </c>
      <c r="B2786" t="s">
        <v>51</v>
      </c>
      <c r="C2786">
        <v>51.260196999999998</v>
      </c>
      <c r="D2786">
        <v>4.4027710000000004</v>
      </c>
      <c r="E2786" t="s">
        <v>68</v>
      </c>
      <c r="F2786" t="s">
        <v>169</v>
      </c>
      <c r="G2786" t="s">
        <v>59</v>
      </c>
      <c r="H2786" s="4">
        <v>45417</v>
      </c>
      <c r="I2786" t="s">
        <v>26</v>
      </c>
      <c r="J2786" t="s">
        <v>2561</v>
      </c>
      <c r="K2786">
        <v>4</v>
      </c>
      <c r="N2786">
        <v>1607</v>
      </c>
      <c r="O2786">
        <v>0.5</v>
      </c>
      <c r="P2786" s="4">
        <v>45595</v>
      </c>
      <c r="Q2786" s="4"/>
    </row>
    <row r="2787" spans="1:17" x14ac:dyDescent="0.35">
      <c r="A2787" t="s">
        <v>2874</v>
      </c>
      <c r="B2787" t="s">
        <v>41</v>
      </c>
      <c r="C2787">
        <v>52.520007999999997</v>
      </c>
      <c r="D2787">
        <v>13.404954</v>
      </c>
      <c r="E2787" t="s">
        <v>47</v>
      </c>
      <c r="F2787" t="s">
        <v>169</v>
      </c>
      <c r="G2787" t="s">
        <v>33</v>
      </c>
      <c r="H2787" s="4">
        <v>45408</v>
      </c>
      <c r="I2787" t="s">
        <v>49</v>
      </c>
      <c r="J2787" t="s">
        <v>2561</v>
      </c>
      <c r="K2787">
        <v>4</v>
      </c>
      <c r="N2787">
        <v>3843</v>
      </c>
      <c r="O2787">
        <v>0.3</v>
      </c>
      <c r="P2787" s="4">
        <v>45439</v>
      </c>
      <c r="Q2787" s="4"/>
    </row>
    <row r="2788" spans="1:17" x14ac:dyDescent="0.35">
      <c r="A2788" t="s">
        <v>2875</v>
      </c>
      <c r="B2788" t="s">
        <v>35</v>
      </c>
      <c r="C2788">
        <v>41.902782000000002</v>
      </c>
      <c r="D2788">
        <v>12.496366</v>
      </c>
      <c r="E2788" t="s">
        <v>47</v>
      </c>
      <c r="F2788" t="s">
        <v>169</v>
      </c>
      <c r="G2788" t="s">
        <v>39</v>
      </c>
      <c r="H2788" s="4">
        <v>45346</v>
      </c>
      <c r="I2788" t="s">
        <v>26</v>
      </c>
      <c r="J2788" t="s">
        <v>2561</v>
      </c>
      <c r="K2788">
        <v>4</v>
      </c>
      <c r="N2788">
        <v>630</v>
      </c>
      <c r="O2788">
        <v>0.4</v>
      </c>
      <c r="P2788" s="4">
        <v>45688</v>
      </c>
      <c r="Q2788" s="4"/>
    </row>
    <row r="2789" spans="1:17" x14ac:dyDescent="0.35">
      <c r="A2789" t="s">
        <v>2876</v>
      </c>
      <c r="B2789" t="s">
        <v>41</v>
      </c>
      <c r="C2789">
        <v>52.520007999999997</v>
      </c>
      <c r="D2789">
        <v>13.404954</v>
      </c>
      <c r="E2789" t="s">
        <v>47</v>
      </c>
      <c r="F2789" t="s">
        <v>169</v>
      </c>
      <c r="G2789" t="s">
        <v>59</v>
      </c>
      <c r="H2789" s="4">
        <v>45395</v>
      </c>
      <c r="I2789" t="s">
        <v>26</v>
      </c>
      <c r="J2789" t="s">
        <v>2561</v>
      </c>
      <c r="K2789">
        <v>4</v>
      </c>
      <c r="N2789">
        <v>3866</v>
      </c>
      <c r="O2789">
        <v>0.6</v>
      </c>
      <c r="P2789" s="4">
        <v>45418</v>
      </c>
      <c r="Q2789" s="4"/>
    </row>
    <row r="2790" spans="1:17" x14ac:dyDescent="0.35">
      <c r="A2790" t="s">
        <v>2877</v>
      </c>
      <c r="B2790" t="s">
        <v>35</v>
      </c>
      <c r="C2790">
        <v>41.902782000000002</v>
      </c>
      <c r="D2790">
        <v>12.496366</v>
      </c>
      <c r="E2790" t="s">
        <v>47</v>
      </c>
      <c r="F2790" t="s">
        <v>169</v>
      </c>
      <c r="G2790" t="s">
        <v>39</v>
      </c>
      <c r="H2790" s="4">
        <v>45418</v>
      </c>
      <c r="I2790" t="s">
        <v>66</v>
      </c>
      <c r="J2790" t="s">
        <v>2561</v>
      </c>
      <c r="K2790">
        <v>4</v>
      </c>
      <c r="N2790">
        <v>4358</v>
      </c>
      <c r="O2790">
        <v>0.3</v>
      </c>
      <c r="P2790" s="4">
        <v>45450</v>
      </c>
      <c r="Q2790" s="4"/>
    </row>
    <row r="2791" spans="1:17" x14ac:dyDescent="0.35">
      <c r="A2791" t="s">
        <v>2878</v>
      </c>
      <c r="B2791" t="s">
        <v>20</v>
      </c>
      <c r="C2791">
        <v>52.370215999999999</v>
      </c>
      <c r="D2791">
        <v>4.895168</v>
      </c>
      <c r="E2791" t="s">
        <v>3099</v>
      </c>
      <c r="F2791" t="s">
        <v>169</v>
      </c>
      <c r="G2791" t="s">
        <v>39</v>
      </c>
      <c r="H2791" s="4">
        <v>45415</v>
      </c>
      <c r="I2791" t="s">
        <v>66</v>
      </c>
      <c r="J2791" t="s">
        <v>2561</v>
      </c>
      <c r="K2791">
        <v>4</v>
      </c>
      <c r="N2791">
        <v>1808</v>
      </c>
      <c r="O2791">
        <v>0.8</v>
      </c>
      <c r="P2791" s="4">
        <v>45664</v>
      </c>
      <c r="Q2791" s="4"/>
    </row>
    <row r="2792" spans="1:17" x14ac:dyDescent="0.35">
      <c r="A2792" t="s">
        <v>2879</v>
      </c>
      <c r="B2792" t="s">
        <v>61</v>
      </c>
      <c r="C2792">
        <v>48.864716000000001</v>
      </c>
      <c r="D2792">
        <v>2.3490139999999999</v>
      </c>
      <c r="E2792" t="s">
        <v>84</v>
      </c>
      <c r="F2792" t="s">
        <v>169</v>
      </c>
      <c r="G2792" t="s">
        <v>87</v>
      </c>
      <c r="H2792" s="4">
        <v>45434</v>
      </c>
      <c r="I2792" t="s">
        <v>49</v>
      </c>
      <c r="J2792" t="s">
        <v>2561</v>
      </c>
      <c r="K2792">
        <v>4</v>
      </c>
      <c r="N2792">
        <v>6476</v>
      </c>
      <c r="O2792">
        <v>0.2</v>
      </c>
      <c r="P2792" s="4">
        <v>45511</v>
      </c>
      <c r="Q2792" s="4"/>
    </row>
    <row r="2793" spans="1:17" x14ac:dyDescent="0.35">
      <c r="A2793" t="s">
        <v>2880</v>
      </c>
      <c r="B2793" t="s">
        <v>61</v>
      </c>
      <c r="C2793">
        <v>48.864716000000001</v>
      </c>
      <c r="D2793">
        <v>2.3490139999999999</v>
      </c>
      <c r="E2793" t="s">
        <v>54</v>
      </c>
      <c r="F2793" t="s">
        <v>169</v>
      </c>
      <c r="G2793" t="s">
        <v>85</v>
      </c>
      <c r="H2793" s="4">
        <v>45308</v>
      </c>
      <c r="I2793" t="s">
        <v>26</v>
      </c>
      <c r="J2793" t="s">
        <v>2561</v>
      </c>
      <c r="K2793">
        <v>4</v>
      </c>
      <c r="N2793">
        <v>4366</v>
      </c>
      <c r="O2793">
        <v>0.1</v>
      </c>
      <c r="P2793" s="4">
        <v>45451</v>
      </c>
      <c r="Q2793" s="4"/>
    </row>
    <row r="2794" spans="1:17" x14ac:dyDescent="0.35">
      <c r="A2794" t="s">
        <v>2881</v>
      </c>
      <c r="B2794" t="s">
        <v>78</v>
      </c>
      <c r="C2794">
        <v>38.736946000000003</v>
      </c>
      <c r="D2794">
        <v>-9.1426850000000002</v>
      </c>
      <c r="E2794" t="s">
        <v>3100</v>
      </c>
      <c r="F2794" t="s">
        <v>169</v>
      </c>
      <c r="G2794" t="s">
        <v>48</v>
      </c>
      <c r="H2794" s="4">
        <v>45431</v>
      </c>
      <c r="I2794" t="s">
        <v>66</v>
      </c>
      <c r="J2794" t="s">
        <v>2561</v>
      </c>
      <c r="K2794">
        <v>4</v>
      </c>
      <c r="N2794">
        <v>4420</v>
      </c>
      <c r="O2794">
        <v>0.3</v>
      </c>
      <c r="P2794" s="4">
        <v>45481</v>
      </c>
      <c r="Q2794" s="4"/>
    </row>
    <row r="2795" spans="1:17" x14ac:dyDescent="0.35">
      <c r="A2795" t="s">
        <v>2882</v>
      </c>
      <c r="B2795" t="s">
        <v>41</v>
      </c>
      <c r="C2795">
        <v>52.520007999999997</v>
      </c>
      <c r="D2795">
        <v>13.404954</v>
      </c>
      <c r="E2795" t="s">
        <v>84</v>
      </c>
      <c r="F2795" t="s">
        <v>169</v>
      </c>
      <c r="G2795" t="s">
        <v>39</v>
      </c>
      <c r="H2795" s="4">
        <v>45419</v>
      </c>
      <c r="I2795" t="s">
        <v>66</v>
      </c>
      <c r="J2795" t="s">
        <v>2561</v>
      </c>
      <c r="K2795">
        <v>4</v>
      </c>
      <c r="N2795">
        <v>1393</v>
      </c>
      <c r="O2795">
        <v>0.6</v>
      </c>
      <c r="P2795" s="4">
        <v>45646</v>
      </c>
      <c r="Q2795" s="4"/>
    </row>
    <row r="2796" spans="1:17" x14ac:dyDescent="0.35">
      <c r="A2796" t="s">
        <v>2883</v>
      </c>
      <c r="B2796" t="s">
        <v>35</v>
      </c>
      <c r="C2796">
        <v>41.902782000000002</v>
      </c>
      <c r="D2796">
        <v>12.496366</v>
      </c>
      <c r="E2796" t="s">
        <v>64</v>
      </c>
      <c r="F2796" t="s">
        <v>169</v>
      </c>
      <c r="G2796" t="s">
        <v>39</v>
      </c>
      <c r="H2796" s="4">
        <v>45296</v>
      </c>
      <c r="I2796" t="s">
        <v>49</v>
      </c>
      <c r="J2796" t="s">
        <v>2561</v>
      </c>
      <c r="K2796">
        <v>4</v>
      </c>
      <c r="N2796">
        <v>3648</v>
      </c>
      <c r="O2796">
        <v>0.3</v>
      </c>
      <c r="P2796" s="4">
        <v>45325</v>
      </c>
      <c r="Q2796" s="4"/>
    </row>
    <row r="2797" spans="1:17" x14ac:dyDescent="0.35">
      <c r="A2797" t="s">
        <v>2884</v>
      </c>
      <c r="B2797" t="s">
        <v>41</v>
      </c>
      <c r="C2797">
        <v>52.520007999999997</v>
      </c>
      <c r="D2797">
        <v>13.404954</v>
      </c>
      <c r="E2797" t="s">
        <v>3098</v>
      </c>
      <c r="F2797" t="s">
        <v>169</v>
      </c>
      <c r="G2797" t="s">
        <v>48</v>
      </c>
      <c r="H2797" s="4">
        <v>45378</v>
      </c>
      <c r="I2797" t="s">
        <v>66</v>
      </c>
      <c r="J2797" t="s">
        <v>2561</v>
      </c>
      <c r="K2797">
        <v>4</v>
      </c>
      <c r="N2797">
        <v>4612</v>
      </c>
      <c r="O2797">
        <v>0.2</v>
      </c>
      <c r="P2797" s="4">
        <v>45540</v>
      </c>
      <c r="Q2797" s="4"/>
    </row>
    <row r="2798" spans="1:17" x14ac:dyDescent="0.35">
      <c r="A2798" t="s">
        <v>2885</v>
      </c>
      <c r="B2798" t="s">
        <v>41</v>
      </c>
      <c r="C2798">
        <v>52.520007999999997</v>
      </c>
      <c r="D2798">
        <v>13.404954</v>
      </c>
      <c r="E2798" t="s">
        <v>3099</v>
      </c>
      <c r="F2798" t="s">
        <v>169</v>
      </c>
      <c r="G2798" t="s">
        <v>39</v>
      </c>
      <c r="H2798" s="4">
        <v>45338</v>
      </c>
      <c r="I2798" t="s">
        <v>26</v>
      </c>
      <c r="J2798" t="s">
        <v>2561</v>
      </c>
      <c r="K2798">
        <v>4</v>
      </c>
      <c r="N2798">
        <v>5992</v>
      </c>
      <c r="O2798">
        <v>0.2</v>
      </c>
      <c r="P2798" s="4">
        <v>45382</v>
      </c>
      <c r="Q2798" s="4"/>
    </row>
    <row r="2799" spans="1:17" x14ac:dyDescent="0.35">
      <c r="A2799" t="s">
        <v>2886</v>
      </c>
      <c r="B2799" t="s">
        <v>51</v>
      </c>
      <c r="C2799">
        <v>51.260196999999998</v>
      </c>
      <c r="D2799">
        <v>4.4027710000000004</v>
      </c>
      <c r="E2799" t="s">
        <v>47</v>
      </c>
      <c r="F2799" t="s">
        <v>169</v>
      </c>
      <c r="G2799" t="s">
        <v>74</v>
      </c>
      <c r="H2799" s="4">
        <v>45411</v>
      </c>
      <c r="I2799" t="s">
        <v>26</v>
      </c>
      <c r="J2799" t="s">
        <v>2561</v>
      </c>
      <c r="K2799">
        <v>4</v>
      </c>
      <c r="N2799">
        <v>7591</v>
      </c>
      <c r="O2799">
        <v>0.3</v>
      </c>
      <c r="P2799" s="4">
        <v>45708</v>
      </c>
      <c r="Q2799" s="4"/>
    </row>
    <row r="2800" spans="1:17" x14ac:dyDescent="0.35">
      <c r="A2800" t="s">
        <v>2887</v>
      </c>
      <c r="B2800" t="s">
        <v>35</v>
      </c>
      <c r="C2800">
        <v>41.902782000000002</v>
      </c>
      <c r="D2800">
        <v>12.496366</v>
      </c>
      <c r="E2800" t="s">
        <v>54</v>
      </c>
      <c r="F2800" t="s">
        <v>169</v>
      </c>
      <c r="G2800" t="s">
        <v>59</v>
      </c>
      <c r="H2800" s="4">
        <v>45336</v>
      </c>
      <c r="I2800" t="s">
        <v>66</v>
      </c>
      <c r="J2800" t="s">
        <v>2561</v>
      </c>
      <c r="K2800">
        <v>4</v>
      </c>
      <c r="N2800">
        <v>1158</v>
      </c>
      <c r="O2800">
        <v>0.2</v>
      </c>
      <c r="P2800" s="4">
        <v>45647</v>
      </c>
      <c r="Q2800" s="4"/>
    </row>
    <row r="2801" spans="1:17" x14ac:dyDescent="0.35">
      <c r="A2801" t="s">
        <v>2888</v>
      </c>
      <c r="B2801" t="s">
        <v>78</v>
      </c>
      <c r="C2801">
        <v>38.736946000000003</v>
      </c>
      <c r="D2801">
        <v>-9.1426850000000002</v>
      </c>
      <c r="E2801" t="s">
        <v>64</v>
      </c>
      <c r="F2801" t="s">
        <v>169</v>
      </c>
      <c r="G2801" t="s">
        <v>59</v>
      </c>
      <c r="H2801" s="4">
        <v>45429</v>
      </c>
      <c r="I2801" t="s">
        <v>26</v>
      </c>
      <c r="J2801" t="s">
        <v>2561</v>
      </c>
      <c r="K2801">
        <v>4</v>
      </c>
      <c r="N2801">
        <v>5723</v>
      </c>
      <c r="O2801">
        <v>0.2</v>
      </c>
      <c r="P2801" s="4">
        <v>45598</v>
      </c>
      <c r="Q2801" s="4"/>
    </row>
    <row r="2802" spans="1:17" x14ac:dyDescent="0.35">
      <c r="A2802" t="s">
        <v>2889</v>
      </c>
      <c r="B2802" t="s">
        <v>51</v>
      </c>
      <c r="C2802">
        <v>51.260196999999998</v>
      </c>
      <c r="D2802">
        <v>4.4027710000000004</v>
      </c>
      <c r="E2802" t="s">
        <v>54</v>
      </c>
      <c r="F2802" t="s">
        <v>169</v>
      </c>
      <c r="G2802" t="s">
        <v>74</v>
      </c>
      <c r="H2802" s="4">
        <v>45406</v>
      </c>
      <c r="I2802" t="s">
        <v>49</v>
      </c>
      <c r="J2802" t="s">
        <v>2561</v>
      </c>
      <c r="K2802">
        <v>4</v>
      </c>
      <c r="N2802">
        <v>4941</v>
      </c>
      <c r="O2802">
        <v>0.3</v>
      </c>
      <c r="P2802" s="4">
        <v>45586</v>
      </c>
      <c r="Q2802" s="4"/>
    </row>
    <row r="2803" spans="1:17" x14ac:dyDescent="0.35">
      <c r="A2803" t="s">
        <v>2890</v>
      </c>
      <c r="B2803" t="s">
        <v>29</v>
      </c>
      <c r="C2803">
        <v>40.416775000000001</v>
      </c>
      <c r="D2803">
        <v>-3.7037900000000001</v>
      </c>
      <c r="E2803" t="s">
        <v>47</v>
      </c>
      <c r="F2803" t="s">
        <v>169</v>
      </c>
      <c r="G2803" t="s">
        <v>33</v>
      </c>
      <c r="H2803" s="4">
        <v>45377</v>
      </c>
      <c r="I2803" t="s">
        <v>26</v>
      </c>
      <c r="J2803" t="s">
        <v>2561</v>
      </c>
      <c r="K2803">
        <v>4</v>
      </c>
      <c r="N2803">
        <v>3814</v>
      </c>
      <c r="O2803">
        <v>0.6</v>
      </c>
      <c r="P2803" s="4">
        <v>45428</v>
      </c>
      <c r="Q2803" s="4"/>
    </row>
    <row r="2804" spans="1:17" x14ac:dyDescent="0.35">
      <c r="A2804" t="s">
        <v>2891</v>
      </c>
      <c r="B2804" t="s">
        <v>20</v>
      </c>
      <c r="C2804">
        <v>52.370215999999999</v>
      </c>
      <c r="D2804">
        <v>4.895168</v>
      </c>
      <c r="E2804" t="s">
        <v>47</v>
      </c>
      <c r="F2804" t="s">
        <v>169</v>
      </c>
      <c r="G2804" t="s">
        <v>59</v>
      </c>
      <c r="H2804" s="4">
        <v>45352</v>
      </c>
      <c r="I2804" t="s">
        <v>66</v>
      </c>
      <c r="J2804" t="s">
        <v>2561</v>
      </c>
      <c r="K2804">
        <v>4</v>
      </c>
      <c r="N2804">
        <v>6893</v>
      </c>
      <c r="O2804">
        <v>0.5</v>
      </c>
      <c r="P2804" s="4">
        <v>45556</v>
      </c>
      <c r="Q2804" s="4"/>
    </row>
    <row r="2805" spans="1:17" x14ac:dyDescent="0.35">
      <c r="A2805" t="s">
        <v>2892</v>
      </c>
      <c r="B2805" t="s">
        <v>56</v>
      </c>
      <c r="C2805">
        <v>46.204391000000001</v>
      </c>
      <c r="D2805">
        <v>6.1431579999999997</v>
      </c>
      <c r="E2805" t="s">
        <v>103</v>
      </c>
      <c r="F2805" t="s">
        <v>169</v>
      </c>
      <c r="G2805" t="s">
        <v>39</v>
      </c>
      <c r="H2805" s="4">
        <v>45305</v>
      </c>
      <c r="I2805" t="s">
        <v>66</v>
      </c>
      <c r="J2805" t="s">
        <v>2561</v>
      </c>
      <c r="K2805">
        <v>4</v>
      </c>
      <c r="N2805">
        <v>3543</v>
      </c>
      <c r="O2805">
        <v>0.4</v>
      </c>
      <c r="P2805" s="4">
        <v>45504</v>
      </c>
      <c r="Q2805" s="4"/>
    </row>
    <row r="2806" spans="1:17" x14ac:dyDescent="0.35">
      <c r="A2806" t="s">
        <v>2893</v>
      </c>
      <c r="B2806" t="s">
        <v>35</v>
      </c>
      <c r="C2806">
        <v>41.902782000000002</v>
      </c>
      <c r="D2806">
        <v>12.496366</v>
      </c>
      <c r="E2806" t="s">
        <v>54</v>
      </c>
      <c r="F2806" t="s">
        <v>169</v>
      </c>
      <c r="G2806" t="s">
        <v>48</v>
      </c>
      <c r="H2806" s="4">
        <v>45442</v>
      </c>
      <c r="I2806" t="s">
        <v>66</v>
      </c>
      <c r="J2806" t="s">
        <v>2561</v>
      </c>
      <c r="K2806">
        <v>4</v>
      </c>
      <c r="N2806">
        <v>3909</v>
      </c>
      <c r="O2806">
        <v>0.4</v>
      </c>
      <c r="P2806" s="4">
        <v>45490</v>
      </c>
      <c r="Q2806" s="4"/>
    </row>
    <row r="2807" spans="1:17" x14ac:dyDescent="0.35">
      <c r="A2807" t="s">
        <v>2894</v>
      </c>
      <c r="B2807" t="s">
        <v>71</v>
      </c>
      <c r="C2807">
        <v>48.210033000000003</v>
      </c>
      <c r="D2807">
        <v>16.363448999999999</v>
      </c>
      <c r="E2807" t="s">
        <v>3099</v>
      </c>
      <c r="F2807" t="s">
        <v>169</v>
      </c>
      <c r="G2807" t="s">
        <v>39</v>
      </c>
      <c r="H2807" s="4">
        <v>45294</v>
      </c>
      <c r="I2807" t="s">
        <v>66</v>
      </c>
      <c r="J2807" t="s">
        <v>2561</v>
      </c>
      <c r="K2807">
        <v>4</v>
      </c>
      <c r="N2807">
        <v>981</v>
      </c>
      <c r="O2807">
        <v>0.9</v>
      </c>
      <c r="P2807" s="4">
        <v>45540</v>
      </c>
      <c r="Q2807" s="4"/>
    </row>
    <row r="2808" spans="1:17" x14ac:dyDescent="0.35">
      <c r="A2808" t="s">
        <v>2895</v>
      </c>
      <c r="B2808" t="s">
        <v>56</v>
      </c>
      <c r="C2808">
        <v>46.204391000000001</v>
      </c>
      <c r="D2808">
        <v>6.1431579999999997</v>
      </c>
      <c r="E2808" t="s">
        <v>3098</v>
      </c>
      <c r="F2808" t="s">
        <v>169</v>
      </c>
      <c r="G2808" t="s">
        <v>48</v>
      </c>
      <c r="H2808" s="4">
        <v>45378</v>
      </c>
      <c r="I2808" t="s">
        <v>66</v>
      </c>
      <c r="J2808" t="s">
        <v>2561</v>
      </c>
      <c r="K2808">
        <v>4</v>
      </c>
      <c r="N2808">
        <v>784</v>
      </c>
      <c r="O2808">
        <v>0.2</v>
      </c>
      <c r="P2808" s="4">
        <v>45456</v>
      </c>
      <c r="Q2808" s="4"/>
    </row>
    <row r="2809" spans="1:17" x14ac:dyDescent="0.35">
      <c r="A2809" t="s">
        <v>2896</v>
      </c>
      <c r="B2809" t="s">
        <v>56</v>
      </c>
      <c r="C2809">
        <v>46.204391000000001</v>
      </c>
      <c r="D2809">
        <v>6.1431579999999997</v>
      </c>
      <c r="E2809" t="s">
        <v>103</v>
      </c>
      <c r="F2809" t="s">
        <v>169</v>
      </c>
      <c r="G2809" t="s">
        <v>85</v>
      </c>
      <c r="H2809" s="4">
        <v>45322</v>
      </c>
      <c r="I2809" t="s">
        <v>66</v>
      </c>
      <c r="J2809" t="s">
        <v>2561</v>
      </c>
      <c r="K2809">
        <v>4</v>
      </c>
      <c r="N2809">
        <v>3108</v>
      </c>
      <c r="O2809">
        <v>0.3</v>
      </c>
      <c r="P2809" s="4">
        <v>45374</v>
      </c>
      <c r="Q2809" s="4"/>
    </row>
    <row r="2810" spans="1:17" x14ac:dyDescent="0.35">
      <c r="A2810" t="s">
        <v>2897</v>
      </c>
      <c r="B2810" t="s">
        <v>41</v>
      </c>
      <c r="C2810">
        <v>52.520007999999997</v>
      </c>
      <c r="D2810">
        <v>13.404954</v>
      </c>
      <c r="E2810" t="s">
        <v>68</v>
      </c>
      <c r="F2810" t="s">
        <v>169</v>
      </c>
      <c r="G2810" t="s">
        <v>39</v>
      </c>
      <c r="H2810" s="4">
        <v>45314</v>
      </c>
      <c r="I2810" t="s">
        <v>66</v>
      </c>
      <c r="J2810" t="s">
        <v>2561</v>
      </c>
      <c r="K2810">
        <v>4</v>
      </c>
      <c r="N2810">
        <v>5558</v>
      </c>
      <c r="O2810">
        <v>0.2</v>
      </c>
      <c r="P2810" s="4">
        <v>45555</v>
      </c>
      <c r="Q2810" s="4"/>
    </row>
    <row r="2811" spans="1:17" x14ac:dyDescent="0.35">
      <c r="A2811" t="s">
        <v>2898</v>
      </c>
      <c r="B2811" t="s">
        <v>51</v>
      </c>
      <c r="C2811">
        <v>51.260196999999998</v>
      </c>
      <c r="D2811">
        <v>4.4027710000000004</v>
      </c>
      <c r="E2811" t="s">
        <v>120</v>
      </c>
      <c r="F2811" t="s">
        <v>169</v>
      </c>
      <c r="G2811" t="s">
        <v>48</v>
      </c>
      <c r="H2811" s="4">
        <v>45306</v>
      </c>
      <c r="I2811" t="s">
        <v>26</v>
      </c>
      <c r="J2811" t="s">
        <v>2561</v>
      </c>
      <c r="K2811">
        <v>4</v>
      </c>
      <c r="N2811">
        <v>1260</v>
      </c>
      <c r="O2811">
        <v>0.5</v>
      </c>
      <c r="P2811" s="4">
        <v>45390</v>
      </c>
      <c r="Q2811" s="4"/>
    </row>
    <row r="2812" spans="1:17" x14ac:dyDescent="0.35">
      <c r="A2812" t="s">
        <v>2899</v>
      </c>
      <c r="B2812" t="s">
        <v>56</v>
      </c>
      <c r="C2812">
        <v>46.204391000000001</v>
      </c>
      <c r="D2812">
        <v>6.1431579999999997</v>
      </c>
      <c r="E2812" t="s">
        <v>3098</v>
      </c>
      <c r="F2812" t="s">
        <v>169</v>
      </c>
      <c r="G2812" t="s">
        <v>59</v>
      </c>
      <c r="H2812" s="4">
        <v>45415</v>
      </c>
      <c r="I2812" t="s">
        <v>49</v>
      </c>
      <c r="J2812" t="s">
        <v>2561</v>
      </c>
      <c r="K2812">
        <v>4</v>
      </c>
      <c r="N2812">
        <v>5207</v>
      </c>
      <c r="O2812">
        <v>0.7</v>
      </c>
      <c r="P2812" s="4">
        <v>45727</v>
      </c>
      <c r="Q2812" s="4"/>
    </row>
    <row r="2813" spans="1:17" x14ac:dyDescent="0.35">
      <c r="A2813" t="s">
        <v>2900</v>
      </c>
      <c r="B2813" t="s">
        <v>56</v>
      </c>
      <c r="C2813">
        <v>46.204391000000001</v>
      </c>
      <c r="D2813">
        <v>6.1431579999999997</v>
      </c>
      <c r="E2813" t="s">
        <v>32</v>
      </c>
      <c r="F2813" t="s">
        <v>169</v>
      </c>
      <c r="G2813" t="s">
        <v>48</v>
      </c>
      <c r="H2813" s="4">
        <v>45386</v>
      </c>
      <c r="I2813" t="s">
        <v>49</v>
      </c>
      <c r="J2813" t="s">
        <v>2561</v>
      </c>
      <c r="K2813">
        <v>4</v>
      </c>
      <c r="N2813">
        <v>1503</v>
      </c>
      <c r="O2813">
        <v>0.8</v>
      </c>
      <c r="P2813" s="4">
        <v>45543</v>
      </c>
      <c r="Q2813" s="4"/>
    </row>
    <row r="2814" spans="1:17" x14ac:dyDescent="0.35">
      <c r="A2814" t="s">
        <v>2901</v>
      </c>
      <c r="B2814" t="s">
        <v>56</v>
      </c>
      <c r="C2814">
        <v>46.204391000000001</v>
      </c>
      <c r="D2814">
        <v>6.1431579999999997</v>
      </c>
      <c r="E2814" t="s">
        <v>54</v>
      </c>
      <c r="F2814" t="s">
        <v>169</v>
      </c>
      <c r="G2814" t="s">
        <v>25</v>
      </c>
      <c r="H2814" s="4">
        <v>45332</v>
      </c>
      <c r="I2814" t="s">
        <v>26</v>
      </c>
      <c r="J2814" t="s">
        <v>2561</v>
      </c>
      <c r="K2814">
        <v>4</v>
      </c>
      <c r="N2814">
        <v>6987</v>
      </c>
      <c r="O2814">
        <v>0.3</v>
      </c>
      <c r="P2814" s="4">
        <v>45413</v>
      </c>
      <c r="Q2814" s="4"/>
    </row>
    <row r="2815" spans="1:17" x14ac:dyDescent="0.35">
      <c r="A2815" t="s">
        <v>2902</v>
      </c>
      <c r="B2815" t="s">
        <v>56</v>
      </c>
      <c r="C2815">
        <v>46.204391000000001</v>
      </c>
      <c r="D2815">
        <v>6.1431579999999997</v>
      </c>
      <c r="E2815" t="s">
        <v>124</v>
      </c>
      <c r="F2815" t="s">
        <v>169</v>
      </c>
      <c r="G2815" t="s">
        <v>33</v>
      </c>
      <c r="H2815" s="4">
        <v>45380</v>
      </c>
      <c r="I2815" t="s">
        <v>66</v>
      </c>
      <c r="J2815" t="s">
        <v>2561</v>
      </c>
      <c r="K2815">
        <v>4</v>
      </c>
      <c r="N2815">
        <v>357</v>
      </c>
      <c r="O2815">
        <v>0.8</v>
      </c>
      <c r="P2815" s="4">
        <v>45466</v>
      </c>
      <c r="Q2815" s="4"/>
    </row>
    <row r="2816" spans="1:17" x14ac:dyDescent="0.35">
      <c r="A2816" t="s">
        <v>2903</v>
      </c>
      <c r="B2816" t="s">
        <v>61</v>
      </c>
      <c r="C2816">
        <v>48.864716000000001</v>
      </c>
      <c r="D2816">
        <v>2.3490139999999999</v>
      </c>
      <c r="E2816" t="s">
        <v>68</v>
      </c>
      <c r="F2816" t="s">
        <v>169</v>
      </c>
      <c r="G2816" t="s">
        <v>33</v>
      </c>
      <c r="H2816" s="4">
        <v>45297</v>
      </c>
      <c r="I2816" t="s">
        <v>49</v>
      </c>
      <c r="J2816" t="s">
        <v>2561</v>
      </c>
      <c r="K2816">
        <v>4</v>
      </c>
      <c r="N2816">
        <v>5253</v>
      </c>
      <c r="O2816">
        <v>0.5</v>
      </c>
      <c r="P2816" s="4">
        <v>45329</v>
      </c>
      <c r="Q2816" s="4"/>
    </row>
    <row r="2817" spans="1:17" x14ac:dyDescent="0.35">
      <c r="A2817" t="s">
        <v>2904</v>
      </c>
      <c r="B2817" t="s">
        <v>61</v>
      </c>
      <c r="C2817">
        <v>48.864716000000001</v>
      </c>
      <c r="D2817">
        <v>2.3490139999999999</v>
      </c>
      <c r="E2817" t="s">
        <v>38</v>
      </c>
      <c r="F2817" t="s">
        <v>169</v>
      </c>
      <c r="G2817" t="s">
        <v>59</v>
      </c>
      <c r="H2817" s="4">
        <v>45306</v>
      </c>
      <c r="I2817" t="s">
        <v>49</v>
      </c>
      <c r="J2817" t="s">
        <v>2561</v>
      </c>
      <c r="K2817">
        <v>4</v>
      </c>
      <c r="N2817">
        <v>5864</v>
      </c>
      <c r="O2817">
        <v>0.2</v>
      </c>
      <c r="P2817" s="4">
        <v>45502</v>
      </c>
      <c r="Q2817" s="4"/>
    </row>
    <row r="2818" spans="1:17" x14ac:dyDescent="0.35">
      <c r="A2818" t="s">
        <v>2905</v>
      </c>
      <c r="B2818" t="s">
        <v>78</v>
      </c>
      <c r="C2818">
        <v>38.736946000000003</v>
      </c>
      <c r="D2818">
        <v>-9.1426850000000002</v>
      </c>
      <c r="E2818" t="s">
        <v>54</v>
      </c>
      <c r="F2818" t="s">
        <v>169</v>
      </c>
      <c r="G2818" t="s">
        <v>59</v>
      </c>
      <c r="H2818" s="4">
        <v>45439</v>
      </c>
      <c r="I2818" t="s">
        <v>26</v>
      </c>
      <c r="J2818" t="s">
        <v>2561</v>
      </c>
      <c r="K2818">
        <v>4</v>
      </c>
      <c r="N2818">
        <v>2138</v>
      </c>
      <c r="O2818">
        <v>0.2</v>
      </c>
      <c r="P2818" s="4">
        <v>45520</v>
      </c>
      <c r="Q2818" s="4"/>
    </row>
    <row r="2819" spans="1:17" x14ac:dyDescent="0.35">
      <c r="A2819" t="s">
        <v>2906</v>
      </c>
      <c r="B2819" t="s">
        <v>35</v>
      </c>
      <c r="C2819">
        <v>41.902782000000002</v>
      </c>
      <c r="D2819">
        <v>12.496366</v>
      </c>
      <c r="E2819" t="s">
        <v>3098</v>
      </c>
      <c r="F2819" t="s">
        <v>169</v>
      </c>
      <c r="G2819" t="s">
        <v>39</v>
      </c>
      <c r="H2819" s="4">
        <v>45360</v>
      </c>
      <c r="I2819" t="s">
        <v>26</v>
      </c>
      <c r="J2819" t="s">
        <v>2561</v>
      </c>
      <c r="K2819">
        <v>4</v>
      </c>
      <c r="N2819">
        <v>7070</v>
      </c>
      <c r="O2819">
        <v>0.2</v>
      </c>
      <c r="P2819" s="4">
        <v>45502</v>
      </c>
      <c r="Q2819" s="4"/>
    </row>
    <row r="2820" spans="1:17" x14ac:dyDescent="0.35">
      <c r="A2820" t="s">
        <v>2907</v>
      </c>
      <c r="B2820" t="s">
        <v>35</v>
      </c>
      <c r="C2820">
        <v>41.902782000000002</v>
      </c>
      <c r="D2820">
        <v>12.496366</v>
      </c>
      <c r="E2820" t="s">
        <v>3098</v>
      </c>
      <c r="F2820" t="s">
        <v>169</v>
      </c>
      <c r="G2820" t="s">
        <v>59</v>
      </c>
      <c r="H2820" s="4">
        <v>45432</v>
      </c>
      <c r="I2820" t="s">
        <v>66</v>
      </c>
      <c r="J2820" t="s">
        <v>2561</v>
      </c>
      <c r="K2820">
        <v>4</v>
      </c>
      <c r="N2820">
        <v>3447</v>
      </c>
      <c r="O2820">
        <v>0.8</v>
      </c>
      <c r="P2820" s="4">
        <v>45477</v>
      </c>
      <c r="Q2820" s="4"/>
    </row>
    <row r="2821" spans="1:17" x14ac:dyDescent="0.35">
      <c r="A2821" t="s">
        <v>2908</v>
      </c>
      <c r="B2821" t="s">
        <v>61</v>
      </c>
      <c r="C2821">
        <v>48.864716000000001</v>
      </c>
      <c r="D2821">
        <v>2.3490139999999999</v>
      </c>
      <c r="E2821" t="s">
        <v>54</v>
      </c>
      <c r="F2821" t="s">
        <v>169</v>
      </c>
      <c r="G2821" t="s">
        <v>48</v>
      </c>
      <c r="H2821" s="4">
        <v>45421</v>
      </c>
      <c r="I2821" t="s">
        <v>26</v>
      </c>
      <c r="J2821" t="s">
        <v>2561</v>
      </c>
      <c r="K2821">
        <v>4</v>
      </c>
      <c r="N2821">
        <v>5824</v>
      </c>
      <c r="O2821">
        <v>0.5</v>
      </c>
      <c r="P2821" s="4">
        <v>45755</v>
      </c>
      <c r="Q2821" s="4"/>
    </row>
    <row r="2822" spans="1:17" x14ac:dyDescent="0.35">
      <c r="A2822" t="s">
        <v>2909</v>
      </c>
      <c r="B2822" t="s">
        <v>56</v>
      </c>
      <c r="C2822">
        <v>46.204391000000001</v>
      </c>
      <c r="D2822">
        <v>6.1431579999999997</v>
      </c>
      <c r="E2822" t="s">
        <v>3099</v>
      </c>
      <c r="F2822" t="s">
        <v>169</v>
      </c>
      <c r="G2822" t="s">
        <v>25</v>
      </c>
      <c r="H2822" s="4">
        <v>45393</v>
      </c>
      <c r="I2822" t="s">
        <v>26</v>
      </c>
      <c r="J2822" t="s">
        <v>2561</v>
      </c>
      <c r="K2822">
        <v>4</v>
      </c>
      <c r="N2822">
        <v>6573</v>
      </c>
      <c r="O2822">
        <v>0.2</v>
      </c>
      <c r="P2822" s="4">
        <v>45511</v>
      </c>
      <c r="Q2822" s="4"/>
    </row>
    <row r="2823" spans="1:17" x14ac:dyDescent="0.35">
      <c r="A2823" t="s">
        <v>2910</v>
      </c>
      <c r="B2823" t="s">
        <v>41</v>
      </c>
      <c r="C2823">
        <v>52.520007999999997</v>
      </c>
      <c r="D2823">
        <v>13.404954</v>
      </c>
      <c r="E2823" t="s">
        <v>3099</v>
      </c>
      <c r="F2823" t="s">
        <v>169</v>
      </c>
      <c r="G2823" t="s">
        <v>74</v>
      </c>
      <c r="H2823" s="4">
        <v>45350</v>
      </c>
      <c r="I2823" t="s">
        <v>26</v>
      </c>
      <c r="J2823" t="s">
        <v>2561</v>
      </c>
      <c r="K2823">
        <v>4</v>
      </c>
      <c r="N2823">
        <v>3855</v>
      </c>
      <c r="O2823">
        <v>1</v>
      </c>
      <c r="P2823" s="4">
        <v>45685</v>
      </c>
      <c r="Q2823" s="4"/>
    </row>
    <row r="2824" spans="1:17" x14ac:dyDescent="0.35">
      <c r="A2824" t="s">
        <v>2911</v>
      </c>
      <c r="B2824" t="s">
        <v>56</v>
      </c>
      <c r="C2824">
        <v>46.204391000000001</v>
      </c>
      <c r="D2824">
        <v>6.1431579999999997</v>
      </c>
      <c r="E2824" t="s">
        <v>84</v>
      </c>
      <c r="F2824" t="s">
        <v>169</v>
      </c>
      <c r="G2824" t="s">
        <v>59</v>
      </c>
      <c r="H2824" s="4">
        <v>45413</v>
      </c>
      <c r="I2824" t="s">
        <v>26</v>
      </c>
      <c r="J2824" t="s">
        <v>2561</v>
      </c>
      <c r="K2824">
        <v>4</v>
      </c>
      <c r="N2824">
        <v>6330</v>
      </c>
      <c r="O2824">
        <v>0.3</v>
      </c>
      <c r="P2824" s="4">
        <v>45463</v>
      </c>
      <c r="Q2824" s="4"/>
    </row>
    <row r="2825" spans="1:17" x14ac:dyDescent="0.35">
      <c r="A2825" t="s">
        <v>2912</v>
      </c>
      <c r="B2825" t="s">
        <v>71</v>
      </c>
      <c r="C2825">
        <v>48.210033000000003</v>
      </c>
      <c r="D2825">
        <v>16.363448999999999</v>
      </c>
      <c r="E2825" t="s">
        <v>47</v>
      </c>
      <c r="F2825" t="s">
        <v>169</v>
      </c>
      <c r="G2825" t="s">
        <v>48</v>
      </c>
      <c r="H2825" s="4">
        <v>45310</v>
      </c>
      <c r="I2825" t="s">
        <v>26</v>
      </c>
      <c r="J2825" t="s">
        <v>2561</v>
      </c>
      <c r="K2825">
        <v>4</v>
      </c>
      <c r="N2825">
        <v>7787</v>
      </c>
      <c r="O2825">
        <v>0.4</v>
      </c>
      <c r="P2825" s="4">
        <v>45567</v>
      </c>
      <c r="Q2825" s="4"/>
    </row>
    <row r="2826" spans="1:17" x14ac:dyDescent="0.35">
      <c r="A2826" t="s">
        <v>2913</v>
      </c>
      <c r="B2826" t="s">
        <v>35</v>
      </c>
      <c r="C2826">
        <v>41.902782000000002</v>
      </c>
      <c r="D2826">
        <v>12.496366</v>
      </c>
      <c r="E2826" t="s">
        <v>47</v>
      </c>
      <c r="F2826" t="s">
        <v>169</v>
      </c>
      <c r="G2826" t="s">
        <v>25</v>
      </c>
      <c r="H2826" s="4">
        <v>45423</v>
      </c>
      <c r="I2826" t="s">
        <v>49</v>
      </c>
      <c r="J2826" t="s">
        <v>2561</v>
      </c>
      <c r="K2826">
        <v>4</v>
      </c>
      <c r="N2826">
        <v>4258</v>
      </c>
      <c r="O2826">
        <v>0.6</v>
      </c>
      <c r="P2826" s="4">
        <v>45629</v>
      </c>
      <c r="Q2826" s="4"/>
    </row>
    <row r="2827" spans="1:17" x14ac:dyDescent="0.35">
      <c r="A2827" t="s">
        <v>2914</v>
      </c>
      <c r="B2827" t="s">
        <v>56</v>
      </c>
      <c r="C2827">
        <v>46.204391000000001</v>
      </c>
      <c r="D2827">
        <v>6.1431579999999997</v>
      </c>
      <c r="E2827" t="s">
        <v>54</v>
      </c>
      <c r="F2827" t="s">
        <v>169</v>
      </c>
      <c r="G2827" t="s">
        <v>48</v>
      </c>
      <c r="H2827" s="4">
        <v>45335</v>
      </c>
      <c r="I2827" t="s">
        <v>66</v>
      </c>
      <c r="J2827" t="s">
        <v>2561</v>
      </c>
      <c r="K2827">
        <v>4</v>
      </c>
      <c r="N2827">
        <v>4736</v>
      </c>
      <c r="O2827">
        <v>0.5</v>
      </c>
      <c r="P2827" s="4">
        <v>45605</v>
      </c>
      <c r="Q2827" s="4"/>
    </row>
    <row r="2828" spans="1:17" x14ac:dyDescent="0.35">
      <c r="A2828" t="s">
        <v>2915</v>
      </c>
      <c r="B2828" t="s">
        <v>61</v>
      </c>
      <c r="C2828">
        <v>48.864716000000001</v>
      </c>
      <c r="D2828">
        <v>2.3490139999999999</v>
      </c>
      <c r="E2828" t="s">
        <v>3099</v>
      </c>
      <c r="F2828" t="s">
        <v>169</v>
      </c>
      <c r="G2828" t="s">
        <v>48</v>
      </c>
      <c r="H2828" s="4">
        <v>45402</v>
      </c>
      <c r="I2828" t="s">
        <v>49</v>
      </c>
      <c r="J2828" t="s">
        <v>2561</v>
      </c>
      <c r="K2828">
        <v>4</v>
      </c>
      <c r="N2828">
        <v>7314</v>
      </c>
      <c r="O2828">
        <v>0.6</v>
      </c>
      <c r="P2828" s="4">
        <v>45440</v>
      </c>
      <c r="Q2828" s="4"/>
    </row>
    <row r="2829" spans="1:17" x14ac:dyDescent="0.35">
      <c r="A2829" t="s">
        <v>2916</v>
      </c>
      <c r="B2829" t="s">
        <v>29</v>
      </c>
      <c r="C2829">
        <v>40.416775000000001</v>
      </c>
      <c r="D2829">
        <v>-3.7037900000000001</v>
      </c>
      <c r="E2829" t="s">
        <v>68</v>
      </c>
      <c r="F2829" t="s">
        <v>169</v>
      </c>
      <c r="G2829" t="s">
        <v>59</v>
      </c>
      <c r="H2829" s="4">
        <v>45324</v>
      </c>
      <c r="I2829" t="s">
        <v>49</v>
      </c>
      <c r="J2829" t="s">
        <v>2561</v>
      </c>
      <c r="K2829">
        <v>4</v>
      </c>
      <c r="N2829">
        <v>2102</v>
      </c>
      <c r="O2829">
        <v>0.5</v>
      </c>
      <c r="P2829" s="4">
        <v>45656</v>
      </c>
      <c r="Q2829" s="4"/>
    </row>
    <row r="2830" spans="1:17" x14ac:dyDescent="0.35">
      <c r="A2830" t="s">
        <v>2917</v>
      </c>
      <c r="B2830" t="s">
        <v>51</v>
      </c>
      <c r="C2830">
        <v>51.260196999999998</v>
      </c>
      <c r="D2830">
        <v>4.4027710000000004</v>
      </c>
      <c r="E2830" t="s">
        <v>68</v>
      </c>
      <c r="F2830" t="s">
        <v>169</v>
      </c>
      <c r="G2830" t="s">
        <v>48</v>
      </c>
      <c r="H2830" s="4">
        <v>45368</v>
      </c>
      <c r="I2830" t="s">
        <v>66</v>
      </c>
      <c r="J2830" t="s">
        <v>2561</v>
      </c>
      <c r="K2830">
        <v>4</v>
      </c>
      <c r="N2830">
        <v>2771</v>
      </c>
      <c r="O2830">
        <v>0.2</v>
      </c>
      <c r="P2830" s="4">
        <v>45477</v>
      </c>
      <c r="Q2830" s="4"/>
    </row>
    <row r="2831" spans="1:17" x14ac:dyDescent="0.35">
      <c r="A2831" t="s">
        <v>2918</v>
      </c>
      <c r="B2831" t="s">
        <v>35</v>
      </c>
      <c r="C2831">
        <v>41.902782000000002</v>
      </c>
      <c r="D2831">
        <v>12.496366</v>
      </c>
      <c r="E2831" t="s">
        <v>3099</v>
      </c>
      <c r="F2831" t="s">
        <v>169</v>
      </c>
      <c r="G2831" t="s">
        <v>48</v>
      </c>
      <c r="H2831" s="4">
        <v>45301</v>
      </c>
      <c r="I2831" t="s">
        <v>66</v>
      </c>
      <c r="J2831" t="s">
        <v>2561</v>
      </c>
      <c r="K2831">
        <v>4</v>
      </c>
      <c r="N2831">
        <v>4477</v>
      </c>
      <c r="O2831">
        <v>0.6</v>
      </c>
      <c r="P2831" s="4">
        <v>45478</v>
      </c>
      <c r="Q2831" s="4"/>
    </row>
    <row r="2832" spans="1:17" x14ac:dyDescent="0.35">
      <c r="A2832" t="s">
        <v>2919</v>
      </c>
      <c r="B2832" t="s">
        <v>35</v>
      </c>
      <c r="C2832">
        <v>41.902782000000002</v>
      </c>
      <c r="D2832">
        <v>12.496366</v>
      </c>
      <c r="E2832" t="s">
        <v>3099</v>
      </c>
      <c r="F2832" t="s">
        <v>169</v>
      </c>
      <c r="G2832" t="s">
        <v>48</v>
      </c>
      <c r="H2832" s="4">
        <v>45337</v>
      </c>
      <c r="I2832" t="s">
        <v>49</v>
      </c>
      <c r="J2832" t="s">
        <v>2561</v>
      </c>
      <c r="K2832">
        <v>4</v>
      </c>
      <c r="N2832">
        <v>4588</v>
      </c>
      <c r="O2832">
        <v>0.2</v>
      </c>
      <c r="P2832" s="4">
        <v>45506</v>
      </c>
      <c r="Q2832" s="4"/>
    </row>
    <row r="2833" spans="1:17" x14ac:dyDescent="0.35">
      <c r="A2833" t="s">
        <v>2920</v>
      </c>
      <c r="B2833" t="s">
        <v>56</v>
      </c>
      <c r="C2833">
        <v>46.204391000000001</v>
      </c>
      <c r="D2833">
        <v>6.1431579999999997</v>
      </c>
      <c r="E2833" t="s">
        <v>100</v>
      </c>
      <c r="F2833" t="s">
        <v>169</v>
      </c>
      <c r="G2833" t="s">
        <v>48</v>
      </c>
      <c r="H2833" s="4">
        <v>45301</v>
      </c>
      <c r="I2833" t="s">
        <v>49</v>
      </c>
      <c r="J2833" t="s">
        <v>2561</v>
      </c>
      <c r="K2833">
        <v>4</v>
      </c>
      <c r="N2833">
        <v>2496</v>
      </c>
      <c r="O2833">
        <v>0.9</v>
      </c>
      <c r="P2833" s="4">
        <v>45569</v>
      </c>
      <c r="Q2833" s="4"/>
    </row>
    <row r="2834" spans="1:17" x14ac:dyDescent="0.35">
      <c r="A2834" t="s">
        <v>2921</v>
      </c>
      <c r="B2834" t="s">
        <v>78</v>
      </c>
      <c r="C2834">
        <v>38.736946000000003</v>
      </c>
      <c r="D2834">
        <v>-9.1426850000000002</v>
      </c>
      <c r="E2834" t="s">
        <v>38</v>
      </c>
      <c r="F2834" t="s">
        <v>169</v>
      </c>
      <c r="G2834" t="s">
        <v>59</v>
      </c>
      <c r="H2834" s="4">
        <v>45335</v>
      </c>
      <c r="I2834" t="s">
        <v>66</v>
      </c>
      <c r="J2834" t="s">
        <v>2561</v>
      </c>
      <c r="K2834">
        <v>4</v>
      </c>
      <c r="N2834">
        <v>2404</v>
      </c>
      <c r="O2834">
        <v>0.7</v>
      </c>
      <c r="P2834" s="4">
        <v>45494</v>
      </c>
      <c r="Q2834" s="4"/>
    </row>
    <row r="2835" spans="1:17" x14ac:dyDescent="0.35">
      <c r="A2835" t="s">
        <v>2922</v>
      </c>
      <c r="B2835" t="s">
        <v>41</v>
      </c>
      <c r="C2835">
        <v>52.520007999999997</v>
      </c>
      <c r="D2835">
        <v>13.404954</v>
      </c>
      <c r="E2835" t="s">
        <v>38</v>
      </c>
      <c r="F2835" t="s">
        <v>169</v>
      </c>
      <c r="G2835" t="s">
        <v>25</v>
      </c>
      <c r="H2835" s="4">
        <v>45314</v>
      </c>
      <c r="I2835" t="s">
        <v>66</v>
      </c>
      <c r="J2835" t="s">
        <v>2561</v>
      </c>
      <c r="K2835">
        <v>4</v>
      </c>
      <c r="N2835">
        <v>3681</v>
      </c>
      <c r="O2835">
        <v>0.3</v>
      </c>
      <c r="P2835" s="4">
        <v>45651</v>
      </c>
      <c r="Q2835" s="4"/>
    </row>
    <row r="2836" spans="1:17" x14ac:dyDescent="0.35">
      <c r="A2836" t="s">
        <v>2923</v>
      </c>
      <c r="B2836" t="s">
        <v>61</v>
      </c>
      <c r="C2836">
        <v>48.864716000000001</v>
      </c>
      <c r="D2836">
        <v>2.3490139999999999</v>
      </c>
      <c r="E2836" t="s">
        <v>3099</v>
      </c>
      <c r="F2836" t="s">
        <v>169</v>
      </c>
      <c r="G2836" t="s">
        <v>48</v>
      </c>
      <c r="H2836" s="4">
        <v>45339</v>
      </c>
      <c r="I2836" t="s">
        <v>66</v>
      </c>
      <c r="J2836" t="s">
        <v>2561</v>
      </c>
      <c r="K2836">
        <v>4</v>
      </c>
      <c r="N2836">
        <v>4461</v>
      </c>
      <c r="O2836">
        <v>0.9</v>
      </c>
      <c r="P2836" s="4">
        <v>45442</v>
      </c>
      <c r="Q2836" s="4"/>
    </row>
    <row r="2837" spans="1:17" x14ac:dyDescent="0.35">
      <c r="A2837" t="s">
        <v>2924</v>
      </c>
      <c r="B2837" t="s">
        <v>78</v>
      </c>
      <c r="C2837">
        <v>38.736946000000003</v>
      </c>
      <c r="D2837">
        <v>-9.1426850000000002</v>
      </c>
      <c r="E2837" t="s">
        <v>3098</v>
      </c>
      <c r="F2837" t="s">
        <v>169</v>
      </c>
      <c r="G2837" t="s">
        <v>39</v>
      </c>
      <c r="H2837" s="4">
        <v>45401</v>
      </c>
      <c r="I2837" t="s">
        <v>26</v>
      </c>
      <c r="J2837" t="s">
        <v>2561</v>
      </c>
      <c r="K2837">
        <v>4</v>
      </c>
      <c r="N2837">
        <v>4787</v>
      </c>
      <c r="O2837">
        <v>0.3</v>
      </c>
      <c r="P2837" s="4">
        <v>45520</v>
      </c>
      <c r="Q2837" s="4"/>
    </row>
    <row r="2838" spans="1:17" x14ac:dyDescent="0.35">
      <c r="A2838" t="s">
        <v>2925</v>
      </c>
      <c r="B2838" t="s">
        <v>41</v>
      </c>
      <c r="C2838">
        <v>52.520007999999997</v>
      </c>
      <c r="D2838">
        <v>13.404954</v>
      </c>
      <c r="E2838" t="s">
        <v>68</v>
      </c>
      <c r="F2838" t="s">
        <v>169</v>
      </c>
      <c r="G2838" t="s">
        <v>85</v>
      </c>
      <c r="H2838" s="4">
        <v>45297</v>
      </c>
      <c r="I2838" t="s">
        <v>66</v>
      </c>
      <c r="J2838" t="s">
        <v>2561</v>
      </c>
      <c r="K2838">
        <v>4</v>
      </c>
      <c r="N2838">
        <v>6643</v>
      </c>
      <c r="O2838">
        <v>0.3</v>
      </c>
      <c r="P2838" s="4">
        <v>45362</v>
      </c>
      <c r="Q2838" s="4"/>
    </row>
    <row r="2839" spans="1:17" x14ac:dyDescent="0.35">
      <c r="A2839" t="s">
        <v>2926</v>
      </c>
      <c r="B2839" t="s">
        <v>56</v>
      </c>
      <c r="C2839">
        <v>46.204391000000001</v>
      </c>
      <c r="D2839">
        <v>6.1431579999999997</v>
      </c>
      <c r="E2839" t="s">
        <v>47</v>
      </c>
      <c r="F2839" t="s">
        <v>169</v>
      </c>
      <c r="G2839" t="s">
        <v>33</v>
      </c>
      <c r="H2839" s="4">
        <v>45369</v>
      </c>
      <c r="I2839" t="s">
        <v>66</v>
      </c>
      <c r="J2839" t="s">
        <v>2561</v>
      </c>
      <c r="K2839">
        <v>4</v>
      </c>
      <c r="N2839">
        <v>2087</v>
      </c>
      <c r="O2839">
        <v>0.5</v>
      </c>
      <c r="P2839" s="4">
        <v>45734</v>
      </c>
      <c r="Q2839" s="4"/>
    </row>
    <row r="2840" spans="1:17" x14ac:dyDescent="0.35">
      <c r="A2840" t="s">
        <v>2927</v>
      </c>
      <c r="B2840" t="s">
        <v>56</v>
      </c>
      <c r="C2840">
        <v>46.204391000000001</v>
      </c>
      <c r="D2840">
        <v>6.1431579999999997</v>
      </c>
      <c r="E2840" t="s">
        <v>84</v>
      </c>
      <c r="F2840" t="s">
        <v>169</v>
      </c>
      <c r="G2840" t="s">
        <v>59</v>
      </c>
      <c r="H2840" s="4">
        <v>45405</v>
      </c>
      <c r="I2840" t="s">
        <v>66</v>
      </c>
      <c r="J2840" t="s">
        <v>2561</v>
      </c>
      <c r="K2840">
        <v>4</v>
      </c>
      <c r="N2840">
        <v>5674</v>
      </c>
      <c r="O2840">
        <v>0.3</v>
      </c>
      <c r="P2840" s="4">
        <v>45581</v>
      </c>
      <c r="Q2840" s="4"/>
    </row>
    <row r="2841" spans="1:17" x14ac:dyDescent="0.35">
      <c r="A2841" t="s">
        <v>2928</v>
      </c>
      <c r="B2841" t="s">
        <v>20</v>
      </c>
      <c r="C2841">
        <v>52.370215999999999</v>
      </c>
      <c r="D2841">
        <v>4.895168</v>
      </c>
      <c r="E2841" t="s">
        <v>120</v>
      </c>
      <c r="F2841" t="s">
        <v>169</v>
      </c>
      <c r="G2841" t="s">
        <v>59</v>
      </c>
      <c r="H2841" s="4">
        <v>45375</v>
      </c>
      <c r="I2841" t="s">
        <v>66</v>
      </c>
      <c r="J2841" t="s">
        <v>2561</v>
      </c>
      <c r="K2841">
        <v>4</v>
      </c>
      <c r="N2841">
        <v>6083</v>
      </c>
      <c r="O2841">
        <v>0.2</v>
      </c>
      <c r="P2841" s="4">
        <v>45402</v>
      </c>
      <c r="Q2841" s="4"/>
    </row>
    <row r="2842" spans="1:17" x14ac:dyDescent="0.35">
      <c r="A2842" t="s">
        <v>2929</v>
      </c>
      <c r="B2842" t="s">
        <v>56</v>
      </c>
      <c r="C2842">
        <v>46.204391000000001</v>
      </c>
      <c r="D2842">
        <v>6.1431579999999997</v>
      </c>
      <c r="E2842" t="s">
        <v>64</v>
      </c>
      <c r="F2842" t="s">
        <v>169</v>
      </c>
      <c r="G2842" t="s">
        <v>48</v>
      </c>
      <c r="H2842" s="4">
        <v>45301</v>
      </c>
      <c r="I2842" t="s">
        <v>26</v>
      </c>
      <c r="J2842" t="s">
        <v>2561</v>
      </c>
      <c r="K2842">
        <v>4</v>
      </c>
      <c r="N2842">
        <v>4081</v>
      </c>
      <c r="O2842">
        <v>0.5</v>
      </c>
      <c r="P2842" s="4">
        <v>45654</v>
      </c>
      <c r="Q2842" s="4"/>
    </row>
    <row r="2843" spans="1:17" x14ac:dyDescent="0.35">
      <c r="A2843" t="s">
        <v>2930</v>
      </c>
      <c r="B2843" t="s">
        <v>20</v>
      </c>
      <c r="C2843">
        <v>52.370215999999999</v>
      </c>
      <c r="D2843">
        <v>4.895168</v>
      </c>
      <c r="E2843" t="s">
        <v>38</v>
      </c>
      <c r="F2843" t="s">
        <v>169</v>
      </c>
      <c r="G2843" t="s">
        <v>85</v>
      </c>
      <c r="H2843" s="4">
        <v>45424</v>
      </c>
      <c r="I2843" t="s">
        <v>66</v>
      </c>
      <c r="J2843" t="s">
        <v>2561</v>
      </c>
      <c r="K2843">
        <v>4</v>
      </c>
      <c r="N2843">
        <v>2431</v>
      </c>
      <c r="O2843">
        <v>0.5</v>
      </c>
      <c r="P2843" s="4">
        <v>45685</v>
      </c>
      <c r="Q2843" s="4"/>
    </row>
    <row r="2844" spans="1:17" x14ac:dyDescent="0.35">
      <c r="A2844" t="s">
        <v>2931</v>
      </c>
      <c r="B2844" t="s">
        <v>71</v>
      </c>
      <c r="C2844">
        <v>48.210033000000003</v>
      </c>
      <c r="D2844">
        <v>16.363448999999999</v>
      </c>
      <c r="E2844" t="s">
        <v>3099</v>
      </c>
      <c r="F2844" t="s">
        <v>169</v>
      </c>
      <c r="G2844" t="s">
        <v>59</v>
      </c>
      <c r="H2844" s="4">
        <v>45388</v>
      </c>
      <c r="I2844" t="s">
        <v>26</v>
      </c>
      <c r="J2844" t="s">
        <v>2561</v>
      </c>
      <c r="K2844">
        <v>4</v>
      </c>
      <c r="N2844">
        <v>3478</v>
      </c>
      <c r="O2844">
        <v>0.6</v>
      </c>
      <c r="P2844" s="4">
        <v>45646</v>
      </c>
      <c r="Q2844" s="4"/>
    </row>
    <row r="2845" spans="1:17" x14ac:dyDescent="0.35">
      <c r="A2845" t="s">
        <v>2932</v>
      </c>
      <c r="B2845" t="s">
        <v>51</v>
      </c>
      <c r="C2845">
        <v>51.260196999999998</v>
      </c>
      <c r="D2845">
        <v>4.4027710000000004</v>
      </c>
      <c r="E2845" t="s">
        <v>103</v>
      </c>
      <c r="F2845" t="s">
        <v>169</v>
      </c>
      <c r="G2845" t="s">
        <v>39</v>
      </c>
      <c r="H2845" s="4">
        <v>45390</v>
      </c>
      <c r="I2845" t="s">
        <v>66</v>
      </c>
      <c r="J2845" t="s">
        <v>2561</v>
      </c>
      <c r="K2845">
        <v>4</v>
      </c>
      <c r="N2845">
        <v>2072</v>
      </c>
      <c r="O2845">
        <v>0.3</v>
      </c>
      <c r="P2845" s="4">
        <v>45573</v>
      </c>
      <c r="Q2845" s="4"/>
    </row>
    <row r="2846" spans="1:17" x14ac:dyDescent="0.35">
      <c r="A2846" t="s">
        <v>2933</v>
      </c>
      <c r="B2846" t="s">
        <v>56</v>
      </c>
      <c r="C2846">
        <v>46.204391000000001</v>
      </c>
      <c r="D2846">
        <v>6.1431579999999997</v>
      </c>
      <c r="E2846" t="s">
        <v>68</v>
      </c>
      <c r="F2846" t="s">
        <v>169</v>
      </c>
      <c r="G2846" t="s">
        <v>25</v>
      </c>
      <c r="H2846" s="4">
        <v>45411</v>
      </c>
      <c r="I2846" t="s">
        <v>49</v>
      </c>
      <c r="J2846" t="s">
        <v>2561</v>
      </c>
      <c r="K2846">
        <v>4</v>
      </c>
      <c r="N2846">
        <v>4837</v>
      </c>
      <c r="O2846">
        <v>0.4</v>
      </c>
      <c r="P2846" s="4">
        <v>45487</v>
      </c>
      <c r="Q2846" s="4"/>
    </row>
    <row r="2847" spans="1:17" x14ac:dyDescent="0.35">
      <c r="A2847" t="s">
        <v>2934</v>
      </c>
      <c r="B2847" t="s">
        <v>35</v>
      </c>
      <c r="C2847">
        <v>41.902782000000002</v>
      </c>
      <c r="D2847">
        <v>12.496366</v>
      </c>
      <c r="E2847" t="s">
        <v>47</v>
      </c>
      <c r="F2847" t="s">
        <v>169</v>
      </c>
      <c r="G2847" t="s">
        <v>85</v>
      </c>
      <c r="H2847" s="4">
        <v>45390</v>
      </c>
      <c r="I2847" t="s">
        <v>66</v>
      </c>
      <c r="J2847" t="s">
        <v>2561</v>
      </c>
      <c r="K2847">
        <v>4</v>
      </c>
      <c r="N2847">
        <v>4322</v>
      </c>
      <c r="O2847">
        <v>0.5</v>
      </c>
      <c r="P2847" s="4">
        <v>45698</v>
      </c>
      <c r="Q2847" s="4"/>
    </row>
    <row r="2848" spans="1:17" x14ac:dyDescent="0.35">
      <c r="A2848" t="s">
        <v>2935</v>
      </c>
      <c r="B2848" t="s">
        <v>56</v>
      </c>
      <c r="C2848">
        <v>46.204391000000001</v>
      </c>
      <c r="D2848">
        <v>6.1431579999999997</v>
      </c>
      <c r="E2848" t="s">
        <v>54</v>
      </c>
      <c r="F2848" t="s">
        <v>169</v>
      </c>
      <c r="G2848" t="s">
        <v>48</v>
      </c>
      <c r="H2848" s="4">
        <v>45334</v>
      </c>
      <c r="I2848" t="s">
        <v>66</v>
      </c>
      <c r="J2848" t="s">
        <v>2561</v>
      </c>
      <c r="K2848">
        <v>4</v>
      </c>
      <c r="N2848">
        <v>3220</v>
      </c>
      <c r="O2848">
        <v>0.3</v>
      </c>
      <c r="P2848" s="4">
        <v>45464</v>
      </c>
      <c r="Q2848" s="4"/>
    </row>
    <row r="2849" spans="1:17" x14ac:dyDescent="0.35">
      <c r="A2849" t="s">
        <v>2936</v>
      </c>
      <c r="B2849" t="s">
        <v>56</v>
      </c>
      <c r="C2849">
        <v>46.204391000000001</v>
      </c>
      <c r="D2849">
        <v>6.1431579999999997</v>
      </c>
      <c r="E2849" t="s">
        <v>64</v>
      </c>
      <c r="F2849" t="s">
        <v>169</v>
      </c>
      <c r="G2849" t="s">
        <v>59</v>
      </c>
      <c r="H2849" s="4">
        <v>45345</v>
      </c>
      <c r="I2849" t="s">
        <v>49</v>
      </c>
      <c r="J2849" t="s">
        <v>2561</v>
      </c>
      <c r="K2849">
        <v>4</v>
      </c>
      <c r="N2849">
        <v>4427</v>
      </c>
      <c r="O2849">
        <v>0.1</v>
      </c>
      <c r="P2849" s="4">
        <v>45665</v>
      </c>
      <c r="Q2849" s="4"/>
    </row>
    <row r="2850" spans="1:17" x14ac:dyDescent="0.35">
      <c r="A2850" t="s">
        <v>2937</v>
      </c>
      <c r="B2850" t="s">
        <v>51</v>
      </c>
      <c r="C2850">
        <v>51.260196999999998</v>
      </c>
      <c r="D2850">
        <v>4.4027710000000004</v>
      </c>
      <c r="E2850" t="s">
        <v>84</v>
      </c>
      <c r="F2850" t="s">
        <v>169</v>
      </c>
      <c r="G2850" t="s">
        <v>48</v>
      </c>
      <c r="H2850" s="4">
        <v>45333</v>
      </c>
      <c r="I2850" t="s">
        <v>49</v>
      </c>
      <c r="J2850" t="s">
        <v>2561</v>
      </c>
      <c r="K2850">
        <v>4</v>
      </c>
      <c r="N2850">
        <v>6006</v>
      </c>
      <c r="O2850">
        <v>0.4</v>
      </c>
      <c r="P2850" s="4">
        <v>45554</v>
      </c>
      <c r="Q2850" s="4"/>
    </row>
    <row r="2851" spans="1:17" x14ac:dyDescent="0.35">
      <c r="A2851" t="s">
        <v>2938</v>
      </c>
      <c r="B2851" t="s">
        <v>78</v>
      </c>
      <c r="C2851">
        <v>38.736946000000003</v>
      </c>
      <c r="D2851">
        <v>-9.1426850000000002</v>
      </c>
      <c r="E2851" t="s">
        <v>124</v>
      </c>
      <c r="F2851" t="s">
        <v>169</v>
      </c>
      <c r="G2851" t="s">
        <v>48</v>
      </c>
      <c r="H2851" s="4">
        <v>45365</v>
      </c>
      <c r="I2851" t="s">
        <v>66</v>
      </c>
      <c r="J2851" t="s">
        <v>2561</v>
      </c>
      <c r="K2851">
        <v>4</v>
      </c>
      <c r="N2851">
        <v>5823</v>
      </c>
      <c r="O2851">
        <v>0.6</v>
      </c>
      <c r="P2851" s="4">
        <v>45638</v>
      </c>
      <c r="Q2851" s="4"/>
    </row>
    <row r="2852" spans="1:17" x14ac:dyDescent="0.35">
      <c r="A2852" t="s">
        <v>2939</v>
      </c>
      <c r="B2852" t="s">
        <v>78</v>
      </c>
      <c r="C2852">
        <v>38.736946000000003</v>
      </c>
      <c r="D2852">
        <v>-9.1426850000000002</v>
      </c>
      <c r="E2852" t="s">
        <v>47</v>
      </c>
      <c r="F2852" t="s">
        <v>169</v>
      </c>
      <c r="G2852" t="s">
        <v>25</v>
      </c>
      <c r="H2852" s="4">
        <v>45311</v>
      </c>
      <c r="I2852" t="s">
        <v>66</v>
      </c>
      <c r="J2852" t="s">
        <v>2561</v>
      </c>
      <c r="K2852">
        <v>4</v>
      </c>
      <c r="N2852">
        <v>6192</v>
      </c>
      <c r="O2852">
        <v>0.8</v>
      </c>
      <c r="P2852" s="4">
        <v>45533</v>
      </c>
      <c r="Q2852" s="4"/>
    </row>
    <row r="2853" spans="1:17" x14ac:dyDescent="0.35">
      <c r="A2853" t="s">
        <v>2940</v>
      </c>
      <c r="B2853" t="s">
        <v>78</v>
      </c>
      <c r="C2853">
        <v>38.736946000000003</v>
      </c>
      <c r="D2853">
        <v>-9.1426850000000002</v>
      </c>
      <c r="E2853" t="s">
        <v>54</v>
      </c>
      <c r="F2853" t="s">
        <v>169</v>
      </c>
      <c r="G2853" t="s">
        <v>39</v>
      </c>
      <c r="H2853" s="4">
        <v>45383</v>
      </c>
      <c r="I2853" t="s">
        <v>49</v>
      </c>
      <c r="J2853" t="s">
        <v>2561</v>
      </c>
      <c r="K2853">
        <v>4</v>
      </c>
      <c r="N2853">
        <v>6839</v>
      </c>
      <c r="O2853">
        <v>0.8</v>
      </c>
      <c r="P2853" s="4">
        <v>45529</v>
      </c>
      <c r="Q2853" s="4"/>
    </row>
    <row r="2854" spans="1:17" x14ac:dyDescent="0.35">
      <c r="A2854" t="s">
        <v>2941</v>
      </c>
      <c r="B2854" t="s">
        <v>41</v>
      </c>
      <c r="C2854">
        <v>52.520007999999997</v>
      </c>
      <c r="D2854">
        <v>13.404954</v>
      </c>
      <c r="E2854" t="s">
        <v>3100</v>
      </c>
      <c r="F2854" t="s">
        <v>169</v>
      </c>
      <c r="G2854" t="s">
        <v>39</v>
      </c>
      <c r="H2854" s="4">
        <v>45372</v>
      </c>
      <c r="I2854" t="s">
        <v>66</v>
      </c>
      <c r="J2854" t="s">
        <v>2561</v>
      </c>
      <c r="K2854">
        <v>4</v>
      </c>
      <c r="N2854">
        <v>1169</v>
      </c>
      <c r="O2854">
        <v>0.4</v>
      </c>
      <c r="P2854" s="4">
        <v>45402</v>
      </c>
      <c r="Q2854" s="4"/>
    </row>
    <row r="2855" spans="1:17" x14ac:dyDescent="0.35">
      <c r="A2855" t="s">
        <v>2942</v>
      </c>
      <c r="B2855" t="s">
        <v>41</v>
      </c>
      <c r="C2855">
        <v>52.520007999999997</v>
      </c>
      <c r="D2855">
        <v>13.404954</v>
      </c>
      <c r="E2855" t="s">
        <v>38</v>
      </c>
      <c r="F2855" t="s">
        <v>169</v>
      </c>
      <c r="G2855" t="s">
        <v>25</v>
      </c>
      <c r="H2855" s="4">
        <v>45399</v>
      </c>
      <c r="I2855" t="s">
        <v>66</v>
      </c>
      <c r="J2855" t="s">
        <v>2561</v>
      </c>
      <c r="K2855">
        <v>4</v>
      </c>
      <c r="N2855">
        <v>5999</v>
      </c>
      <c r="O2855">
        <v>0.5</v>
      </c>
      <c r="P2855" s="4">
        <v>45466</v>
      </c>
      <c r="Q2855" s="4"/>
    </row>
    <row r="2856" spans="1:17" x14ac:dyDescent="0.35">
      <c r="A2856" t="s">
        <v>2943</v>
      </c>
      <c r="B2856" t="s">
        <v>51</v>
      </c>
      <c r="C2856">
        <v>51.260196999999998</v>
      </c>
      <c r="D2856">
        <v>4.4027710000000004</v>
      </c>
      <c r="E2856" t="s">
        <v>47</v>
      </c>
      <c r="F2856" t="s">
        <v>169</v>
      </c>
      <c r="G2856" t="s">
        <v>48</v>
      </c>
      <c r="H2856" s="4">
        <v>45376</v>
      </c>
      <c r="I2856" t="s">
        <v>66</v>
      </c>
      <c r="J2856" t="s">
        <v>2561</v>
      </c>
      <c r="K2856">
        <v>4</v>
      </c>
      <c r="N2856">
        <v>3010</v>
      </c>
      <c r="O2856">
        <v>0.1</v>
      </c>
      <c r="P2856" s="4">
        <v>45551</v>
      </c>
      <c r="Q2856" s="4"/>
    </row>
    <row r="2857" spans="1:17" x14ac:dyDescent="0.35">
      <c r="A2857" t="s">
        <v>2944</v>
      </c>
      <c r="B2857" t="s">
        <v>35</v>
      </c>
      <c r="C2857">
        <v>41.902782000000002</v>
      </c>
      <c r="D2857">
        <v>12.496366</v>
      </c>
      <c r="E2857" t="s">
        <v>54</v>
      </c>
      <c r="F2857" t="s">
        <v>169</v>
      </c>
      <c r="G2857" t="s">
        <v>48</v>
      </c>
      <c r="H2857" s="4">
        <v>45322</v>
      </c>
      <c r="I2857" t="s">
        <v>26</v>
      </c>
      <c r="J2857" t="s">
        <v>2561</v>
      </c>
      <c r="K2857">
        <v>4</v>
      </c>
      <c r="N2857">
        <v>7709</v>
      </c>
      <c r="O2857">
        <v>0.7</v>
      </c>
      <c r="P2857" s="4">
        <v>45382</v>
      </c>
      <c r="Q2857" s="4"/>
    </row>
    <row r="2858" spans="1:17" x14ac:dyDescent="0.35">
      <c r="A2858" t="s">
        <v>2945</v>
      </c>
      <c r="B2858" t="s">
        <v>71</v>
      </c>
      <c r="C2858">
        <v>48.210033000000003</v>
      </c>
      <c r="D2858">
        <v>16.363448999999999</v>
      </c>
      <c r="E2858" t="s">
        <v>3099</v>
      </c>
      <c r="F2858" t="s">
        <v>169</v>
      </c>
      <c r="G2858" t="s">
        <v>74</v>
      </c>
      <c r="H2858" s="4">
        <v>45356</v>
      </c>
      <c r="I2858" t="s">
        <v>26</v>
      </c>
      <c r="J2858" t="s">
        <v>2561</v>
      </c>
      <c r="K2858">
        <v>4</v>
      </c>
      <c r="N2858">
        <v>7536</v>
      </c>
      <c r="O2858">
        <v>0.4</v>
      </c>
      <c r="P2858" s="4">
        <v>45545</v>
      </c>
      <c r="Q2858" s="4"/>
    </row>
    <row r="2859" spans="1:17" x14ac:dyDescent="0.35">
      <c r="A2859" t="s">
        <v>2946</v>
      </c>
      <c r="B2859" t="s">
        <v>61</v>
      </c>
      <c r="C2859">
        <v>48.864716000000001</v>
      </c>
      <c r="D2859">
        <v>2.3490139999999999</v>
      </c>
      <c r="E2859" t="s">
        <v>47</v>
      </c>
      <c r="F2859" t="s">
        <v>169</v>
      </c>
      <c r="G2859" t="s">
        <v>74</v>
      </c>
      <c r="H2859" s="4">
        <v>45299</v>
      </c>
      <c r="I2859" t="s">
        <v>26</v>
      </c>
      <c r="J2859" t="s">
        <v>2561</v>
      </c>
      <c r="K2859">
        <v>4</v>
      </c>
      <c r="N2859">
        <v>1519</v>
      </c>
      <c r="O2859">
        <v>0.2</v>
      </c>
      <c r="P2859" s="4">
        <v>45407</v>
      </c>
      <c r="Q2859" s="4"/>
    </row>
    <row r="2860" spans="1:17" x14ac:dyDescent="0.35">
      <c r="A2860" t="s">
        <v>2947</v>
      </c>
      <c r="B2860" t="s">
        <v>35</v>
      </c>
      <c r="C2860">
        <v>41.902782000000002</v>
      </c>
      <c r="D2860">
        <v>12.496366</v>
      </c>
      <c r="E2860" t="s">
        <v>120</v>
      </c>
      <c r="F2860" t="s">
        <v>169</v>
      </c>
      <c r="G2860" t="s">
        <v>48</v>
      </c>
      <c r="H2860" s="4">
        <v>45424</v>
      </c>
      <c r="I2860" t="s">
        <v>66</v>
      </c>
      <c r="J2860" t="s">
        <v>2561</v>
      </c>
      <c r="K2860">
        <v>4</v>
      </c>
      <c r="N2860">
        <v>2395</v>
      </c>
      <c r="O2860">
        <v>0.4</v>
      </c>
      <c r="P2860" s="4">
        <v>45708</v>
      </c>
      <c r="Q2860" s="4"/>
    </row>
    <row r="2861" spans="1:17" x14ac:dyDescent="0.35">
      <c r="A2861" t="s">
        <v>2948</v>
      </c>
      <c r="B2861" t="s">
        <v>35</v>
      </c>
      <c r="C2861">
        <v>41.902782000000002</v>
      </c>
      <c r="D2861">
        <v>12.496366</v>
      </c>
      <c r="E2861" t="s">
        <v>3098</v>
      </c>
      <c r="F2861" t="s">
        <v>169</v>
      </c>
      <c r="G2861" t="s">
        <v>39</v>
      </c>
      <c r="H2861" s="4">
        <v>45345</v>
      </c>
      <c r="I2861" t="s">
        <v>66</v>
      </c>
      <c r="J2861" t="s">
        <v>2561</v>
      </c>
      <c r="K2861">
        <v>4</v>
      </c>
      <c r="N2861">
        <v>233</v>
      </c>
      <c r="O2861">
        <v>0.2</v>
      </c>
      <c r="P2861" s="4">
        <v>45407</v>
      </c>
      <c r="Q2861" s="4"/>
    </row>
    <row r="2862" spans="1:17" x14ac:dyDescent="0.35">
      <c r="A2862" t="s">
        <v>2949</v>
      </c>
      <c r="B2862" t="s">
        <v>56</v>
      </c>
      <c r="C2862">
        <v>46.204391000000001</v>
      </c>
      <c r="D2862">
        <v>6.1431579999999997</v>
      </c>
      <c r="E2862" t="s">
        <v>84</v>
      </c>
      <c r="F2862" t="s">
        <v>169</v>
      </c>
      <c r="G2862" t="s">
        <v>59</v>
      </c>
      <c r="H2862" s="4">
        <v>45393</v>
      </c>
      <c r="I2862" t="s">
        <v>26</v>
      </c>
      <c r="J2862" t="s">
        <v>2561</v>
      </c>
      <c r="K2862">
        <v>4</v>
      </c>
      <c r="N2862">
        <v>7912</v>
      </c>
      <c r="O2862">
        <v>0.3</v>
      </c>
      <c r="P2862" s="4">
        <v>45627</v>
      </c>
      <c r="Q2862" s="4"/>
    </row>
    <row r="2863" spans="1:17" x14ac:dyDescent="0.35">
      <c r="A2863" t="s">
        <v>2950</v>
      </c>
      <c r="B2863" t="s">
        <v>61</v>
      </c>
      <c r="C2863">
        <v>48.864716000000001</v>
      </c>
      <c r="D2863">
        <v>2.3490139999999999</v>
      </c>
      <c r="E2863" t="s">
        <v>54</v>
      </c>
      <c r="F2863" t="s">
        <v>169</v>
      </c>
      <c r="G2863" t="s">
        <v>39</v>
      </c>
      <c r="H2863" s="4">
        <v>45360</v>
      </c>
      <c r="I2863" t="s">
        <v>66</v>
      </c>
      <c r="J2863" t="s">
        <v>2561</v>
      </c>
      <c r="K2863">
        <v>4</v>
      </c>
      <c r="N2863">
        <v>6599</v>
      </c>
      <c r="O2863">
        <v>0.3</v>
      </c>
      <c r="P2863" s="4">
        <v>45653</v>
      </c>
      <c r="Q2863" s="4"/>
    </row>
    <row r="2864" spans="1:17" x14ac:dyDescent="0.35">
      <c r="A2864" t="s">
        <v>2951</v>
      </c>
      <c r="B2864" t="s">
        <v>29</v>
      </c>
      <c r="C2864">
        <v>40.416775000000001</v>
      </c>
      <c r="D2864">
        <v>-3.7037900000000001</v>
      </c>
      <c r="E2864" t="s">
        <v>47</v>
      </c>
      <c r="F2864" t="s">
        <v>169</v>
      </c>
      <c r="G2864" t="s">
        <v>48</v>
      </c>
      <c r="H2864" s="4">
        <v>45359</v>
      </c>
      <c r="I2864" t="s">
        <v>66</v>
      </c>
      <c r="J2864" t="s">
        <v>2561</v>
      </c>
      <c r="K2864">
        <v>4</v>
      </c>
      <c r="N2864">
        <v>3653</v>
      </c>
      <c r="O2864">
        <v>0.1</v>
      </c>
      <c r="P2864" s="4">
        <v>45517</v>
      </c>
      <c r="Q2864" s="4"/>
    </row>
    <row r="2865" spans="1:17" x14ac:dyDescent="0.35">
      <c r="A2865" t="s">
        <v>2952</v>
      </c>
      <c r="B2865" t="s">
        <v>78</v>
      </c>
      <c r="C2865">
        <v>38.736946000000003</v>
      </c>
      <c r="D2865">
        <v>-9.1426850000000002</v>
      </c>
      <c r="E2865" t="s">
        <v>3098</v>
      </c>
      <c r="F2865" t="s">
        <v>169</v>
      </c>
      <c r="G2865" t="s">
        <v>74</v>
      </c>
      <c r="H2865" s="4">
        <v>45397</v>
      </c>
      <c r="I2865" t="s">
        <v>26</v>
      </c>
      <c r="J2865" t="s">
        <v>2561</v>
      </c>
      <c r="K2865">
        <v>4</v>
      </c>
      <c r="N2865">
        <v>6335</v>
      </c>
      <c r="O2865">
        <v>0.4</v>
      </c>
      <c r="P2865" s="4">
        <v>45684</v>
      </c>
      <c r="Q2865" s="4"/>
    </row>
    <row r="2866" spans="1:17" x14ac:dyDescent="0.35">
      <c r="A2866" t="s">
        <v>2953</v>
      </c>
      <c r="B2866" t="s">
        <v>78</v>
      </c>
      <c r="C2866">
        <v>38.736946000000003</v>
      </c>
      <c r="D2866">
        <v>-9.1426850000000002</v>
      </c>
      <c r="E2866" t="s">
        <v>47</v>
      </c>
      <c r="F2866" t="s">
        <v>169</v>
      </c>
      <c r="G2866" t="s">
        <v>48</v>
      </c>
      <c r="H2866" s="4">
        <v>45311</v>
      </c>
      <c r="I2866" t="s">
        <v>66</v>
      </c>
      <c r="J2866" t="s">
        <v>2561</v>
      </c>
      <c r="K2866">
        <v>4</v>
      </c>
      <c r="N2866">
        <v>5823</v>
      </c>
      <c r="O2866">
        <v>0.5</v>
      </c>
      <c r="P2866" s="4">
        <v>45545</v>
      </c>
      <c r="Q2866" s="4"/>
    </row>
    <row r="2867" spans="1:17" x14ac:dyDescent="0.35">
      <c r="A2867" t="s">
        <v>2954</v>
      </c>
      <c r="B2867" t="s">
        <v>29</v>
      </c>
      <c r="C2867">
        <v>40.416775000000001</v>
      </c>
      <c r="D2867">
        <v>-3.7037900000000001</v>
      </c>
      <c r="E2867" t="s">
        <v>32</v>
      </c>
      <c r="F2867" t="s">
        <v>169</v>
      </c>
      <c r="G2867" t="s">
        <v>48</v>
      </c>
      <c r="H2867" s="4">
        <v>45401</v>
      </c>
      <c r="I2867" t="s">
        <v>66</v>
      </c>
      <c r="J2867" t="s">
        <v>2561</v>
      </c>
      <c r="K2867">
        <v>4</v>
      </c>
      <c r="N2867">
        <v>520</v>
      </c>
      <c r="O2867">
        <v>0.8</v>
      </c>
      <c r="P2867" s="4">
        <v>45492</v>
      </c>
      <c r="Q2867" s="4"/>
    </row>
    <row r="2868" spans="1:17" x14ac:dyDescent="0.35">
      <c r="A2868" t="s">
        <v>2955</v>
      </c>
      <c r="B2868" t="s">
        <v>35</v>
      </c>
      <c r="C2868">
        <v>41.902782000000002</v>
      </c>
      <c r="D2868">
        <v>12.496366</v>
      </c>
      <c r="E2868" t="s">
        <v>3098</v>
      </c>
      <c r="F2868" t="s">
        <v>169</v>
      </c>
      <c r="G2868" t="s">
        <v>48</v>
      </c>
      <c r="H2868" s="4">
        <v>45413</v>
      </c>
      <c r="I2868" t="s">
        <v>66</v>
      </c>
      <c r="J2868" t="s">
        <v>2561</v>
      </c>
      <c r="K2868">
        <v>4</v>
      </c>
      <c r="N2868">
        <v>2511</v>
      </c>
      <c r="O2868">
        <v>0.1</v>
      </c>
      <c r="P2868" s="4">
        <v>45738</v>
      </c>
      <c r="Q2868" s="4"/>
    </row>
    <row r="2869" spans="1:17" x14ac:dyDescent="0.35">
      <c r="A2869" t="s">
        <v>2956</v>
      </c>
      <c r="B2869" t="s">
        <v>56</v>
      </c>
      <c r="C2869">
        <v>46.204391000000001</v>
      </c>
      <c r="D2869">
        <v>6.1431579999999997</v>
      </c>
      <c r="E2869" t="s">
        <v>54</v>
      </c>
      <c r="F2869" t="s">
        <v>169</v>
      </c>
      <c r="G2869" t="s">
        <v>48</v>
      </c>
      <c r="H2869" s="4">
        <v>45294</v>
      </c>
      <c r="I2869" t="s">
        <v>26</v>
      </c>
      <c r="J2869" t="s">
        <v>2561</v>
      </c>
      <c r="K2869">
        <v>4</v>
      </c>
      <c r="N2869">
        <v>5998</v>
      </c>
      <c r="O2869">
        <v>1</v>
      </c>
      <c r="P2869" s="4">
        <v>45576</v>
      </c>
      <c r="Q2869" s="4"/>
    </row>
    <row r="2870" spans="1:17" x14ac:dyDescent="0.35">
      <c r="A2870" t="s">
        <v>2957</v>
      </c>
      <c r="B2870" t="s">
        <v>56</v>
      </c>
      <c r="C2870">
        <v>46.204391000000001</v>
      </c>
      <c r="D2870">
        <v>6.1431579999999997</v>
      </c>
      <c r="E2870" t="s">
        <v>124</v>
      </c>
      <c r="F2870" t="s">
        <v>169</v>
      </c>
      <c r="G2870" t="s">
        <v>39</v>
      </c>
      <c r="H2870" s="4">
        <v>45401</v>
      </c>
      <c r="I2870" t="s">
        <v>26</v>
      </c>
      <c r="J2870" t="s">
        <v>2561</v>
      </c>
      <c r="K2870">
        <v>4</v>
      </c>
      <c r="N2870">
        <v>2733</v>
      </c>
      <c r="O2870">
        <v>0.3</v>
      </c>
      <c r="P2870" s="4">
        <v>45715</v>
      </c>
      <c r="Q2870" s="4"/>
    </row>
    <row r="2871" spans="1:17" x14ac:dyDescent="0.35">
      <c r="A2871" t="s">
        <v>2958</v>
      </c>
      <c r="B2871" t="s">
        <v>41</v>
      </c>
      <c r="C2871">
        <v>52.520007999999997</v>
      </c>
      <c r="D2871">
        <v>13.404954</v>
      </c>
      <c r="E2871" t="s">
        <v>124</v>
      </c>
      <c r="F2871" t="s">
        <v>169</v>
      </c>
      <c r="G2871" t="s">
        <v>48</v>
      </c>
      <c r="H2871" s="4">
        <v>45320</v>
      </c>
      <c r="I2871" t="s">
        <v>26</v>
      </c>
      <c r="J2871" t="s">
        <v>2561</v>
      </c>
      <c r="K2871">
        <v>4</v>
      </c>
      <c r="N2871">
        <v>7415</v>
      </c>
      <c r="O2871">
        <v>0.8</v>
      </c>
      <c r="P2871" s="4">
        <v>45457</v>
      </c>
      <c r="Q2871" s="4"/>
    </row>
    <row r="2872" spans="1:17" x14ac:dyDescent="0.35">
      <c r="A2872" t="s">
        <v>2959</v>
      </c>
      <c r="B2872" t="s">
        <v>78</v>
      </c>
      <c r="C2872">
        <v>38.736946000000003</v>
      </c>
      <c r="D2872">
        <v>-9.1426850000000002</v>
      </c>
      <c r="E2872" t="s">
        <v>38</v>
      </c>
      <c r="F2872" t="s">
        <v>169</v>
      </c>
      <c r="G2872" t="s">
        <v>87</v>
      </c>
      <c r="H2872" s="4">
        <v>45357</v>
      </c>
      <c r="I2872" t="s">
        <v>66</v>
      </c>
      <c r="J2872" t="s">
        <v>2561</v>
      </c>
      <c r="K2872">
        <v>4</v>
      </c>
      <c r="N2872">
        <v>6237</v>
      </c>
      <c r="O2872">
        <v>0.3</v>
      </c>
      <c r="P2872" s="4">
        <v>45458</v>
      </c>
      <c r="Q2872" s="4"/>
    </row>
    <row r="2873" spans="1:17" x14ac:dyDescent="0.35">
      <c r="A2873" t="s">
        <v>2960</v>
      </c>
      <c r="B2873" t="s">
        <v>56</v>
      </c>
      <c r="C2873">
        <v>46.204391000000001</v>
      </c>
      <c r="D2873">
        <v>6.1431579999999997</v>
      </c>
      <c r="E2873" t="s">
        <v>3099</v>
      </c>
      <c r="F2873" t="s">
        <v>169</v>
      </c>
      <c r="G2873" t="s">
        <v>25</v>
      </c>
      <c r="H2873" s="4">
        <v>45440</v>
      </c>
      <c r="I2873" t="s">
        <v>49</v>
      </c>
      <c r="J2873" t="s">
        <v>2561</v>
      </c>
      <c r="K2873">
        <v>4</v>
      </c>
      <c r="N2873">
        <v>822</v>
      </c>
      <c r="O2873">
        <v>0.2</v>
      </c>
      <c r="P2873" s="4">
        <v>45595</v>
      </c>
      <c r="Q2873" s="4"/>
    </row>
    <row r="2874" spans="1:17" x14ac:dyDescent="0.35">
      <c r="A2874" t="s">
        <v>2961</v>
      </c>
      <c r="B2874" t="s">
        <v>61</v>
      </c>
      <c r="C2874">
        <v>48.864716000000001</v>
      </c>
      <c r="D2874">
        <v>2.3490139999999999</v>
      </c>
      <c r="E2874" t="s">
        <v>3100</v>
      </c>
      <c r="F2874" t="s">
        <v>169</v>
      </c>
      <c r="G2874" t="s">
        <v>39</v>
      </c>
      <c r="H2874" s="4">
        <v>45414</v>
      </c>
      <c r="I2874" t="s">
        <v>66</v>
      </c>
      <c r="J2874" t="s">
        <v>2561</v>
      </c>
      <c r="K2874">
        <v>4</v>
      </c>
      <c r="N2874">
        <v>4686</v>
      </c>
      <c r="O2874">
        <v>0.3</v>
      </c>
      <c r="P2874" s="4">
        <v>45456</v>
      </c>
      <c r="Q2874" s="4"/>
    </row>
    <row r="2875" spans="1:17" x14ac:dyDescent="0.35">
      <c r="A2875" t="s">
        <v>2962</v>
      </c>
      <c r="B2875" t="s">
        <v>41</v>
      </c>
      <c r="C2875">
        <v>52.520007999999997</v>
      </c>
      <c r="D2875">
        <v>13.404954</v>
      </c>
      <c r="E2875" t="s">
        <v>3098</v>
      </c>
      <c r="F2875" t="s">
        <v>169</v>
      </c>
      <c r="G2875" t="s">
        <v>59</v>
      </c>
      <c r="H2875" s="4">
        <v>45442</v>
      </c>
      <c r="I2875" t="s">
        <v>66</v>
      </c>
      <c r="J2875" t="s">
        <v>2561</v>
      </c>
      <c r="K2875">
        <v>4</v>
      </c>
      <c r="N2875">
        <v>6335</v>
      </c>
      <c r="O2875">
        <v>0.5</v>
      </c>
      <c r="P2875" s="4">
        <v>45662</v>
      </c>
      <c r="Q2875" s="4"/>
    </row>
    <row r="2876" spans="1:17" x14ac:dyDescent="0.35">
      <c r="A2876" t="s">
        <v>2963</v>
      </c>
      <c r="B2876" t="s">
        <v>29</v>
      </c>
      <c r="C2876">
        <v>40.416775000000001</v>
      </c>
      <c r="D2876">
        <v>-3.7037900000000001</v>
      </c>
      <c r="E2876" t="s">
        <v>54</v>
      </c>
      <c r="F2876" t="s">
        <v>169</v>
      </c>
      <c r="G2876" t="s">
        <v>39</v>
      </c>
      <c r="H2876" s="4">
        <v>45300</v>
      </c>
      <c r="I2876" t="s">
        <v>26</v>
      </c>
      <c r="J2876" t="s">
        <v>2561</v>
      </c>
      <c r="K2876">
        <v>4</v>
      </c>
      <c r="N2876">
        <v>367</v>
      </c>
      <c r="O2876">
        <v>0.2</v>
      </c>
      <c r="P2876" s="4">
        <v>45641</v>
      </c>
      <c r="Q2876" s="4"/>
    </row>
    <row r="2877" spans="1:17" x14ac:dyDescent="0.35">
      <c r="A2877" t="s">
        <v>2964</v>
      </c>
      <c r="B2877" t="s">
        <v>56</v>
      </c>
      <c r="C2877">
        <v>46.204391000000001</v>
      </c>
      <c r="D2877">
        <v>6.1431579999999997</v>
      </c>
      <c r="E2877" t="s">
        <v>54</v>
      </c>
      <c r="F2877" t="s">
        <v>169</v>
      </c>
      <c r="G2877" t="s">
        <v>33</v>
      </c>
      <c r="H2877" s="4">
        <v>45307</v>
      </c>
      <c r="I2877" t="s">
        <v>26</v>
      </c>
      <c r="J2877" t="s">
        <v>2561</v>
      </c>
      <c r="K2877">
        <v>4</v>
      </c>
      <c r="N2877">
        <v>6868</v>
      </c>
      <c r="O2877">
        <v>0.5</v>
      </c>
      <c r="P2877" s="4">
        <v>45593</v>
      </c>
      <c r="Q2877" s="4"/>
    </row>
    <row r="2878" spans="1:17" x14ac:dyDescent="0.35">
      <c r="A2878" t="s">
        <v>2965</v>
      </c>
      <c r="B2878" t="s">
        <v>41</v>
      </c>
      <c r="C2878">
        <v>52.520007999999997</v>
      </c>
      <c r="D2878">
        <v>13.404954</v>
      </c>
      <c r="E2878" t="s">
        <v>3099</v>
      </c>
      <c r="F2878" t="s">
        <v>169</v>
      </c>
      <c r="G2878" t="s">
        <v>25</v>
      </c>
      <c r="H2878" s="4">
        <v>45362</v>
      </c>
      <c r="I2878" t="s">
        <v>49</v>
      </c>
      <c r="J2878" t="s">
        <v>2561</v>
      </c>
      <c r="K2878">
        <v>4</v>
      </c>
      <c r="N2878">
        <v>4594</v>
      </c>
      <c r="O2878">
        <v>0.4</v>
      </c>
      <c r="P2878" s="4">
        <v>45432</v>
      </c>
      <c r="Q2878" s="4"/>
    </row>
    <row r="2879" spans="1:17" x14ac:dyDescent="0.35">
      <c r="A2879" t="s">
        <v>2966</v>
      </c>
      <c r="B2879" t="s">
        <v>51</v>
      </c>
      <c r="C2879">
        <v>51.260196999999998</v>
      </c>
      <c r="D2879">
        <v>4.4027710000000004</v>
      </c>
      <c r="E2879" t="s">
        <v>84</v>
      </c>
      <c r="F2879" t="s">
        <v>169</v>
      </c>
      <c r="G2879" t="s">
        <v>74</v>
      </c>
      <c r="H2879" s="4">
        <v>45413</v>
      </c>
      <c r="I2879" t="s">
        <v>49</v>
      </c>
      <c r="J2879" t="s">
        <v>2561</v>
      </c>
      <c r="K2879">
        <v>4</v>
      </c>
      <c r="N2879">
        <v>4181</v>
      </c>
      <c r="O2879">
        <v>0.5</v>
      </c>
      <c r="P2879" s="4">
        <v>45571</v>
      </c>
      <c r="Q2879" s="4"/>
    </row>
    <row r="2880" spans="1:17" x14ac:dyDescent="0.35">
      <c r="A2880" t="s">
        <v>2967</v>
      </c>
      <c r="B2880" t="s">
        <v>71</v>
      </c>
      <c r="C2880">
        <v>48.210033000000003</v>
      </c>
      <c r="D2880">
        <v>16.363448999999999</v>
      </c>
      <c r="E2880" t="s">
        <v>103</v>
      </c>
      <c r="F2880" t="s">
        <v>169</v>
      </c>
      <c r="G2880" t="s">
        <v>59</v>
      </c>
      <c r="H2880" s="4">
        <v>45362</v>
      </c>
      <c r="I2880" t="s">
        <v>66</v>
      </c>
      <c r="J2880" t="s">
        <v>2561</v>
      </c>
      <c r="K2880">
        <v>4</v>
      </c>
      <c r="N2880">
        <v>4962</v>
      </c>
      <c r="O2880">
        <v>0.5</v>
      </c>
      <c r="P2880" s="4">
        <v>45626</v>
      </c>
      <c r="Q2880" s="4"/>
    </row>
    <row r="2881" spans="1:17" x14ac:dyDescent="0.35">
      <c r="A2881" t="s">
        <v>2968</v>
      </c>
      <c r="B2881" t="s">
        <v>41</v>
      </c>
      <c r="C2881">
        <v>52.520007999999997</v>
      </c>
      <c r="D2881">
        <v>13.404954</v>
      </c>
      <c r="E2881" t="s">
        <v>54</v>
      </c>
      <c r="F2881" t="s">
        <v>169</v>
      </c>
      <c r="G2881" t="s">
        <v>39</v>
      </c>
      <c r="H2881" s="4">
        <v>45437</v>
      </c>
      <c r="I2881" t="s">
        <v>66</v>
      </c>
      <c r="J2881" t="s">
        <v>2561</v>
      </c>
      <c r="K2881">
        <v>4</v>
      </c>
      <c r="N2881">
        <v>1517</v>
      </c>
      <c r="O2881">
        <v>0.6</v>
      </c>
      <c r="P2881" s="4">
        <v>45772</v>
      </c>
      <c r="Q2881" s="4"/>
    </row>
    <row r="2882" spans="1:17" x14ac:dyDescent="0.35">
      <c r="A2882" t="s">
        <v>2969</v>
      </c>
      <c r="B2882" t="s">
        <v>35</v>
      </c>
      <c r="C2882">
        <v>41.902782000000002</v>
      </c>
      <c r="D2882">
        <v>12.496366</v>
      </c>
      <c r="E2882" t="s">
        <v>47</v>
      </c>
      <c r="F2882" t="s">
        <v>169</v>
      </c>
      <c r="G2882" t="s">
        <v>25</v>
      </c>
      <c r="H2882" s="4">
        <v>45318</v>
      </c>
      <c r="I2882" t="s">
        <v>26</v>
      </c>
      <c r="J2882" t="s">
        <v>2561</v>
      </c>
      <c r="K2882">
        <v>4</v>
      </c>
      <c r="N2882">
        <v>3352</v>
      </c>
      <c r="O2882">
        <v>1</v>
      </c>
      <c r="P2882" s="4">
        <v>45557</v>
      </c>
      <c r="Q2882" s="4"/>
    </row>
    <row r="2883" spans="1:17" x14ac:dyDescent="0.35">
      <c r="A2883" t="s">
        <v>2970</v>
      </c>
      <c r="B2883" t="s">
        <v>35</v>
      </c>
      <c r="C2883">
        <v>41.902782000000002</v>
      </c>
      <c r="D2883">
        <v>12.496366</v>
      </c>
      <c r="E2883" t="s">
        <v>84</v>
      </c>
      <c r="F2883" t="s">
        <v>169</v>
      </c>
      <c r="G2883" t="s">
        <v>48</v>
      </c>
      <c r="H2883" s="4">
        <v>45324</v>
      </c>
      <c r="I2883" t="s">
        <v>26</v>
      </c>
      <c r="J2883" t="s">
        <v>2561</v>
      </c>
      <c r="K2883">
        <v>4</v>
      </c>
      <c r="N2883">
        <v>6861</v>
      </c>
      <c r="O2883">
        <v>0.4</v>
      </c>
      <c r="P2883" s="4">
        <v>45468</v>
      </c>
      <c r="Q2883" s="4"/>
    </row>
    <row r="2884" spans="1:17" x14ac:dyDescent="0.35">
      <c r="A2884" t="s">
        <v>2971</v>
      </c>
      <c r="B2884" t="s">
        <v>35</v>
      </c>
      <c r="C2884">
        <v>41.902782000000002</v>
      </c>
      <c r="D2884">
        <v>12.496366</v>
      </c>
      <c r="E2884" t="s">
        <v>47</v>
      </c>
      <c r="F2884" t="s">
        <v>169</v>
      </c>
      <c r="G2884" t="s">
        <v>39</v>
      </c>
      <c r="H2884" s="4">
        <v>45343</v>
      </c>
      <c r="I2884" t="s">
        <v>26</v>
      </c>
      <c r="J2884" t="s">
        <v>2561</v>
      </c>
      <c r="K2884">
        <v>4</v>
      </c>
      <c r="N2884">
        <v>5533</v>
      </c>
      <c r="O2884">
        <v>0.2</v>
      </c>
      <c r="P2884" s="4">
        <v>45504</v>
      </c>
      <c r="Q2884" s="4"/>
    </row>
    <row r="2885" spans="1:17" x14ac:dyDescent="0.35">
      <c r="A2885" t="s">
        <v>2972</v>
      </c>
      <c r="B2885" t="s">
        <v>35</v>
      </c>
      <c r="C2885">
        <v>41.902782000000002</v>
      </c>
      <c r="D2885">
        <v>12.496366</v>
      </c>
      <c r="E2885" t="s">
        <v>124</v>
      </c>
      <c r="F2885" t="s">
        <v>169</v>
      </c>
      <c r="G2885" t="s">
        <v>39</v>
      </c>
      <c r="H2885" s="4">
        <v>45344</v>
      </c>
      <c r="I2885" t="s">
        <v>49</v>
      </c>
      <c r="J2885" t="s">
        <v>2561</v>
      </c>
      <c r="K2885">
        <v>4</v>
      </c>
      <c r="N2885">
        <v>1742</v>
      </c>
      <c r="O2885">
        <v>0.2</v>
      </c>
      <c r="P2885" s="4">
        <v>45477</v>
      </c>
      <c r="Q2885" s="4"/>
    </row>
    <row r="2886" spans="1:17" x14ac:dyDescent="0.35">
      <c r="A2886" t="s">
        <v>2973</v>
      </c>
      <c r="B2886" t="s">
        <v>61</v>
      </c>
      <c r="C2886">
        <v>48.864716000000001</v>
      </c>
      <c r="D2886">
        <v>2.3490139999999999</v>
      </c>
      <c r="E2886" t="s">
        <v>32</v>
      </c>
      <c r="F2886" t="s">
        <v>169</v>
      </c>
      <c r="G2886" t="s">
        <v>74</v>
      </c>
      <c r="H2886" s="4">
        <v>45415</v>
      </c>
      <c r="I2886" t="s">
        <v>49</v>
      </c>
      <c r="J2886" t="s">
        <v>2561</v>
      </c>
      <c r="K2886">
        <v>4</v>
      </c>
      <c r="N2886">
        <v>7534</v>
      </c>
      <c r="O2886">
        <v>0.2</v>
      </c>
      <c r="P2886" s="4">
        <v>45648</v>
      </c>
      <c r="Q2886" s="4"/>
    </row>
    <row r="2887" spans="1:17" x14ac:dyDescent="0.35">
      <c r="A2887" t="s">
        <v>2974</v>
      </c>
      <c r="B2887" t="s">
        <v>20</v>
      </c>
      <c r="C2887">
        <v>52.370215999999999</v>
      </c>
      <c r="D2887">
        <v>4.895168</v>
      </c>
      <c r="E2887" t="s">
        <v>103</v>
      </c>
      <c r="F2887" t="s">
        <v>169</v>
      </c>
      <c r="G2887" t="s">
        <v>25</v>
      </c>
      <c r="H2887" s="4">
        <v>45405</v>
      </c>
      <c r="I2887" t="s">
        <v>26</v>
      </c>
      <c r="J2887" t="s">
        <v>2561</v>
      </c>
      <c r="K2887">
        <v>4</v>
      </c>
      <c r="N2887">
        <v>787</v>
      </c>
      <c r="O2887">
        <v>0.3</v>
      </c>
      <c r="P2887" s="4">
        <v>45645</v>
      </c>
      <c r="Q2887" s="4"/>
    </row>
    <row r="2888" spans="1:17" x14ac:dyDescent="0.35">
      <c r="A2888" t="s">
        <v>2975</v>
      </c>
      <c r="B2888" t="s">
        <v>35</v>
      </c>
      <c r="C2888">
        <v>41.902782000000002</v>
      </c>
      <c r="D2888">
        <v>12.496366</v>
      </c>
      <c r="E2888" t="s">
        <v>64</v>
      </c>
      <c r="F2888" t="s">
        <v>169</v>
      </c>
      <c r="G2888" t="s">
        <v>25</v>
      </c>
      <c r="H2888" s="4">
        <v>45381</v>
      </c>
      <c r="I2888" t="s">
        <v>26</v>
      </c>
      <c r="J2888" t="s">
        <v>2561</v>
      </c>
      <c r="K2888">
        <v>4</v>
      </c>
      <c r="N2888">
        <v>6798</v>
      </c>
      <c r="O2888">
        <v>0.2</v>
      </c>
      <c r="P2888" s="4">
        <v>45677</v>
      </c>
      <c r="Q2888" s="4"/>
    </row>
    <row r="2889" spans="1:17" x14ac:dyDescent="0.35">
      <c r="A2889" t="s">
        <v>2976</v>
      </c>
      <c r="B2889" t="s">
        <v>51</v>
      </c>
      <c r="C2889">
        <v>51.260196999999998</v>
      </c>
      <c r="D2889">
        <v>4.4027710000000004</v>
      </c>
      <c r="E2889" t="s">
        <v>64</v>
      </c>
      <c r="F2889" t="s">
        <v>169</v>
      </c>
      <c r="G2889" t="s">
        <v>39</v>
      </c>
      <c r="H2889" s="4">
        <v>45395</v>
      </c>
      <c r="I2889" t="s">
        <v>66</v>
      </c>
      <c r="J2889" t="s">
        <v>2561</v>
      </c>
      <c r="K2889">
        <v>4</v>
      </c>
      <c r="N2889">
        <v>1167</v>
      </c>
      <c r="O2889">
        <v>0.8</v>
      </c>
      <c r="P2889" s="4">
        <v>45745</v>
      </c>
      <c r="Q2889" s="4"/>
    </row>
    <row r="2890" spans="1:17" x14ac:dyDescent="0.35">
      <c r="A2890" t="s">
        <v>2977</v>
      </c>
      <c r="B2890" t="s">
        <v>35</v>
      </c>
      <c r="C2890">
        <v>41.902782000000002</v>
      </c>
      <c r="D2890">
        <v>12.496366</v>
      </c>
      <c r="E2890" t="s">
        <v>3098</v>
      </c>
      <c r="F2890" t="s">
        <v>169</v>
      </c>
      <c r="G2890" t="s">
        <v>87</v>
      </c>
      <c r="H2890" s="4">
        <v>45308</v>
      </c>
      <c r="I2890" t="s">
        <v>49</v>
      </c>
      <c r="J2890" t="s">
        <v>2561</v>
      </c>
      <c r="K2890">
        <v>4</v>
      </c>
      <c r="N2890">
        <v>2117</v>
      </c>
      <c r="O2890">
        <v>0.4</v>
      </c>
      <c r="P2890" s="4">
        <v>45407</v>
      </c>
      <c r="Q2890" s="4"/>
    </row>
    <row r="2891" spans="1:17" x14ac:dyDescent="0.35">
      <c r="A2891" t="s">
        <v>2978</v>
      </c>
      <c r="B2891" t="s">
        <v>41</v>
      </c>
      <c r="C2891">
        <v>52.520007999999997</v>
      </c>
      <c r="D2891">
        <v>13.404954</v>
      </c>
      <c r="E2891" t="s">
        <v>47</v>
      </c>
      <c r="F2891" t="s">
        <v>169</v>
      </c>
      <c r="G2891" t="s">
        <v>39</v>
      </c>
      <c r="H2891" s="4">
        <v>45360</v>
      </c>
      <c r="I2891" t="s">
        <v>66</v>
      </c>
      <c r="J2891" t="s">
        <v>2561</v>
      </c>
      <c r="K2891">
        <v>4</v>
      </c>
      <c r="N2891">
        <v>1669</v>
      </c>
      <c r="O2891">
        <v>0.3</v>
      </c>
      <c r="P2891" s="4">
        <v>45558</v>
      </c>
      <c r="Q2891" s="4"/>
    </row>
    <row r="2892" spans="1:17" x14ac:dyDescent="0.35">
      <c r="A2892" t="s">
        <v>2979</v>
      </c>
      <c r="B2892" t="s">
        <v>61</v>
      </c>
      <c r="C2892">
        <v>48.864716000000001</v>
      </c>
      <c r="D2892">
        <v>2.3490139999999999</v>
      </c>
      <c r="E2892" t="s">
        <v>54</v>
      </c>
      <c r="F2892" t="s">
        <v>169</v>
      </c>
      <c r="G2892" t="s">
        <v>48</v>
      </c>
      <c r="H2892" s="4">
        <v>45322</v>
      </c>
      <c r="I2892" t="s">
        <v>66</v>
      </c>
      <c r="J2892" t="s">
        <v>2561</v>
      </c>
      <c r="K2892">
        <v>4</v>
      </c>
      <c r="N2892">
        <v>4026</v>
      </c>
      <c r="O2892">
        <v>0.4</v>
      </c>
      <c r="P2892" s="4">
        <v>45530</v>
      </c>
      <c r="Q2892" s="4"/>
    </row>
    <row r="2893" spans="1:17" x14ac:dyDescent="0.35">
      <c r="A2893" t="s">
        <v>2980</v>
      </c>
      <c r="B2893" t="s">
        <v>51</v>
      </c>
      <c r="C2893">
        <v>51.260196999999998</v>
      </c>
      <c r="D2893">
        <v>4.4027710000000004</v>
      </c>
      <c r="E2893" t="s">
        <v>47</v>
      </c>
      <c r="F2893" t="s">
        <v>169</v>
      </c>
      <c r="G2893" t="s">
        <v>33</v>
      </c>
      <c r="H2893" s="4">
        <v>45417</v>
      </c>
      <c r="I2893" t="s">
        <v>49</v>
      </c>
      <c r="J2893" t="s">
        <v>2561</v>
      </c>
      <c r="K2893">
        <v>4</v>
      </c>
      <c r="N2893">
        <v>5321</v>
      </c>
      <c r="O2893">
        <v>0.1</v>
      </c>
      <c r="P2893" s="4">
        <v>45531</v>
      </c>
      <c r="Q2893" s="4"/>
    </row>
    <row r="2894" spans="1:17" x14ac:dyDescent="0.35">
      <c r="A2894" t="s">
        <v>2981</v>
      </c>
      <c r="B2894" t="s">
        <v>78</v>
      </c>
      <c r="C2894">
        <v>38.736946000000003</v>
      </c>
      <c r="D2894">
        <v>-9.1426850000000002</v>
      </c>
      <c r="E2894" t="s">
        <v>3098</v>
      </c>
      <c r="F2894" t="s">
        <v>169</v>
      </c>
      <c r="G2894" t="s">
        <v>48</v>
      </c>
      <c r="H2894" s="4">
        <v>45376</v>
      </c>
      <c r="I2894" t="s">
        <v>66</v>
      </c>
      <c r="J2894" t="s">
        <v>2561</v>
      </c>
      <c r="K2894">
        <v>4</v>
      </c>
      <c r="N2894">
        <v>4667</v>
      </c>
      <c r="O2894">
        <v>0.6</v>
      </c>
      <c r="P2894" s="4">
        <v>45741</v>
      </c>
      <c r="Q2894" s="4"/>
    </row>
    <row r="2895" spans="1:17" x14ac:dyDescent="0.35">
      <c r="A2895" t="s">
        <v>2982</v>
      </c>
      <c r="B2895" t="s">
        <v>71</v>
      </c>
      <c r="C2895">
        <v>48.210033000000003</v>
      </c>
      <c r="D2895">
        <v>16.363448999999999</v>
      </c>
      <c r="E2895" t="s">
        <v>64</v>
      </c>
      <c r="F2895" t="s">
        <v>169</v>
      </c>
      <c r="G2895" t="s">
        <v>48</v>
      </c>
      <c r="H2895" s="4">
        <v>45381</v>
      </c>
      <c r="I2895" t="s">
        <v>66</v>
      </c>
      <c r="J2895" t="s">
        <v>2561</v>
      </c>
      <c r="K2895">
        <v>4</v>
      </c>
      <c r="N2895">
        <v>6981</v>
      </c>
      <c r="O2895">
        <v>0.6</v>
      </c>
      <c r="P2895" s="4">
        <v>45502</v>
      </c>
      <c r="Q2895" s="4"/>
    </row>
    <row r="2896" spans="1:17" x14ac:dyDescent="0.35">
      <c r="A2896" t="s">
        <v>2983</v>
      </c>
      <c r="B2896" t="s">
        <v>41</v>
      </c>
      <c r="C2896">
        <v>52.520007999999997</v>
      </c>
      <c r="D2896">
        <v>13.404954</v>
      </c>
      <c r="E2896" t="s">
        <v>32</v>
      </c>
      <c r="F2896" t="s">
        <v>169</v>
      </c>
      <c r="G2896" t="s">
        <v>74</v>
      </c>
      <c r="H2896" s="4">
        <v>45293</v>
      </c>
      <c r="I2896" t="s">
        <v>26</v>
      </c>
      <c r="J2896" t="s">
        <v>2561</v>
      </c>
      <c r="K2896">
        <v>4</v>
      </c>
      <c r="N2896">
        <v>1079</v>
      </c>
      <c r="O2896">
        <v>0.4</v>
      </c>
      <c r="P2896" s="4">
        <v>45607</v>
      </c>
      <c r="Q2896" s="4"/>
    </row>
    <row r="2897" spans="1:17" x14ac:dyDescent="0.35">
      <c r="A2897" t="s">
        <v>2984</v>
      </c>
      <c r="B2897" t="s">
        <v>71</v>
      </c>
      <c r="C2897">
        <v>48.210033000000003</v>
      </c>
      <c r="D2897">
        <v>16.363448999999999</v>
      </c>
      <c r="E2897" t="s">
        <v>3098</v>
      </c>
      <c r="F2897" t="s">
        <v>169</v>
      </c>
      <c r="G2897" t="s">
        <v>39</v>
      </c>
      <c r="H2897" s="4">
        <v>45402</v>
      </c>
      <c r="I2897" t="s">
        <v>66</v>
      </c>
      <c r="J2897" t="s">
        <v>2561</v>
      </c>
      <c r="K2897">
        <v>4</v>
      </c>
      <c r="N2897">
        <v>3445</v>
      </c>
      <c r="O2897">
        <v>0.2</v>
      </c>
      <c r="P2897" s="4">
        <v>45694</v>
      </c>
      <c r="Q2897" s="4"/>
    </row>
    <row r="2898" spans="1:17" x14ac:dyDescent="0.35">
      <c r="A2898" t="s">
        <v>2985</v>
      </c>
      <c r="B2898" t="s">
        <v>78</v>
      </c>
      <c r="C2898">
        <v>38.736946000000003</v>
      </c>
      <c r="D2898">
        <v>-9.1426850000000002</v>
      </c>
      <c r="E2898" t="s">
        <v>32</v>
      </c>
      <c r="F2898" t="s">
        <v>169</v>
      </c>
      <c r="G2898" t="s">
        <v>39</v>
      </c>
      <c r="H2898" s="4">
        <v>45324</v>
      </c>
      <c r="I2898" t="s">
        <v>26</v>
      </c>
      <c r="J2898" t="s">
        <v>2561</v>
      </c>
      <c r="K2898">
        <v>4</v>
      </c>
      <c r="N2898">
        <v>2714</v>
      </c>
      <c r="O2898">
        <v>0.5</v>
      </c>
      <c r="P2898" s="4">
        <v>45509</v>
      </c>
      <c r="Q2898" s="4"/>
    </row>
    <row r="2899" spans="1:17" x14ac:dyDescent="0.35">
      <c r="A2899" t="s">
        <v>2986</v>
      </c>
      <c r="B2899" t="s">
        <v>51</v>
      </c>
      <c r="C2899">
        <v>51.260196999999998</v>
      </c>
      <c r="D2899">
        <v>4.4027710000000004</v>
      </c>
      <c r="E2899" t="s">
        <v>103</v>
      </c>
      <c r="F2899" t="s">
        <v>169</v>
      </c>
      <c r="G2899" t="s">
        <v>59</v>
      </c>
      <c r="H2899" s="4">
        <v>45415</v>
      </c>
      <c r="I2899" t="s">
        <v>66</v>
      </c>
      <c r="J2899" t="s">
        <v>2561</v>
      </c>
      <c r="K2899">
        <v>4</v>
      </c>
      <c r="N2899">
        <v>3341</v>
      </c>
      <c r="O2899">
        <v>0.7</v>
      </c>
      <c r="P2899" s="4">
        <v>45747</v>
      </c>
      <c r="Q2899" s="4"/>
    </row>
    <row r="2900" spans="1:17" x14ac:dyDescent="0.35">
      <c r="A2900" t="s">
        <v>2987</v>
      </c>
      <c r="B2900" t="s">
        <v>35</v>
      </c>
      <c r="C2900">
        <v>41.902782000000002</v>
      </c>
      <c r="D2900">
        <v>12.496366</v>
      </c>
      <c r="E2900" t="s">
        <v>103</v>
      </c>
      <c r="F2900" t="s">
        <v>169</v>
      </c>
      <c r="G2900" t="s">
        <v>33</v>
      </c>
      <c r="H2900" s="4">
        <v>45433</v>
      </c>
      <c r="I2900" t="s">
        <v>66</v>
      </c>
      <c r="J2900" t="s">
        <v>2561</v>
      </c>
      <c r="K2900">
        <v>4</v>
      </c>
      <c r="N2900">
        <v>3270</v>
      </c>
      <c r="O2900">
        <v>0.2</v>
      </c>
      <c r="P2900" s="4">
        <v>45536</v>
      </c>
      <c r="Q2900" s="4"/>
    </row>
    <row r="2901" spans="1:17" x14ac:dyDescent="0.35">
      <c r="A2901" t="s">
        <v>2988</v>
      </c>
      <c r="B2901" t="s">
        <v>51</v>
      </c>
      <c r="C2901">
        <v>51.260196999999998</v>
      </c>
      <c r="D2901">
        <v>4.4027710000000004</v>
      </c>
      <c r="E2901" t="s">
        <v>3098</v>
      </c>
      <c r="F2901" t="s">
        <v>169</v>
      </c>
      <c r="G2901" t="s">
        <v>59</v>
      </c>
      <c r="H2901" s="4">
        <v>45313</v>
      </c>
      <c r="I2901" t="s">
        <v>66</v>
      </c>
      <c r="J2901" t="s">
        <v>2561</v>
      </c>
      <c r="K2901">
        <v>4</v>
      </c>
      <c r="N2901">
        <v>5018</v>
      </c>
      <c r="O2901">
        <v>0.6</v>
      </c>
      <c r="P2901" s="4">
        <v>45533</v>
      </c>
      <c r="Q2901" s="4"/>
    </row>
    <row r="2902" spans="1:17" x14ac:dyDescent="0.35">
      <c r="A2902" t="s">
        <v>2989</v>
      </c>
      <c r="B2902" t="s">
        <v>20</v>
      </c>
      <c r="C2902">
        <v>52.370215999999999</v>
      </c>
      <c r="D2902">
        <v>4.895168</v>
      </c>
      <c r="E2902" t="s">
        <v>68</v>
      </c>
      <c r="F2902" t="s">
        <v>169</v>
      </c>
      <c r="G2902" t="s">
        <v>25</v>
      </c>
      <c r="H2902" s="4">
        <v>45443</v>
      </c>
      <c r="I2902" t="s">
        <v>49</v>
      </c>
      <c r="J2902" t="s">
        <v>2561</v>
      </c>
      <c r="K2902">
        <v>4</v>
      </c>
      <c r="N2902">
        <v>4354</v>
      </c>
      <c r="O2902">
        <v>0.6</v>
      </c>
      <c r="P2902" s="4">
        <v>45683</v>
      </c>
      <c r="Q2902" s="4"/>
    </row>
    <row r="2903" spans="1:17" x14ac:dyDescent="0.35">
      <c r="A2903" t="s">
        <v>2990</v>
      </c>
      <c r="B2903" t="s">
        <v>35</v>
      </c>
      <c r="C2903">
        <v>41.902782000000002</v>
      </c>
      <c r="D2903">
        <v>12.496366</v>
      </c>
      <c r="E2903" t="s">
        <v>124</v>
      </c>
      <c r="F2903" t="s">
        <v>169</v>
      </c>
      <c r="G2903" t="s">
        <v>48</v>
      </c>
      <c r="H2903" s="4">
        <v>45433</v>
      </c>
      <c r="I2903" t="s">
        <v>49</v>
      </c>
      <c r="J2903" t="s">
        <v>2561</v>
      </c>
      <c r="K2903">
        <v>4</v>
      </c>
      <c r="N2903">
        <v>977</v>
      </c>
      <c r="O2903">
        <v>0.3</v>
      </c>
      <c r="P2903" s="4">
        <v>45605</v>
      </c>
      <c r="Q2903" s="4"/>
    </row>
    <row r="2904" spans="1:17" x14ac:dyDescent="0.35">
      <c r="A2904" t="s">
        <v>2991</v>
      </c>
      <c r="B2904" t="s">
        <v>71</v>
      </c>
      <c r="C2904">
        <v>48.210033000000003</v>
      </c>
      <c r="D2904">
        <v>16.363448999999999</v>
      </c>
      <c r="E2904" t="s">
        <v>3099</v>
      </c>
      <c r="F2904" t="s">
        <v>169</v>
      </c>
      <c r="G2904" t="s">
        <v>39</v>
      </c>
      <c r="H2904" s="4">
        <v>45442</v>
      </c>
      <c r="I2904" t="s">
        <v>49</v>
      </c>
      <c r="J2904" t="s">
        <v>2561</v>
      </c>
      <c r="K2904">
        <v>4</v>
      </c>
      <c r="N2904">
        <v>2695</v>
      </c>
      <c r="O2904">
        <v>0.4</v>
      </c>
      <c r="P2904" s="4">
        <v>45701</v>
      </c>
      <c r="Q2904" s="4"/>
    </row>
    <row r="2905" spans="1:17" x14ac:dyDescent="0.35">
      <c r="A2905" t="s">
        <v>2992</v>
      </c>
      <c r="B2905" t="s">
        <v>41</v>
      </c>
      <c r="C2905">
        <v>52.520007999999997</v>
      </c>
      <c r="D2905">
        <v>13.404954</v>
      </c>
      <c r="E2905" t="s">
        <v>68</v>
      </c>
      <c r="F2905" t="s">
        <v>169</v>
      </c>
      <c r="G2905" t="s">
        <v>87</v>
      </c>
      <c r="H2905" s="4">
        <v>45429</v>
      </c>
      <c r="I2905" t="s">
        <v>49</v>
      </c>
      <c r="J2905" t="s">
        <v>2561</v>
      </c>
      <c r="K2905">
        <v>4</v>
      </c>
      <c r="N2905">
        <v>3064</v>
      </c>
      <c r="O2905">
        <v>0.2</v>
      </c>
      <c r="P2905" s="4">
        <v>45520</v>
      </c>
      <c r="Q2905" s="4"/>
    </row>
    <row r="2906" spans="1:17" x14ac:dyDescent="0.35">
      <c r="A2906" t="s">
        <v>2993</v>
      </c>
      <c r="B2906" t="s">
        <v>35</v>
      </c>
      <c r="C2906">
        <v>41.902782000000002</v>
      </c>
      <c r="D2906">
        <v>12.496366</v>
      </c>
      <c r="E2906" t="s">
        <v>54</v>
      </c>
      <c r="F2906" t="s">
        <v>169</v>
      </c>
      <c r="G2906" t="s">
        <v>39</v>
      </c>
      <c r="H2906" s="4">
        <v>45409</v>
      </c>
      <c r="I2906" t="s">
        <v>66</v>
      </c>
      <c r="J2906" t="s">
        <v>2561</v>
      </c>
      <c r="K2906">
        <v>4</v>
      </c>
      <c r="N2906">
        <v>6161</v>
      </c>
      <c r="O2906">
        <v>0.4</v>
      </c>
      <c r="P2906" s="4">
        <v>45626</v>
      </c>
      <c r="Q2906" s="4"/>
    </row>
    <row r="2907" spans="1:17" x14ac:dyDescent="0.35">
      <c r="A2907" t="s">
        <v>2994</v>
      </c>
      <c r="B2907" t="s">
        <v>41</v>
      </c>
      <c r="C2907">
        <v>52.520007999999997</v>
      </c>
      <c r="D2907">
        <v>13.404954</v>
      </c>
      <c r="E2907" t="s">
        <v>84</v>
      </c>
      <c r="F2907" t="s">
        <v>169</v>
      </c>
      <c r="G2907" t="s">
        <v>87</v>
      </c>
      <c r="H2907" s="4">
        <v>45431</v>
      </c>
      <c r="I2907" t="s">
        <v>26</v>
      </c>
      <c r="J2907" t="s">
        <v>2561</v>
      </c>
      <c r="K2907">
        <v>4</v>
      </c>
      <c r="N2907">
        <v>2689</v>
      </c>
      <c r="O2907">
        <v>0.3</v>
      </c>
      <c r="P2907" s="4">
        <v>45781</v>
      </c>
      <c r="Q2907" s="4"/>
    </row>
    <row r="2908" spans="1:17" x14ac:dyDescent="0.35">
      <c r="A2908" t="s">
        <v>2995</v>
      </c>
      <c r="B2908" t="s">
        <v>20</v>
      </c>
      <c r="C2908">
        <v>52.370215999999999</v>
      </c>
      <c r="D2908">
        <v>4.895168</v>
      </c>
      <c r="E2908" t="s">
        <v>100</v>
      </c>
      <c r="F2908" t="s">
        <v>169</v>
      </c>
      <c r="G2908" t="s">
        <v>48</v>
      </c>
      <c r="H2908" s="4">
        <v>45294</v>
      </c>
      <c r="I2908" t="s">
        <v>66</v>
      </c>
      <c r="J2908" t="s">
        <v>2561</v>
      </c>
      <c r="K2908">
        <v>4</v>
      </c>
      <c r="N2908">
        <v>3957</v>
      </c>
      <c r="O2908">
        <v>0.3</v>
      </c>
      <c r="P2908" s="4">
        <v>45479</v>
      </c>
      <c r="Q2908" s="4"/>
    </row>
    <row r="2909" spans="1:17" x14ac:dyDescent="0.35">
      <c r="A2909" t="s">
        <v>2996</v>
      </c>
      <c r="B2909" t="s">
        <v>78</v>
      </c>
      <c r="C2909">
        <v>38.736946000000003</v>
      </c>
      <c r="D2909">
        <v>-9.1426850000000002</v>
      </c>
      <c r="E2909" t="s">
        <v>103</v>
      </c>
      <c r="F2909" t="s">
        <v>169</v>
      </c>
      <c r="G2909" t="s">
        <v>48</v>
      </c>
      <c r="H2909" s="4">
        <v>45356</v>
      </c>
      <c r="I2909" t="s">
        <v>66</v>
      </c>
      <c r="J2909" t="s">
        <v>2561</v>
      </c>
      <c r="K2909">
        <v>4</v>
      </c>
      <c r="N2909">
        <v>6202</v>
      </c>
      <c r="O2909">
        <v>0.2</v>
      </c>
      <c r="P2909" s="4">
        <v>45546</v>
      </c>
      <c r="Q2909" s="4"/>
    </row>
    <row r="2910" spans="1:17" x14ac:dyDescent="0.35">
      <c r="A2910" t="s">
        <v>2997</v>
      </c>
      <c r="B2910" t="s">
        <v>29</v>
      </c>
      <c r="C2910">
        <v>40.416775000000001</v>
      </c>
      <c r="D2910">
        <v>-3.7037900000000001</v>
      </c>
      <c r="E2910" t="s">
        <v>64</v>
      </c>
      <c r="F2910" t="s">
        <v>169</v>
      </c>
      <c r="G2910" t="s">
        <v>74</v>
      </c>
      <c r="H2910" s="4">
        <v>45339</v>
      </c>
      <c r="I2910" t="s">
        <v>49</v>
      </c>
      <c r="J2910" t="s">
        <v>2561</v>
      </c>
      <c r="K2910">
        <v>4</v>
      </c>
      <c r="N2910">
        <v>7087</v>
      </c>
      <c r="O2910">
        <v>0.5</v>
      </c>
      <c r="P2910" s="4">
        <v>45393</v>
      </c>
      <c r="Q2910" s="4"/>
    </row>
    <row r="2911" spans="1:17" x14ac:dyDescent="0.35">
      <c r="A2911" t="s">
        <v>2998</v>
      </c>
      <c r="B2911" t="s">
        <v>78</v>
      </c>
      <c r="C2911">
        <v>38.736946000000003</v>
      </c>
      <c r="D2911">
        <v>-9.1426850000000002</v>
      </c>
      <c r="E2911" t="s">
        <v>64</v>
      </c>
      <c r="F2911" t="s">
        <v>169</v>
      </c>
      <c r="G2911" t="s">
        <v>39</v>
      </c>
      <c r="H2911" s="4">
        <v>45389</v>
      </c>
      <c r="I2911" t="s">
        <v>49</v>
      </c>
      <c r="J2911" t="s">
        <v>2561</v>
      </c>
      <c r="K2911">
        <v>4</v>
      </c>
      <c r="N2911">
        <v>6058</v>
      </c>
      <c r="O2911">
        <v>0.1</v>
      </c>
      <c r="P2911" s="4">
        <v>45690</v>
      </c>
      <c r="Q2911" s="4"/>
    </row>
    <row r="2912" spans="1:17" x14ac:dyDescent="0.35">
      <c r="A2912" t="s">
        <v>2999</v>
      </c>
      <c r="B2912" t="s">
        <v>61</v>
      </c>
      <c r="C2912">
        <v>48.864716000000001</v>
      </c>
      <c r="D2912">
        <v>2.3490139999999999</v>
      </c>
      <c r="E2912" t="s">
        <v>3098</v>
      </c>
      <c r="F2912" t="s">
        <v>169</v>
      </c>
      <c r="G2912" t="s">
        <v>59</v>
      </c>
      <c r="H2912" s="4">
        <v>45404</v>
      </c>
      <c r="I2912" t="s">
        <v>49</v>
      </c>
      <c r="J2912" t="s">
        <v>2561</v>
      </c>
      <c r="K2912">
        <v>4</v>
      </c>
      <c r="N2912">
        <v>344</v>
      </c>
      <c r="O2912">
        <v>0.4</v>
      </c>
      <c r="P2912" s="4">
        <v>45550</v>
      </c>
      <c r="Q2912" s="4"/>
    </row>
    <row r="2913" spans="1:17" x14ac:dyDescent="0.35">
      <c r="A2913" t="s">
        <v>3000</v>
      </c>
      <c r="B2913" t="s">
        <v>20</v>
      </c>
      <c r="C2913">
        <v>52.370215999999999</v>
      </c>
      <c r="D2913">
        <v>4.895168</v>
      </c>
      <c r="E2913" t="s">
        <v>100</v>
      </c>
      <c r="F2913" t="s">
        <v>169</v>
      </c>
      <c r="G2913" t="s">
        <v>48</v>
      </c>
      <c r="H2913" s="4">
        <v>45384</v>
      </c>
      <c r="I2913" t="s">
        <v>26</v>
      </c>
      <c r="J2913" t="s">
        <v>2561</v>
      </c>
      <c r="K2913">
        <v>4</v>
      </c>
      <c r="N2913">
        <v>6674</v>
      </c>
      <c r="O2913">
        <v>1</v>
      </c>
      <c r="P2913" s="4">
        <v>45531</v>
      </c>
      <c r="Q2913" s="4"/>
    </row>
    <row r="2914" spans="1:17" x14ac:dyDescent="0.35">
      <c r="A2914" t="s">
        <v>3001</v>
      </c>
      <c r="B2914" t="s">
        <v>51</v>
      </c>
      <c r="C2914">
        <v>51.260196999999998</v>
      </c>
      <c r="D2914">
        <v>4.4027710000000004</v>
      </c>
      <c r="E2914" t="s">
        <v>54</v>
      </c>
      <c r="F2914" t="s">
        <v>169</v>
      </c>
      <c r="G2914" t="s">
        <v>48</v>
      </c>
      <c r="H2914" s="4">
        <v>45418</v>
      </c>
      <c r="I2914" t="s">
        <v>26</v>
      </c>
      <c r="J2914" t="s">
        <v>2561</v>
      </c>
      <c r="K2914">
        <v>4</v>
      </c>
      <c r="N2914">
        <v>3578</v>
      </c>
      <c r="O2914">
        <v>0.4</v>
      </c>
      <c r="P2914" s="4">
        <v>45777</v>
      </c>
      <c r="Q2914" s="4"/>
    </row>
    <row r="2915" spans="1:17" x14ac:dyDescent="0.35">
      <c r="A2915" t="s">
        <v>3002</v>
      </c>
      <c r="B2915" t="s">
        <v>56</v>
      </c>
      <c r="C2915">
        <v>46.204391000000001</v>
      </c>
      <c r="D2915">
        <v>6.1431579999999997</v>
      </c>
      <c r="E2915" t="s">
        <v>54</v>
      </c>
      <c r="F2915" t="s">
        <v>169</v>
      </c>
      <c r="G2915" t="s">
        <v>85</v>
      </c>
      <c r="H2915" s="4">
        <v>45395</v>
      </c>
      <c r="I2915" t="s">
        <v>66</v>
      </c>
      <c r="J2915" t="s">
        <v>2561</v>
      </c>
      <c r="K2915">
        <v>4</v>
      </c>
      <c r="N2915">
        <v>632</v>
      </c>
      <c r="O2915">
        <v>0.5</v>
      </c>
      <c r="P2915" s="4">
        <v>45461</v>
      </c>
      <c r="Q2915" s="4"/>
    </row>
    <row r="2916" spans="1:17" x14ac:dyDescent="0.35">
      <c r="A2916" t="s">
        <v>3003</v>
      </c>
      <c r="B2916" t="s">
        <v>61</v>
      </c>
      <c r="C2916">
        <v>48.864716000000001</v>
      </c>
      <c r="D2916">
        <v>2.3490139999999999</v>
      </c>
      <c r="E2916" t="s">
        <v>47</v>
      </c>
      <c r="F2916" t="s">
        <v>169</v>
      </c>
      <c r="G2916" t="s">
        <v>85</v>
      </c>
      <c r="H2916" s="4">
        <v>45301</v>
      </c>
      <c r="I2916" t="s">
        <v>66</v>
      </c>
      <c r="J2916" t="s">
        <v>2561</v>
      </c>
      <c r="K2916">
        <v>4</v>
      </c>
      <c r="N2916">
        <v>7338</v>
      </c>
      <c r="O2916">
        <v>0.2</v>
      </c>
      <c r="P2916" s="4">
        <v>45554</v>
      </c>
      <c r="Q2916" s="4"/>
    </row>
    <row r="2917" spans="1:17" x14ac:dyDescent="0.35">
      <c r="A2917" t="s">
        <v>3004</v>
      </c>
      <c r="B2917" t="s">
        <v>56</v>
      </c>
      <c r="C2917">
        <v>46.204391000000001</v>
      </c>
      <c r="D2917">
        <v>6.1431579999999997</v>
      </c>
      <c r="E2917" t="s">
        <v>3100</v>
      </c>
      <c r="F2917" t="s">
        <v>169</v>
      </c>
      <c r="G2917" t="s">
        <v>48</v>
      </c>
      <c r="H2917" s="4">
        <v>45355</v>
      </c>
      <c r="I2917" t="s">
        <v>66</v>
      </c>
      <c r="J2917" t="s">
        <v>2561</v>
      </c>
      <c r="K2917">
        <v>4</v>
      </c>
      <c r="N2917">
        <v>1963</v>
      </c>
      <c r="O2917">
        <v>0.2</v>
      </c>
      <c r="P2917" s="4">
        <v>45514</v>
      </c>
      <c r="Q2917" s="4"/>
    </row>
    <row r="2918" spans="1:17" x14ac:dyDescent="0.35">
      <c r="A2918" t="s">
        <v>3005</v>
      </c>
      <c r="B2918" t="s">
        <v>41</v>
      </c>
      <c r="C2918">
        <v>52.520007999999997</v>
      </c>
      <c r="D2918">
        <v>13.404954</v>
      </c>
      <c r="E2918" t="s">
        <v>47</v>
      </c>
      <c r="F2918" t="s">
        <v>169</v>
      </c>
      <c r="G2918" t="s">
        <v>48</v>
      </c>
      <c r="H2918" s="4">
        <v>45340</v>
      </c>
      <c r="I2918" t="s">
        <v>26</v>
      </c>
      <c r="J2918" t="s">
        <v>2561</v>
      </c>
      <c r="K2918">
        <v>4</v>
      </c>
      <c r="N2918">
        <v>1230</v>
      </c>
      <c r="O2918">
        <v>0.6</v>
      </c>
      <c r="P2918" s="4">
        <v>45665</v>
      </c>
      <c r="Q2918" s="4"/>
    </row>
    <row r="2919" spans="1:17" x14ac:dyDescent="0.35">
      <c r="A2919" t="s">
        <v>3006</v>
      </c>
      <c r="B2919" t="s">
        <v>78</v>
      </c>
      <c r="C2919">
        <v>38.736946000000003</v>
      </c>
      <c r="D2919">
        <v>-9.1426850000000002</v>
      </c>
      <c r="E2919" t="s">
        <v>32</v>
      </c>
      <c r="F2919" t="s">
        <v>169</v>
      </c>
      <c r="G2919" t="s">
        <v>48</v>
      </c>
      <c r="H2919" s="4">
        <v>45372</v>
      </c>
      <c r="I2919" t="s">
        <v>49</v>
      </c>
      <c r="J2919" t="s">
        <v>2561</v>
      </c>
      <c r="K2919">
        <v>4</v>
      </c>
      <c r="N2919">
        <v>2321</v>
      </c>
      <c r="O2919">
        <v>0.4</v>
      </c>
      <c r="P2919" s="4">
        <v>45690</v>
      </c>
      <c r="Q2919" s="4"/>
    </row>
    <row r="2920" spans="1:17" x14ac:dyDescent="0.35">
      <c r="A2920" t="s">
        <v>3007</v>
      </c>
      <c r="B2920" t="s">
        <v>35</v>
      </c>
      <c r="C2920">
        <v>41.902782000000002</v>
      </c>
      <c r="D2920">
        <v>12.496366</v>
      </c>
      <c r="E2920" t="s">
        <v>3098</v>
      </c>
      <c r="F2920" t="s">
        <v>169</v>
      </c>
      <c r="G2920" t="s">
        <v>59</v>
      </c>
      <c r="H2920" s="4">
        <v>45328</v>
      </c>
      <c r="I2920" t="s">
        <v>66</v>
      </c>
      <c r="J2920" t="s">
        <v>2561</v>
      </c>
      <c r="K2920">
        <v>4</v>
      </c>
      <c r="N2920">
        <v>3026</v>
      </c>
      <c r="O2920">
        <v>0.3</v>
      </c>
      <c r="P2920" s="4">
        <v>45459</v>
      </c>
      <c r="Q2920" s="4"/>
    </row>
    <row r="2921" spans="1:17" x14ac:dyDescent="0.35">
      <c r="A2921" t="s">
        <v>3008</v>
      </c>
      <c r="B2921" t="s">
        <v>78</v>
      </c>
      <c r="C2921">
        <v>38.736946000000003</v>
      </c>
      <c r="D2921">
        <v>-9.1426850000000002</v>
      </c>
      <c r="E2921" t="s">
        <v>3098</v>
      </c>
      <c r="F2921" t="s">
        <v>169</v>
      </c>
      <c r="G2921" t="s">
        <v>39</v>
      </c>
      <c r="H2921" s="4">
        <v>45392</v>
      </c>
      <c r="I2921" t="s">
        <v>66</v>
      </c>
      <c r="J2921" t="s">
        <v>2561</v>
      </c>
      <c r="K2921">
        <v>4</v>
      </c>
      <c r="N2921">
        <v>527</v>
      </c>
      <c r="O2921">
        <v>0.4</v>
      </c>
      <c r="P2921" s="4">
        <v>45626</v>
      </c>
      <c r="Q2921" s="4"/>
    </row>
    <row r="2922" spans="1:17" x14ac:dyDescent="0.35">
      <c r="A2922" t="s">
        <v>3009</v>
      </c>
      <c r="B2922" t="s">
        <v>61</v>
      </c>
      <c r="C2922">
        <v>48.864716000000001</v>
      </c>
      <c r="D2922">
        <v>2.3490139999999999</v>
      </c>
      <c r="E2922" t="s">
        <v>103</v>
      </c>
      <c r="F2922" t="s">
        <v>169</v>
      </c>
      <c r="G2922" t="s">
        <v>33</v>
      </c>
      <c r="H2922" s="4">
        <v>45318</v>
      </c>
      <c r="I2922" t="s">
        <v>66</v>
      </c>
      <c r="J2922" t="s">
        <v>2561</v>
      </c>
      <c r="K2922">
        <v>4</v>
      </c>
      <c r="N2922">
        <v>7041</v>
      </c>
      <c r="O2922">
        <v>0.3</v>
      </c>
      <c r="P2922" s="4">
        <v>45658</v>
      </c>
      <c r="Q2922" s="4"/>
    </row>
    <row r="2923" spans="1:17" x14ac:dyDescent="0.35">
      <c r="A2923" t="s">
        <v>3010</v>
      </c>
      <c r="B2923" t="s">
        <v>56</v>
      </c>
      <c r="C2923">
        <v>46.204391000000001</v>
      </c>
      <c r="D2923">
        <v>6.1431579999999997</v>
      </c>
      <c r="E2923" t="s">
        <v>3100</v>
      </c>
      <c r="F2923" t="s">
        <v>169</v>
      </c>
      <c r="G2923" t="s">
        <v>74</v>
      </c>
      <c r="H2923" s="4">
        <v>45424</v>
      </c>
      <c r="I2923" t="s">
        <v>66</v>
      </c>
      <c r="J2923" t="s">
        <v>2561</v>
      </c>
      <c r="K2923">
        <v>4</v>
      </c>
      <c r="N2923">
        <v>3290</v>
      </c>
      <c r="O2923">
        <v>0.2</v>
      </c>
      <c r="P2923" s="4">
        <v>45588</v>
      </c>
      <c r="Q2923" s="4"/>
    </row>
    <row r="2924" spans="1:17" x14ac:dyDescent="0.35">
      <c r="A2924" t="s">
        <v>3011</v>
      </c>
      <c r="B2924" t="s">
        <v>56</v>
      </c>
      <c r="C2924">
        <v>46.204391000000001</v>
      </c>
      <c r="D2924">
        <v>6.1431579999999997</v>
      </c>
      <c r="E2924" t="s">
        <v>54</v>
      </c>
      <c r="F2924" t="s">
        <v>169</v>
      </c>
      <c r="G2924" t="s">
        <v>25</v>
      </c>
      <c r="H2924" s="4">
        <v>45360</v>
      </c>
      <c r="I2924" t="s">
        <v>66</v>
      </c>
      <c r="J2924" t="s">
        <v>2561</v>
      </c>
      <c r="K2924">
        <v>4</v>
      </c>
      <c r="N2924">
        <v>1197</v>
      </c>
      <c r="O2924">
        <v>0.1</v>
      </c>
      <c r="P2924" s="4">
        <v>45466</v>
      </c>
      <c r="Q2924" s="4"/>
    </row>
    <row r="2925" spans="1:17" x14ac:dyDescent="0.35">
      <c r="A2925" t="s">
        <v>3012</v>
      </c>
      <c r="B2925" t="s">
        <v>71</v>
      </c>
      <c r="C2925">
        <v>48.210033000000003</v>
      </c>
      <c r="D2925">
        <v>16.363448999999999</v>
      </c>
      <c r="E2925" t="s">
        <v>47</v>
      </c>
      <c r="F2925" t="s">
        <v>169</v>
      </c>
      <c r="G2925" t="s">
        <v>59</v>
      </c>
      <c r="H2925" s="4">
        <v>45358</v>
      </c>
      <c r="I2925" t="s">
        <v>66</v>
      </c>
      <c r="J2925" t="s">
        <v>2561</v>
      </c>
      <c r="K2925">
        <v>4</v>
      </c>
      <c r="N2925">
        <v>4953</v>
      </c>
      <c r="O2925">
        <v>0.7</v>
      </c>
      <c r="P2925" s="4">
        <v>45385</v>
      </c>
      <c r="Q2925" s="4"/>
    </row>
    <row r="2926" spans="1:17" x14ac:dyDescent="0.35">
      <c r="A2926" t="s">
        <v>3013</v>
      </c>
      <c r="B2926" t="s">
        <v>41</v>
      </c>
      <c r="C2926">
        <v>52.520007999999997</v>
      </c>
      <c r="D2926">
        <v>13.404954</v>
      </c>
      <c r="E2926" t="s">
        <v>68</v>
      </c>
      <c r="F2926" t="s">
        <v>169</v>
      </c>
      <c r="G2926" t="s">
        <v>74</v>
      </c>
      <c r="H2926" s="4">
        <v>45341</v>
      </c>
      <c r="I2926" t="s">
        <v>26</v>
      </c>
      <c r="J2926" t="s">
        <v>2561</v>
      </c>
      <c r="K2926">
        <v>4</v>
      </c>
      <c r="N2926">
        <v>7503</v>
      </c>
      <c r="O2926">
        <v>0.7</v>
      </c>
      <c r="P2926" s="4">
        <v>45385</v>
      </c>
      <c r="Q2926" s="4"/>
    </row>
    <row r="2927" spans="1:17" x14ac:dyDescent="0.35">
      <c r="A2927" t="s">
        <v>3014</v>
      </c>
      <c r="B2927" t="s">
        <v>78</v>
      </c>
      <c r="C2927">
        <v>38.736946000000003</v>
      </c>
      <c r="D2927">
        <v>-9.1426850000000002</v>
      </c>
      <c r="E2927" t="s">
        <v>47</v>
      </c>
      <c r="F2927" t="s">
        <v>169</v>
      </c>
      <c r="G2927" t="s">
        <v>25</v>
      </c>
      <c r="H2927" s="4">
        <v>45432</v>
      </c>
      <c r="I2927" t="s">
        <v>66</v>
      </c>
      <c r="J2927" t="s">
        <v>2561</v>
      </c>
      <c r="K2927">
        <v>4</v>
      </c>
      <c r="N2927">
        <v>7066</v>
      </c>
      <c r="O2927">
        <v>0.5</v>
      </c>
      <c r="P2927" s="4">
        <v>45727</v>
      </c>
      <c r="Q2927" s="4"/>
    </row>
    <row r="2928" spans="1:17" x14ac:dyDescent="0.35">
      <c r="A2928" t="s">
        <v>3015</v>
      </c>
      <c r="B2928" t="s">
        <v>35</v>
      </c>
      <c r="C2928">
        <v>41.902782000000002</v>
      </c>
      <c r="D2928">
        <v>12.496366</v>
      </c>
      <c r="E2928" t="s">
        <v>54</v>
      </c>
      <c r="F2928" t="s">
        <v>169</v>
      </c>
      <c r="G2928" t="s">
        <v>59</v>
      </c>
      <c r="H2928" s="4">
        <v>45430</v>
      </c>
      <c r="I2928" t="s">
        <v>66</v>
      </c>
      <c r="J2928" t="s">
        <v>2561</v>
      </c>
      <c r="K2928">
        <v>4</v>
      </c>
      <c r="N2928">
        <v>4099</v>
      </c>
      <c r="O2928">
        <v>0.2</v>
      </c>
      <c r="P2928" s="4">
        <v>45745</v>
      </c>
      <c r="Q2928" s="4"/>
    </row>
    <row r="2929" spans="1:17" x14ac:dyDescent="0.35">
      <c r="A2929" t="s">
        <v>3016</v>
      </c>
      <c r="B2929" t="s">
        <v>41</v>
      </c>
      <c r="C2929">
        <v>52.520007999999997</v>
      </c>
      <c r="D2929">
        <v>13.404954</v>
      </c>
      <c r="E2929" t="s">
        <v>103</v>
      </c>
      <c r="F2929" t="s">
        <v>169</v>
      </c>
      <c r="G2929" t="s">
        <v>87</v>
      </c>
      <c r="H2929" s="4">
        <v>45352</v>
      </c>
      <c r="I2929" t="s">
        <v>49</v>
      </c>
      <c r="J2929" t="s">
        <v>2561</v>
      </c>
      <c r="K2929">
        <v>4</v>
      </c>
      <c r="N2929">
        <v>1722</v>
      </c>
      <c r="O2929">
        <v>0.5</v>
      </c>
      <c r="P2929" s="4">
        <v>45514</v>
      </c>
      <c r="Q2929" s="4"/>
    </row>
    <row r="2930" spans="1:17" x14ac:dyDescent="0.35">
      <c r="A2930" t="s">
        <v>3017</v>
      </c>
      <c r="B2930" t="s">
        <v>35</v>
      </c>
      <c r="C2930">
        <v>41.902782000000002</v>
      </c>
      <c r="D2930">
        <v>12.496366</v>
      </c>
      <c r="E2930" t="s">
        <v>103</v>
      </c>
      <c r="F2930" t="s">
        <v>169</v>
      </c>
      <c r="G2930" t="s">
        <v>39</v>
      </c>
      <c r="H2930" s="4">
        <v>45326</v>
      </c>
      <c r="I2930" t="s">
        <v>49</v>
      </c>
      <c r="J2930" t="s">
        <v>2561</v>
      </c>
      <c r="K2930">
        <v>4</v>
      </c>
      <c r="N2930">
        <v>5168</v>
      </c>
      <c r="O2930">
        <v>0.2</v>
      </c>
      <c r="P2930" s="4">
        <v>45675</v>
      </c>
      <c r="Q2930" s="4"/>
    </row>
    <row r="2931" spans="1:17" x14ac:dyDescent="0.35">
      <c r="A2931" t="s">
        <v>3018</v>
      </c>
      <c r="B2931" t="s">
        <v>35</v>
      </c>
      <c r="C2931">
        <v>41.902782000000002</v>
      </c>
      <c r="D2931">
        <v>12.496366</v>
      </c>
      <c r="E2931" t="s">
        <v>3098</v>
      </c>
      <c r="F2931" t="s">
        <v>169</v>
      </c>
      <c r="G2931" t="s">
        <v>33</v>
      </c>
      <c r="H2931" s="4">
        <v>45344</v>
      </c>
      <c r="I2931" t="s">
        <v>26</v>
      </c>
      <c r="J2931" t="s">
        <v>2561</v>
      </c>
      <c r="K2931">
        <v>4</v>
      </c>
      <c r="N2931">
        <v>2891</v>
      </c>
      <c r="O2931">
        <v>0.3</v>
      </c>
      <c r="P2931" s="4">
        <v>45647</v>
      </c>
      <c r="Q2931" s="4"/>
    </row>
    <row r="2932" spans="1:17" x14ac:dyDescent="0.35">
      <c r="A2932" t="s">
        <v>3019</v>
      </c>
      <c r="B2932" t="s">
        <v>41</v>
      </c>
      <c r="C2932">
        <v>52.520007999999997</v>
      </c>
      <c r="D2932">
        <v>13.404954</v>
      </c>
      <c r="E2932" t="s">
        <v>38</v>
      </c>
      <c r="F2932" t="s">
        <v>169</v>
      </c>
      <c r="G2932" t="s">
        <v>85</v>
      </c>
      <c r="H2932" s="4">
        <v>45409</v>
      </c>
      <c r="I2932" t="s">
        <v>49</v>
      </c>
      <c r="J2932" t="s">
        <v>2561</v>
      </c>
      <c r="K2932">
        <v>4</v>
      </c>
      <c r="N2932">
        <v>1649</v>
      </c>
      <c r="O2932">
        <v>0.5</v>
      </c>
      <c r="P2932" s="4">
        <v>45478</v>
      </c>
      <c r="Q2932" s="4"/>
    </row>
    <row r="2933" spans="1:17" x14ac:dyDescent="0.35">
      <c r="A2933" t="s">
        <v>3020</v>
      </c>
      <c r="B2933" t="s">
        <v>56</v>
      </c>
      <c r="C2933">
        <v>46.204391000000001</v>
      </c>
      <c r="D2933">
        <v>6.1431579999999997</v>
      </c>
      <c r="E2933" t="s">
        <v>47</v>
      </c>
      <c r="F2933" t="s">
        <v>169</v>
      </c>
      <c r="G2933" t="s">
        <v>39</v>
      </c>
      <c r="H2933" s="4">
        <v>45322</v>
      </c>
      <c r="I2933" t="s">
        <v>66</v>
      </c>
      <c r="J2933" t="s">
        <v>2561</v>
      </c>
      <c r="K2933">
        <v>4</v>
      </c>
      <c r="N2933">
        <v>3200</v>
      </c>
      <c r="O2933">
        <v>0.3</v>
      </c>
      <c r="P2933" s="4">
        <v>45616</v>
      </c>
      <c r="Q2933" s="4"/>
    </row>
    <row r="2934" spans="1:17" x14ac:dyDescent="0.35">
      <c r="A2934" t="s">
        <v>3021</v>
      </c>
      <c r="B2934" t="s">
        <v>71</v>
      </c>
      <c r="C2934">
        <v>48.210033000000003</v>
      </c>
      <c r="D2934">
        <v>16.363448999999999</v>
      </c>
      <c r="E2934" t="s">
        <v>3099</v>
      </c>
      <c r="F2934" t="s">
        <v>169</v>
      </c>
      <c r="G2934" t="s">
        <v>87</v>
      </c>
      <c r="H2934" s="4">
        <v>45331</v>
      </c>
      <c r="I2934" t="s">
        <v>66</v>
      </c>
      <c r="J2934" t="s">
        <v>2561</v>
      </c>
      <c r="K2934">
        <v>4</v>
      </c>
      <c r="N2934">
        <v>3905</v>
      </c>
      <c r="O2934">
        <v>0.5</v>
      </c>
      <c r="P2934" s="4">
        <v>45616</v>
      </c>
      <c r="Q2934" s="4"/>
    </row>
    <row r="2935" spans="1:17" x14ac:dyDescent="0.35">
      <c r="A2935" t="s">
        <v>3022</v>
      </c>
      <c r="B2935" t="s">
        <v>78</v>
      </c>
      <c r="C2935">
        <v>38.736946000000003</v>
      </c>
      <c r="D2935">
        <v>-9.1426850000000002</v>
      </c>
      <c r="E2935" t="s">
        <v>103</v>
      </c>
      <c r="F2935" t="s">
        <v>169</v>
      </c>
      <c r="G2935" t="s">
        <v>48</v>
      </c>
      <c r="H2935" s="4">
        <v>45420</v>
      </c>
      <c r="I2935" t="s">
        <v>66</v>
      </c>
      <c r="J2935" t="s">
        <v>2561</v>
      </c>
      <c r="K2935">
        <v>4</v>
      </c>
      <c r="N2935">
        <v>3917</v>
      </c>
      <c r="O2935">
        <v>0.4</v>
      </c>
      <c r="P2935" s="4">
        <v>45567</v>
      </c>
      <c r="Q2935" s="4"/>
    </row>
    <row r="2936" spans="1:17" x14ac:dyDescent="0.35">
      <c r="A2936" t="s">
        <v>3023</v>
      </c>
      <c r="B2936" t="s">
        <v>20</v>
      </c>
      <c r="C2936">
        <v>52.370215999999999</v>
      </c>
      <c r="D2936">
        <v>4.895168</v>
      </c>
      <c r="E2936" t="s">
        <v>68</v>
      </c>
      <c r="F2936" t="s">
        <v>169</v>
      </c>
      <c r="G2936" t="s">
        <v>48</v>
      </c>
      <c r="H2936" s="4">
        <v>45341</v>
      </c>
      <c r="I2936" t="s">
        <v>49</v>
      </c>
      <c r="J2936" t="s">
        <v>2561</v>
      </c>
      <c r="K2936">
        <v>4</v>
      </c>
      <c r="N2936">
        <v>4027</v>
      </c>
      <c r="O2936">
        <v>0.1</v>
      </c>
      <c r="P2936" s="4">
        <v>45616</v>
      </c>
      <c r="Q2936" s="4"/>
    </row>
    <row r="2937" spans="1:17" x14ac:dyDescent="0.35">
      <c r="A2937" t="s">
        <v>3024</v>
      </c>
      <c r="B2937" t="s">
        <v>35</v>
      </c>
      <c r="C2937">
        <v>41.902782000000002</v>
      </c>
      <c r="D2937">
        <v>12.496366</v>
      </c>
      <c r="E2937" t="s">
        <v>47</v>
      </c>
      <c r="F2937" t="s">
        <v>169</v>
      </c>
      <c r="G2937" t="s">
        <v>48</v>
      </c>
      <c r="H2937" s="4">
        <v>45434</v>
      </c>
      <c r="I2937" t="s">
        <v>49</v>
      </c>
      <c r="J2937" t="s">
        <v>2561</v>
      </c>
      <c r="K2937">
        <v>4</v>
      </c>
      <c r="N2937">
        <v>510</v>
      </c>
      <c r="O2937">
        <v>0.7</v>
      </c>
      <c r="P2937" s="4">
        <v>45546</v>
      </c>
      <c r="Q2937" s="4"/>
    </row>
    <row r="2938" spans="1:17" x14ac:dyDescent="0.35">
      <c r="A2938" t="s">
        <v>3025</v>
      </c>
      <c r="B2938" t="s">
        <v>61</v>
      </c>
      <c r="C2938">
        <v>48.864716000000001</v>
      </c>
      <c r="D2938">
        <v>2.3490139999999999</v>
      </c>
      <c r="E2938" t="s">
        <v>38</v>
      </c>
      <c r="F2938" t="s">
        <v>169</v>
      </c>
      <c r="G2938" t="s">
        <v>59</v>
      </c>
      <c r="H2938" s="4">
        <v>45356</v>
      </c>
      <c r="I2938" t="s">
        <v>66</v>
      </c>
      <c r="J2938" t="s">
        <v>2561</v>
      </c>
      <c r="K2938">
        <v>4</v>
      </c>
      <c r="N2938">
        <v>1421</v>
      </c>
      <c r="O2938">
        <v>0.7</v>
      </c>
      <c r="P2938" s="4">
        <v>45570</v>
      </c>
      <c r="Q2938" s="4"/>
    </row>
    <row r="2939" spans="1:17" x14ac:dyDescent="0.35">
      <c r="A2939" t="s">
        <v>3026</v>
      </c>
      <c r="B2939" t="s">
        <v>35</v>
      </c>
      <c r="C2939">
        <v>41.902782000000002</v>
      </c>
      <c r="D2939">
        <v>12.496366</v>
      </c>
      <c r="E2939" t="s">
        <v>54</v>
      </c>
      <c r="F2939" t="s">
        <v>169</v>
      </c>
      <c r="G2939" t="s">
        <v>39</v>
      </c>
      <c r="H2939" s="4">
        <v>45433</v>
      </c>
      <c r="I2939" t="s">
        <v>66</v>
      </c>
      <c r="J2939" t="s">
        <v>2561</v>
      </c>
      <c r="K2939">
        <v>4</v>
      </c>
      <c r="N2939">
        <v>6249</v>
      </c>
      <c r="O2939">
        <v>0.6</v>
      </c>
      <c r="P2939" s="4">
        <v>45712</v>
      </c>
      <c r="Q2939" s="4"/>
    </row>
    <row r="2940" spans="1:17" x14ac:dyDescent="0.35">
      <c r="A2940" t="s">
        <v>3027</v>
      </c>
      <c r="B2940" t="s">
        <v>71</v>
      </c>
      <c r="C2940">
        <v>48.210033000000003</v>
      </c>
      <c r="D2940">
        <v>16.363448999999999</v>
      </c>
      <c r="E2940" t="s">
        <v>3098</v>
      </c>
      <c r="F2940" t="s">
        <v>169</v>
      </c>
      <c r="G2940" t="s">
        <v>87</v>
      </c>
      <c r="H2940" s="4">
        <v>45365</v>
      </c>
      <c r="I2940" t="s">
        <v>66</v>
      </c>
      <c r="J2940" t="s">
        <v>2561</v>
      </c>
      <c r="K2940">
        <v>4</v>
      </c>
      <c r="N2940">
        <v>3162</v>
      </c>
      <c r="O2940">
        <v>0.3</v>
      </c>
      <c r="P2940" s="4">
        <v>45723</v>
      </c>
      <c r="Q2940" s="4"/>
    </row>
    <row r="2941" spans="1:17" x14ac:dyDescent="0.35">
      <c r="A2941" t="s">
        <v>3028</v>
      </c>
      <c r="B2941" t="s">
        <v>35</v>
      </c>
      <c r="C2941">
        <v>41.902782000000002</v>
      </c>
      <c r="D2941">
        <v>12.496366</v>
      </c>
      <c r="E2941" t="s">
        <v>3098</v>
      </c>
      <c r="F2941" t="s">
        <v>169</v>
      </c>
      <c r="G2941" t="s">
        <v>48</v>
      </c>
      <c r="H2941" s="4">
        <v>45336</v>
      </c>
      <c r="I2941" t="s">
        <v>26</v>
      </c>
      <c r="J2941" t="s">
        <v>2561</v>
      </c>
      <c r="K2941">
        <v>4</v>
      </c>
      <c r="N2941">
        <v>2987</v>
      </c>
      <c r="O2941">
        <v>0.7</v>
      </c>
      <c r="P2941" s="4">
        <v>45416</v>
      </c>
      <c r="Q2941" s="4"/>
    </row>
    <row r="2942" spans="1:17" x14ac:dyDescent="0.35">
      <c r="A2942" t="s">
        <v>3029</v>
      </c>
      <c r="B2942" t="s">
        <v>71</v>
      </c>
      <c r="C2942">
        <v>48.210033000000003</v>
      </c>
      <c r="D2942">
        <v>16.363448999999999</v>
      </c>
      <c r="E2942" t="s">
        <v>47</v>
      </c>
      <c r="F2942" t="s">
        <v>169</v>
      </c>
      <c r="G2942" t="s">
        <v>39</v>
      </c>
      <c r="H2942" s="4">
        <v>45392</v>
      </c>
      <c r="I2942" t="s">
        <v>49</v>
      </c>
      <c r="J2942" t="s">
        <v>2561</v>
      </c>
      <c r="K2942">
        <v>4</v>
      </c>
      <c r="N2942">
        <v>6703</v>
      </c>
      <c r="O2942">
        <v>0.6</v>
      </c>
      <c r="P2942" s="4">
        <v>45497</v>
      </c>
      <c r="Q2942" s="4"/>
    </row>
    <row r="2943" spans="1:17" x14ac:dyDescent="0.35">
      <c r="A2943" t="s">
        <v>3030</v>
      </c>
      <c r="B2943" t="s">
        <v>35</v>
      </c>
      <c r="C2943">
        <v>41.902782000000002</v>
      </c>
      <c r="D2943">
        <v>12.496366</v>
      </c>
      <c r="E2943" t="s">
        <v>84</v>
      </c>
      <c r="F2943" t="s">
        <v>169</v>
      </c>
      <c r="G2943" t="s">
        <v>33</v>
      </c>
      <c r="H2943" s="4">
        <v>45386</v>
      </c>
      <c r="I2943" t="s">
        <v>66</v>
      </c>
      <c r="J2943" t="s">
        <v>2561</v>
      </c>
      <c r="K2943">
        <v>4</v>
      </c>
      <c r="N2943">
        <v>7574</v>
      </c>
      <c r="O2943">
        <v>0.7</v>
      </c>
      <c r="P2943" s="4">
        <v>45627</v>
      </c>
      <c r="Q2943" s="4"/>
    </row>
    <row r="2944" spans="1:17" x14ac:dyDescent="0.35">
      <c r="A2944" t="s">
        <v>3031</v>
      </c>
      <c r="B2944" t="s">
        <v>35</v>
      </c>
      <c r="C2944">
        <v>41.902782000000002</v>
      </c>
      <c r="D2944">
        <v>12.496366</v>
      </c>
      <c r="E2944" t="s">
        <v>103</v>
      </c>
      <c r="F2944" t="s">
        <v>169</v>
      </c>
      <c r="G2944" t="s">
        <v>48</v>
      </c>
      <c r="H2944" s="4">
        <v>45442</v>
      </c>
      <c r="I2944" t="s">
        <v>26</v>
      </c>
      <c r="J2944" t="s">
        <v>2561</v>
      </c>
      <c r="K2944">
        <v>4</v>
      </c>
      <c r="N2944">
        <v>4596</v>
      </c>
      <c r="O2944">
        <v>0.4</v>
      </c>
      <c r="P2944" s="4">
        <v>45718</v>
      </c>
      <c r="Q2944" s="4"/>
    </row>
    <row r="2945" spans="1:17" x14ac:dyDescent="0.35">
      <c r="A2945" t="s">
        <v>3032</v>
      </c>
      <c r="B2945" t="s">
        <v>35</v>
      </c>
      <c r="C2945">
        <v>41.902782000000002</v>
      </c>
      <c r="D2945">
        <v>12.496366</v>
      </c>
      <c r="E2945" t="s">
        <v>47</v>
      </c>
      <c r="F2945" t="s">
        <v>169</v>
      </c>
      <c r="G2945" t="s">
        <v>48</v>
      </c>
      <c r="H2945" s="4">
        <v>45365</v>
      </c>
      <c r="I2945" t="s">
        <v>66</v>
      </c>
      <c r="J2945" t="s">
        <v>2561</v>
      </c>
      <c r="K2945">
        <v>4</v>
      </c>
      <c r="N2945">
        <v>465</v>
      </c>
      <c r="O2945">
        <v>0.4</v>
      </c>
      <c r="P2945" s="4">
        <v>45719</v>
      </c>
      <c r="Q2945" s="4"/>
    </row>
    <row r="2946" spans="1:17" x14ac:dyDescent="0.35">
      <c r="A2946" t="s">
        <v>3033</v>
      </c>
      <c r="B2946" t="s">
        <v>51</v>
      </c>
      <c r="C2946">
        <v>51.260196999999998</v>
      </c>
      <c r="D2946">
        <v>4.4027710000000004</v>
      </c>
      <c r="E2946" t="s">
        <v>100</v>
      </c>
      <c r="F2946" t="s">
        <v>169</v>
      </c>
      <c r="G2946" t="s">
        <v>85</v>
      </c>
      <c r="H2946" s="4">
        <v>45403</v>
      </c>
      <c r="I2946" t="s">
        <v>66</v>
      </c>
      <c r="J2946" t="s">
        <v>2561</v>
      </c>
      <c r="K2946">
        <v>4</v>
      </c>
      <c r="N2946">
        <v>689</v>
      </c>
      <c r="O2946">
        <v>0.7</v>
      </c>
      <c r="P2946" s="4">
        <v>45662</v>
      </c>
      <c r="Q2946" s="4"/>
    </row>
    <row r="2947" spans="1:17" x14ac:dyDescent="0.35">
      <c r="A2947" t="s">
        <v>3034</v>
      </c>
      <c r="B2947" t="s">
        <v>41</v>
      </c>
      <c r="C2947">
        <v>52.520007999999997</v>
      </c>
      <c r="D2947">
        <v>13.404954</v>
      </c>
      <c r="E2947" t="s">
        <v>54</v>
      </c>
      <c r="F2947" t="s">
        <v>169</v>
      </c>
      <c r="G2947" t="s">
        <v>59</v>
      </c>
      <c r="H2947" s="4">
        <v>45312</v>
      </c>
      <c r="I2947" t="s">
        <v>66</v>
      </c>
      <c r="J2947" t="s">
        <v>2561</v>
      </c>
      <c r="K2947">
        <v>4</v>
      </c>
      <c r="N2947">
        <v>3427</v>
      </c>
      <c r="O2947">
        <v>0.3</v>
      </c>
      <c r="P2947" s="4">
        <v>45429</v>
      </c>
      <c r="Q2947" s="4"/>
    </row>
    <row r="2948" spans="1:17" x14ac:dyDescent="0.35">
      <c r="A2948" t="s">
        <v>3035</v>
      </c>
      <c r="B2948" t="s">
        <v>51</v>
      </c>
      <c r="C2948">
        <v>51.260196999999998</v>
      </c>
      <c r="D2948">
        <v>4.4027710000000004</v>
      </c>
      <c r="E2948" t="s">
        <v>100</v>
      </c>
      <c r="F2948" t="s">
        <v>169</v>
      </c>
      <c r="G2948" t="s">
        <v>85</v>
      </c>
      <c r="H2948" s="4">
        <v>45333</v>
      </c>
      <c r="I2948" t="s">
        <v>66</v>
      </c>
      <c r="J2948" t="s">
        <v>2561</v>
      </c>
      <c r="K2948">
        <v>4</v>
      </c>
      <c r="N2948">
        <v>1182</v>
      </c>
      <c r="O2948">
        <v>0.4</v>
      </c>
      <c r="P2948" s="4">
        <v>45652</v>
      </c>
      <c r="Q2948" s="4"/>
    </row>
    <row r="2949" spans="1:17" x14ac:dyDescent="0.35">
      <c r="A2949" t="s">
        <v>3036</v>
      </c>
      <c r="B2949" t="s">
        <v>61</v>
      </c>
      <c r="C2949">
        <v>48.864716000000001</v>
      </c>
      <c r="D2949">
        <v>2.3490139999999999</v>
      </c>
      <c r="E2949" t="s">
        <v>3100</v>
      </c>
      <c r="F2949" t="s">
        <v>169</v>
      </c>
      <c r="G2949" t="s">
        <v>48</v>
      </c>
      <c r="H2949" s="4">
        <v>45441</v>
      </c>
      <c r="I2949" t="s">
        <v>49</v>
      </c>
      <c r="J2949" t="s">
        <v>2561</v>
      </c>
      <c r="K2949">
        <v>4</v>
      </c>
      <c r="N2949">
        <v>4395</v>
      </c>
      <c r="O2949">
        <v>0.5</v>
      </c>
      <c r="P2949" s="4">
        <v>45630</v>
      </c>
      <c r="Q2949" s="4"/>
    </row>
    <row r="2950" spans="1:17" x14ac:dyDescent="0.35">
      <c r="A2950" t="s">
        <v>3037</v>
      </c>
      <c r="B2950" t="s">
        <v>35</v>
      </c>
      <c r="C2950">
        <v>41.902782000000002</v>
      </c>
      <c r="D2950">
        <v>12.496366</v>
      </c>
      <c r="E2950" t="s">
        <v>84</v>
      </c>
      <c r="F2950" t="s">
        <v>169</v>
      </c>
      <c r="G2950" t="s">
        <v>74</v>
      </c>
      <c r="H2950" s="4">
        <v>45400</v>
      </c>
      <c r="I2950" t="s">
        <v>26</v>
      </c>
      <c r="J2950" t="s">
        <v>2561</v>
      </c>
      <c r="K2950">
        <v>4</v>
      </c>
      <c r="N2950">
        <v>5571</v>
      </c>
      <c r="O2950">
        <v>1</v>
      </c>
      <c r="P2950" s="4">
        <v>45517</v>
      </c>
      <c r="Q2950" s="4"/>
    </row>
    <row r="2951" spans="1:17" x14ac:dyDescent="0.35">
      <c r="A2951" t="s">
        <v>3038</v>
      </c>
      <c r="B2951" t="s">
        <v>78</v>
      </c>
      <c r="C2951">
        <v>38.736946000000003</v>
      </c>
      <c r="D2951">
        <v>-9.1426850000000002</v>
      </c>
      <c r="E2951" t="s">
        <v>100</v>
      </c>
      <c r="F2951" t="s">
        <v>169</v>
      </c>
      <c r="G2951" t="s">
        <v>39</v>
      </c>
      <c r="H2951" s="4">
        <v>45394</v>
      </c>
      <c r="I2951" t="s">
        <v>66</v>
      </c>
      <c r="J2951" t="s">
        <v>2561</v>
      </c>
      <c r="K2951">
        <v>4</v>
      </c>
      <c r="N2951">
        <v>2940</v>
      </c>
      <c r="O2951">
        <v>0.5</v>
      </c>
      <c r="P2951" s="4">
        <v>45675</v>
      </c>
      <c r="Q2951" s="4"/>
    </row>
    <row r="2952" spans="1:17" x14ac:dyDescent="0.35">
      <c r="A2952" t="s">
        <v>3039</v>
      </c>
      <c r="B2952" t="s">
        <v>78</v>
      </c>
      <c r="C2952">
        <v>38.736946000000003</v>
      </c>
      <c r="D2952">
        <v>-9.1426850000000002</v>
      </c>
      <c r="E2952" t="s">
        <v>38</v>
      </c>
      <c r="F2952" t="s">
        <v>169</v>
      </c>
      <c r="G2952" t="s">
        <v>74</v>
      </c>
      <c r="H2952" s="4">
        <v>45316</v>
      </c>
      <c r="I2952" t="s">
        <v>26</v>
      </c>
      <c r="J2952" t="s">
        <v>2561</v>
      </c>
      <c r="K2952">
        <v>4</v>
      </c>
      <c r="N2952">
        <v>2791</v>
      </c>
      <c r="O2952">
        <v>0.4</v>
      </c>
      <c r="P2952" s="4">
        <v>45446</v>
      </c>
      <c r="Q2952" s="4"/>
    </row>
    <row r="2953" spans="1:17" x14ac:dyDescent="0.35">
      <c r="A2953" t="s">
        <v>3040</v>
      </c>
      <c r="B2953" t="s">
        <v>56</v>
      </c>
      <c r="C2953">
        <v>46.204391000000001</v>
      </c>
      <c r="D2953">
        <v>6.1431579999999997</v>
      </c>
      <c r="E2953" t="s">
        <v>3100</v>
      </c>
      <c r="F2953" t="s">
        <v>169</v>
      </c>
      <c r="G2953" t="s">
        <v>25</v>
      </c>
      <c r="H2953" s="4">
        <v>45400</v>
      </c>
      <c r="I2953" t="s">
        <v>49</v>
      </c>
      <c r="J2953" t="s">
        <v>2561</v>
      </c>
      <c r="K2953">
        <v>4</v>
      </c>
      <c r="N2953">
        <v>2109</v>
      </c>
      <c r="O2953">
        <v>0.3</v>
      </c>
      <c r="P2953" s="4">
        <v>45642</v>
      </c>
      <c r="Q2953" s="4"/>
    </row>
    <row r="2954" spans="1:17" x14ac:dyDescent="0.35">
      <c r="A2954" t="s">
        <v>3041</v>
      </c>
      <c r="B2954" t="s">
        <v>78</v>
      </c>
      <c r="C2954">
        <v>38.736946000000003</v>
      </c>
      <c r="D2954">
        <v>-9.1426850000000002</v>
      </c>
      <c r="E2954" t="s">
        <v>54</v>
      </c>
      <c r="F2954" t="s">
        <v>169</v>
      </c>
      <c r="G2954" t="s">
        <v>39</v>
      </c>
      <c r="H2954" s="4">
        <v>45409</v>
      </c>
      <c r="I2954" t="s">
        <v>66</v>
      </c>
      <c r="J2954" t="s">
        <v>2561</v>
      </c>
      <c r="K2954">
        <v>4</v>
      </c>
      <c r="N2954">
        <v>6720</v>
      </c>
      <c r="O2954">
        <v>0.1</v>
      </c>
      <c r="P2954" s="4">
        <v>45532</v>
      </c>
      <c r="Q2954" s="4"/>
    </row>
    <row r="2955" spans="1:17" x14ac:dyDescent="0.35">
      <c r="A2955" t="s">
        <v>3042</v>
      </c>
      <c r="B2955" t="s">
        <v>41</v>
      </c>
      <c r="C2955">
        <v>52.520007999999997</v>
      </c>
      <c r="D2955">
        <v>13.404954</v>
      </c>
      <c r="E2955" t="s">
        <v>47</v>
      </c>
      <c r="F2955" t="s">
        <v>169</v>
      </c>
      <c r="G2955" t="s">
        <v>59</v>
      </c>
      <c r="H2955" s="4">
        <v>45367</v>
      </c>
      <c r="I2955" t="s">
        <v>66</v>
      </c>
      <c r="J2955" t="s">
        <v>2561</v>
      </c>
      <c r="K2955">
        <v>4</v>
      </c>
      <c r="N2955">
        <v>4558</v>
      </c>
      <c r="O2955">
        <v>0.5</v>
      </c>
      <c r="P2955" s="4">
        <v>45631</v>
      </c>
      <c r="Q2955" s="4"/>
    </row>
    <row r="2956" spans="1:17" x14ac:dyDescent="0.35">
      <c r="A2956" t="s">
        <v>3043</v>
      </c>
      <c r="B2956" t="s">
        <v>78</v>
      </c>
      <c r="C2956">
        <v>38.736946000000003</v>
      </c>
      <c r="D2956">
        <v>-9.1426850000000002</v>
      </c>
      <c r="E2956" t="s">
        <v>3098</v>
      </c>
      <c r="F2956" t="s">
        <v>169</v>
      </c>
      <c r="G2956" t="s">
        <v>59</v>
      </c>
      <c r="H2956" s="4">
        <v>45293</v>
      </c>
      <c r="I2956" t="s">
        <v>26</v>
      </c>
      <c r="J2956" t="s">
        <v>2561</v>
      </c>
      <c r="K2956">
        <v>4</v>
      </c>
      <c r="N2956">
        <v>2950</v>
      </c>
      <c r="O2956">
        <v>0.3</v>
      </c>
      <c r="P2956" s="4">
        <v>45574</v>
      </c>
      <c r="Q2956" s="4"/>
    </row>
    <row r="2957" spans="1:17" x14ac:dyDescent="0.35">
      <c r="A2957" t="s">
        <v>3044</v>
      </c>
      <c r="B2957" t="s">
        <v>35</v>
      </c>
      <c r="C2957">
        <v>41.902782000000002</v>
      </c>
      <c r="D2957">
        <v>12.496366</v>
      </c>
      <c r="E2957" t="s">
        <v>47</v>
      </c>
      <c r="F2957" t="s">
        <v>169</v>
      </c>
      <c r="G2957" t="s">
        <v>74</v>
      </c>
      <c r="H2957" s="4">
        <v>45310</v>
      </c>
      <c r="I2957" t="s">
        <v>66</v>
      </c>
      <c r="J2957" t="s">
        <v>2561</v>
      </c>
      <c r="K2957">
        <v>4</v>
      </c>
      <c r="N2957">
        <v>4249</v>
      </c>
      <c r="O2957">
        <v>0.4</v>
      </c>
      <c r="P2957" s="4">
        <v>45562</v>
      </c>
      <c r="Q2957" s="4"/>
    </row>
    <row r="2958" spans="1:17" x14ac:dyDescent="0.35">
      <c r="A2958" t="s">
        <v>3045</v>
      </c>
      <c r="B2958" t="s">
        <v>56</v>
      </c>
      <c r="C2958">
        <v>46.204391000000001</v>
      </c>
      <c r="D2958">
        <v>6.1431579999999997</v>
      </c>
      <c r="E2958" t="s">
        <v>3099</v>
      </c>
      <c r="F2958" t="s">
        <v>169</v>
      </c>
      <c r="G2958" t="s">
        <v>48</v>
      </c>
      <c r="H2958" s="4">
        <v>45349</v>
      </c>
      <c r="I2958" t="s">
        <v>26</v>
      </c>
      <c r="J2958" t="s">
        <v>2561</v>
      </c>
      <c r="K2958">
        <v>4</v>
      </c>
      <c r="N2958">
        <v>4159</v>
      </c>
      <c r="O2958">
        <v>0.5</v>
      </c>
      <c r="P2958" s="4">
        <v>45585</v>
      </c>
      <c r="Q2958" s="4"/>
    </row>
    <row r="2959" spans="1:17" x14ac:dyDescent="0.35">
      <c r="A2959" t="s">
        <v>3046</v>
      </c>
      <c r="B2959" t="s">
        <v>41</v>
      </c>
      <c r="C2959">
        <v>52.520007999999997</v>
      </c>
      <c r="D2959">
        <v>13.404954</v>
      </c>
      <c r="E2959" t="s">
        <v>3099</v>
      </c>
      <c r="F2959" t="s">
        <v>169</v>
      </c>
      <c r="G2959" t="s">
        <v>48</v>
      </c>
      <c r="H2959" s="4">
        <v>45390</v>
      </c>
      <c r="I2959" t="s">
        <v>66</v>
      </c>
      <c r="J2959" t="s">
        <v>2561</v>
      </c>
      <c r="K2959">
        <v>4</v>
      </c>
      <c r="N2959">
        <v>6175</v>
      </c>
      <c r="O2959">
        <v>0.5</v>
      </c>
      <c r="P2959" s="4">
        <v>45471</v>
      </c>
      <c r="Q2959" s="4"/>
    </row>
    <row r="2960" spans="1:17" x14ac:dyDescent="0.35">
      <c r="A2960" t="s">
        <v>3047</v>
      </c>
      <c r="B2960" t="s">
        <v>51</v>
      </c>
      <c r="C2960">
        <v>51.260196999999998</v>
      </c>
      <c r="D2960">
        <v>4.4027710000000004</v>
      </c>
      <c r="E2960" t="s">
        <v>47</v>
      </c>
      <c r="F2960" t="s">
        <v>169</v>
      </c>
      <c r="G2960" t="s">
        <v>48</v>
      </c>
      <c r="H2960" s="4">
        <v>45343</v>
      </c>
      <c r="I2960" t="s">
        <v>66</v>
      </c>
      <c r="J2960" t="s">
        <v>2561</v>
      </c>
      <c r="K2960">
        <v>4</v>
      </c>
      <c r="N2960">
        <v>1800</v>
      </c>
      <c r="O2960">
        <v>0.8</v>
      </c>
      <c r="P2960" s="4">
        <v>45668</v>
      </c>
      <c r="Q2960" s="4"/>
    </row>
    <row r="2961" spans="1:17" x14ac:dyDescent="0.35">
      <c r="A2961" t="s">
        <v>3048</v>
      </c>
      <c r="B2961" t="s">
        <v>35</v>
      </c>
      <c r="C2961">
        <v>41.902782000000002</v>
      </c>
      <c r="D2961">
        <v>12.496366</v>
      </c>
      <c r="E2961" t="s">
        <v>120</v>
      </c>
      <c r="F2961" t="s">
        <v>169</v>
      </c>
      <c r="G2961" t="s">
        <v>85</v>
      </c>
      <c r="H2961" s="4">
        <v>45297</v>
      </c>
      <c r="I2961" t="s">
        <v>49</v>
      </c>
      <c r="J2961" t="s">
        <v>2561</v>
      </c>
      <c r="K2961">
        <v>4</v>
      </c>
      <c r="N2961">
        <v>3218</v>
      </c>
      <c r="O2961">
        <v>0.1</v>
      </c>
      <c r="P2961" s="4">
        <v>45359</v>
      </c>
      <c r="Q2961" s="4"/>
    </row>
    <row r="2962" spans="1:17" x14ac:dyDescent="0.35">
      <c r="A2962" t="s">
        <v>3049</v>
      </c>
      <c r="B2962" t="s">
        <v>78</v>
      </c>
      <c r="C2962">
        <v>38.736946000000003</v>
      </c>
      <c r="D2962">
        <v>-9.1426850000000002</v>
      </c>
      <c r="E2962" t="s">
        <v>100</v>
      </c>
      <c r="F2962" t="s">
        <v>169</v>
      </c>
      <c r="G2962" t="s">
        <v>39</v>
      </c>
      <c r="H2962" s="4">
        <v>45376</v>
      </c>
      <c r="I2962" t="s">
        <v>66</v>
      </c>
      <c r="J2962" t="s">
        <v>2561</v>
      </c>
      <c r="K2962">
        <v>4</v>
      </c>
      <c r="N2962">
        <v>5348</v>
      </c>
      <c r="O2962">
        <v>0.2</v>
      </c>
      <c r="P2962" s="4">
        <v>45739</v>
      </c>
      <c r="Q2962" s="4"/>
    </row>
    <row r="2963" spans="1:17" x14ac:dyDescent="0.35">
      <c r="A2963" t="s">
        <v>3050</v>
      </c>
      <c r="B2963" t="s">
        <v>78</v>
      </c>
      <c r="C2963">
        <v>38.736946000000003</v>
      </c>
      <c r="D2963">
        <v>-9.1426850000000002</v>
      </c>
      <c r="E2963" t="s">
        <v>32</v>
      </c>
      <c r="F2963" t="s">
        <v>169</v>
      </c>
      <c r="G2963" t="s">
        <v>48</v>
      </c>
      <c r="H2963" s="4">
        <v>45306</v>
      </c>
      <c r="I2963" t="s">
        <v>26</v>
      </c>
      <c r="J2963" t="s">
        <v>2561</v>
      </c>
      <c r="K2963">
        <v>4</v>
      </c>
      <c r="N2963">
        <v>5769</v>
      </c>
      <c r="O2963">
        <v>0.5</v>
      </c>
      <c r="P2963" s="4">
        <v>45459</v>
      </c>
      <c r="Q2963" s="4"/>
    </row>
    <row r="2964" spans="1:17" x14ac:dyDescent="0.35">
      <c r="A2964" t="s">
        <v>3051</v>
      </c>
      <c r="B2964" t="s">
        <v>71</v>
      </c>
      <c r="C2964">
        <v>48.210033000000003</v>
      </c>
      <c r="D2964">
        <v>16.363448999999999</v>
      </c>
      <c r="E2964" t="s">
        <v>54</v>
      </c>
      <c r="F2964" t="s">
        <v>169</v>
      </c>
      <c r="G2964" t="s">
        <v>33</v>
      </c>
      <c r="H2964" s="4">
        <v>45330</v>
      </c>
      <c r="I2964" t="s">
        <v>26</v>
      </c>
      <c r="J2964" t="s">
        <v>2561</v>
      </c>
      <c r="K2964">
        <v>4</v>
      </c>
      <c r="N2964">
        <v>4554</v>
      </c>
      <c r="O2964">
        <v>0.5</v>
      </c>
      <c r="P2964" s="4">
        <v>45623</v>
      </c>
      <c r="Q2964" s="4"/>
    </row>
    <row r="2965" spans="1:17" x14ac:dyDescent="0.35">
      <c r="A2965" t="s">
        <v>3052</v>
      </c>
      <c r="B2965" t="s">
        <v>78</v>
      </c>
      <c r="C2965">
        <v>38.736946000000003</v>
      </c>
      <c r="D2965">
        <v>-9.1426850000000002</v>
      </c>
      <c r="E2965" t="s">
        <v>68</v>
      </c>
      <c r="F2965" t="s">
        <v>169</v>
      </c>
      <c r="G2965" t="s">
        <v>85</v>
      </c>
      <c r="H2965" s="4">
        <v>45371</v>
      </c>
      <c r="I2965" t="s">
        <v>66</v>
      </c>
      <c r="J2965" t="s">
        <v>2561</v>
      </c>
      <c r="K2965">
        <v>4</v>
      </c>
      <c r="N2965">
        <v>7249</v>
      </c>
      <c r="O2965">
        <v>0.3</v>
      </c>
      <c r="P2965" s="4">
        <v>45607</v>
      </c>
      <c r="Q2965" s="4"/>
    </row>
    <row r="2966" spans="1:17" x14ac:dyDescent="0.35">
      <c r="A2966" t="s">
        <v>3053</v>
      </c>
      <c r="B2966" t="s">
        <v>41</v>
      </c>
      <c r="C2966">
        <v>52.520007999999997</v>
      </c>
      <c r="D2966">
        <v>13.404954</v>
      </c>
      <c r="E2966" t="s">
        <v>3098</v>
      </c>
      <c r="F2966" t="s">
        <v>169</v>
      </c>
      <c r="G2966" t="s">
        <v>39</v>
      </c>
      <c r="H2966" s="4">
        <v>45423</v>
      </c>
      <c r="I2966" t="s">
        <v>49</v>
      </c>
      <c r="J2966" t="s">
        <v>2561</v>
      </c>
      <c r="K2966">
        <v>4</v>
      </c>
      <c r="N2966">
        <v>4545</v>
      </c>
      <c r="O2966">
        <v>1</v>
      </c>
      <c r="P2966" s="4">
        <v>45557</v>
      </c>
      <c r="Q2966" s="4"/>
    </row>
    <row r="2967" spans="1:17" x14ac:dyDescent="0.35">
      <c r="A2967" t="s">
        <v>3054</v>
      </c>
      <c r="B2967" t="s">
        <v>78</v>
      </c>
      <c r="C2967">
        <v>38.736946000000003</v>
      </c>
      <c r="D2967">
        <v>-9.1426850000000002</v>
      </c>
      <c r="E2967" t="s">
        <v>47</v>
      </c>
      <c r="F2967" t="s">
        <v>169</v>
      </c>
      <c r="G2967" t="s">
        <v>48</v>
      </c>
      <c r="H2967" s="4">
        <v>45316</v>
      </c>
      <c r="I2967" t="s">
        <v>66</v>
      </c>
      <c r="J2967" t="s">
        <v>2561</v>
      </c>
      <c r="K2967">
        <v>4</v>
      </c>
      <c r="N2967">
        <v>7593</v>
      </c>
      <c r="O2967">
        <v>0.5</v>
      </c>
      <c r="P2967" s="4">
        <v>45418</v>
      </c>
      <c r="Q2967" s="4"/>
    </row>
    <row r="2968" spans="1:17" x14ac:dyDescent="0.35">
      <c r="A2968" t="s">
        <v>3055</v>
      </c>
      <c r="B2968" t="s">
        <v>61</v>
      </c>
      <c r="C2968">
        <v>48.864716000000001</v>
      </c>
      <c r="D2968">
        <v>2.3490139999999999</v>
      </c>
      <c r="E2968" t="s">
        <v>3100</v>
      </c>
      <c r="F2968" t="s">
        <v>169</v>
      </c>
      <c r="G2968" t="s">
        <v>59</v>
      </c>
      <c r="H2968" s="4">
        <v>45380</v>
      </c>
      <c r="I2968" t="s">
        <v>26</v>
      </c>
      <c r="J2968" t="s">
        <v>2561</v>
      </c>
      <c r="K2968">
        <v>4</v>
      </c>
      <c r="N2968">
        <v>7630</v>
      </c>
      <c r="O2968">
        <v>1</v>
      </c>
      <c r="P2968" s="4">
        <v>45616</v>
      </c>
      <c r="Q2968" s="4"/>
    </row>
    <row r="2969" spans="1:17" x14ac:dyDescent="0.35">
      <c r="A2969" t="s">
        <v>3056</v>
      </c>
      <c r="B2969" t="s">
        <v>56</v>
      </c>
      <c r="C2969">
        <v>46.204391000000001</v>
      </c>
      <c r="D2969">
        <v>6.1431579999999997</v>
      </c>
      <c r="E2969" t="s">
        <v>103</v>
      </c>
      <c r="F2969" t="s">
        <v>169</v>
      </c>
      <c r="G2969" t="s">
        <v>48</v>
      </c>
      <c r="H2969" s="4">
        <v>45341</v>
      </c>
      <c r="I2969" t="s">
        <v>66</v>
      </c>
      <c r="J2969" t="s">
        <v>2561</v>
      </c>
      <c r="K2969">
        <v>4</v>
      </c>
      <c r="N2969">
        <v>6638</v>
      </c>
      <c r="O2969">
        <v>0.5</v>
      </c>
      <c r="P2969" s="4">
        <v>45433</v>
      </c>
      <c r="Q2969" s="4"/>
    </row>
    <row r="2970" spans="1:17" x14ac:dyDescent="0.35">
      <c r="A2970" t="s">
        <v>3057</v>
      </c>
      <c r="B2970" t="s">
        <v>29</v>
      </c>
      <c r="C2970">
        <v>40.416775000000001</v>
      </c>
      <c r="D2970">
        <v>-3.7037900000000001</v>
      </c>
      <c r="E2970" t="s">
        <v>120</v>
      </c>
      <c r="F2970" t="s">
        <v>169</v>
      </c>
      <c r="G2970" t="s">
        <v>33</v>
      </c>
      <c r="H2970" s="4">
        <v>45441</v>
      </c>
      <c r="I2970" t="s">
        <v>66</v>
      </c>
      <c r="J2970" t="s">
        <v>2561</v>
      </c>
      <c r="K2970">
        <v>4</v>
      </c>
      <c r="N2970">
        <v>7037</v>
      </c>
      <c r="O2970">
        <v>0.3</v>
      </c>
      <c r="P2970" s="4">
        <v>45604</v>
      </c>
      <c r="Q2970" s="4"/>
    </row>
    <row r="2971" spans="1:17" x14ac:dyDescent="0.35">
      <c r="A2971" t="s">
        <v>3058</v>
      </c>
      <c r="B2971" t="s">
        <v>35</v>
      </c>
      <c r="C2971">
        <v>41.902782000000002</v>
      </c>
      <c r="D2971">
        <v>12.496366</v>
      </c>
      <c r="E2971" t="s">
        <v>103</v>
      </c>
      <c r="F2971" t="s">
        <v>169</v>
      </c>
      <c r="G2971" t="s">
        <v>74</v>
      </c>
      <c r="H2971" s="4">
        <v>45389</v>
      </c>
      <c r="I2971" t="s">
        <v>26</v>
      </c>
      <c r="J2971" t="s">
        <v>2561</v>
      </c>
      <c r="K2971">
        <v>4</v>
      </c>
      <c r="N2971">
        <v>2752</v>
      </c>
      <c r="O2971">
        <v>0.4</v>
      </c>
      <c r="P2971" s="4">
        <v>45524</v>
      </c>
      <c r="Q2971" s="4"/>
    </row>
    <row r="2972" spans="1:17" x14ac:dyDescent="0.35">
      <c r="A2972" t="s">
        <v>3059</v>
      </c>
      <c r="B2972" t="s">
        <v>61</v>
      </c>
      <c r="C2972">
        <v>48.864716000000001</v>
      </c>
      <c r="D2972">
        <v>2.3490139999999999</v>
      </c>
      <c r="E2972" t="s">
        <v>47</v>
      </c>
      <c r="F2972" t="s">
        <v>169</v>
      </c>
      <c r="G2972" t="s">
        <v>48</v>
      </c>
      <c r="H2972" s="4">
        <v>45431</v>
      </c>
      <c r="I2972" t="s">
        <v>66</v>
      </c>
      <c r="J2972" t="s">
        <v>2561</v>
      </c>
      <c r="K2972">
        <v>4</v>
      </c>
      <c r="N2972">
        <v>6155</v>
      </c>
      <c r="O2972">
        <v>0.5</v>
      </c>
      <c r="P2972" s="4">
        <v>45595</v>
      </c>
      <c r="Q2972" s="4"/>
    </row>
    <row r="2973" spans="1:17" x14ac:dyDescent="0.35">
      <c r="A2973" t="s">
        <v>3060</v>
      </c>
      <c r="B2973" t="s">
        <v>78</v>
      </c>
      <c r="C2973">
        <v>38.736946000000003</v>
      </c>
      <c r="D2973">
        <v>-9.1426850000000002</v>
      </c>
      <c r="E2973" t="s">
        <v>3099</v>
      </c>
      <c r="F2973" t="s">
        <v>169</v>
      </c>
      <c r="G2973" t="s">
        <v>33</v>
      </c>
      <c r="H2973" s="4">
        <v>45329</v>
      </c>
      <c r="I2973" t="s">
        <v>26</v>
      </c>
      <c r="J2973" t="s">
        <v>2561</v>
      </c>
      <c r="K2973">
        <v>4</v>
      </c>
      <c r="N2973">
        <v>922</v>
      </c>
      <c r="O2973">
        <v>0.6</v>
      </c>
      <c r="P2973" s="4">
        <v>45458</v>
      </c>
      <c r="Q2973" s="4"/>
    </row>
    <row r="2974" spans="1:17" x14ac:dyDescent="0.35">
      <c r="A2974" t="s">
        <v>3061</v>
      </c>
      <c r="B2974" t="s">
        <v>78</v>
      </c>
      <c r="C2974">
        <v>38.736946000000003</v>
      </c>
      <c r="D2974">
        <v>-9.1426850000000002</v>
      </c>
      <c r="E2974" t="s">
        <v>54</v>
      </c>
      <c r="F2974" t="s">
        <v>169</v>
      </c>
      <c r="G2974" t="s">
        <v>87</v>
      </c>
      <c r="H2974" s="4">
        <v>45297</v>
      </c>
      <c r="I2974" t="s">
        <v>66</v>
      </c>
      <c r="J2974" t="s">
        <v>2561</v>
      </c>
      <c r="K2974">
        <v>4</v>
      </c>
      <c r="N2974">
        <v>7744</v>
      </c>
      <c r="O2974">
        <v>0.2</v>
      </c>
      <c r="P2974" s="4">
        <v>45627</v>
      </c>
      <c r="Q2974" s="4"/>
    </row>
    <row r="2975" spans="1:17" x14ac:dyDescent="0.35">
      <c r="A2975" t="s">
        <v>3062</v>
      </c>
      <c r="B2975" t="s">
        <v>41</v>
      </c>
      <c r="C2975">
        <v>52.520007999999997</v>
      </c>
      <c r="D2975">
        <v>13.404954</v>
      </c>
      <c r="E2975" t="s">
        <v>103</v>
      </c>
      <c r="F2975" t="s">
        <v>169</v>
      </c>
      <c r="G2975" t="s">
        <v>39</v>
      </c>
      <c r="H2975" s="4">
        <v>45354</v>
      </c>
      <c r="I2975" t="s">
        <v>66</v>
      </c>
      <c r="J2975" t="s">
        <v>2561</v>
      </c>
      <c r="K2975">
        <v>4</v>
      </c>
      <c r="N2975">
        <v>4531</v>
      </c>
      <c r="O2975">
        <v>0.6</v>
      </c>
      <c r="P2975" s="4">
        <v>45705</v>
      </c>
      <c r="Q2975" s="4"/>
    </row>
    <row r="2976" spans="1:17" x14ac:dyDescent="0.35">
      <c r="A2976" t="s">
        <v>3063</v>
      </c>
      <c r="B2976" t="s">
        <v>29</v>
      </c>
      <c r="C2976">
        <v>40.416775000000001</v>
      </c>
      <c r="D2976">
        <v>-3.7037900000000001</v>
      </c>
      <c r="E2976" t="s">
        <v>38</v>
      </c>
      <c r="F2976" t="s">
        <v>169</v>
      </c>
      <c r="G2976" t="s">
        <v>59</v>
      </c>
      <c r="H2976" s="4">
        <v>45400</v>
      </c>
      <c r="I2976" t="s">
        <v>26</v>
      </c>
      <c r="J2976" t="s">
        <v>2561</v>
      </c>
      <c r="K2976">
        <v>4</v>
      </c>
      <c r="N2976">
        <v>6998</v>
      </c>
      <c r="O2976">
        <v>0.5</v>
      </c>
      <c r="P2976" s="4">
        <v>45577</v>
      </c>
      <c r="Q2976" s="4"/>
    </row>
    <row r="2977" spans="1:17" x14ac:dyDescent="0.35">
      <c r="A2977" t="s">
        <v>3064</v>
      </c>
      <c r="B2977" t="s">
        <v>35</v>
      </c>
      <c r="C2977">
        <v>41.902782000000002</v>
      </c>
      <c r="D2977">
        <v>12.496366</v>
      </c>
      <c r="E2977" t="s">
        <v>124</v>
      </c>
      <c r="F2977" t="s">
        <v>169</v>
      </c>
      <c r="G2977" t="s">
        <v>25</v>
      </c>
      <c r="H2977" s="4">
        <v>45402</v>
      </c>
      <c r="I2977" t="s">
        <v>66</v>
      </c>
      <c r="J2977" t="s">
        <v>2561</v>
      </c>
      <c r="K2977">
        <v>4</v>
      </c>
      <c r="N2977">
        <v>5694</v>
      </c>
      <c r="O2977">
        <v>0.3</v>
      </c>
      <c r="P2977" s="4">
        <v>45602</v>
      </c>
      <c r="Q2977" s="4"/>
    </row>
    <row r="2978" spans="1:17" x14ac:dyDescent="0.35">
      <c r="A2978" t="s">
        <v>3065</v>
      </c>
      <c r="B2978" t="s">
        <v>35</v>
      </c>
      <c r="C2978">
        <v>41.902782000000002</v>
      </c>
      <c r="D2978">
        <v>12.496366</v>
      </c>
      <c r="E2978" t="s">
        <v>68</v>
      </c>
      <c r="F2978" t="s">
        <v>169</v>
      </c>
      <c r="G2978" t="s">
        <v>25</v>
      </c>
      <c r="H2978" s="4">
        <v>45406</v>
      </c>
      <c r="I2978" t="s">
        <v>49</v>
      </c>
      <c r="J2978" t="s">
        <v>2561</v>
      </c>
      <c r="K2978">
        <v>4</v>
      </c>
      <c r="N2978">
        <v>1208</v>
      </c>
      <c r="O2978">
        <v>0.3</v>
      </c>
      <c r="P2978" s="4">
        <v>45635</v>
      </c>
      <c r="Q2978" s="4"/>
    </row>
    <row r="2979" spans="1:17" x14ac:dyDescent="0.35">
      <c r="A2979" t="s">
        <v>3066</v>
      </c>
      <c r="B2979" t="s">
        <v>71</v>
      </c>
      <c r="C2979">
        <v>48.210033000000003</v>
      </c>
      <c r="D2979">
        <v>16.363448999999999</v>
      </c>
      <c r="E2979" t="s">
        <v>54</v>
      </c>
      <c r="F2979" t="s">
        <v>169</v>
      </c>
      <c r="G2979" t="s">
        <v>48</v>
      </c>
      <c r="H2979" s="4">
        <v>45401</v>
      </c>
      <c r="I2979" t="s">
        <v>49</v>
      </c>
      <c r="J2979" t="s">
        <v>2561</v>
      </c>
      <c r="K2979">
        <v>4</v>
      </c>
      <c r="N2979">
        <v>4553</v>
      </c>
      <c r="O2979">
        <v>0.7</v>
      </c>
      <c r="P2979" s="4">
        <v>45526</v>
      </c>
      <c r="Q2979" s="4"/>
    </row>
    <row r="2980" spans="1:17" x14ac:dyDescent="0.35">
      <c r="A2980" t="s">
        <v>3067</v>
      </c>
      <c r="B2980" t="s">
        <v>56</v>
      </c>
      <c r="C2980">
        <v>46.204391000000001</v>
      </c>
      <c r="D2980">
        <v>6.1431579999999997</v>
      </c>
      <c r="E2980" t="s">
        <v>68</v>
      </c>
      <c r="F2980" t="s">
        <v>241</v>
      </c>
      <c r="G2980" t="s">
        <v>87</v>
      </c>
      <c r="H2980" s="4">
        <v>45362</v>
      </c>
      <c r="I2980" t="s">
        <v>26</v>
      </c>
      <c r="J2980" t="s">
        <v>2561</v>
      </c>
      <c r="K2980">
        <v>4</v>
      </c>
      <c r="N2980">
        <v>17269</v>
      </c>
      <c r="O2980">
        <v>0.8</v>
      </c>
      <c r="P2980" s="4">
        <v>45483</v>
      </c>
      <c r="Q2980" s="4"/>
    </row>
    <row r="2981" spans="1:17" x14ac:dyDescent="0.35">
      <c r="A2981" t="s">
        <v>3068</v>
      </c>
      <c r="B2981" t="s">
        <v>51</v>
      </c>
      <c r="C2981">
        <v>51.260196999999998</v>
      </c>
      <c r="D2981">
        <v>4.4027710000000004</v>
      </c>
      <c r="E2981" t="s">
        <v>54</v>
      </c>
      <c r="F2981" t="s">
        <v>241</v>
      </c>
      <c r="G2981" t="s">
        <v>48</v>
      </c>
      <c r="H2981" s="4">
        <v>45441</v>
      </c>
      <c r="I2981" t="s">
        <v>26</v>
      </c>
      <c r="J2981" t="s">
        <v>2561</v>
      </c>
      <c r="K2981">
        <v>4</v>
      </c>
      <c r="N2981">
        <v>19776</v>
      </c>
      <c r="O2981">
        <v>0.4</v>
      </c>
      <c r="P2981" s="4">
        <v>45642</v>
      </c>
      <c r="Q2981" s="4"/>
    </row>
    <row r="2982" spans="1:17" x14ac:dyDescent="0.35">
      <c r="A2982" t="s">
        <v>3069</v>
      </c>
      <c r="B2982" t="s">
        <v>20</v>
      </c>
      <c r="C2982">
        <v>52.370215999999999</v>
      </c>
      <c r="D2982">
        <v>4.895168</v>
      </c>
      <c r="E2982" t="s">
        <v>3099</v>
      </c>
      <c r="F2982" t="s">
        <v>241</v>
      </c>
      <c r="G2982" t="s">
        <v>85</v>
      </c>
      <c r="H2982" s="4">
        <v>45425</v>
      </c>
      <c r="I2982" t="s">
        <v>49</v>
      </c>
      <c r="J2982" t="s">
        <v>2561</v>
      </c>
      <c r="K2982">
        <v>4</v>
      </c>
      <c r="N2982">
        <v>8387</v>
      </c>
      <c r="O2982">
        <v>0.8</v>
      </c>
      <c r="P2982" s="4">
        <v>45461</v>
      </c>
      <c r="Q2982" s="4"/>
    </row>
    <row r="2983" spans="1:17" x14ac:dyDescent="0.35">
      <c r="A2983" t="s">
        <v>3070</v>
      </c>
      <c r="B2983" t="s">
        <v>41</v>
      </c>
      <c r="C2983">
        <v>52.520007999999997</v>
      </c>
      <c r="D2983">
        <v>13.404954</v>
      </c>
      <c r="E2983" t="s">
        <v>47</v>
      </c>
      <c r="F2983" t="s">
        <v>241</v>
      </c>
      <c r="G2983" t="s">
        <v>25</v>
      </c>
      <c r="H2983" s="4">
        <v>45374</v>
      </c>
      <c r="I2983" t="s">
        <v>49</v>
      </c>
      <c r="J2983" t="s">
        <v>2561</v>
      </c>
      <c r="K2983">
        <v>4</v>
      </c>
      <c r="N2983">
        <v>2737</v>
      </c>
      <c r="O2983">
        <v>0.3</v>
      </c>
      <c r="P2983" s="4">
        <v>45648</v>
      </c>
      <c r="Q2983" s="4"/>
    </row>
    <row r="2984" spans="1:17" x14ac:dyDescent="0.35">
      <c r="A2984" t="s">
        <v>3071</v>
      </c>
      <c r="B2984" t="s">
        <v>29</v>
      </c>
      <c r="C2984">
        <v>40.416775000000001</v>
      </c>
      <c r="D2984">
        <v>-3.7037900000000001</v>
      </c>
      <c r="E2984" t="s">
        <v>64</v>
      </c>
      <c r="F2984" t="s">
        <v>241</v>
      </c>
      <c r="G2984" t="s">
        <v>87</v>
      </c>
      <c r="H2984" s="4">
        <v>45357</v>
      </c>
      <c r="I2984" t="s">
        <v>49</v>
      </c>
      <c r="J2984" t="s">
        <v>2561</v>
      </c>
      <c r="K2984">
        <v>4</v>
      </c>
      <c r="N2984">
        <v>11686</v>
      </c>
      <c r="O2984">
        <v>1</v>
      </c>
      <c r="P2984" s="4">
        <v>45656</v>
      </c>
      <c r="Q2984" s="4"/>
    </row>
    <row r="2985" spans="1:17" x14ac:dyDescent="0.35">
      <c r="A2985" t="s">
        <v>3072</v>
      </c>
      <c r="B2985" t="s">
        <v>35</v>
      </c>
      <c r="C2985">
        <v>41.902782000000002</v>
      </c>
      <c r="D2985">
        <v>12.496366</v>
      </c>
      <c r="E2985" t="s">
        <v>32</v>
      </c>
      <c r="F2985" t="s">
        <v>241</v>
      </c>
      <c r="G2985" t="s">
        <v>25</v>
      </c>
      <c r="H2985" s="4">
        <v>45371</v>
      </c>
      <c r="I2985" t="s">
        <v>49</v>
      </c>
      <c r="J2985" t="s">
        <v>2561</v>
      </c>
      <c r="K2985">
        <v>4</v>
      </c>
      <c r="N2985">
        <v>17968</v>
      </c>
      <c r="O2985">
        <v>0.7</v>
      </c>
      <c r="P2985" s="4">
        <v>45409</v>
      </c>
      <c r="Q2985" s="4"/>
    </row>
    <row r="2986" spans="1:17" x14ac:dyDescent="0.35">
      <c r="A2986" t="s">
        <v>3073</v>
      </c>
      <c r="B2986" t="s">
        <v>41</v>
      </c>
      <c r="C2986">
        <v>52.520007999999997</v>
      </c>
      <c r="D2986">
        <v>13.404954</v>
      </c>
      <c r="E2986" t="s">
        <v>54</v>
      </c>
      <c r="F2986" t="s">
        <v>241</v>
      </c>
      <c r="G2986" t="s">
        <v>25</v>
      </c>
      <c r="H2986" s="4">
        <v>45310</v>
      </c>
      <c r="I2986" t="s">
        <v>49</v>
      </c>
      <c r="J2986" t="s">
        <v>2561</v>
      </c>
      <c r="K2986">
        <v>4</v>
      </c>
      <c r="N2986">
        <v>18418</v>
      </c>
      <c r="O2986">
        <v>0.3</v>
      </c>
      <c r="P2986" s="4">
        <v>45332</v>
      </c>
      <c r="Q2986" s="4"/>
    </row>
    <row r="2987" spans="1:17" x14ac:dyDescent="0.35">
      <c r="A2987" t="s">
        <v>3074</v>
      </c>
      <c r="B2987" t="s">
        <v>41</v>
      </c>
      <c r="C2987">
        <v>52.520007999999997</v>
      </c>
      <c r="D2987">
        <v>13.404954</v>
      </c>
      <c r="E2987" t="s">
        <v>100</v>
      </c>
      <c r="F2987" t="s">
        <v>241</v>
      </c>
      <c r="G2987" t="s">
        <v>39</v>
      </c>
      <c r="H2987" s="4">
        <v>45389</v>
      </c>
      <c r="I2987" t="s">
        <v>49</v>
      </c>
      <c r="J2987" t="s">
        <v>2561</v>
      </c>
      <c r="K2987">
        <v>4</v>
      </c>
      <c r="N2987">
        <v>12543</v>
      </c>
      <c r="O2987">
        <v>0.4</v>
      </c>
      <c r="P2987" s="4">
        <v>45513</v>
      </c>
      <c r="Q2987" s="4"/>
    </row>
    <row r="2988" spans="1:17" x14ac:dyDescent="0.35">
      <c r="A2988" t="s">
        <v>3075</v>
      </c>
      <c r="B2988" t="s">
        <v>20</v>
      </c>
      <c r="C2988">
        <v>52.370215999999999</v>
      </c>
      <c r="D2988">
        <v>4.895168</v>
      </c>
      <c r="E2988" t="s">
        <v>100</v>
      </c>
      <c r="F2988" t="s">
        <v>241</v>
      </c>
      <c r="G2988" t="s">
        <v>59</v>
      </c>
      <c r="H2988" s="4">
        <v>45305</v>
      </c>
      <c r="I2988" t="s">
        <v>66</v>
      </c>
      <c r="J2988" t="s">
        <v>2561</v>
      </c>
      <c r="K2988">
        <v>4</v>
      </c>
      <c r="N2988">
        <v>4700</v>
      </c>
      <c r="O2988">
        <v>0.9</v>
      </c>
      <c r="P2988" s="4">
        <v>45651</v>
      </c>
      <c r="Q2988" s="4"/>
    </row>
    <row r="2989" spans="1:17" x14ac:dyDescent="0.35">
      <c r="A2989" t="s">
        <v>3076</v>
      </c>
      <c r="B2989" t="s">
        <v>29</v>
      </c>
      <c r="C2989">
        <v>40.416775000000001</v>
      </c>
      <c r="D2989">
        <v>-3.7037900000000001</v>
      </c>
      <c r="E2989" t="s">
        <v>54</v>
      </c>
      <c r="F2989" t="s">
        <v>241</v>
      </c>
      <c r="G2989" t="s">
        <v>33</v>
      </c>
      <c r="H2989" s="4">
        <v>45428</v>
      </c>
      <c r="I2989" t="s">
        <v>26</v>
      </c>
      <c r="J2989" t="s">
        <v>2561</v>
      </c>
      <c r="K2989">
        <v>4</v>
      </c>
      <c r="N2989">
        <v>14149</v>
      </c>
      <c r="O2989">
        <v>0.6</v>
      </c>
      <c r="P2989" s="4">
        <v>45541</v>
      </c>
      <c r="Q2989" s="4"/>
    </row>
    <row r="2990" spans="1:17" x14ac:dyDescent="0.35">
      <c r="A2990" t="s">
        <v>3077</v>
      </c>
      <c r="B2990" t="s">
        <v>20</v>
      </c>
      <c r="C2990">
        <v>52.370215999999999</v>
      </c>
      <c r="D2990">
        <v>4.895168</v>
      </c>
      <c r="E2990" t="s">
        <v>54</v>
      </c>
      <c r="F2990" t="s">
        <v>241</v>
      </c>
      <c r="G2990" t="s">
        <v>48</v>
      </c>
      <c r="H2990" s="4">
        <v>45316</v>
      </c>
      <c r="I2990" t="s">
        <v>49</v>
      </c>
      <c r="J2990" t="s">
        <v>2561</v>
      </c>
      <c r="K2990">
        <v>4</v>
      </c>
      <c r="N2990">
        <v>11883</v>
      </c>
      <c r="O2990">
        <v>0.5</v>
      </c>
      <c r="P2990" s="4">
        <v>45585</v>
      </c>
      <c r="Q2990" s="4"/>
    </row>
    <row r="2991" spans="1:17" x14ac:dyDescent="0.35">
      <c r="A2991" t="s">
        <v>3078</v>
      </c>
      <c r="B2991" t="s">
        <v>61</v>
      </c>
      <c r="C2991">
        <v>48.864716000000001</v>
      </c>
      <c r="D2991">
        <v>2.3490139999999999</v>
      </c>
      <c r="E2991" t="s">
        <v>3100</v>
      </c>
      <c r="F2991" t="s">
        <v>241</v>
      </c>
      <c r="G2991" t="s">
        <v>25</v>
      </c>
      <c r="H2991" s="4">
        <v>45357</v>
      </c>
      <c r="I2991" t="s">
        <v>66</v>
      </c>
      <c r="J2991" t="s">
        <v>2561</v>
      </c>
      <c r="K2991">
        <v>4</v>
      </c>
      <c r="N2991">
        <v>17461</v>
      </c>
      <c r="O2991">
        <v>1</v>
      </c>
      <c r="P2991" s="4">
        <v>45598</v>
      </c>
      <c r="Q2991" s="4"/>
    </row>
    <row r="2992" spans="1:17" x14ac:dyDescent="0.35">
      <c r="A2992" t="s">
        <v>3079</v>
      </c>
      <c r="B2992" t="s">
        <v>61</v>
      </c>
      <c r="C2992">
        <v>48.864716000000001</v>
      </c>
      <c r="D2992">
        <v>2.3490139999999999</v>
      </c>
      <c r="E2992" t="s">
        <v>3099</v>
      </c>
      <c r="F2992" t="s">
        <v>241</v>
      </c>
      <c r="G2992" t="s">
        <v>33</v>
      </c>
      <c r="H2992" s="4">
        <v>45427</v>
      </c>
      <c r="I2992" t="s">
        <v>66</v>
      </c>
      <c r="J2992" t="s">
        <v>2561</v>
      </c>
      <c r="K2992">
        <v>4</v>
      </c>
      <c r="N2992">
        <v>10548</v>
      </c>
      <c r="O2992">
        <v>0.4</v>
      </c>
      <c r="P2992" s="4">
        <v>45508</v>
      </c>
      <c r="Q2992" s="4"/>
    </row>
    <row r="2993" spans="1:17" x14ac:dyDescent="0.35">
      <c r="A2993" t="s">
        <v>3080</v>
      </c>
      <c r="B2993" t="s">
        <v>35</v>
      </c>
      <c r="C2993">
        <v>41.902782000000002</v>
      </c>
      <c r="D2993">
        <v>12.496366</v>
      </c>
      <c r="E2993" t="s">
        <v>124</v>
      </c>
      <c r="F2993" t="s">
        <v>241</v>
      </c>
      <c r="G2993" t="s">
        <v>85</v>
      </c>
      <c r="H2993" s="4">
        <v>45358</v>
      </c>
      <c r="I2993" t="s">
        <v>66</v>
      </c>
      <c r="J2993" t="s">
        <v>2561</v>
      </c>
      <c r="K2993">
        <v>4</v>
      </c>
      <c r="N2993">
        <v>19123</v>
      </c>
      <c r="O2993">
        <v>0.5</v>
      </c>
      <c r="P2993" s="4">
        <v>45419</v>
      </c>
      <c r="Q2993" s="4"/>
    </row>
    <row r="2994" spans="1:17" x14ac:dyDescent="0.35">
      <c r="A2994" t="s">
        <v>3081</v>
      </c>
      <c r="B2994" t="s">
        <v>78</v>
      </c>
      <c r="C2994">
        <v>38.736946000000003</v>
      </c>
      <c r="D2994">
        <v>-9.1426850000000002</v>
      </c>
      <c r="E2994" t="s">
        <v>84</v>
      </c>
      <c r="F2994" t="s">
        <v>248</v>
      </c>
      <c r="G2994" t="s">
        <v>48</v>
      </c>
      <c r="H2994" s="4">
        <v>45351</v>
      </c>
      <c r="I2994" t="s">
        <v>49</v>
      </c>
      <c r="J2994" t="s">
        <v>2561</v>
      </c>
      <c r="K2994">
        <v>4</v>
      </c>
      <c r="N2994">
        <v>5885</v>
      </c>
      <c r="O2994">
        <v>0.6</v>
      </c>
      <c r="P2994" s="4">
        <v>45422</v>
      </c>
      <c r="Q2994" s="4"/>
    </row>
    <row r="2995" spans="1:17" x14ac:dyDescent="0.35">
      <c r="A2995" t="s">
        <v>3082</v>
      </c>
      <c r="B2995" t="s">
        <v>20</v>
      </c>
      <c r="C2995">
        <v>52.370215999999999</v>
      </c>
      <c r="D2995">
        <v>4.895168</v>
      </c>
      <c r="E2995" t="s">
        <v>84</v>
      </c>
      <c r="F2995" t="s">
        <v>248</v>
      </c>
      <c r="G2995" t="s">
        <v>39</v>
      </c>
      <c r="H2995" s="4">
        <v>45375</v>
      </c>
      <c r="I2995" t="s">
        <v>49</v>
      </c>
      <c r="J2995" t="s">
        <v>2561</v>
      </c>
      <c r="K2995">
        <v>4</v>
      </c>
      <c r="N2995">
        <v>18768</v>
      </c>
      <c r="O2995">
        <v>0.5</v>
      </c>
      <c r="P2995" s="4">
        <v>45494</v>
      </c>
      <c r="Q2995" s="4"/>
    </row>
    <row r="2996" spans="1:17" x14ac:dyDescent="0.35">
      <c r="A2996" t="s">
        <v>3083</v>
      </c>
      <c r="B2996" t="s">
        <v>29</v>
      </c>
      <c r="C2996">
        <v>40.416775000000001</v>
      </c>
      <c r="D2996">
        <v>-3.7037900000000001</v>
      </c>
      <c r="E2996" t="s">
        <v>64</v>
      </c>
      <c r="F2996" t="s">
        <v>248</v>
      </c>
      <c r="G2996" t="s">
        <v>25</v>
      </c>
      <c r="H2996" s="4">
        <v>45394</v>
      </c>
      <c r="I2996" t="s">
        <v>66</v>
      </c>
      <c r="J2996" t="s">
        <v>2561</v>
      </c>
      <c r="K2996">
        <v>4</v>
      </c>
      <c r="N2996">
        <v>19868</v>
      </c>
      <c r="O2996">
        <v>0.4</v>
      </c>
      <c r="P2996" s="4">
        <v>45581</v>
      </c>
      <c r="Q2996" s="4"/>
    </row>
    <row r="2997" spans="1:17" x14ac:dyDescent="0.35">
      <c r="A2997" t="s">
        <v>3084</v>
      </c>
      <c r="B2997" t="s">
        <v>78</v>
      </c>
      <c r="C2997">
        <v>38.736946000000003</v>
      </c>
      <c r="D2997">
        <v>-9.1426850000000002</v>
      </c>
      <c r="E2997" t="s">
        <v>124</v>
      </c>
      <c r="F2997" t="s">
        <v>248</v>
      </c>
      <c r="G2997" t="s">
        <v>59</v>
      </c>
      <c r="H2997" s="4">
        <v>45418</v>
      </c>
      <c r="I2997" t="s">
        <v>26</v>
      </c>
      <c r="J2997" t="s">
        <v>2561</v>
      </c>
      <c r="K2997">
        <v>4</v>
      </c>
      <c r="N2997">
        <v>19105</v>
      </c>
      <c r="O2997">
        <v>0.4</v>
      </c>
      <c r="P2997" s="4">
        <v>45591</v>
      </c>
      <c r="Q2997" s="4"/>
    </row>
    <row r="2998" spans="1:17" x14ac:dyDescent="0.35">
      <c r="A2998" t="s">
        <v>3085</v>
      </c>
      <c r="B2998" t="s">
        <v>41</v>
      </c>
      <c r="C2998">
        <v>52.520007999999997</v>
      </c>
      <c r="D2998">
        <v>13.404954</v>
      </c>
      <c r="E2998" t="s">
        <v>3100</v>
      </c>
      <c r="F2998" t="s">
        <v>248</v>
      </c>
      <c r="G2998" t="s">
        <v>59</v>
      </c>
      <c r="H2998" s="4">
        <v>45379</v>
      </c>
      <c r="I2998" t="s">
        <v>66</v>
      </c>
      <c r="J2998" t="s">
        <v>2561</v>
      </c>
      <c r="K2998">
        <v>4</v>
      </c>
      <c r="N2998">
        <v>10835</v>
      </c>
      <c r="O2998">
        <v>0.2</v>
      </c>
      <c r="P2998" s="4">
        <v>45597</v>
      </c>
      <c r="Q2998" s="4"/>
    </row>
    <row r="2999" spans="1:17" x14ac:dyDescent="0.35">
      <c r="A2999" t="s">
        <v>3086</v>
      </c>
      <c r="B2999" t="s">
        <v>35</v>
      </c>
      <c r="C2999">
        <v>41.902782000000002</v>
      </c>
      <c r="D2999">
        <v>12.496366</v>
      </c>
      <c r="E2999" t="s">
        <v>64</v>
      </c>
      <c r="F2999" t="s">
        <v>248</v>
      </c>
      <c r="G2999" t="s">
        <v>87</v>
      </c>
      <c r="H2999" s="4">
        <v>45334</v>
      </c>
      <c r="I2999" t="s">
        <v>26</v>
      </c>
      <c r="J2999" t="s">
        <v>2561</v>
      </c>
      <c r="K2999">
        <v>4</v>
      </c>
      <c r="N2999">
        <v>11636</v>
      </c>
      <c r="O2999">
        <v>0.4</v>
      </c>
      <c r="P2999" s="4">
        <v>45679</v>
      </c>
      <c r="Q2999" s="4"/>
    </row>
    <row r="3000" spans="1:17" x14ac:dyDescent="0.35">
      <c r="A3000" t="s">
        <v>3087</v>
      </c>
      <c r="B3000" t="s">
        <v>20</v>
      </c>
      <c r="C3000">
        <v>52.370215999999999</v>
      </c>
      <c r="D3000">
        <v>4.895168</v>
      </c>
      <c r="E3000" t="s">
        <v>3098</v>
      </c>
      <c r="F3000" t="s">
        <v>248</v>
      </c>
      <c r="G3000" t="s">
        <v>48</v>
      </c>
      <c r="H3000" s="4">
        <v>45401</v>
      </c>
      <c r="I3000" t="s">
        <v>49</v>
      </c>
      <c r="J3000" t="s">
        <v>2561</v>
      </c>
      <c r="K3000">
        <v>4</v>
      </c>
      <c r="N3000">
        <v>18536</v>
      </c>
      <c r="O3000">
        <v>0.1</v>
      </c>
      <c r="P3000" s="4">
        <v>45444</v>
      </c>
      <c r="Q3000" s="4"/>
    </row>
    <row r="3001" spans="1:17" x14ac:dyDescent="0.35">
      <c r="A3001" t="s">
        <v>3088</v>
      </c>
      <c r="B3001" t="s">
        <v>56</v>
      </c>
      <c r="C3001">
        <v>46.204391000000001</v>
      </c>
      <c r="D3001">
        <v>6.1431579999999997</v>
      </c>
      <c r="E3001" t="s">
        <v>3098</v>
      </c>
      <c r="F3001" t="s">
        <v>248</v>
      </c>
      <c r="G3001" t="s">
        <v>48</v>
      </c>
      <c r="H3001" s="4">
        <v>45432</v>
      </c>
      <c r="I3001" t="s">
        <v>49</v>
      </c>
      <c r="J3001" t="s">
        <v>2561</v>
      </c>
      <c r="K3001">
        <v>4</v>
      </c>
      <c r="N3001">
        <v>2680</v>
      </c>
      <c r="O3001">
        <v>0.2</v>
      </c>
      <c r="P3001" s="4">
        <v>45535</v>
      </c>
      <c r="Q300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602E-865F-44E5-9BA3-18104AA080AD}">
  <sheetPr>
    <tabColor rgb="FF2E75B6"/>
  </sheetPr>
  <dimension ref="B1:K85"/>
  <sheetViews>
    <sheetView showGridLines="0" workbookViewId="0">
      <selection activeCell="B87" sqref="B87"/>
    </sheetView>
  </sheetViews>
  <sheetFormatPr defaultRowHeight="13" x14ac:dyDescent="0.3"/>
  <cols>
    <col min="1" max="1" width="3.1796875" style="6" customWidth="1"/>
    <col min="2" max="2" width="30.6328125" style="6" customWidth="1"/>
    <col min="3" max="3" width="14.6328125" style="6" customWidth="1"/>
    <col min="4" max="4" width="17.81640625" style="6" customWidth="1"/>
    <col min="5" max="7" width="15.6328125" style="6" customWidth="1"/>
    <col min="8" max="8" width="3.1796875" style="6" customWidth="1"/>
    <col min="9" max="11" width="9.6328125" style="6" customWidth="1"/>
    <col min="12" max="12" width="3.1796875" style="6" customWidth="1"/>
    <col min="13" max="16384" width="8.7265625" style="6"/>
  </cols>
  <sheetData>
    <row r="1" spans="2:11" ht="6" customHeight="1" x14ac:dyDescent="0.3"/>
    <row r="2" spans="2:11" ht="18.5" x14ac:dyDescent="0.45">
      <c r="B2" s="7" t="s">
        <v>3117</v>
      </c>
    </row>
    <row r="3" spans="2:11" ht="25" customHeight="1" x14ac:dyDescent="0.3">
      <c r="B3" s="55" t="s">
        <v>3219</v>
      </c>
      <c r="C3" s="55"/>
      <c r="D3" s="55"/>
      <c r="E3" s="55"/>
      <c r="F3" s="55"/>
      <c r="G3" s="55"/>
      <c r="H3" s="55"/>
      <c r="I3" s="55"/>
      <c r="J3" s="55"/>
      <c r="K3" s="55"/>
    </row>
    <row r="5" spans="2:11" ht="14.5" x14ac:dyDescent="0.35">
      <c r="B5" s="9" t="s">
        <v>3118</v>
      </c>
    </row>
    <row r="6" spans="2:11" ht="18" customHeight="1" x14ac:dyDescent="0.3">
      <c r="B6" s="11" t="s">
        <v>3119</v>
      </c>
      <c r="C6" s="12" t="s">
        <v>3104</v>
      </c>
    </row>
    <row r="7" spans="2:11" x14ac:dyDescent="0.3">
      <c r="B7" s="6" t="s">
        <v>3120</v>
      </c>
      <c r="C7" s="14">
        <f>COUNTA(Cleaned_Data[Status])</f>
        <v>3000</v>
      </c>
    </row>
    <row r="8" spans="2:11" x14ac:dyDescent="0.3">
      <c r="B8" s="6" t="s">
        <v>3121</v>
      </c>
      <c r="C8" s="14">
        <f>COUNTIF(Cleaned_Data[Status],"Customer")+COUNTIF(Cleaned_Data[Status],"Churned Customer")</f>
        <v>348</v>
      </c>
      <c r="D8" s="13" t="s">
        <v>3122</v>
      </c>
    </row>
    <row r="9" spans="2:11" x14ac:dyDescent="0.3">
      <c r="B9" s="6" t="s">
        <v>3123</v>
      </c>
      <c r="C9" s="14">
        <f>COUNTIFS(Cleaned_Data[Status],"Opportunity",Cleaned_Data[Stage],"Won")</f>
        <v>83</v>
      </c>
    </row>
    <row r="10" spans="2:11" x14ac:dyDescent="0.3">
      <c r="B10" s="6" t="s">
        <v>1419</v>
      </c>
      <c r="C10" s="14">
        <f>COUNTIFS(Cleaned_Data[Status],"Opportunity",Cleaned_Data[Stage],"Lost")</f>
        <v>61</v>
      </c>
    </row>
    <row r="11" spans="2:11" x14ac:dyDescent="0.3">
      <c r="B11" s="6" t="s">
        <v>3124</v>
      </c>
      <c r="C11" s="14">
        <f>C8+C9+C10</f>
        <v>492</v>
      </c>
      <c r="D11" s="13" t="s">
        <v>3222</v>
      </c>
    </row>
    <row r="12" spans="2:11" x14ac:dyDescent="0.3">
      <c r="B12" s="10" t="s">
        <v>3125</v>
      </c>
      <c r="C12" s="17">
        <f>(C8+C9)/C11</f>
        <v>0.87601626016260159</v>
      </c>
      <c r="D12" s="13" t="s">
        <v>3126</v>
      </c>
    </row>
    <row r="13" spans="2:11" x14ac:dyDescent="0.3">
      <c r="B13" s="6" t="s">
        <v>3108</v>
      </c>
      <c r="C13" s="15">
        <f>C8/C7</f>
        <v>0.11600000000000001</v>
      </c>
    </row>
    <row r="14" spans="2:11" x14ac:dyDescent="0.3">
      <c r="B14" s="6" t="s">
        <v>3105</v>
      </c>
      <c r="C14" s="15">
        <f>COUNTIF(Cleaned_Data[Status],"Churned Customer")/C8</f>
        <v>0.50862068965517238</v>
      </c>
      <c r="D14" s="13" t="s">
        <v>3127</v>
      </c>
    </row>
    <row r="15" spans="2:11" x14ac:dyDescent="0.3">
      <c r="B15" s="6" t="s">
        <v>3111</v>
      </c>
      <c r="C15" s="15">
        <f>COUNTIF(Cleaned_Data[Status],"Disqualified")/C7</f>
        <v>5.8999999999999997E-2</v>
      </c>
    </row>
    <row r="16" spans="2:11" x14ac:dyDescent="0.3">
      <c r="B16" s="6" t="s">
        <v>3128</v>
      </c>
      <c r="C16" s="16">
        <f>SUMIFS(Cleaned_Data[Deal Value],Cleaned_Data[Status],"&lt;&gt;Disqualified",Cleaned_Data[Status],"&lt;&gt;Customer",Cleaned_Data[Status],"&lt;&gt;Churned Customer")-SUMIFS(Cleaned_Data[Deal Value],Cleaned_Data[Status],"Opportunity",Cleaned_Data[Stage],"Lost")</f>
        <v>6629409</v>
      </c>
      <c r="D16" s="13" t="s">
        <v>3129</v>
      </c>
    </row>
    <row r="17" spans="2:11" x14ac:dyDescent="0.3">
      <c r="B17" s="6" t="s">
        <v>3130</v>
      </c>
      <c r="C17" s="16">
        <f>SUMIFS(Cleaned_Data[Deal Value],Cleaned_Data[Status],"Customer")</f>
        <v>425393</v>
      </c>
      <c r="D17" s="13" t="s">
        <v>3131</v>
      </c>
    </row>
    <row r="18" spans="2:11" x14ac:dyDescent="0.3">
      <c r="B18" s="6" t="s">
        <v>3132</v>
      </c>
      <c r="C18" s="16">
        <f>AVERAGE(Cleaned_Data[Deal Value])</f>
        <v>2758.3783333333336</v>
      </c>
    </row>
    <row r="19" spans="2:11" x14ac:dyDescent="0.3">
      <c r="B19" s="6" t="s">
        <v>3133</v>
      </c>
      <c r="C19" s="16">
        <f>MEDIAN(Cleaned_Data[Deal Value])</f>
        <v>1430</v>
      </c>
      <c r="D19" s="13" t="s">
        <v>3134</v>
      </c>
    </row>
    <row r="20" spans="2:11" x14ac:dyDescent="0.3">
      <c r="B20" s="18" t="s">
        <v>3135</v>
      </c>
      <c r="C20" s="19">
        <v>30</v>
      </c>
      <c r="D20" s="20"/>
    </row>
    <row r="22" spans="2:11" ht="25" customHeight="1" x14ac:dyDescent="0.3">
      <c r="B22" s="55" t="s">
        <v>3220</v>
      </c>
      <c r="C22" s="55"/>
      <c r="D22" s="55"/>
      <c r="E22" s="55"/>
      <c r="F22" s="55"/>
      <c r="G22" s="55"/>
      <c r="H22" s="55"/>
      <c r="I22" s="55"/>
      <c r="J22" s="55"/>
      <c r="K22" s="55"/>
    </row>
    <row r="24" spans="2:11" ht="14.5" x14ac:dyDescent="0.35">
      <c r="B24" s="9" t="s">
        <v>3223</v>
      </c>
    </row>
    <row r="25" spans="2:11" ht="18" customHeight="1" x14ac:dyDescent="0.3">
      <c r="B25" s="11" t="s">
        <v>11</v>
      </c>
      <c r="C25" s="12" t="s">
        <v>3101</v>
      </c>
      <c r="D25" s="12" t="s">
        <v>3136</v>
      </c>
      <c r="E25" s="12" t="s">
        <v>3137</v>
      </c>
      <c r="F25" s="57"/>
      <c r="G25" s="57"/>
    </row>
    <row r="26" spans="2:11" x14ac:dyDescent="0.3">
      <c r="B26" s="21" t="s">
        <v>605</v>
      </c>
      <c r="C26" s="22">
        <v>1</v>
      </c>
      <c r="D26" s="23">
        <f>COUNTIF(Cleaned_Data[Status],$B26)</f>
        <v>513</v>
      </c>
      <c r="E26" s="24">
        <f t="shared" ref="E26:E32" si="0">D26/$C$7</f>
        <v>0.17100000000000001</v>
      </c>
      <c r="F26" s="58"/>
      <c r="G26" s="59"/>
    </row>
    <row r="27" spans="2:11" x14ac:dyDescent="0.3">
      <c r="B27" s="21" t="s">
        <v>1993</v>
      </c>
      <c r="C27" s="22">
        <v>2</v>
      </c>
      <c r="D27" s="23">
        <f>COUNTIF(Cleaned_Data[Status],$B27)</f>
        <v>567</v>
      </c>
      <c r="E27" s="24">
        <f t="shared" si="0"/>
        <v>0.189</v>
      </c>
      <c r="F27" s="58"/>
      <c r="G27" s="59"/>
    </row>
    <row r="28" spans="2:11" x14ac:dyDescent="0.3">
      <c r="B28" s="21" t="s">
        <v>2561</v>
      </c>
      <c r="C28" s="22">
        <v>3</v>
      </c>
      <c r="D28" s="23">
        <f>COUNTIF(Cleaned_Data[Status],$B28)</f>
        <v>528</v>
      </c>
      <c r="E28" s="24">
        <f t="shared" si="0"/>
        <v>0.17599999999999999</v>
      </c>
      <c r="F28" s="58"/>
      <c r="G28" s="59"/>
    </row>
    <row r="29" spans="2:11" x14ac:dyDescent="0.3">
      <c r="B29" s="21" t="s">
        <v>1119</v>
      </c>
      <c r="C29" s="22">
        <v>4</v>
      </c>
      <c r="D29" s="23">
        <f>COUNTIF(Cleaned_Data[Status],$B29)</f>
        <v>867</v>
      </c>
      <c r="E29" s="24">
        <f t="shared" si="0"/>
        <v>0.28899999999999998</v>
      </c>
      <c r="F29" s="58"/>
      <c r="G29" s="59"/>
    </row>
    <row r="30" spans="2:11" x14ac:dyDescent="0.3">
      <c r="B30" s="21" t="s">
        <v>255</v>
      </c>
      <c r="C30" s="22">
        <v>5</v>
      </c>
      <c r="D30" s="23">
        <f>COUNTIF(Cleaned_Data[Status],$B30)</f>
        <v>171</v>
      </c>
      <c r="E30" s="24">
        <f t="shared" si="0"/>
        <v>5.7000000000000002E-2</v>
      </c>
      <c r="F30" s="58"/>
      <c r="G30" s="59"/>
    </row>
    <row r="31" spans="2:11" x14ac:dyDescent="0.3">
      <c r="B31" s="21" t="s">
        <v>27</v>
      </c>
      <c r="C31" s="22">
        <v>6</v>
      </c>
      <c r="D31" s="23">
        <f>COUNTIF(Cleaned_Data[Status],$B31)</f>
        <v>177</v>
      </c>
      <c r="E31" s="24">
        <f t="shared" si="0"/>
        <v>5.8999999999999997E-2</v>
      </c>
      <c r="F31" s="58"/>
      <c r="G31" s="59"/>
    </row>
    <row r="32" spans="2:11" x14ac:dyDescent="0.3">
      <c r="B32" s="21" t="s">
        <v>427</v>
      </c>
      <c r="C32" s="22" t="s">
        <v>3112</v>
      </c>
      <c r="D32" s="23">
        <f>COUNTIF(Cleaned_Data[Status],$B32)</f>
        <v>177</v>
      </c>
      <c r="E32" s="24">
        <f t="shared" si="0"/>
        <v>5.8999999999999997E-2</v>
      </c>
      <c r="F32" s="3"/>
      <c r="G32" s="21"/>
    </row>
    <row r="33" spans="2:11" x14ac:dyDescent="0.3">
      <c r="B33" s="25" t="s">
        <v>3102</v>
      </c>
      <c r="C33" s="25"/>
      <c r="D33" s="26">
        <f>SUM(D26:D32)</f>
        <v>3000</v>
      </c>
      <c r="E33" s="27"/>
      <c r="F33" s="27"/>
      <c r="G33" s="27"/>
    </row>
    <row r="35" spans="2:11" ht="25" customHeight="1" x14ac:dyDescent="0.3">
      <c r="B35" s="60" t="s">
        <v>3224</v>
      </c>
      <c r="C35" s="60"/>
      <c r="D35" s="60"/>
      <c r="E35" s="60"/>
      <c r="F35" s="60"/>
      <c r="G35" s="54"/>
      <c r="H35" s="54"/>
      <c r="I35" s="54"/>
      <c r="J35" s="54"/>
      <c r="K35" s="54"/>
    </row>
    <row r="36" spans="2:11" ht="15.5" customHeight="1" x14ac:dyDescent="0.3">
      <c r="B36" s="56"/>
      <c r="C36" s="55"/>
      <c r="D36" s="55"/>
      <c r="E36" s="55"/>
      <c r="F36" s="55"/>
      <c r="G36" s="55"/>
      <c r="H36" s="55"/>
      <c r="I36" s="55"/>
      <c r="J36" s="55"/>
      <c r="K36" s="55"/>
    </row>
    <row r="37" spans="2:11" ht="17.5" customHeight="1" x14ac:dyDescent="0.3"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spans="2:11" ht="14.5" x14ac:dyDescent="0.35">
      <c r="B38" s="9" t="s">
        <v>3138</v>
      </c>
    </row>
    <row r="40" spans="2:11" ht="14.5" x14ac:dyDescent="0.35">
      <c r="B40" s="35" t="s">
        <v>11</v>
      </c>
      <c r="C40" t="s">
        <v>1119</v>
      </c>
    </row>
    <row r="42" spans="2:11" ht="14.5" x14ac:dyDescent="0.35">
      <c r="B42" s="35" t="s">
        <v>13</v>
      </c>
      <c r="C42" t="s">
        <v>3136</v>
      </c>
      <c r="D42" t="s">
        <v>3160</v>
      </c>
    </row>
    <row r="43" spans="2:11" ht="14.5" x14ac:dyDescent="0.35">
      <c r="B43" t="s">
        <v>1702</v>
      </c>
      <c r="C43" s="36">
        <v>65</v>
      </c>
      <c r="D43" s="5">
        <v>7.4971164936562862E-2</v>
      </c>
    </row>
    <row r="44" spans="2:11" ht="14.5" x14ac:dyDescent="0.35">
      <c r="B44" t="s">
        <v>1120</v>
      </c>
      <c r="C44" s="36">
        <v>298</v>
      </c>
      <c r="D44" s="5">
        <v>0.34371395617070355</v>
      </c>
    </row>
    <row r="45" spans="2:11" ht="14.5" x14ac:dyDescent="0.35">
      <c r="B45" t="s">
        <v>1481</v>
      </c>
      <c r="C45" s="36">
        <v>220</v>
      </c>
      <c r="D45" s="5">
        <v>0.25374855824682813</v>
      </c>
    </row>
    <row r="46" spans="2:11" ht="14.5" x14ac:dyDescent="0.35">
      <c r="B46" t="s">
        <v>1768</v>
      </c>
      <c r="C46" s="36">
        <v>140</v>
      </c>
      <c r="D46" s="5">
        <v>0.16147635524798154</v>
      </c>
    </row>
    <row r="47" spans="2:11" ht="14.5" x14ac:dyDescent="0.35">
      <c r="B47" t="s">
        <v>1909</v>
      </c>
      <c r="C47" s="36">
        <v>83</v>
      </c>
      <c r="D47" s="5">
        <v>9.5732410611303345E-2</v>
      </c>
    </row>
    <row r="48" spans="2:11" ht="14.5" x14ac:dyDescent="0.35">
      <c r="B48" t="s">
        <v>1419</v>
      </c>
      <c r="C48" s="36">
        <v>61</v>
      </c>
      <c r="D48" s="5">
        <v>7.0357554786620535E-2</v>
      </c>
    </row>
    <row r="49" spans="2:5" ht="14.5" x14ac:dyDescent="0.35">
      <c r="B49" t="s">
        <v>3159</v>
      </c>
      <c r="C49" s="36">
        <v>867</v>
      </c>
      <c r="D49" s="5">
        <v>1</v>
      </c>
    </row>
    <row r="50" spans="2:5" ht="14.5" x14ac:dyDescent="0.35">
      <c r="B50"/>
      <c r="C50"/>
      <c r="D50"/>
    </row>
    <row r="51" spans="2:5" x14ac:dyDescent="0.3">
      <c r="B51" s="10" t="s">
        <v>3161</v>
      </c>
      <c r="C51" s="10" t="str">
        <f>INDEX($B$43:$B$46,MATCH(MAX($C$43:$C$46),$C$43:$C$46,0))</f>
        <v>Initial contact</v>
      </c>
      <c r="D51" s="37">
        <f>MAX($D$43:$D$46)</f>
        <v>0.34371395617070355</v>
      </c>
      <c r="E51" s="13" t="s">
        <v>3221</v>
      </c>
    </row>
    <row r="52" spans="2:5" ht="14.5" x14ac:dyDescent="0.35">
      <c r="B52"/>
      <c r="C52"/>
      <c r="D52"/>
    </row>
    <row r="53" spans="2:5" ht="14.5" x14ac:dyDescent="0.35">
      <c r="B53"/>
      <c r="C53"/>
      <c r="D53"/>
    </row>
    <row r="54" spans="2:5" ht="14.5" x14ac:dyDescent="0.35">
      <c r="B54"/>
      <c r="C54"/>
      <c r="D54"/>
    </row>
    <row r="55" spans="2:5" ht="14.5" x14ac:dyDescent="0.35">
      <c r="B55" s="9" t="s">
        <v>3162</v>
      </c>
      <c r="C55"/>
      <c r="D55"/>
    </row>
    <row r="56" spans="2:5" ht="14.5" x14ac:dyDescent="0.35">
      <c r="B56" s="61"/>
      <c r="C56"/>
      <c r="D56"/>
    </row>
    <row r="57" spans="2:5" ht="14.5" x14ac:dyDescent="0.35">
      <c r="B57" s="62" t="s">
        <v>3225</v>
      </c>
      <c r="C57"/>
      <c r="D57"/>
    </row>
    <row r="58" spans="2:5" ht="14.5" x14ac:dyDescent="0.35">
      <c r="B58" s="62"/>
      <c r="C58"/>
      <c r="D58"/>
    </row>
    <row r="59" spans="2:5" ht="18" customHeight="1" x14ac:dyDescent="0.3">
      <c r="B59" s="11" t="s">
        <v>3106</v>
      </c>
      <c r="C59" s="12" t="s">
        <v>3163</v>
      </c>
      <c r="D59" s="12" t="s">
        <v>3128</v>
      </c>
    </row>
    <row r="60" spans="2:5" x14ac:dyDescent="0.3">
      <c r="B60" s="38">
        <f>DATE(2024,1,1)</f>
        <v>45292</v>
      </c>
      <c r="C60" s="23">
        <f>COUNTIFS(Cleaned_Data[Lead Acquisition Date],"&gt;="&amp;$B60,Cleaned_Data[Lead Acquisition Date],"&lt;="&amp;EOMONTH($B60,0))</f>
        <v>608</v>
      </c>
      <c r="D60" s="39">
        <f>SUMPRODUCT(
(Cleaned_Data[Lead Acquisition Date]&gt;=B60)*
(Cleaned_Data[Lead Acquisition Date]&lt;EDATE(B60,1))*
(Cleaned_Data[Status]&lt;&gt;"Disqualified")*
(Cleaned_Data[Status]&lt;&gt;"Customer")*
(Cleaned_Data[Status]&lt;&gt;"Churned Customer")*
(Cleaned_Data[Stage]&lt;&gt;"Lost")*
Cleaned_Data[Deal Value]
)</f>
        <v>1264046</v>
      </c>
    </row>
    <row r="61" spans="2:5" x14ac:dyDescent="0.3">
      <c r="B61" s="38">
        <f t="shared" ref="B61:B64" si="1">EDATE(B60,1)</f>
        <v>45323</v>
      </c>
      <c r="C61" s="23">
        <f>COUNTIFS(Cleaned_Data[Lead Acquisition Date],"&gt;="&amp;$B61,Cleaned_Data[Lead Acquisition Date],"&lt;="&amp;EOMONTH($B61,0))</f>
        <v>538</v>
      </c>
      <c r="D61" s="39">
        <f>SUMPRODUCT(
(Cleaned_Data[Lead Acquisition Date]&gt;=B61)*
(Cleaned_Data[Lead Acquisition Date]&lt;EDATE(B61,1))*
(Cleaned_Data[Status]&lt;&gt;"Disqualified")*
(Cleaned_Data[Status]&lt;&gt;"Customer")*
(Cleaned_Data[Status]&lt;&gt;"Churned Customer")*
(Cleaned_Data[Stage]&lt;&gt;"Lost")*
Cleaned_Data[Deal Value]
)</f>
        <v>1115574</v>
      </c>
    </row>
    <row r="62" spans="2:5" x14ac:dyDescent="0.3">
      <c r="B62" s="38">
        <f t="shared" si="1"/>
        <v>45352</v>
      </c>
      <c r="C62" s="23">
        <f>COUNTIFS(Cleaned_Data[Lead Acquisition Date],"&gt;="&amp;$B62,Cleaned_Data[Lead Acquisition Date],"&lt;="&amp;EOMONTH($B62,0))</f>
        <v>647</v>
      </c>
      <c r="D62" s="39">
        <f>SUMPRODUCT(
(Cleaned_Data[Lead Acquisition Date]&gt;=B62)*
(Cleaned_Data[Lead Acquisition Date]&lt;EDATE(B62,1))*
(Cleaned_Data[Status]&lt;&gt;"Disqualified")*
(Cleaned_Data[Status]&lt;&gt;"Customer")*
(Cleaned_Data[Status]&lt;&gt;"Churned Customer")*
(Cleaned_Data[Stage]&lt;&gt;"Lost")*
Cleaned_Data[Deal Value]
)</f>
        <v>1567726</v>
      </c>
    </row>
    <row r="63" spans="2:5" x14ac:dyDescent="0.3">
      <c r="B63" s="38">
        <f t="shared" si="1"/>
        <v>45383</v>
      </c>
      <c r="C63" s="23">
        <f>COUNTIFS(Cleaned_Data[Lead Acquisition Date],"&gt;="&amp;$B63,Cleaned_Data[Lead Acquisition Date],"&lt;="&amp;EOMONTH($B63,0))</f>
        <v>596</v>
      </c>
      <c r="D63" s="39">
        <f>SUMPRODUCT(
(Cleaned_Data[Lead Acquisition Date]&gt;=B63)*
(Cleaned_Data[Lead Acquisition Date]&lt;EDATE(B63,1))*
(Cleaned_Data[Status]&lt;&gt;"Disqualified")*
(Cleaned_Data[Status]&lt;&gt;"Customer")*
(Cleaned_Data[Status]&lt;&gt;"Churned Customer")*
(Cleaned_Data[Stage]&lt;&gt;"Lost")*
Cleaned_Data[Deal Value]
)</f>
        <v>1287206</v>
      </c>
    </row>
    <row r="64" spans="2:5" x14ac:dyDescent="0.3">
      <c r="B64" s="38">
        <f t="shared" si="1"/>
        <v>45413</v>
      </c>
      <c r="C64" s="23">
        <f>COUNTIFS(Cleaned_Data[Lead Acquisition Date],"&gt;="&amp;$B64,Cleaned_Data[Lead Acquisition Date],"&lt;="&amp;EOMONTH($B64,0))</f>
        <v>611</v>
      </c>
      <c r="D64" s="39">
        <f>SUMPRODUCT(
(Cleaned_Data[Lead Acquisition Date]&gt;=B64)*
(Cleaned_Data[Lead Acquisition Date]&lt;EDATE(B64,1))*
(Cleaned_Data[Status]&lt;&gt;"Disqualified")*
(Cleaned_Data[Status]&lt;&gt;"Customer")*
(Cleaned_Data[Status]&lt;&gt;"Churned Customer")*
(Cleaned_Data[Stage]&lt;&gt;"Lost")*
Cleaned_Data[Deal Value]
)</f>
        <v>1394857</v>
      </c>
    </row>
    <row r="65" spans="2:6" x14ac:dyDescent="0.3">
      <c r="B65" s="25" t="s">
        <v>3102</v>
      </c>
      <c r="C65" s="26">
        <f>SUM(C60:C64)</f>
        <v>3000</v>
      </c>
      <c r="D65" s="26">
        <f>SUM(D60:D64)</f>
        <v>6629409</v>
      </c>
    </row>
    <row r="66" spans="2:6" x14ac:dyDescent="0.3">
      <c r="B66" s="63"/>
      <c r="C66" s="64"/>
      <c r="D66" s="64"/>
    </row>
    <row r="67" spans="2:6" ht="25.5" customHeight="1" x14ac:dyDescent="0.3">
      <c r="B67" s="66" t="s">
        <v>3227</v>
      </c>
      <c r="C67" s="65"/>
      <c r="D67" s="65"/>
      <c r="E67" s="65"/>
      <c r="F67" s="65"/>
    </row>
    <row r="69" spans="2:6" ht="14.5" x14ac:dyDescent="0.35">
      <c r="B69" s="62" t="s">
        <v>3226</v>
      </c>
    </row>
    <row r="71" spans="2:6" x14ac:dyDescent="0.3">
      <c r="B71" s="11" t="s">
        <v>3106</v>
      </c>
      <c r="C71" s="12" t="s">
        <v>3164</v>
      </c>
      <c r="D71" s="12" t="s">
        <v>3165</v>
      </c>
      <c r="E71" s="12" t="s">
        <v>3130</v>
      </c>
    </row>
    <row r="72" spans="2:6" x14ac:dyDescent="0.3">
      <c r="B72" s="38">
        <f>DATE(2024,1,1)</f>
        <v>45292</v>
      </c>
      <c r="C72" s="23">
        <f>COUNTIFS(Cleaned_Data[Actual Close Date],"&gt;="&amp;$B72,Cleaned_Data[Actual Close Date],"&lt;="&amp;EOMONTH($B72,0))</f>
        <v>5</v>
      </c>
      <c r="D72" s="39">
        <f>SUMIFS(Cleaned_Data[Deal Value],Cleaned_Data[Actual Close Date],"&gt;="&amp;$B72,Cleaned_Data[Actual Close Date],"&lt;="&amp;EOMONTH($B72,0))</f>
        <v>8597</v>
      </c>
      <c r="E72" s="39">
        <f>SUMIFS(Cleaned_Data[Deal Value],Cleaned_Data[Status],"Customer",Cleaned_Data[Actual Close Date],"&gt;="&amp;$B72,Cleaned_Data[Actual Close Date],"&lt;="&amp;EOMONTH($B72,0))</f>
        <v>6499</v>
      </c>
    </row>
    <row r="73" spans="2:6" x14ac:dyDescent="0.3">
      <c r="B73" s="38">
        <f>EDATE(B72,1)</f>
        <v>45323</v>
      </c>
      <c r="C73" s="23">
        <f>COUNTIFS(Cleaned_Data[Actual Close Date],"&gt;="&amp;$B73,Cleaned_Data[Actual Close Date],"&lt;="&amp;EOMONTH($B73,0))</f>
        <v>31</v>
      </c>
      <c r="D73" s="39">
        <f>SUMIFS(Cleaned_Data[Deal Value],Cleaned_Data[Actual Close Date],"&gt;="&amp;$B73,Cleaned_Data[Actual Close Date],"&lt;="&amp;EOMONTH($B73,0))</f>
        <v>78760</v>
      </c>
      <c r="E73" s="39">
        <f>SUMIFS(Cleaned_Data[Deal Value],Cleaned_Data[Status],"Customer",Cleaned_Data[Actual Close Date],"&gt;="&amp;$B73,Cleaned_Data[Actual Close Date],"&lt;="&amp;EOMONTH($B73,0))</f>
        <v>25517</v>
      </c>
    </row>
    <row r="74" spans="2:6" x14ac:dyDescent="0.3">
      <c r="B74" s="38">
        <f t="shared" ref="B74:B80" si="2">EDATE(B73,1)</f>
        <v>45352</v>
      </c>
      <c r="C74" s="23">
        <f>COUNTIFS(Cleaned_Data[Actual Close Date],"&gt;="&amp;$B74,Cleaned_Data[Actual Close Date],"&lt;="&amp;EOMONTH($B74,0))</f>
        <v>51</v>
      </c>
      <c r="D74" s="39">
        <f>SUMIFS(Cleaned_Data[Deal Value],Cleaned_Data[Actual Close Date],"&gt;="&amp;$B74,Cleaned_Data[Actual Close Date],"&lt;="&amp;EOMONTH($B74,0))</f>
        <v>141673</v>
      </c>
      <c r="E74" s="39">
        <f>SUMIFS(Cleaned_Data[Deal Value],Cleaned_Data[Status],"Customer",Cleaned_Data[Actual Close Date],"&gt;="&amp;$B74,Cleaned_Data[Actual Close Date],"&lt;="&amp;EOMONTH($B74,0))</f>
        <v>57915</v>
      </c>
    </row>
    <row r="75" spans="2:6" x14ac:dyDescent="0.3">
      <c r="B75" s="38">
        <f t="shared" si="2"/>
        <v>45383</v>
      </c>
      <c r="C75" s="23">
        <f>COUNTIFS(Cleaned_Data[Actual Close Date],"&gt;="&amp;$B75,Cleaned_Data[Actual Close Date],"&lt;="&amp;EOMONTH($B75,0))</f>
        <v>56</v>
      </c>
      <c r="D75" s="39">
        <f>SUMIFS(Cleaned_Data[Deal Value],Cleaned_Data[Actual Close Date],"&gt;="&amp;$B75,Cleaned_Data[Actual Close Date],"&lt;="&amp;EOMONTH($B75,0))</f>
        <v>162713</v>
      </c>
      <c r="E75" s="39">
        <f>SUMIFS(Cleaned_Data[Deal Value],Cleaned_Data[Status],"Customer",Cleaned_Data[Actual Close Date],"&gt;="&amp;$B75,Cleaned_Data[Actual Close Date],"&lt;="&amp;EOMONTH($B75,0))</f>
        <v>88965</v>
      </c>
    </row>
    <row r="76" spans="2:6" x14ac:dyDescent="0.3">
      <c r="B76" s="38">
        <f t="shared" si="2"/>
        <v>45413</v>
      </c>
      <c r="C76" s="23">
        <f>COUNTIFS(Cleaned_Data[Actual Close Date],"&gt;="&amp;$B76,Cleaned_Data[Actual Close Date],"&lt;="&amp;EOMONTH($B76,0))</f>
        <v>65</v>
      </c>
      <c r="D76" s="39">
        <f>SUMIFS(Cleaned_Data[Deal Value],Cleaned_Data[Actual Close Date],"&gt;="&amp;$B76,Cleaned_Data[Actual Close Date],"&lt;="&amp;EOMONTH($B76,0))</f>
        <v>176504</v>
      </c>
      <c r="E76" s="39">
        <f>SUMIFS(Cleaned_Data[Deal Value],Cleaned_Data[Status],"Customer",Cleaned_Data[Actual Close Date],"&gt;="&amp;$B76,Cleaned_Data[Actual Close Date],"&lt;="&amp;EOMONTH($B76,0))</f>
        <v>93801</v>
      </c>
    </row>
    <row r="77" spans="2:6" x14ac:dyDescent="0.3">
      <c r="B77" s="38">
        <f t="shared" si="2"/>
        <v>45444</v>
      </c>
      <c r="C77" s="23">
        <f>COUNTIFS(Cleaned_Data[Actual Close Date],"&gt;="&amp;$B77,Cleaned_Data[Actual Close Date],"&lt;="&amp;EOMONTH($B77,0))</f>
        <v>64</v>
      </c>
      <c r="D77" s="39">
        <f>SUMIFS(Cleaned_Data[Deal Value],Cleaned_Data[Actual Close Date],"&gt;="&amp;$B77,Cleaned_Data[Actual Close Date],"&lt;="&amp;EOMONTH($B77,0))</f>
        <v>182403</v>
      </c>
      <c r="E77" s="39">
        <f>SUMIFS(Cleaned_Data[Deal Value],Cleaned_Data[Status],"Customer",Cleaned_Data[Actual Close Date],"&gt;="&amp;$B77,Cleaned_Data[Actual Close Date],"&lt;="&amp;EOMONTH($B77,0))</f>
        <v>94779</v>
      </c>
    </row>
    <row r="78" spans="2:6" x14ac:dyDescent="0.3">
      <c r="B78" s="38">
        <f t="shared" si="2"/>
        <v>45474</v>
      </c>
      <c r="C78" s="23">
        <f>COUNTIFS(Cleaned_Data[Actual Close Date],"&gt;="&amp;$B78,Cleaned_Data[Actual Close Date],"&lt;="&amp;EOMONTH($B78,0))</f>
        <v>41</v>
      </c>
      <c r="D78" s="39">
        <f>SUMIFS(Cleaned_Data[Deal Value],Cleaned_Data[Actual Close Date],"&gt;="&amp;$B78,Cleaned_Data[Actual Close Date],"&lt;="&amp;EOMONTH($B78,0))</f>
        <v>108050</v>
      </c>
      <c r="E78" s="39">
        <f>SUMIFS(Cleaned_Data[Deal Value],Cleaned_Data[Status],"Customer",Cleaned_Data[Actual Close Date],"&gt;="&amp;$B78,Cleaned_Data[Actual Close Date],"&lt;="&amp;EOMONTH($B78,0))</f>
        <v>38355</v>
      </c>
    </row>
    <row r="79" spans="2:6" x14ac:dyDescent="0.3">
      <c r="B79" s="38">
        <f t="shared" si="2"/>
        <v>45505</v>
      </c>
      <c r="C79" s="23">
        <f>COUNTIFS(Cleaned_Data[Actual Close Date],"&gt;="&amp;$B79,Cleaned_Data[Actual Close Date],"&lt;="&amp;EOMONTH($B79,0))</f>
        <v>29</v>
      </c>
      <c r="D79" s="39">
        <f>SUMIFS(Cleaned_Data[Deal Value],Cleaned_Data[Actual Close Date],"&gt;="&amp;$B79,Cleaned_Data[Actual Close Date],"&lt;="&amp;EOMONTH($B79,0))</f>
        <v>51862</v>
      </c>
      <c r="E79" s="39">
        <f>SUMIFS(Cleaned_Data[Deal Value],Cleaned_Data[Status],"Customer",Cleaned_Data[Actual Close Date],"&gt;="&amp;$B79,Cleaned_Data[Actual Close Date],"&lt;="&amp;EOMONTH($B79,0))</f>
        <v>17365</v>
      </c>
    </row>
    <row r="80" spans="2:6" x14ac:dyDescent="0.3">
      <c r="B80" s="38">
        <f t="shared" si="2"/>
        <v>45536</v>
      </c>
      <c r="C80" s="23">
        <f>COUNTIFS(Cleaned_Data[Actual Close Date],"&gt;="&amp;$B80,Cleaned_Data[Actual Close Date],"&lt;="&amp;EOMONTH($B80,0))</f>
        <v>6</v>
      </c>
      <c r="D80" s="39">
        <f>SUMIFS(Cleaned_Data[Deal Value],Cleaned_Data[Actual Close Date],"&gt;="&amp;$B80,Cleaned_Data[Actual Close Date],"&lt;="&amp;EOMONTH($B80,0))</f>
        <v>20713</v>
      </c>
      <c r="E80" s="39">
        <f>SUMIFS(Cleaned_Data[Deal Value],Cleaned_Data[Status],"Customer",Cleaned_Data[Actual Close Date],"&gt;="&amp;$B80,Cleaned_Data[Actual Close Date],"&lt;="&amp;EOMONTH($B80,0))</f>
        <v>2197</v>
      </c>
    </row>
    <row r="81" spans="2:6" x14ac:dyDescent="0.3">
      <c r="B81" s="25" t="s">
        <v>3102</v>
      </c>
      <c r="C81" s="26">
        <f>SUM(C72:C80)</f>
        <v>348</v>
      </c>
      <c r="D81" s="40">
        <f>SUM(D72:D80)</f>
        <v>931275</v>
      </c>
      <c r="E81" s="40">
        <f>SUM(E72:E80)</f>
        <v>425393</v>
      </c>
    </row>
    <row r="83" spans="2:6" ht="27.5" customHeight="1" x14ac:dyDescent="0.3">
      <c r="B83" s="67" t="s">
        <v>3228</v>
      </c>
      <c r="C83" s="68"/>
      <c r="D83" s="68"/>
      <c r="E83" s="68"/>
      <c r="F83" s="68"/>
    </row>
    <row r="85" spans="2:6" ht="21.5" customHeight="1" x14ac:dyDescent="0.3">
      <c r="B85" s="67" t="s">
        <v>3229</v>
      </c>
      <c r="C85" s="68"/>
      <c r="D85" s="68"/>
      <c r="E85" s="68"/>
      <c r="F85" s="68"/>
    </row>
  </sheetData>
  <mergeCells count="8">
    <mergeCell ref="B83:F83"/>
    <mergeCell ref="B85:F85"/>
    <mergeCell ref="B3:K3"/>
    <mergeCell ref="B22:K22"/>
    <mergeCell ref="B36:K36"/>
    <mergeCell ref="B37:K37"/>
    <mergeCell ref="B35:F35"/>
    <mergeCell ref="B67:F67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B89E-E232-4285-8E9C-CC6BF4A59005}">
  <sheetPr>
    <tabColor rgb="FF2E75B6"/>
  </sheetPr>
  <dimension ref="B1:L80"/>
  <sheetViews>
    <sheetView showGridLines="0" topLeftCell="AA57" workbookViewId="0">
      <selection activeCell="D83" sqref="D83"/>
    </sheetView>
  </sheetViews>
  <sheetFormatPr defaultRowHeight="13" x14ac:dyDescent="0.3"/>
  <cols>
    <col min="1" max="1" width="3.1796875" style="6" customWidth="1"/>
    <col min="2" max="2" width="38.6328125" style="6" customWidth="1"/>
    <col min="3" max="3" width="9.6328125" style="6" customWidth="1"/>
    <col min="4" max="4" width="14.6328125" style="6" customWidth="1"/>
    <col min="5" max="6" width="13.6328125" style="6" customWidth="1"/>
    <col min="7" max="8" width="8.6328125" style="6" customWidth="1"/>
    <col min="9" max="9" width="7.6328125" style="6" customWidth="1"/>
    <col min="10" max="11" width="10.6328125" style="6" customWidth="1"/>
    <col min="12" max="12" width="11.6328125" style="6" customWidth="1"/>
    <col min="13" max="13" width="3.1796875" style="6" customWidth="1"/>
    <col min="14" max="16384" width="8.7265625" style="6"/>
  </cols>
  <sheetData>
    <row r="1" spans="2:12" ht="6" customHeight="1" x14ac:dyDescent="0.3"/>
    <row r="2" spans="2:12" ht="18.5" x14ac:dyDescent="0.45">
      <c r="B2" s="7" t="s">
        <v>3139</v>
      </c>
    </row>
    <row r="3" spans="2:12" ht="18.5" customHeight="1" x14ac:dyDescent="0.3">
      <c r="B3" s="55" t="s">
        <v>3230</v>
      </c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2:12" ht="17" customHeight="1" x14ac:dyDescent="0.3">
      <c r="B4" s="55" t="s">
        <v>3231</v>
      </c>
      <c r="C4" s="55"/>
      <c r="D4" s="55"/>
      <c r="E4" s="55"/>
      <c r="F4" s="55"/>
      <c r="G4" s="55"/>
      <c r="H4" s="55"/>
      <c r="I4" s="55"/>
      <c r="J4" s="55"/>
      <c r="K4" s="55"/>
      <c r="L4" s="55"/>
    </row>
    <row r="6" spans="2:12" ht="14.5" x14ac:dyDescent="0.35">
      <c r="B6" s="9" t="s">
        <v>3140</v>
      </c>
    </row>
    <row r="7" spans="2:12" ht="18" customHeight="1" x14ac:dyDescent="0.3">
      <c r="B7" s="11" t="s">
        <v>3141</v>
      </c>
      <c r="C7" s="12" t="s">
        <v>3136</v>
      </c>
      <c r="D7" s="12" t="s">
        <v>3142</v>
      </c>
      <c r="E7" s="12" t="s">
        <v>3143</v>
      </c>
      <c r="F7" s="12" t="s">
        <v>1909</v>
      </c>
      <c r="G7" s="12" t="s">
        <v>1419</v>
      </c>
      <c r="H7" s="12" t="s">
        <v>3144</v>
      </c>
      <c r="I7" s="12" t="s">
        <v>3145</v>
      </c>
      <c r="J7" s="12" t="s">
        <v>3146</v>
      </c>
      <c r="K7" s="12" t="s">
        <v>3147</v>
      </c>
      <c r="L7" s="12" t="s">
        <v>3148</v>
      </c>
    </row>
    <row r="8" spans="2:12" x14ac:dyDescent="0.3">
      <c r="B8" s="6" t="s">
        <v>35</v>
      </c>
      <c r="C8" s="14">
        <f>COUNTIF(Cleaned_Data[Country],$B8)</f>
        <v>620</v>
      </c>
      <c r="D8" s="16">
        <f>SUMIFS(Cleaned_Data[Deal Value],Cleaned_Data[Country],$B8,Cleaned_Data[Status],"&lt;&gt;Disqualified",Cleaned_Data[Status],"&lt;&gt;Customer",Cleaned_Data[Status],"&lt;&gt;Churned Customer")-SUMIFS(Cleaned_Data[Deal Value],Cleaned_Data[Country],$B8,Cleaned_Data[Status],"Opportunity",Cleaned_Data[Stage],"Lost")</f>
        <v>1342848</v>
      </c>
      <c r="E8" s="14">
        <f>COUNTIFS(Cleaned_Data[Country],$B8,Cleaned_Data[Status],"Customer")+COUNTIFS(Cleaned_Data[Country],$B8,Cleaned_Data[Status],"Churned Customer")</f>
        <v>80</v>
      </c>
      <c r="F8" s="14">
        <f>COUNTIFS(Cleaned_Data[Country],$B8,Cleaned_Data[Status],"Opportunity",Cleaned_Data[Stage],"Won")</f>
        <v>18</v>
      </c>
      <c r="G8" s="14">
        <f>COUNTIFS(Cleaned_Data[Country],$B8,Cleaned_Data[Status],"Opportunity",Cleaned_Data[Stage],"Lost")</f>
        <v>15</v>
      </c>
      <c r="H8" s="14">
        <f t="shared" ref="H8:H16" si="0">E8+F8+G8</f>
        <v>113</v>
      </c>
      <c r="I8" s="15">
        <f t="shared" ref="I8:I16" si="1">E8/C8</f>
        <v>0.12903225806451613</v>
      </c>
      <c r="J8" s="15">
        <f t="shared" ref="J8:J16" si="2">IFERROR((E8+F8)/H8,"")</f>
        <v>0.86725663716814161</v>
      </c>
      <c r="K8" s="28">
        <f>IF(H8&gt;=EDA_Pipeline!$C$20,J8-EDA_Pipeline!$C$12,"")</f>
        <v>-8.7596229944599813E-3</v>
      </c>
      <c r="L8" s="15">
        <f>IFERROR(COUNTIFS(Cleaned_Data[Country],$B8,Cleaned_Data[Status],"Churned Customer")/E8,"")</f>
        <v>0.53749999999999998</v>
      </c>
    </row>
    <row r="9" spans="2:12" x14ac:dyDescent="0.3">
      <c r="B9" s="6" t="s">
        <v>61</v>
      </c>
      <c r="C9" s="14">
        <f>COUNTIF(Cleaned_Data[Country],$B9)</f>
        <v>422</v>
      </c>
      <c r="D9" s="16">
        <f>SUMIFS(Cleaned_Data[Deal Value],Cleaned_Data[Country],$B9,Cleaned_Data[Status],"&lt;&gt;Disqualified",Cleaned_Data[Status],"&lt;&gt;Customer",Cleaned_Data[Status],"&lt;&gt;Churned Customer")-SUMIFS(Cleaned_Data[Deal Value],Cleaned_Data[Country],$B9,Cleaned_Data[Status],"Opportunity",Cleaned_Data[Stage],"Lost")</f>
        <v>1001594</v>
      </c>
      <c r="E9" s="14">
        <f>COUNTIFS(Cleaned_Data[Country],$B9,Cleaned_Data[Status],"Customer")+COUNTIFS(Cleaned_Data[Country],$B9,Cleaned_Data[Status],"Churned Customer")</f>
        <v>42</v>
      </c>
      <c r="F9" s="14">
        <f>COUNTIFS(Cleaned_Data[Country],$B9,Cleaned_Data[Status],"Opportunity",Cleaned_Data[Stage],"Won")</f>
        <v>12</v>
      </c>
      <c r="G9" s="14">
        <f>COUNTIFS(Cleaned_Data[Country],$B9,Cleaned_Data[Status],"Opportunity",Cleaned_Data[Stage],"Lost")</f>
        <v>9</v>
      </c>
      <c r="H9" s="14">
        <f t="shared" si="0"/>
        <v>63</v>
      </c>
      <c r="I9" s="15">
        <f t="shared" si="1"/>
        <v>9.9526066350710901E-2</v>
      </c>
      <c r="J9" s="15">
        <f t="shared" si="2"/>
        <v>0.8571428571428571</v>
      </c>
      <c r="K9" s="28">
        <f>IF(H9&gt;=EDA_Pipeline!$C$20,J9-EDA_Pipeline!$C$12,"")</f>
        <v>-1.8873403019744495E-2</v>
      </c>
      <c r="L9" s="15">
        <f>IFERROR(COUNTIFS(Cleaned_Data[Country],$B9,Cleaned_Data[Status],"Churned Customer")/E9,"")</f>
        <v>0.42857142857142855</v>
      </c>
    </row>
    <row r="10" spans="2:12" x14ac:dyDescent="0.3">
      <c r="B10" s="6" t="s">
        <v>41</v>
      </c>
      <c r="C10" s="14">
        <f>COUNTIF(Cleaned_Data[Country],$B10)</f>
        <v>420</v>
      </c>
      <c r="D10" s="16">
        <f>SUMIFS(Cleaned_Data[Deal Value],Cleaned_Data[Country],$B10,Cleaned_Data[Status],"&lt;&gt;Disqualified",Cleaned_Data[Status],"&lt;&gt;Customer",Cleaned_Data[Status],"&lt;&gt;Churned Customer")-SUMIFS(Cleaned_Data[Deal Value],Cleaned_Data[Country],$B10,Cleaned_Data[Status],"Opportunity",Cleaned_Data[Stage],"Lost")</f>
        <v>1020372</v>
      </c>
      <c r="E10" s="14">
        <f>COUNTIFS(Cleaned_Data[Country],$B10,Cleaned_Data[Status],"Customer")+COUNTIFS(Cleaned_Data[Country],$B10,Cleaned_Data[Status],"Churned Customer")</f>
        <v>40</v>
      </c>
      <c r="F10" s="14">
        <f>COUNTIFS(Cleaned_Data[Country],$B10,Cleaned_Data[Status],"Opportunity",Cleaned_Data[Stage],"Won")</f>
        <v>13</v>
      </c>
      <c r="G10" s="14">
        <f>COUNTIFS(Cleaned_Data[Country],$B10,Cleaned_Data[Status],"Opportunity",Cleaned_Data[Stage],"Lost")</f>
        <v>10</v>
      </c>
      <c r="H10" s="14">
        <f t="shared" si="0"/>
        <v>63</v>
      </c>
      <c r="I10" s="15">
        <f t="shared" si="1"/>
        <v>9.5238095238095233E-2</v>
      </c>
      <c r="J10" s="15">
        <f t="shared" si="2"/>
        <v>0.84126984126984128</v>
      </c>
      <c r="K10" s="28">
        <f>IF(H10&gt;=EDA_Pipeline!$C$20,J10-EDA_Pipeline!$C$12,"")</f>
        <v>-3.4746418892760311E-2</v>
      </c>
      <c r="L10" s="15">
        <f>IFERROR(COUNTIFS(Cleaned_Data[Country],$B10,Cleaned_Data[Status],"Churned Customer")/E10,"")</f>
        <v>0.57499999999999996</v>
      </c>
    </row>
    <row r="11" spans="2:12" x14ac:dyDescent="0.3">
      <c r="B11" s="6" t="s">
        <v>56</v>
      </c>
      <c r="C11" s="14">
        <f>COUNTIF(Cleaned_Data[Country],$B11)</f>
        <v>392</v>
      </c>
      <c r="D11" s="16">
        <f>SUMIFS(Cleaned_Data[Deal Value],Cleaned_Data[Country],$B11,Cleaned_Data[Status],"&lt;&gt;Disqualified",Cleaned_Data[Status],"&lt;&gt;Customer",Cleaned_Data[Status],"&lt;&gt;Churned Customer")-SUMIFS(Cleaned_Data[Deal Value],Cleaned_Data[Country],$B11,Cleaned_Data[Status],"Opportunity",Cleaned_Data[Stage],"Lost")</f>
        <v>824885</v>
      </c>
      <c r="E11" s="14">
        <f>COUNTIFS(Cleaned_Data[Country],$B11,Cleaned_Data[Status],"Customer")+COUNTIFS(Cleaned_Data[Country],$B11,Cleaned_Data[Status],"Churned Customer")</f>
        <v>38</v>
      </c>
      <c r="F11" s="14">
        <f>COUNTIFS(Cleaned_Data[Country],$B11,Cleaned_Data[Status],"Opportunity",Cleaned_Data[Stage],"Won")</f>
        <v>9</v>
      </c>
      <c r="G11" s="14">
        <f>COUNTIFS(Cleaned_Data[Country],$B11,Cleaned_Data[Status],"Opportunity",Cleaned_Data[Stage],"Lost")</f>
        <v>6</v>
      </c>
      <c r="H11" s="14">
        <f t="shared" si="0"/>
        <v>53</v>
      </c>
      <c r="I11" s="15">
        <f t="shared" si="1"/>
        <v>9.6938775510204078E-2</v>
      </c>
      <c r="J11" s="15">
        <f t="shared" si="2"/>
        <v>0.8867924528301887</v>
      </c>
      <c r="K11" s="28">
        <f>IF(H11&gt;=EDA_Pipeline!$C$20,J11-EDA_Pipeline!$C$12,"")</f>
        <v>1.0776192667587114E-2</v>
      </c>
      <c r="L11" s="15">
        <f>IFERROR(COUNTIFS(Cleaned_Data[Country],$B11,Cleaned_Data[Status],"Churned Customer")/E11,"")</f>
        <v>0.60526315789473684</v>
      </c>
    </row>
    <row r="12" spans="2:12" x14ac:dyDescent="0.3">
      <c r="B12" s="6" t="s">
        <v>78</v>
      </c>
      <c r="C12" s="14">
        <f>COUNTIF(Cleaned_Data[Country],$B12)</f>
        <v>371</v>
      </c>
      <c r="D12" s="16">
        <f>SUMIFS(Cleaned_Data[Deal Value],Cleaned_Data[Country],$B12,Cleaned_Data[Status],"&lt;&gt;Disqualified",Cleaned_Data[Status],"&lt;&gt;Customer",Cleaned_Data[Status],"&lt;&gt;Churned Customer")-SUMIFS(Cleaned_Data[Deal Value],Cleaned_Data[Country],$B12,Cleaned_Data[Status],"Opportunity",Cleaned_Data[Stage],"Lost")</f>
        <v>748391</v>
      </c>
      <c r="E12" s="14">
        <f>COUNTIFS(Cleaned_Data[Country],$B12,Cleaned_Data[Status],"Customer")+COUNTIFS(Cleaned_Data[Country],$B12,Cleaned_Data[Status],"Churned Customer")</f>
        <v>51</v>
      </c>
      <c r="F12" s="14">
        <f>COUNTIFS(Cleaned_Data[Country],$B12,Cleaned_Data[Status],"Opportunity",Cleaned_Data[Stage],"Won")</f>
        <v>8</v>
      </c>
      <c r="G12" s="14">
        <f>COUNTIFS(Cleaned_Data[Country],$B12,Cleaned_Data[Status],"Opportunity",Cleaned_Data[Stage],"Lost")</f>
        <v>9</v>
      </c>
      <c r="H12" s="14">
        <f t="shared" si="0"/>
        <v>68</v>
      </c>
      <c r="I12" s="15">
        <f t="shared" si="1"/>
        <v>0.13746630727762804</v>
      </c>
      <c r="J12" s="15">
        <f t="shared" si="2"/>
        <v>0.86764705882352944</v>
      </c>
      <c r="K12" s="28">
        <f>IF(H12&gt;=EDA_Pipeline!$C$20,J12-EDA_Pipeline!$C$12,"")</f>
        <v>-8.369201339072152E-3</v>
      </c>
      <c r="L12" s="15">
        <f>IFERROR(COUNTIFS(Cleaned_Data[Country],$B12,Cleaned_Data[Status],"Churned Customer")/E12,"")</f>
        <v>0.45098039215686275</v>
      </c>
    </row>
    <row r="13" spans="2:12" x14ac:dyDescent="0.3">
      <c r="B13" s="6" t="s">
        <v>51</v>
      </c>
      <c r="C13" s="14">
        <f>COUNTIF(Cleaned_Data[Country],$B13)</f>
        <v>207</v>
      </c>
      <c r="D13" s="16">
        <f>SUMIFS(Cleaned_Data[Deal Value],Cleaned_Data[Country],$B13,Cleaned_Data[Status],"&lt;&gt;Disqualified",Cleaned_Data[Status],"&lt;&gt;Customer",Cleaned_Data[Status],"&lt;&gt;Churned Customer")-SUMIFS(Cleaned_Data[Deal Value],Cleaned_Data[Country],$B13,Cleaned_Data[Status],"Opportunity",Cleaned_Data[Stage],"Lost")</f>
        <v>434511</v>
      </c>
      <c r="E13" s="14">
        <f>COUNTIFS(Cleaned_Data[Country],$B13,Cleaned_Data[Status],"Customer")+COUNTIFS(Cleaned_Data[Country],$B13,Cleaned_Data[Status],"Churned Customer")</f>
        <v>25</v>
      </c>
      <c r="F13" s="14">
        <f>COUNTIFS(Cleaned_Data[Country],$B13,Cleaned_Data[Status],"Opportunity",Cleaned_Data[Stage],"Won")</f>
        <v>11</v>
      </c>
      <c r="G13" s="14">
        <f>COUNTIFS(Cleaned_Data[Country],$B13,Cleaned_Data[Status],"Opportunity",Cleaned_Data[Stage],"Lost")</f>
        <v>4</v>
      </c>
      <c r="H13" s="14">
        <f t="shared" si="0"/>
        <v>40</v>
      </c>
      <c r="I13" s="15">
        <f t="shared" si="1"/>
        <v>0.12077294685990338</v>
      </c>
      <c r="J13" s="15">
        <f t="shared" si="2"/>
        <v>0.9</v>
      </c>
      <c r="K13" s="28">
        <f>IF(H13&gt;=EDA_Pipeline!$C$20,J13-EDA_Pipeline!$C$12,"")</f>
        <v>2.3983739837398432E-2</v>
      </c>
      <c r="L13" s="15">
        <f>IFERROR(COUNTIFS(Cleaned_Data[Country],$B13,Cleaned_Data[Status],"Churned Customer")/E13,"")</f>
        <v>0.36</v>
      </c>
    </row>
    <row r="14" spans="2:12" x14ac:dyDescent="0.3">
      <c r="B14" s="6" t="s">
        <v>71</v>
      </c>
      <c r="C14" s="14">
        <f>COUNTIF(Cleaned_Data[Country],$B14)</f>
        <v>199</v>
      </c>
      <c r="D14" s="16">
        <f>SUMIFS(Cleaned_Data[Deal Value],Cleaned_Data[Country],$B14,Cleaned_Data[Status],"&lt;&gt;Disqualified",Cleaned_Data[Status],"&lt;&gt;Customer",Cleaned_Data[Status],"&lt;&gt;Churned Customer")-SUMIFS(Cleaned_Data[Deal Value],Cleaned_Data[Country],$B14,Cleaned_Data[Status],"Opportunity",Cleaned_Data[Stage],"Lost")</f>
        <v>390796</v>
      </c>
      <c r="E14" s="14">
        <f>COUNTIFS(Cleaned_Data[Country],$B14,Cleaned_Data[Status],"Customer")+COUNTIFS(Cleaned_Data[Country],$B14,Cleaned_Data[Status],"Churned Customer")</f>
        <v>20</v>
      </c>
      <c r="F14" s="14">
        <f>COUNTIFS(Cleaned_Data[Country],$B14,Cleaned_Data[Status],"Opportunity",Cleaned_Data[Stage],"Won")</f>
        <v>2</v>
      </c>
      <c r="G14" s="14">
        <f>COUNTIFS(Cleaned_Data[Country],$B14,Cleaned_Data[Status],"Opportunity",Cleaned_Data[Stage],"Lost")</f>
        <v>3</v>
      </c>
      <c r="H14" s="14">
        <f t="shared" si="0"/>
        <v>25</v>
      </c>
      <c r="I14" s="15">
        <f t="shared" si="1"/>
        <v>0.10050251256281408</v>
      </c>
      <c r="J14" s="15">
        <f t="shared" si="2"/>
        <v>0.88</v>
      </c>
      <c r="K14" s="28" t="str">
        <f>IF(H14&gt;=EDA_Pipeline!$C$20,J14-EDA_Pipeline!$C$12,"")</f>
        <v/>
      </c>
      <c r="L14" s="15">
        <f>IFERROR(COUNTIFS(Cleaned_Data[Country],$B14,Cleaned_Data[Status],"Churned Customer")/E14,"")</f>
        <v>0.45</v>
      </c>
    </row>
    <row r="15" spans="2:12" x14ac:dyDescent="0.3">
      <c r="B15" s="6" t="s">
        <v>29</v>
      </c>
      <c r="C15" s="14">
        <f>COUNTIF(Cleaned_Data[Country],$B15)</f>
        <v>189</v>
      </c>
      <c r="D15" s="16">
        <f>SUMIFS(Cleaned_Data[Deal Value],Cleaned_Data[Country],$B15,Cleaned_Data[Status],"&lt;&gt;Disqualified",Cleaned_Data[Status],"&lt;&gt;Customer",Cleaned_Data[Status],"&lt;&gt;Churned Customer")-SUMIFS(Cleaned_Data[Deal Value],Cleaned_Data[Country],$B15,Cleaned_Data[Status],"Opportunity",Cleaned_Data[Stage],"Lost")</f>
        <v>444761</v>
      </c>
      <c r="E15" s="14">
        <f>COUNTIFS(Cleaned_Data[Country],$B15,Cleaned_Data[Status],"Customer")+COUNTIFS(Cleaned_Data[Country],$B15,Cleaned_Data[Status],"Churned Customer")</f>
        <v>25</v>
      </c>
      <c r="F15" s="14">
        <f>COUNTIFS(Cleaned_Data[Country],$B15,Cleaned_Data[Status],"Opportunity",Cleaned_Data[Stage],"Won")</f>
        <v>5</v>
      </c>
      <c r="G15" s="14">
        <f>COUNTIFS(Cleaned_Data[Country],$B15,Cleaned_Data[Status],"Opportunity",Cleaned_Data[Stage],"Lost")</f>
        <v>2</v>
      </c>
      <c r="H15" s="14">
        <f t="shared" si="0"/>
        <v>32</v>
      </c>
      <c r="I15" s="15">
        <f t="shared" si="1"/>
        <v>0.13227513227513227</v>
      </c>
      <c r="J15" s="15">
        <f t="shared" si="2"/>
        <v>0.9375</v>
      </c>
      <c r="K15" s="28">
        <f>IF(H15&gt;=EDA_Pipeline!$C$20,J15-EDA_Pipeline!$C$12,"")</f>
        <v>6.148373983739841E-2</v>
      </c>
      <c r="L15" s="15">
        <f>IFERROR(COUNTIFS(Cleaned_Data[Country],$B15,Cleaned_Data[Status],"Churned Customer")/E15,"")</f>
        <v>0.64</v>
      </c>
    </row>
    <row r="16" spans="2:12" x14ac:dyDescent="0.3">
      <c r="B16" s="18" t="s">
        <v>20</v>
      </c>
      <c r="C16" s="29">
        <f>COUNTIF(Cleaned_Data[Country],$B16)</f>
        <v>180</v>
      </c>
      <c r="D16" s="30">
        <f>SUMIFS(Cleaned_Data[Deal Value],Cleaned_Data[Country],$B16,Cleaned_Data[Status],"&lt;&gt;Disqualified",Cleaned_Data[Status],"&lt;&gt;Customer",Cleaned_Data[Status],"&lt;&gt;Churned Customer")-SUMIFS(Cleaned_Data[Deal Value],Cleaned_Data[Country],$B16,Cleaned_Data[Status],"Opportunity",Cleaned_Data[Stage],"Lost")</f>
        <v>421251</v>
      </c>
      <c r="E16" s="29">
        <f>COUNTIFS(Cleaned_Data[Country],$B16,Cleaned_Data[Status],"Customer")+COUNTIFS(Cleaned_Data[Country],$B16,Cleaned_Data[Status],"Churned Customer")</f>
        <v>27</v>
      </c>
      <c r="F16" s="29">
        <f>COUNTIFS(Cleaned_Data[Country],$B16,Cleaned_Data[Status],"Opportunity",Cleaned_Data[Stage],"Won")</f>
        <v>5</v>
      </c>
      <c r="G16" s="29">
        <f>COUNTIFS(Cleaned_Data[Country],$B16,Cleaned_Data[Status],"Opportunity",Cleaned_Data[Stage],"Lost")</f>
        <v>3</v>
      </c>
      <c r="H16" s="29">
        <f t="shared" si="0"/>
        <v>35</v>
      </c>
      <c r="I16" s="31">
        <f t="shared" si="1"/>
        <v>0.15</v>
      </c>
      <c r="J16" s="31">
        <f t="shared" si="2"/>
        <v>0.91428571428571426</v>
      </c>
      <c r="K16" s="32">
        <f>IF(H16&gt;=EDA_Pipeline!$C$20,J16-EDA_Pipeline!$C$12,"")</f>
        <v>3.8269454123112667E-2</v>
      </c>
      <c r="L16" s="31">
        <f>IFERROR(COUNTIFS(Cleaned_Data[Country],$B16,Cleaned_Data[Status],"Churned Customer")/E16,"")</f>
        <v>0.48148148148148145</v>
      </c>
    </row>
    <row r="18" spans="2:12" ht="14.5" x14ac:dyDescent="0.35">
      <c r="B18" s="9" t="s">
        <v>3149</v>
      </c>
    </row>
    <row r="19" spans="2:12" ht="18" customHeight="1" x14ac:dyDescent="0.3">
      <c r="B19" s="11" t="s">
        <v>3141</v>
      </c>
      <c r="C19" s="12" t="s">
        <v>3136</v>
      </c>
      <c r="D19" s="12" t="s">
        <v>3142</v>
      </c>
      <c r="E19" s="12" t="s">
        <v>3143</v>
      </c>
      <c r="F19" s="12" t="s">
        <v>1909</v>
      </c>
      <c r="G19" s="12" t="s">
        <v>1419</v>
      </c>
      <c r="H19" s="12" t="s">
        <v>3144</v>
      </c>
      <c r="I19" s="12" t="s">
        <v>3145</v>
      </c>
      <c r="J19" s="12" t="s">
        <v>3146</v>
      </c>
      <c r="K19" s="12" t="s">
        <v>3147</v>
      </c>
      <c r="L19" s="12" t="s">
        <v>3148</v>
      </c>
    </row>
    <row r="20" spans="2:12" x14ac:dyDescent="0.3">
      <c r="B20" s="6" t="s">
        <v>68</v>
      </c>
      <c r="C20" s="14">
        <f>COUNTIF(Cleaned_Data[Industry],$B20)</f>
        <v>134</v>
      </c>
      <c r="D20" s="16">
        <f>SUMIFS(Cleaned_Data[Deal Value],Cleaned_Data[Industry],$B20,Cleaned_Data[Status],"&lt;&gt;Disqualified",Cleaned_Data[Status],"&lt;&gt;Customer",Cleaned_Data[Status],"&lt;&gt;Churned Customer")-SUMIFS(Cleaned_Data[Deal Value],Cleaned_Data[Industry],$B20,Cleaned_Data[Status],"Opportunity",Cleaned_Data[Stage],"Lost")</f>
        <v>302341</v>
      </c>
      <c r="E20" s="14">
        <f>COUNTIFS(Cleaned_Data[Industry],$B20,Cleaned_Data[Status],"Customer")+COUNTIFS(Cleaned_Data[Industry],$B20,Cleaned_Data[Status],"Churned Customer")</f>
        <v>18</v>
      </c>
      <c r="F20" s="14">
        <f>COUNTIFS(Cleaned_Data[Industry],$B20,Cleaned_Data[Status],"Opportunity",Cleaned_Data[Stage],"Won")</f>
        <v>2</v>
      </c>
      <c r="G20" s="14">
        <f>COUNTIFS(Cleaned_Data[Industry],$B20,Cleaned_Data[Status],"Opportunity",Cleaned_Data[Stage],"Lost")</f>
        <v>7</v>
      </c>
      <c r="H20" s="14">
        <f t="shared" ref="H20:H33" si="3">E20+F20+G20</f>
        <v>27</v>
      </c>
      <c r="I20" s="15">
        <f t="shared" ref="I20:I33" si="4">E20/C20</f>
        <v>0.13432835820895522</v>
      </c>
      <c r="J20" s="15">
        <f t="shared" ref="J20:J33" si="5">IFERROR((E20+F20)/H20,"")</f>
        <v>0.7407407407407407</v>
      </c>
      <c r="K20" s="28" t="str">
        <f>IF(H20&gt;=EDA_Pipeline!$C$20,J20-EDA_Pipeline!$C$12,"")</f>
        <v/>
      </c>
      <c r="L20" s="15">
        <f>IFERROR(COUNTIFS(Cleaned_Data[Industry],$B20,Cleaned_Data[Status],"Churned Customer")/E20,"")</f>
        <v>0.61111111111111116</v>
      </c>
    </row>
    <row r="21" spans="2:12" x14ac:dyDescent="0.3">
      <c r="B21" s="6" t="s">
        <v>3098</v>
      </c>
      <c r="C21" s="14">
        <f>COUNTIF(Cleaned_Data[Industry],$B21)</f>
        <v>404</v>
      </c>
      <c r="D21" s="16">
        <f>SUMIFS(Cleaned_Data[Deal Value],Cleaned_Data[Industry],$B21,Cleaned_Data[Status],"&lt;&gt;Disqualified",Cleaned_Data[Status],"&lt;&gt;Customer",Cleaned_Data[Status],"&lt;&gt;Churned Customer")-SUMIFS(Cleaned_Data[Deal Value],Cleaned_Data[Industry],$B21,Cleaned_Data[Status],"Opportunity",Cleaned_Data[Stage],"Lost")</f>
        <v>835565</v>
      </c>
      <c r="E21" s="14">
        <f>COUNTIFS(Cleaned_Data[Industry],$B21,Cleaned_Data[Status],"Customer")+COUNTIFS(Cleaned_Data[Industry],$B21,Cleaned_Data[Status],"Churned Customer")</f>
        <v>47</v>
      </c>
      <c r="F21" s="14">
        <f>COUNTIFS(Cleaned_Data[Industry],$B21,Cleaned_Data[Status],"Opportunity",Cleaned_Data[Stage],"Won")</f>
        <v>15</v>
      </c>
      <c r="G21" s="14">
        <f>COUNTIFS(Cleaned_Data[Industry],$B21,Cleaned_Data[Status],"Opportunity",Cleaned_Data[Stage],"Lost")</f>
        <v>6</v>
      </c>
      <c r="H21" s="14">
        <f t="shared" si="3"/>
        <v>68</v>
      </c>
      <c r="I21" s="15">
        <f t="shared" si="4"/>
        <v>0.11633663366336634</v>
      </c>
      <c r="J21" s="15">
        <f t="shared" si="5"/>
        <v>0.91176470588235292</v>
      </c>
      <c r="K21" s="28">
        <f>IF(H21&gt;=EDA_Pipeline!$C$20,J21-EDA_Pipeline!$C$12,"")</f>
        <v>3.5748445719751332E-2</v>
      </c>
      <c r="L21" s="15">
        <f>IFERROR(COUNTIFS(Cleaned_Data[Industry],$B21,Cleaned_Data[Status],"Churned Customer")/E21,"")</f>
        <v>0.55319148936170215</v>
      </c>
    </row>
    <row r="22" spans="2:12" x14ac:dyDescent="0.3">
      <c r="B22" s="6" t="s">
        <v>100</v>
      </c>
      <c r="C22" s="14">
        <f>COUNTIF(Cleaned_Data[Industry],$B22)</f>
        <v>110</v>
      </c>
      <c r="D22" s="16">
        <f>SUMIFS(Cleaned_Data[Deal Value],Cleaned_Data[Industry],$B22,Cleaned_Data[Status],"&lt;&gt;Disqualified",Cleaned_Data[Status],"&lt;&gt;Customer",Cleaned_Data[Status],"&lt;&gt;Churned Customer")-SUMIFS(Cleaned_Data[Deal Value],Cleaned_Data[Industry],$B22,Cleaned_Data[Status],"Opportunity",Cleaned_Data[Stage],"Lost")</f>
        <v>259108</v>
      </c>
      <c r="E22" s="14">
        <f>COUNTIFS(Cleaned_Data[Industry],$B22,Cleaned_Data[Status],"Customer")+COUNTIFS(Cleaned_Data[Industry],$B22,Cleaned_Data[Status],"Churned Customer")</f>
        <v>11</v>
      </c>
      <c r="F22" s="14">
        <f>COUNTIFS(Cleaned_Data[Industry],$B22,Cleaned_Data[Status],"Opportunity",Cleaned_Data[Stage],"Won")</f>
        <v>1</v>
      </c>
      <c r="G22" s="14">
        <f>COUNTIFS(Cleaned_Data[Industry],$B22,Cleaned_Data[Status],"Opportunity",Cleaned_Data[Stage],"Lost")</f>
        <v>2</v>
      </c>
      <c r="H22" s="14">
        <f t="shared" si="3"/>
        <v>14</v>
      </c>
      <c r="I22" s="15">
        <f t="shared" si="4"/>
        <v>0.1</v>
      </c>
      <c r="J22" s="15">
        <f t="shared" si="5"/>
        <v>0.8571428571428571</v>
      </c>
      <c r="K22" s="28" t="str">
        <f>IF(H22&gt;=EDA_Pipeline!$C$20,J22-EDA_Pipeline!$C$12,"")</f>
        <v/>
      </c>
      <c r="L22" s="15">
        <f>IFERROR(COUNTIFS(Cleaned_Data[Industry],$B22,Cleaned_Data[Status],"Churned Customer")/E22,"")</f>
        <v>0.63636363636363635</v>
      </c>
    </row>
    <row r="23" spans="2:12" x14ac:dyDescent="0.3">
      <c r="B23" s="6" t="s">
        <v>38</v>
      </c>
      <c r="C23" s="14">
        <f>COUNTIF(Cleaned_Data[Industry],$B23)</f>
        <v>140</v>
      </c>
      <c r="D23" s="16">
        <f>SUMIFS(Cleaned_Data[Deal Value],Cleaned_Data[Industry],$B23,Cleaned_Data[Status],"&lt;&gt;Disqualified",Cleaned_Data[Status],"&lt;&gt;Customer",Cleaned_Data[Status],"&lt;&gt;Churned Customer")-SUMIFS(Cleaned_Data[Deal Value],Cleaned_Data[Industry],$B23,Cleaned_Data[Status],"Opportunity",Cleaned_Data[Stage],"Lost")</f>
        <v>256924</v>
      </c>
      <c r="E23" s="14">
        <f>COUNTIFS(Cleaned_Data[Industry],$B23,Cleaned_Data[Status],"Customer")+COUNTIFS(Cleaned_Data[Industry],$B23,Cleaned_Data[Status],"Churned Customer")</f>
        <v>20</v>
      </c>
      <c r="F23" s="14">
        <f>COUNTIFS(Cleaned_Data[Industry],$B23,Cleaned_Data[Status],"Opportunity",Cleaned_Data[Stage],"Won")</f>
        <v>1</v>
      </c>
      <c r="G23" s="14">
        <f>COUNTIFS(Cleaned_Data[Industry],$B23,Cleaned_Data[Status],"Opportunity",Cleaned_Data[Stage],"Lost")</f>
        <v>0</v>
      </c>
      <c r="H23" s="14">
        <f t="shared" si="3"/>
        <v>21</v>
      </c>
      <c r="I23" s="15">
        <f t="shared" si="4"/>
        <v>0.14285714285714285</v>
      </c>
      <c r="J23" s="15">
        <f t="shared" si="5"/>
        <v>1</v>
      </c>
      <c r="K23" s="28" t="str">
        <f>IF(H23&gt;=EDA_Pipeline!$C$20,J23-EDA_Pipeline!$C$12,"")</f>
        <v/>
      </c>
      <c r="L23" s="15">
        <f>IFERROR(COUNTIFS(Cleaned_Data[Industry],$B23,Cleaned_Data[Status],"Churned Customer")/E23,"")</f>
        <v>0.7</v>
      </c>
    </row>
    <row r="24" spans="2:12" x14ac:dyDescent="0.3">
      <c r="B24" s="6" t="s">
        <v>32</v>
      </c>
      <c r="C24" s="14">
        <f>COUNTIF(Cleaned_Data[Industry],$B24)</f>
        <v>127</v>
      </c>
      <c r="D24" s="16">
        <f>SUMIFS(Cleaned_Data[Deal Value],Cleaned_Data[Industry],$B24,Cleaned_Data[Status],"&lt;&gt;Disqualified",Cleaned_Data[Status],"&lt;&gt;Customer",Cleaned_Data[Status],"&lt;&gt;Churned Customer")-SUMIFS(Cleaned_Data[Deal Value],Cleaned_Data[Industry],$B24,Cleaned_Data[Status],"Opportunity",Cleaned_Data[Stage],"Lost")</f>
        <v>280889</v>
      </c>
      <c r="E24" s="14">
        <f>COUNTIFS(Cleaned_Data[Industry],$B24,Cleaned_Data[Status],"Customer")+COUNTIFS(Cleaned_Data[Industry],$B24,Cleaned_Data[Status],"Churned Customer")</f>
        <v>10</v>
      </c>
      <c r="F24" s="14">
        <f>COUNTIFS(Cleaned_Data[Industry],$B24,Cleaned_Data[Status],"Opportunity",Cleaned_Data[Stage],"Won")</f>
        <v>2</v>
      </c>
      <c r="G24" s="14">
        <f>COUNTIFS(Cleaned_Data[Industry],$B24,Cleaned_Data[Status],"Opportunity",Cleaned_Data[Stage],"Lost")</f>
        <v>4</v>
      </c>
      <c r="H24" s="14">
        <f t="shared" si="3"/>
        <v>16</v>
      </c>
      <c r="I24" s="15">
        <f t="shared" si="4"/>
        <v>7.874015748031496E-2</v>
      </c>
      <c r="J24" s="15">
        <f t="shared" si="5"/>
        <v>0.75</v>
      </c>
      <c r="K24" s="28" t="str">
        <f>IF(H24&gt;=EDA_Pipeline!$C$20,J24-EDA_Pipeline!$C$12,"")</f>
        <v/>
      </c>
      <c r="L24" s="15">
        <f>IFERROR(COUNTIFS(Cleaned_Data[Industry],$B24,Cleaned_Data[Status],"Churned Customer")/E24,"")</f>
        <v>0.6</v>
      </c>
    </row>
    <row r="25" spans="2:12" x14ac:dyDescent="0.3">
      <c r="B25" s="6" t="s">
        <v>124</v>
      </c>
      <c r="C25" s="14">
        <f>COUNTIF(Cleaned_Data[Industry],$B25)</f>
        <v>122</v>
      </c>
      <c r="D25" s="16">
        <f>SUMIFS(Cleaned_Data[Deal Value],Cleaned_Data[Industry],$B25,Cleaned_Data[Status],"&lt;&gt;Disqualified",Cleaned_Data[Status],"&lt;&gt;Customer",Cleaned_Data[Status],"&lt;&gt;Churned Customer")-SUMIFS(Cleaned_Data[Deal Value],Cleaned_Data[Industry],$B25,Cleaned_Data[Status],"Opportunity",Cleaned_Data[Stage],"Lost")</f>
        <v>288834</v>
      </c>
      <c r="E25" s="14">
        <f>COUNTIFS(Cleaned_Data[Industry],$B25,Cleaned_Data[Status],"Customer")+COUNTIFS(Cleaned_Data[Industry],$B25,Cleaned_Data[Status],"Churned Customer")</f>
        <v>12</v>
      </c>
      <c r="F25" s="14">
        <f>COUNTIFS(Cleaned_Data[Industry],$B25,Cleaned_Data[Status],"Opportunity",Cleaned_Data[Stage],"Won")</f>
        <v>7</v>
      </c>
      <c r="G25" s="14">
        <f>COUNTIFS(Cleaned_Data[Industry],$B25,Cleaned_Data[Status],"Opportunity",Cleaned_Data[Stage],"Lost")</f>
        <v>5</v>
      </c>
      <c r="H25" s="14">
        <f t="shared" si="3"/>
        <v>24</v>
      </c>
      <c r="I25" s="15">
        <f t="shared" si="4"/>
        <v>9.8360655737704916E-2</v>
      </c>
      <c r="J25" s="15">
        <f t="shared" si="5"/>
        <v>0.79166666666666663</v>
      </c>
      <c r="K25" s="28" t="str">
        <f>IF(H25&gt;=EDA_Pipeline!$C$20,J25-EDA_Pipeline!$C$12,"")</f>
        <v/>
      </c>
      <c r="L25" s="15">
        <f>IFERROR(COUNTIFS(Cleaned_Data[Industry],$B25,Cleaned_Data[Status],"Churned Customer")/E25,"")</f>
        <v>0.25</v>
      </c>
    </row>
    <row r="26" spans="2:12" x14ac:dyDescent="0.3">
      <c r="B26" s="6" t="s">
        <v>3099</v>
      </c>
      <c r="C26" s="14">
        <f>COUNTIF(Cleaned_Data[Industry],$B26)</f>
        <v>253</v>
      </c>
      <c r="D26" s="16">
        <f>SUMIFS(Cleaned_Data[Deal Value],Cleaned_Data[Industry],$B26,Cleaned_Data[Status],"&lt;&gt;Disqualified",Cleaned_Data[Status],"&lt;&gt;Customer",Cleaned_Data[Status],"&lt;&gt;Churned Customer")-SUMIFS(Cleaned_Data[Deal Value],Cleaned_Data[Industry],$B26,Cleaned_Data[Status],"Opportunity",Cleaned_Data[Stage],"Lost")</f>
        <v>539896</v>
      </c>
      <c r="E26" s="14">
        <f>COUNTIFS(Cleaned_Data[Industry],$B26,Cleaned_Data[Status],"Customer")+COUNTIFS(Cleaned_Data[Industry],$B26,Cleaned_Data[Status],"Churned Customer")</f>
        <v>32</v>
      </c>
      <c r="F26" s="14">
        <f>COUNTIFS(Cleaned_Data[Industry],$B26,Cleaned_Data[Status],"Opportunity",Cleaned_Data[Stage],"Won")</f>
        <v>6</v>
      </c>
      <c r="G26" s="14">
        <f>COUNTIFS(Cleaned_Data[Industry],$B26,Cleaned_Data[Status],"Opportunity",Cleaned_Data[Stage],"Lost")</f>
        <v>8</v>
      </c>
      <c r="H26" s="14">
        <f t="shared" si="3"/>
        <v>46</v>
      </c>
      <c r="I26" s="15">
        <f t="shared" si="4"/>
        <v>0.12648221343873517</v>
      </c>
      <c r="J26" s="15">
        <f t="shared" si="5"/>
        <v>0.82608695652173914</v>
      </c>
      <c r="K26" s="28">
        <f>IF(H26&gt;=EDA_Pipeline!$C$20,J26-EDA_Pipeline!$C$12,"")</f>
        <v>-4.9929303640862455E-2</v>
      </c>
      <c r="L26" s="15">
        <f>IFERROR(COUNTIFS(Cleaned_Data[Industry],$B26,Cleaned_Data[Status],"Churned Customer")/E26,"")</f>
        <v>0.59375</v>
      </c>
    </row>
    <row r="27" spans="2:12" x14ac:dyDescent="0.3">
      <c r="B27" s="6" t="s">
        <v>54</v>
      </c>
      <c r="C27" s="14">
        <f>COUNTIF(Cleaned_Data[Industry],$B27)</f>
        <v>387</v>
      </c>
      <c r="D27" s="16">
        <f>SUMIFS(Cleaned_Data[Deal Value],Cleaned_Data[Industry],$B27,Cleaned_Data[Status],"&lt;&gt;Disqualified",Cleaned_Data[Status],"&lt;&gt;Customer",Cleaned_Data[Status],"&lt;&gt;Churned Customer")-SUMIFS(Cleaned_Data[Deal Value],Cleaned_Data[Industry],$B27,Cleaned_Data[Status],"Opportunity",Cleaned_Data[Stage],"Lost")</f>
        <v>918051</v>
      </c>
      <c r="E27" s="14">
        <f>COUNTIFS(Cleaned_Data[Industry],$B27,Cleaned_Data[Status],"Customer")+COUNTIFS(Cleaned_Data[Industry],$B27,Cleaned_Data[Status],"Churned Customer")</f>
        <v>41</v>
      </c>
      <c r="F27" s="14">
        <f>COUNTIFS(Cleaned_Data[Industry],$B27,Cleaned_Data[Status],"Opportunity",Cleaned_Data[Stage],"Won")</f>
        <v>17</v>
      </c>
      <c r="G27" s="14">
        <f>COUNTIFS(Cleaned_Data[Industry],$B27,Cleaned_Data[Status],"Opportunity",Cleaned_Data[Stage],"Lost")</f>
        <v>4</v>
      </c>
      <c r="H27" s="14">
        <f t="shared" si="3"/>
        <v>62</v>
      </c>
      <c r="I27" s="15">
        <f t="shared" si="4"/>
        <v>0.10594315245478036</v>
      </c>
      <c r="J27" s="15">
        <f t="shared" si="5"/>
        <v>0.93548387096774188</v>
      </c>
      <c r="K27" s="28">
        <f>IF(H27&gt;=EDA_Pipeline!$C$20,J27-EDA_Pipeline!$C$12,"")</f>
        <v>5.9467610805140292E-2</v>
      </c>
      <c r="L27" s="15">
        <f>IFERROR(COUNTIFS(Cleaned_Data[Industry],$B27,Cleaned_Data[Status],"Churned Customer")/E27,"")</f>
        <v>0.43902439024390244</v>
      </c>
    </row>
    <row r="28" spans="2:12" x14ac:dyDescent="0.3">
      <c r="B28" s="6" t="s">
        <v>120</v>
      </c>
      <c r="C28" s="14">
        <f>COUNTIF(Cleaned_Data[Industry],$B28)</f>
        <v>131</v>
      </c>
      <c r="D28" s="16">
        <f>SUMIFS(Cleaned_Data[Deal Value],Cleaned_Data[Industry],$B28,Cleaned_Data[Status],"&lt;&gt;Disqualified",Cleaned_Data[Status],"&lt;&gt;Customer",Cleaned_Data[Status],"&lt;&gt;Churned Customer")-SUMIFS(Cleaned_Data[Deal Value],Cleaned_Data[Industry],$B28,Cleaned_Data[Status],"Opportunity",Cleaned_Data[Stage],"Lost")</f>
        <v>298986</v>
      </c>
      <c r="E28" s="14">
        <f>COUNTIFS(Cleaned_Data[Industry],$B28,Cleaned_Data[Status],"Customer")+COUNTIFS(Cleaned_Data[Industry],$B28,Cleaned_Data[Status],"Churned Customer")</f>
        <v>16</v>
      </c>
      <c r="F28" s="14">
        <f>COUNTIFS(Cleaned_Data[Industry],$B28,Cleaned_Data[Status],"Opportunity",Cleaned_Data[Stage],"Won")</f>
        <v>1</v>
      </c>
      <c r="G28" s="14">
        <f>COUNTIFS(Cleaned_Data[Industry],$B28,Cleaned_Data[Status],"Opportunity",Cleaned_Data[Stage],"Lost")</f>
        <v>1</v>
      </c>
      <c r="H28" s="14">
        <f t="shared" si="3"/>
        <v>18</v>
      </c>
      <c r="I28" s="15">
        <f t="shared" si="4"/>
        <v>0.12213740458015267</v>
      </c>
      <c r="J28" s="15">
        <f t="shared" si="5"/>
        <v>0.94444444444444442</v>
      </c>
      <c r="K28" s="28" t="str">
        <f>IF(H28&gt;=EDA_Pipeline!$C$20,J28-EDA_Pipeline!$C$12,"")</f>
        <v/>
      </c>
      <c r="L28" s="15">
        <f>IFERROR(COUNTIFS(Cleaned_Data[Industry],$B28,Cleaned_Data[Status],"Churned Customer")/E28,"")</f>
        <v>0.25</v>
      </c>
    </row>
    <row r="29" spans="2:12" x14ac:dyDescent="0.3">
      <c r="B29" s="6" t="s">
        <v>3100</v>
      </c>
      <c r="C29" s="14">
        <f>COUNTIF(Cleaned_Data[Industry],$B29)</f>
        <v>232</v>
      </c>
      <c r="D29" s="16">
        <f>SUMIFS(Cleaned_Data[Deal Value],Cleaned_Data[Industry],$B29,Cleaned_Data[Status],"&lt;&gt;Disqualified",Cleaned_Data[Status],"&lt;&gt;Customer",Cleaned_Data[Status],"&lt;&gt;Churned Customer")-SUMIFS(Cleaned_Data[Deal Value],Cleaned_Data[Industry],$B29,Cleaned_Data[Status],"Opportunity",Cleaned_Data[Stage],"Lost")</f>
        <v>457203</v>
      </c>
      <c r="E29" s="14">
        <f>COUNTIFS(Cleaned_Data[Industry],$B29,Cleaned_Data[Status],"Customer")+COUNTIFS(Cleaned_Data[Industry],$B29,Cleaned_Data[Status],"Churned Customer")</f>
        <v>29</v>
      </c>
      <c r="F29" s="14">
        <f>COUNTIFS(Cleaned_Data[Industry],$B29,Cleaned_Data[Status],"Opportunity",Cleaned_Data[Stage],"Won")</f>
        <v>7</v>
      </c>
      <c r="G29" s="14">
        <f>COUNTIFS(Cleaned_Data[Industry],$B29,Cleaned_Data[Status],"Opportunity",Cleaned_Data[Stage],"Lost")</f>
        <v>5</v>
      </c>
      <c r="H29" s="14">
        <f t="shared" si="3"/>
        <v>41</v>
      </c>
      <c r="I29" s="15">
        <f t="shared" si="4"/>
        <v>0.125</v>
      </c>
      <c r="J29" s="15">
        <f t="shared" si="5"/>
        <v>0.87804878048780488</v>
      </c>
      <c r="K29" s="28">
        <f>IF(H29&gt;=EDA_Pipeline!$C$20,J29-EDA_Pipeline!$C$12,"")</f>
        <v>2.0325203252032908E-3</v>
      </c>
      <c r="L29" s="15">
        <f>IFERROR(COUNTIFS(Cleaned_Data[Industry],$B29,Cleaned_Data[Status],"Churned Customer")/E29,"")</f>
        <v>0.44827586206896552</v>
      </c>
    </row>
    <row r="30" spans="2:12" x14ac:dyDescent="0.3">
      <c r="B30" s="6" t="s">
        <v>84</v>
      </c>
      <c r="C30" s="14">
        <f>COUNTIF(Cleaned_Data[Industry],$B30)</f>
        <v>121</v>
      </c>
      <c r="D30" s="16">
        <f>SUMIFS(Cleaned_Data[Deal Value],Cleaned_Data[Industry],$B30,Cleaned_Data[Status],"&lt;&gt;Disqualified",Cleaned_Data[Status],"&lt;&gt;Customer",Cleaned_Data[Status],"&lt;&gt;Churned Customer")-SUMIFS(Cleaned_Data[Deal Value],Cleaned_Data[Industry],$B30,Cleaned_Data[Status],"Opportunity",Cleaned_Data[Stage],"Lost")</f>
        <v>325382</v>
      </c>
      <c r="E30" s="14">
        <f>COUNTIFS(Cleaned_Data[Industry],$B30,Cleaned_Data[Status],"Customer")+COUNTIFS(Cleaned_Data[Industry],$B30,Cleaned_Data[Status],"Churned Customer")</f>
        <v>8</v>
      </c>
      <c r="F30" s="14">
        <f>COUNTIFS(Cleaned_Data[Industry],$B30,Cleaned_Data[Status],"Opportunity",Cleaned_Data[Stage],"Won")</f>
        <v>2</v>
      </c>
      <c r="G30" s="14">
        <f>COUNTIFS(Cleaned_Data[Industry],$B30,Cleaned_Data[Status],"Opportunity",Cleaned_Data[Stage],"Lost")</f>
        <v>4</v>
      </c>
      <c r="H30" s="14">
        <f t="shared" si="3"/>
        <v>14</v>
      </c>
      <c r="I30" s="15">
        <f t="shared" si="4"/>
        <v>6.6115702479338845E-2</v>
      </c>
      <c r="J30" s="15">
        <f t="shared" si="5"/>
        <v>0.7142857142857143</v>
      </c>
      <c r="K30" s="28" t="str">
        <f>IF(H30&gt;=EDA_Pipeline!$C$20,J30-EDA_Pipeline!$C$12,"")</f>
        <v/>
      </c>
      <c r="L30" s="15">
        <f>IFERROR(COUNTIFS(Cleaned_Data[Industry],$B30,Cleaned_Data[Status],"Churned Customer")/E30,"")</f>
        <v>0.5</v>
      </c>
    </row>
    <row r="31" spans="2:12" x14ac:dyDescent="0.3">
      <c r="B31" s="6" t="s">
        <v>64</v>
      </c>
      <c r="C31" s="14">
        <f>COUNTIF(Cleaned_Data[Industry],$B31)</f>
        <v>144</v>
      </c>
      <c r="D31" s="16">
        <f>SUMIFS(Cleaned_Data[Deal Value],Cleaned_Data[Industry],$B31,Cleaned_Data[Status],"&lt;&gt;Disqualified",Cleaned_Data[Status],"&lt;&gt;Customer",Cleaned_Data[Status],"&lt;&gt;Churned Customer")-SUMIFS(Cleaned_Data[Deal Value],Cleaned_Data[Industry],$B31,Cleaned_Data[Status],"Opportunity",Cleaned_Data[Stage],"Lost")</f>
        <v>303241</v>
      </c>
      <c r="E31" s="14">
        <f>COUNTIFS(Cleaned_Data[Industry],$B31,Cleaned_Data[Status],"Customer")+COUNTIFS(Cleaned_Data[Industry],$B31,Cleaned_Data[Status],"Churned Customer")</f>
        <v>18</v>
      </c>
      <c r="F31" s="14">
        <f>COUNTIFS(Cleaned_Data[Industry],$B31,Cleaned_Data[Status],"Opportunity",Cleaned_Data[Stage],"Won")</f>
        <v>2</v>
      </c>
      <c r="G31" s="14">
        <f>COUNTIFS(Cleaned_Data[Industry],$B31,Cleaned_Data[Status],"Opportunity",Cleaned_Data[Stage],"Lost")</f>
        <v>3</v>
      </c>
      <c r="H31" s="14">
        <f t="shared" si="3"/>
        <v>23</v>
      </c>
      <c r="I31" s="15">
        <f t="shared" si="4"/>
        <v>0.125</v>
      </c>
      <c r="J31" s="15">
        <f t="shared" si="5"/>
        <v>0.86956521739130432</v>
      </c>
      <c r="K31" s="28" t="str">
        <f>IF(H31&gt;=EDA_Pipeline!$C$20,J31-EDA_Pipeline!$C$12,"")</f>
        <v/>
      </c>
      <c r="L31" s="15">
        <f>IFERROR(COUNTIFS(Cleaned_Data[Industry],$B31,Cleaned_Data[Status],"Churned Customer")/E31,"")</f>
        <v>0.5</v>
      </c>
    </row>
    <row r="32" spans="2:12" x14ac:dyDescent="0.3">
      <c r="B32" s="6" t="s">
        <v>103</v>
      </c>
      <c r="C32" s="14">
        <f>COUNTIF(Cleaned_Data[Industry],$B32)</f>
        <v>167</v>
      </c>
      <c r="D32" s="16">
        <f>SUMIFS(Cleaned_Data[Deal Value],Cleaned_Data[Industry],$B32,Cleaned_Data[Status],"&lt;&gt;Disqualified",Cleaned_Data[Status],"&lt;&gt;Customer",Cleaned_Data[Status],"&lt;&gt;Churned Customer")-SUMIFS(Cleaned_Data[Deal Value],Cleaned_Data[Industry],$B32,Cleaned_Data[Status],"Opportunity",Cleaned_Data[Stage],"Lost")</f>
        <v>403665</v>
      </c>
      <c r="E32" s="14">
        <f>COUNTIFS(Cleaned_Data[Industry],$B32,Cleaned_Data[Status],"Customer")+COUNTIFS(Cleaned_Data[Industry],$B32,Cleaned_Data[Status],"Churned Customer")</f>
        <v>18</v>
      </c>
      <c r="F32" s="14">
        <f>COUNTIFS(Cleaned_Data[Industry],$B32,Cleaned_Data[Status],"Opportunity",Cleaned_Data[Stage],"Won")</f>
        <v>4</v>
      </c>
      <c r="G32" s="14">
        <f>COUNTIFS(Cleaned_Data[Industry],$B32,Cleaned_Data[Status],"Opportunity",Cleaned_Data[Stage],"Lost")</f>
        <v>1</v>
      </c>
      <c r="H32" s="14">
        <f t="shared" si="3"/>
        <v>23</v>
      </c>
      <c r="I32" s="15">
        <f t="shared" si="4"/>
        <v>0.10778443113772455</v>
      </c>
      <c r="J32" s="15">
        <f t="shared" si="5"/>
        <v>0.95652173913043481</v>
      </c>
      <c r="K32" s="28" t="str">
        <f>IF(H32&gt;=EDA_Pipeline!$C$20,J32-EDA_Pipeline!$C$12,"")</f>
        <v/>
      </c>
      <c r="L32" s="15">
        <f>IFERROR(COUNTIFS(Cleaned_Data[Industry],$B32,Cleaned_Data[Status],"Churned Customer")/E32,"")</f>
        <v>0.61111111111111116</v>
      </c>
    </row>
    <row r="33" spans="2:12" x14ac:dyDescent="0.3">
      <c r="B33" s="18" t="s">
        <v>47</v>
      </c>
      <c r="C33" s="29">
        <f>COUNTIF(Cleaned_Data[Industry],$B33)</f>
        <v>528</v>
      </c>
      <c r="D33" s="30">
        <f>SUMIFS(Cleaned_Data[Deal Value],Cleaned_Data[Industry],$B33,Cleaned_Data[Status],"&lt;&gt;Disqualified",Cleaned_Data[Status],"&lt;&gt;Customer",Cleaned_Data[Status],"&lt;&gt;Churned Customer")-SUMIFS(Cleaned_Data[Deal Value],Cleaned_Data[Industry],$B33,Cleaned_Data[Status],"Opportunity",Cleaned_Data[Stage],"Lost")</f>
        <v>1159324</v>
      </c>
      <c r="E33" s="29">
        <f>COUNTIFS(Cleaned_Data[Industry],$B33,Cleaned_Data[Status],"Customer")+COUNTIFS(Cleaned_Data[Industry],$B33,Cleaned_Data[Status],"Churned Customer")</f>
        <v>68</v>
      </c>
      <c r="F33" s="29">
        <f>COUNTIFS(Cleaned_Data[Industry],$B33,Cleaned_Data[Status],"Opportunity",Cleaned_Data[Stage],"Won")</f>
        <v>16</v>
      </c>
      <c r="G33" s="29">
        <f>COUNTIFS(Cleaned_Data[Industry],$B33,Cleaned_Data[Status],"Opportunity",Cleaned_Data[Stage],"Lost")</f>
        <v>11</v>
      </c>
      <c r="H33" s="29">
        <f t="shared" si="3"/>
        <v>95</v>
      </c>
      <c r="I33" s="31">
        <f t="shared" si="4"/>
        <v>0.12878787878787878</v>
      </c>
      <c r="J33" s="31">
        <f t="shared" si="5"/>
        <v>0.88421052631578945</v>
      </c>
      <c r="K33" s="32">
        <f>IF(H33&gt;=EDA_Pipeline!$C$20,J33-EDA_Pipeline!$C$12,"")</f>
        <v>8.1942661531878569E-3</v>
      </c>
      <c r="L33" s="31">
        <f>IFERROR(COUNTIFS(Cleaned_Data[Industry],$B33,Cleaned_Data[Status],"Churned Customer")/E33,"")</f>
        <v>0.47058823529411764</v>
      </c>
    </row>
    <row r="35" spans="2:12" ht="14.5" x14ac:dyDescent="0.35">
      <c r="B35" s="9" t="s">
        <v>3150</v>
      </c>
    </row>
    <row r="36" spans="2:12" ht="18" customHeight="1" x14ac:dyDescent="0.3">
      <c r="B36" s="11" t="s">
        <v>3141</v>
      </c>
      <c r="C36" s="12" t="s">
        <v>3136</v>
      </c>
      <c r="D36" s="12" t="s">
        <v>3142</v>
      </c>
      <c r="E36" s="12" t="s">
        <v>3143</v>
      </c>
      <c r="F36" s="12" t="s">
        <v>1909</v>
      </c>
      <c r="G36" s="12" t="s">
        <v>1419</v>
      </c>
      <c r="H36" s="12" t="s">
        <v>3144</v>
      </c>
      <c r="I36" s="12" t="s">
        <v>3145</v>
      </c>
      <c r="J36" s="12" t="s">
        <v>3146</v>
      </c>
      <c r="K36" s="12" t="s">
        <v>3147</v>
      </c>
      <c r="L36" s="12" t="s">
        <v>3148</v>
      </c>
    </row>
    <row r="37" spans="2:12" x14ac:dyDescent="0.3">
      <c r="B37" s="6" t="s">
        <v>26</v>
      </c>
      <c r="C37" s="14">
        <f>COUNTIF(Cleaned_Data[Product],$B37)</f>
        <v>1295</v>
      </c>
      <c r="D37" s="16">
        <f>SUMIFS(Cleaned_Data[Deal Value],Cleaned_Data[Product],$B37,Cleaned_Data[Status],"&lt;&gt;Disqualified",Cleaned_Data[Status],"&lt;&gt;Customer",Cleaned_Data[Status],"&lt;&gt;Churned Customer")-SUMIFS(Cleaned_Data[Deal Value],Cleaned_Data[Product],$B37,Cleaned_Data[Status],"Opportunity",Cleaned_Data[Stage],"Lost")</f>
        <v>2468307</v>
      </c>
      <c r="E37" s="14">
        <f>COUNTIFS(Cleaned_Data[Product],$B37,Cleaned_Data[Status],"Customer")+COUNTIFS(Cleaned_Data[Product],$B37,Cleaned_Data[Status],"Churned Customer")</f>
        <v>156</v>
      </c>
      <c r="F37" s="14">
        <f>COUNTIFS(Cleaned_Data[Product],$B37,Cleaned_Data[Status],"Opportunity",Cleaned_Data[Stage],"Won")</f>
        <v>44</v>
      </c>
      <c r="G37" s="14">
        <f>COUNTIFS(Cleaned_Data[Product],$B37,Cleaned_Data[Status],"Opportunity",Cleaned_Data[Stage],"Lost")</f>
        <v>27</v>
      </c>
      <c r="H37" s="14">
        <f>E37+F37+G37</f>
        <v>227</v>
      </c>
      <c r="I37" s="15">
        <f>E37/C37</f>
        <v>0.12046332046332046</v>
      </c>
      <c r="J37" s="15">
        <f>IFERROR((E37+F37)/H37,"")</f>
        <v>0.88105726872246692</v>
      </c>
      <c r="K37" s="28">
        <f>IF(H37&gt;=EDA_Pipeline!$C$20,J37-EDA_Pipeline!$C$12,"")</f>
        <v>5.0410085598653342E-3</v>
      </c>
      <c r="L37" s="15">
        <f>IFERROR(COUNTIFS(Cleaned_Data[Product],$B37,Cleaned_Data[Status],"Churned Customer")/E37,"")</f>
        <v>0.51923076923076927</v>
      </c>
    </row>
    <row r="38" spans="2:12" x14ac:dyDescent="0.3">
      <c r="B38" s="6" t="s">
        <v>49</v>
      </c>
      <c r="C38" s="14">
        <f>COUNTIF(Cleaned_Data[Product],$B38)</f>
        <v>558</v>
      </c>
      <c r="D38" s="16">
        <f>SUMIFS(Cleaned_Data[Deal Value],Cleaned_Data[Product],$B38,Cleaned_Data[Status],"&lt;&gt;Disqualified",Cleaned_Data[Status],"&lt;&gt;Customer",Cleaned_Data[Status],"&lt;&gt;Churned Customer")-SUMIFS(Cleaned_Data[Deal Value],Cleaned_Data[Product],$B38,Cleaned_Data[Status],"Opportunity",Cleaned_Data[Stage],"Lost")</f>
        <v>1472834</v>
      </c>
      <c r="E38" s="14">
        <f>COUNTIFS(Cleaned_Data[Product],$B38,Cleaned_Data[Status],"Customer")+COUNTIFS(Cleaned_Data[Product],$B38,Cleaned_Data[Status],"Churned Customer")</f>
        <v>64</v>
      </c>
      <c r="F38" s="14">
        <f>COUNTIFS(Cleaned_Data[Product],$B38,Cleaned_Data[Status],"Opportunity",Cleaned_Data[Stage],"Won")</f>
        <v>15</v>
      </c>
      <c r="G38" s="14">
        <f>COUNTIFS(Cleaned_Data[Product],$B38,Cleaned_Data[Status],"Opportunity",Cleaned_Data[Stage],"Lost")</f>
        <v>11</v>
      </c>
      <c r="H38" s="14">
        <f>E38+F38+G38</f>
        <v>90</v>
      </c>
      <c r="I38" s="15">
        <f>E38/C38</f>
        <v>0.11469534050179211</v>
      </c>
      <c r="J38" s="15">
        <f>IFERROR((E38+F38)/H38,"")</f>
        <v>0.87777777777777777</v>
      </c>
      <c r="K38" s="28">
        <f>IF(H38&gt;=EDA_Pipeline!$C$20,J38-EDA_Pipeline!$C$12,"")</f>
        <v>1.761517615176178E-3</v>
      </c>
      <c r="L38" s="15">
        <f>IFERROR(COUNTIFS(Cleaned_Data[Product],$B38,Cleaned_Data[Status],"Churned Customer")/E38,"")</f>
        <v>0.53125</v>
      </c>
    </row>
    <row r="39" spans="2:12" x14ac:dyDescent="0.3">
      <c r="B39" s="18" t="s">
        <v>66</v>
      </c>
      <c r="C39" s="29">
        <f>COUNTIF(Cleaned_Data[Product],$B39)</f>
        <v>1147</v>
      </c>
      <c r="D39" s="30">
        <f>SUMIFS(Cleaned_Data[Deal Value],Cleaned_Data[Product],$B39,Cleaned_Data[Status],"&lt;&gt;Disqualified",Cleaned_Data[Status],"&lt;&gt;Customer",Cleaned_Data[Status],"&lt;&gt;Churned Customer")-SUMIFS(Cleaned_Data[Deal Value],Cleaned_Data[Product],$B39,Cleaned_Data[Status],"Opportunity",Cleaned_Data[Stage],"Lost")</f>
        <v>2688268</v>
      </c>
      <c r="E39" s="29">
        <f>COUNTIFS(Cleaned_Data[Product],$B39,Cleaned_Data[Status],"Customer")+COUNTIFS(Cleaned_Data[Product],$B39,Cleaned_Data[Status],"Churned Customer")</f>
        <v>128</v>
      </c>
      <c r="F39" s="29">
        <f>COUNTIFS(Cleaned_Data[Product],$B39,Cleaned_Data[Status],"Opportunity",Cleaned_Data[Stage],"Won")</f>
        <v>24</v>
      </c>
      <c r="G39" s="29">
        <f>COUNTIFS(Cleaned_Data[Product],$B39,Cleaned_Data[Status],"Opportunity",Cleaned_Data[Stage],"Lost")</f>
        <v>23</v>
      </c>
      <c r="H39" s="29">
        <f>E39+F39+G39</f>
        <v>175</v>
      </c>
      <c r="I39" s="31">
        <f>E39/C39</f>
        <v>0.11159546643417612</v>
      </c>
      <c r="J39" s="31">
        <f>IFERROR((E39+F39)/H39,"")</f>
        <v>0.86857142857142855</v>
      </c>
      <c r="K39" s="32">
        <f>IF(H39&gt;=EDA_Pipeline!$C$20,J39-EDA_Pipeline!$C$12,"")</f>
        <v>-7.4448315911730401E-3</v>
      </c>
      <c r="L39" s="31">
        <f>IFERROR(COUNTIFS(Cleaned_Data[Product],$B39,Cleaned_Data[Status],"Churned Customer")/E39,"")</f>
        <v>0.484375</v>
      </c>
    </row>
    <row r="41" spans="2:12" ht="14.5" x14ac:dyDescent="0.35">
      <c r="B41" s="9" t="s">
        <v>3151</v>
      </c>
    </row>
    <row r="42" spans="2:12" ht="18" customHeight="1" x14ac:dyDescent="0.3">
      <c r="B42" s="11" t="s">
        <v>3141</v>
      </c>
      <c r="C42" s="12" t="s">
        <v>3136</v>
      </c>
      <c r="D42" s="12" t="s">
        <v>3142</v>
      </c>
      <c r="E42" s="12" t="s">
        <v>3143</v>
      </c>
      <c r="F42" s="12" t="s">
        <v>1909</v>
      </c>
      <c r="G42" s="12" t="s">
        <v>1419</v>
      </c>
      <c r="H42" s="12" t="s">
        <v>3144</v>
      </c>
      <c r="I42" s="12" t="s">
        <v>3145</v>
      </c>
      <c r="J42" s="12" t="s">
        <v>3146</v>
      </c>
      <c r="K42" s="12" t="s">
        <v>3147</v>
      </c>
      <c r="L42" s="12" t="s">
        <v>3148</v>
      </c>
    </row>
    <row r="43" spans="2:12" x14ac:dyDescent="0.3">
      <c r="B43" s="6" t="s">
        <v>127</v>
      </c>
      <c r="C43" s="14">
        <f>COUNTIF(Cleaned_Data[Organization Size],$B43)</f>
        <v>646</v>
      </c>
      <c r="D43" s="16">
        <f>SUMIFS(Cleaned_Data[Deal Value],Cleaned_Data[Organization Size],$B43,Cleaned_Data[Status],"&lt;&gt;Disqualified",Cleaned_Data[Status],"&lt;&gt;Customer",Cleaned_Data[Status],"&lt;&gt;Churned Customer")-SUMIFS(Cleaned_Data[Deal Value],Cleaned_Data[Organization Size],$B43,Cleaned_Data[Status],"Opportunity",Cleaned_Data[Stage],"Lost")</f>
        <v>359653</v>
      </c>
      <c r="E43" s="14">
        <f>COUNTIFS(Cleaned_Data[Organization Size],$B43,Cleaned_Data[Status],"Customer")+COUNTIFS(Cleaned_Data[Organization Size],$B43,Cleaned_Data[Status],"Churned Customer")</f>
        <v>79</v>
      </c>
      <c r="F43" s="14">
        <f>COUNTIFS(Cleaned_Data[Organization Size],$B43,Cleaned_Data[Status],"Opportunity",Cleaned_Data[Stage],"Won")</f>
        <v>16</v>
      </c>
      <c r="G43" s="14">
        <f>COUNTIFS(Cleaned_Data[Organization Size],$B43,Cleaned_Data[Status],"Opportunity",Cleaned_Data[Stage],"Lost")</f>
        <v>12</v>
      </c>
      <c r="H43" s="14">
        <f>E43+F43+G43</f>
        <v>107</v>
      </c>
      <c r="I43" s="15">
        <f>E43/C43</f>
        <v>0.12229102167182662</v>
      </c>
      <c r="J43" s="15">
        <f>IFERROR((E43+F43)/H43,"")</f>
        <v>0.88785046728971961</v>
      </c>
      <c r="K43" s="28">
        <f>IF(H43&gt;=EDA_Pipeline!$C$20,J43-EDA_Pipeline!$C$12,"")</f>
        <v>1.1834207127118024E-2</v>
      </c>
      <c r="L43" s="15">
        <f>IFERROR(COUNTIFS(Cleaned_Data[Organization Size],$B43,Cleaned_Data[Status],"Churned Customer")/E43,"")</f>
        <v>0.51898734177215189</v>
      </c>
    </row>
    <row r="44" spans="2:12" x14ac:dyDescent="0.3">
      <c r="B44" s="6" t="s">
        <v>24</v>
      </c>
      <c r="C44" s="14">
        <f>COUNTIF(Cleaned_Data[Organization Size],$B44)</f>
        <v>949</v>
      </c>
      <c r="D44" s="16">
        <f>SUMIFS(Cleaned_Data[Deal Value],Cleaned_Data[Organization Size],$B44,Cleaned_Data[Status],"&lt;&gt;Disqualified",Cleaned_Data[Status],"&lt;&gt;Customer",Cleaned_Data[Status],"&lt;&gt;Churned Customer")-SUMIFS(Cleaned_Data[Deal Value],Cleaned_Data[Organization Size],$B44,Cleaned_Data[Status],"Opportunity",Cleaned_Data[Stage],"Lost")</f>
        <v>830772</v>
      </c>
      <c r="E44" s="14">
        <f>COUNTIFS(Cleaned_Data[Organization Size],$B44,Cleaned_Data[Status],"Customer")+COUNTIFS(Cleaned_Data[Organization Size],$B44,Cleaned_Data[Status],"Churned Customer")</f>
        <v>112</v>
      </c>
      <c r="F44" s="14">
        <f>COUNTIFS(Cleaned_Data[Organization Size],$B44,Cleaned_Data[Status],"Opportunity",Cleaned_Data[Stage],"Won")</f>
        <v>34</v>
      </c>
      <c r="G44" s="14">
        <f>COUNTIFS(Cleaned_Data[Organization Size],$B44,Cleaned_Data[Status],"Opportunity",Cleaned_Data[Stage],"Lost")</f>
        <v>20</v>
      </c>
      <c r="H44" s="14">
        <f>E44+F44+G44</f>
        <v>166</v>
      </c>
      <c r="I44" s="15">
        <f>E44/C44</f>
        <v>0.11801896733403583</v>
      </c>
      <c r="J44" s="15">
        <f>IFERROR((E44+F44)/H44,"")</f>
        <v>0.87951807228915657</v>
      </c>
      <c r="K44" s="28">
        <f>IF(H44&gt;=EDA_Pipeline!$C$20,J44-EDA_Pipeline!$C$12,"")</f>
        <v>3.5018121265549818E-3</v>
      </c>
      <c r="L44" s="15">
        <f>IFERROR(COUNTIFS(Cleaned_Data[Organization Size],$B44,Cleaned_Data[Status],"Churned Customer")/E44,"")</f>
        <v>0.4732142857142857</v>
      </c>
    </row>
    <row r="45" spans="2:12" x14ac:dyDescent="0.3">
      <c r="B45" s="6" t="s">
        <v>169</v>
      </c>
      <c r="C45" s="14">
        <f>COUNTIF(Cleaned_Data[Organization Size],$B45)</f>
        <v>1272</v>
      </c>
      <c r="D45" s="16">
        <f>SUMIFS(Cleaned_Data[Deal Value],Cleaned_Data[Organization Size],$B45,Cleaned_Data[Status],"&lt;&gt;Disqualified",Cleaned_Data[Status],"&lt;&gt;Customer",Cleaned_Data[Status],"&lt;&gt;Churned Customer")-SUMIFS(Cleaned_Data[Deal Value],Cleaned_Data[Organization Size],$B45,Cleaned_Data[Status],"Opportunity",Cleaned_Data[Stage],"Lost")</f>
        <v>4216862</v>
      </c>
      <c r="E45" s="14">
        <f>COUNTIFS(Cleaned_Data[Organization Size],$B45,Cleaned_Data[Status],"Customer")+COUNTIFS(Cleaned_Data[Organization Size],$B45,Cleaned_Data[Status],"Churned Customer")</f>
        <v>138</v>
      </c>
      <c r="F45" s="14">
        <f>COUNTIFS(Cleaned_Data[Organization Size],$B45,Cleaned_Data[Status],"Opportunity",Cleaned_Data[Stage],"Won")</f>
        <v>30</v>
      </c>
      <c r="G45" s="14">
        <f>COUNTIFS(Cleaned_Data[Organization Size],$B45,Cleaned_Data[Status],"Opportunity",Cleaned_Data[Stage],"Lost")</f>
        <v>26</v>
      </c>
      <c r="H45" s="14">
        <f>E45+F45+G45</f>
        <v>194</v>
      </c>
      <c r="I45" s="15">
        <f>E45/C45</f>
        <v>0.10849056603773585</v>
      </c>
      <c r="J45" s="15">
        <f>IFERROR((E45+F45)/H45,"")</f>
        <v>0.865979381443299</v>
      </c>
      <c r="K45" s="28">
        <f>IF(H45&gt;=EDA_Pipeline!$C$20,J45-EDA_Pipeline!$C$12,"")</f>
        <v>-1.0036878719302589E-2</v>
      </c>
      <c r="L45" s="15">
        <f>IFERROR(COUNTIFS(Cleaned_Data[Organization Size],$B45,Cleaned_Data[Status],"Churned Customer")/E45,"")</f>
        <v>0.51449275362318836</v>
      </c>
    </row>
    <row r="46" spans="2:12" x14ac:dyDescent="0.3">
      <c r="B46" s="6" t="s">
        <v>241</v>
      </c>
      <c r="C46" s="14">
        <f>COUNTIF(Cleaned_Data[Organization Size],$B46)</f>
        <v>67</v>
      </c>
      <c r="D46" s="16">
        <f>SUMIFS(Cleaned_Data[Deal Value],Cleaned_Data[Organization Size],$B46,Cleaned_Data[Status],"&lt;&gt;Disqualified",Cleaned_Data[Status],"&lt;&gt;Customer",Cleaned_Data[Status],"&lt;&gt;Churned Customer")-SUMIFS(Cleaned_Data[Deal Value],Cleaned_Data[Organization Size],$B46,Cleaned_Data[Status],"Opportunity",Cleaned_Data[Stage],"Lost")</f>
        <v>636326</v>
      </c>
      <c r="E46" s="14">
        <f>COUNTIFS(Cleaned_Data[Organization Size],$B46,Cleaned_Data[Status],"Customer")+COUNTIFS(Cleaned_Data[Organization Size],$B46,Cleaned_Data[Status],"Churned Customer")</f>
        <v>8</v>
      </c>
      <c r="F46" s="14">
        <f>COUNTIFS(Cleaned_Data[Organization Size],$B46,Cleaned_Data[Status],"Opportunity",Cleaned_Data[Stage],"Won")</f>
        <v>1</v>
      </c>
      <c r="G46" s="14">
        <f>COUNTIFS(Cleaned_Data[Organization Size],$B46,Cleaned_Data[Status],"Opportunity",Cleaned_Data[Stage],"Lost")</f>
        <v>1</v>
      </c>
      <c r="H46" s="14">
        <f>E46+F46+G46</f>
        <v>10</v>
      </c>
      <c r="I46" s="15">
        <f>E46/C46</f>
        <v>0.11940298507462686</v>
      </c>
      <c r="J46" s="15">
        <f>IFERROR((E46+F46)/H46,"")</f>
        <v>0.9</v>
      </c>
      <c r="K46" s="28" t="str">
        <f>IF(H46&gt;=EDA_Pipeline!$C$20,J46-EDA_Pipeline!$C$12,"")</f>
        <v/>
      </c>
      <c r="L46" s="15">
        <f>IFERROR(COUNTIFS(Cleaned_Data[Organization Size],$B46,Cleaned_Data[Status],"Churned Customer")/E46,"")</f>
        <v>0.75</v>
      </c>
    </row>
    <row r="47" spans="2:12" x14ac:dyDescent="0.3">
      <c r="B47" s="18" t="s">
        <v>248</v>
      </c>
      <c r="C47" s="29">
        <f>COUNTIF(Cleaned_Data[Organization Size],$B47)</f>
        <v>66</v>
      </c>
      <c r="D47" s="30">
        <f>SUMIFS(Cleaned_Data[Deal Value],Cleaned_Data[Organization Size],$B47,Cleaned_Data[Status],"&lt;&gt;Disqualified",Cleaned_Data[Status],"&lt;&gt;Customer",Cleaned_Data[Status],"&lt;&gt;Churned Customer")-SUMIFS(Cleaned_Data[Deal Value],Cleaned_Data[Organization Size],$B47,Cleaned_Data[Status],"Opportunity",Cleaned_Data[Stage],"Lost")</f>
        <v>585796</v>
      </c>
      <c r="E47" s="29">
        <f>COUNTIFS(Cleaned_Data[Organization Size],$B47,Cleaned_Data[Status],"Customer")+COUNTIFS(Cleaned_Data[Organization Size],$B47,Cleaned_Data[Status],"Churned Customer")</f>
        <v>11</v>
      </c>
      <c r="F47" s="29">
        <f>COUNTIFS(Cleaned_Data[Organization Size],$B47,Cleaned_Data[Status],"Opportunity",Cleaned_Data[Stage],"Won")</f>
        <v>2</v>
      </c>
      <c r="G47" s="29">
        <f>COUNTIFS(Cleaned_Data[Organization Size],$B47,Cleaned_Data[Status],"Opportunity",Cleaned_Data[Stage],"Lost")</f>
        <v>2</v>
      </c>
      <c r="H47" s="29">
        <f>E47+F47+G47</f>
        <v>15</v>
      </c>
      <c r="I47" s="31">
        <f>E47/C47</f>
        <v>0.16666666666666666</v>
      </c>
      <c r="J47" s="31">
        <f>IFERROR((E47+F47)/H47,"")</f>
        <v>0.8666666666666667</v>
      </c>
      <c r="K47" s="32" t="str">
        <f>IF(H47&gt;=EDA_Pipeline!$C$20,J47-EDA_Pipeline!$C$12,"")</f>
        <v/>
      </c>
      <c r="L47" s="31">
        <f>IFERROR(COUNTIFS(Cleaned_Data[Organization Size],$B47,Cleaned_Data[Status],"Churned Customer")/E47,"")</f>
        <v>0.54545454545454541</v>
      </c>
    </row>
    <row r="49" spans="2:12" ht="14.5" x14ac:dyDescent="0.35">
      <c r="B49" s="9" t="s">
        <v>3152</v>
      </c>
    </row>
    <row r="50" spans="2:12" ht="18" customHeight="1" x14ac:dyDescent="0.3">
      <c r="B50" s="11" t="s">
        <v>3153</v>
      </c>
      <c r="C50" s="12" t="s">
        <v>3154</v>
      </c>
      <c r="D50" s="12" t="s">
        <v>3155</v>
      </c>
      <c r="E50" s="12" t="s">
        <v>3156</v>
      </c>
      <c r="F50" s="12" t="s">
        <v>3157</v>
      </c>
      <c r="G50" s="12" t="s">
        <v>3158</v>
      </c>
    </row>
    <row r="51" spans="2:12" x14ac:dyDescent="0.3">
      <c r="B51" s="6" t="s">
        <v>3</v>
      </c>
      <c r="C51" s="14">
        <f>COUNTA($B$8:$B$16)</f>
        <v>9</v>
      </c>
      <c r="D51" s="14">
        <f>COUNTIF($H$8:$H$16,"&gt;="&amp;EDA_Pipeline!$C$20)</f>
        <v>8</v>
      </c>
      <c r="E51" s="15">
        <f>_xlfn.MINIFS($J$8:$J$16,$H$8:$H$16,"&gt;="&amp;EDA_Pipeline!$C$20)</f>
        <v>0.84126984126984128</v>
      </c>
      <c r="F51" s="15">
        <f>_xlfn.MAXIFS($J$8:$J$16,$H$8:$H$16,"&gt;="&amp;EDA_Pipeline!$C$20)</f>
        <v>0.9375</v>
      </c>
      <c r="G51" s="33">
        <f>(F51-E51)*100</f>
        <v>9.6230158730158717</v>
      </c>
    </row>
    <row r="52" spans="2:12" x14ac:dyDescent="0.3">
      <c r="B52" s="6" t="s">
        <v>6</v>
      </c>
      <c r="C52" s="14">
        <f>COUNTA($B$20:$B$33)</f>
        <v>14</v>
      </c>
      <c r="D52" s="14">
        <f>COUNTIF($H$20:$H$33,"&gt;="&amp;EDA_Pipeline!$C$20)</f>
        <v>5</v>
      </c>
      <c r="E52" s="15">
        <f>_xlfn.MINIFS($J$20:$J$33,$H$20:$H$33,"&gt;="&amp;EDA_Pipeline!$C$20)</f>
        <v>0.82608695652173914</v>
      </c>
      <c r="F52" s="15">
        <f>_xlfn.MAXIFS($J$20:$J$33,$H$20:$H$33,"&gt;="&amp;EDA_Pipeline!$C$20)</f>
        <v>0.93548387096774188</v>
      </c>
      <c r="G52" s="33">
        <f>(F52-E52)*100</f>
        <v>10.939691444600275</v>
      </c>
    </row>
    <row r="53" spans="2:12" x14ac:dyDescent="0.3">
      <c r="B53" s="6" t="s">
        <v>10</v>
      </c>
      <c r="C53" s="14">
        <f>COUNTA($B$37:$B$39)</f>
        <v>3</v>
      </c>
      <c r="D53" s="14">
        <f>COUNTIF($H$37:$H$39,"&gt;="&amp;EDA_Pipeline!$C$20)</f>
        <v>3</v>
      </c>
      <c r="E53" s="15">
        <f>_xlfn.MINIFS($J$37:$J$39,$H$37:$H$39,"&gt;="&amp;EDA_Pipeline!$C$20)</f>
        <v>0.86857142857142855</v>
      </c>
      <c r="F53" s="15">
        <f>_xlfn.MAXIFS($J$37:$J$39,$H$37:$H$39,"&gt;="&amp;EDA_Pipeline!$C$20)</f>
        <v>0.88105726872246692</v>
      </c>
      <c r="G53" s="33">
        <f>(F53-E53)*100</f>
        <v>1.2485840151038374</v>
      </c>
    </row>
    <row r="54" spans="2:12" x14ac:dyDescent="0.3">
      <c r="B54" s="18" t="s">
        <v>7</v>
      </c>
      <c r="C54" s="29">
        <f>COUNTA($B$43:$B$47)</f>
        <v>5</v>
      </c>
      <c r="D54" s="29">
        <f>COUNTIF($H$43:$H$47,"&gt;="&amp;EDA_Pipeline!$C$20)</f>
        <v>3</v>
      </c>
      <c r="E54" s="31">
        <f>_xlfn.MINIFS($J$43:$J$47,$H$43:$H$47,"&gt;="&amp;EDA_Pipeline!$C$20)</f>
        <v>0.865979381443299</v>
      </c>
      <c r="F54" s="31">
        <f>_xlfn.MAXIFS($J$43:$J$47,$H$43:$H$47,"&gt;="&amp;EDA_Pipeline!$C$20)</f>
        <v>0.88785046728971961</v>
      </c>
      <c r="G54" s="34">
        <f>(F54-E54)*100</f>
        <v>2.1871085846420613</v>
      </c>
    </row>
    <row r="56" spans="2:12" ht="20" customHeight="1" x14ac:dyDescent="0.3">
      <c r="B56" s="55" t="s">
        <v>3232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</row>
    <row r="58" spans="2:12" ht="14.5" x14ac:dyDescent="0.35">
      <c r="B58" s="9" t="s">
        <v>3168</v>
      </c>
    </row>
    <row r="59" spans="2:12" ht="25" customHeight="1" x14ac:dyDescent="0.3">
      <c r="B59" s="55" t="s">
        <v>3233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</row>
    <row r="60" spans="2:12" ht="18" customHeight="1" x14ac:dyDescent="0.35">
      <c r="B60" s="35" t="s">
        <v>8</v>
      </c>
      <c r="C60" t="s">
        <v>3136</v>
      </c>
      <c r="D60" t="s">
        <v>3166</v>
      </c>
      <c r="E60" t="s">
        <v>3132</v>
      </c>
      <c r="F60" s="11" t="s">
        <v>3142</v>
      </c>
      <c r="G60" s="12" t="s">
        <v>1909</v>
      </c>
      <c r="H60" s="12" t="s">
        <v>1419</v>
      </c>
      <c r="I60" s="12" t="s">
        <v>3144</v>
      </c>
      <c r="J60" s="12" t="s">
        <v>3146</v>
      </c>
      <c r="K60" s="12" t="s">
        <v>3147</v>
      </c>
      <c r="L60" s="12" t="s">
        <v>3167</v>
      </c>
    </row>
    <row r="61" spans="2:12" ht="14.5" x14ac:dyDescent="0.35">
      <c r="B61" t="s">
        <v>87</v>
      </c>
      <c r="C61" s="36">
        <v>234</v>
      </c>
      <c r="D61" s="41">
        <v>625570</v>
      </c>
      <c r="E61" s="41">
        <v>2673.3760683760684</v>
      </c>
      <c r="F61" s="16">
        <f>SUMIFS(Cleaned_Data[Deal Value],Cleaned_Data[Owner],$B61,Cleaned_Data[Status],"&lt;&gt;Disqualified",Cleaned_Data[Status],"&lt;&gt;Customer",Cleaned_Data[Status],"&lt;&gt;Churned Customer")-SUMIFS(Cleaned_Data[Deal Value],Cleaned_Data[Owner],$B61,Cleaned_Data[Status],"Opportunity",Cleaned_Data[Stage],"Lost")</f>
        <v>524778</v>
      </c>
      <c r="G61" s="14">
        <f>COUNTIFS(Cleaned_Data[Owner],$B61,Cleaned_Data[Status],"Customer")+COUNTIFS(Cleaned_Data[Owner],$B61,Cleaned_Data[Status],"Churned Customer")+COUNTIFS(Cleaned_Data[Owner],$B61,Cleaned_Data[Status],"Opportunity",Cleaned_Data[Stage],"Won")</f>
        <v>22</v>
      </c>
      <c r="H61" s="14">
        <f>COUNTIFS(Cleaned_Data[Owner],$B61,Cleaned_Data[Status],"Opportunity",Cleaned_Data[Stage],"Lost")</f>
        <v>8</v>
      </c>
      <c r="I61" s="14">
        <f t="shared" ref="I61:I68" si="6">G61+H61</f>
        <v>30</v>
      </c>
      <c r="J61" s="15">
        <f t="shared" ref="J61:J68" si="7">IFERROR(G61/I61,"")</f>
        <v>0.73333333333333328</v>
      </c>
      <c r="K61" s="28">
        <f>IF(I61&gt;=EDA_Pipeline!$C$20,J61-EDA_Pipeline!$C$12,"")</f>
        <v>-0.14268292682926831</v>
      </c>
      <c r="L61" s="15">
        <f>COUNTIFS(Cleaned_Data[Owner],$B61,Cleaned_Data[Status],"Disqualified")/C61</f>
        <v>8.11965811965812E-2</v>
      </c>
    </row>
    <row r="62" spans="2:12" ht="14.5" x14ac:dyDescent="0.35">
      <c r="B62" t="s">
        <v>33</v>
      </c>
      <c r="C62" s="36">
        <v>275</v>
      </c>
      <c r="D62" s="41">
        <v>803655</v>
      </c>
      <c r="E62" s="41">
        <v>2922.3818181818183</v>
      </c>
      <c r="F62" s="16">
        <f>SUMIFS(Cleaned_Data[Deal Value],Cleaned_Data[Owner],$B62,Cleaned_Data[Status],"&lt;&gt;Disqualified",Cleaned_Data[Status],"&lt;&gt;Customer",Cleaned_Data[Status],"&lt;&gt;Churned Customer")-SUMIFS(Cleaned_Data[Deal Value],Cleaned_Data[Owner],$B62,Cleaned_Data[Status],"Opportunity",Cleaned_Data[Stage],"Lost")</f>
        <v>625038</v>
      </c>
      <c r="G62" s="14">
        <f>COUNTIFS(Cleaned_Data[Owner],$B62,Cleaned_Data[Status],"Customer")+COUNTIFS(Cleaned_Data[Owner],$B62,Cleaned_Data[Status],"Churned Customer")+COUNTIFS(Cleaned_Data[Owner],$B62,Cleaned_Data[Status],"Opportunity",Cleaned_Data[Stage],"Won")</f>
        <v>39</v>
      </c>
      <c r="H62" s="14">
        <f>COUNTIFS(Cleaned_Data[Owner],$B62,Cleaned_Data[Status],"Opportunity",Cleaned_Data[Stage],"Lost")</f>
        <v>5</v>
      </c>
      <c r="I62" s="14">
        <f t="shared" si="6"/>
        <v>44</v>
      </c>
      <c r="J62" s="15">
        <f t="shared" si="7"/>
        <v>0.88636363636363635</v>
      </c>
      <c r="K62" s="28">
        <f>IF(I62&gt;=EDA_Pipeline!$C$20,J62-EDA_Pipeline!$C$12,"")</f>
        <v>1.0347376201034764E-2</v>
      </c>
      <c r="L62" s="15">
        <f>COUNTIFS(Cleaned_Data[Owner],$B62,Cleaned_Data[Status],"Disqualified")/C62</f>
        <v>6.545454545454546E-2</v>
      </c>
    </row>
    <row r="63" spans="2:12" ht="14.5" x14ac:dyDescent="0.35">
      <c r="B63" t="s">
        <v>59</v>
      </c>
      <c r="C63" s="36">
        <v>511</v>
      </c>
      <c r="D63" s="41">
        <v>1361738</v>
      </c>
      <c r="E63" s="41">
        <v>2664.8493150684931</v>
      </c>
      <c r="F63" s="16">
        <f>SUMIFS(Cleaned_Data[Deal Value],Cleaned_Data[Owner],$B63,Cleaned_Data[Status],"&lt;&gt;Disqualified",Cleaned_Data[Status],"&lt;&gt;Customer",Cleaned_Data[Status],"&lt;&gt;Churned Customer")-SUMIFS(Cleaned_Data[Deal Value],Cleaned_Data[Owner],$B63,Cleaned_Data[Status],"Opportunity",Cleaned_Data[Stage],"Lost")</f>
        <v>1118893</v>
      </c>
      <c r="G63" s="14">
        <f>COUNTIFS(Cleaned_Data[Owner],$B63,Cleaned_Data[Status],"Customer")+COUNTIFS(Cleaned_Data[Owner],$B63,Cleaned_Data[Status],"Churned Customer")+COUNTIFS(Cleaned_Data[Owner],$B63,Cleaned_Data[Status],"Opportunity",Cleaned_Data[Stage],"Won")</f>
        <v>72</v>
      </c>
      <c r="H63" s="14">
        <f>COUNTIFS(Cleaned_Data[Owner],$B63,Cleaned_Data[Status],"Opportunity",Cleaned_Data[Stage],"Lost")</f>
        <v>8</v>
      </c>
      <c r="I63" s="14">
        <f t="shared" si="6"/>
        <v>80</v>
      </c>
      <c r="J63" s="15">
        <f t="shared" si="7"/>
        <v>0.9</v>
      </c>
      <c r="K63" s="28">
        <f>IF(I63&gt;=EDA_Pipeline!$C$20,J63-EDA_Pipeline!$C$12,"")</f>
        <v>2.3983739837398432E-2</v>
      </c>
      <c r="L63" s="15">
        <f>COUNTIFS(Cleaned_Data[Owner],$B63,Cleaned_Data[Status],"Disqualified")/C63</f>
        <v>4.8923679060665359E-2</v>
      </c>
    </row>
    <row r="64" spans="2:12" ht="14.5" x14ac:dyDescent="0.35">
      <c r="B64" t="s">
        <v>25</v>
      </c>
      <c r="C64" s="36">
        <v>259</v>
      </c>
      <c r="D64" s="41">
        <v>756830</v>
      </c>
      <c r="E64" s="41">
        <v>2922.1235521235521</v>
      </c>
      <c r="F64" s="16">
        <f>SUMIFS(Cleaned_Data[Deal Value],Cleaned_Data[Owner],$B64,Cleaned_Data[Status],"&lt;&gt;Disqualified",Cleaned_Data[Status],"&lt;&gt;Customer",Cleaned_Data[Status],"&lt;&gt;Churned Customer")-SUMIFS(Cleaned_Data[Deal Value],Cleaned_Data[Owner],$B64,Cleaned_Data[Status],"Opportunity",Cleaned_Data[Stage],"Lost")</f>
        <v>589388</v>
      </c>
      <c r="G64" s="14">
        <f>COUNTIFS(Cleaned_Data[Owner],$B64,Cleaned_Data[Status],"Customer")+COUNTIFS(Cleaned_Data[Owner],$B64,Cleaned_Data[Status],"Churned Customer")+COUNTIFS(Cleaned_Data[Owner],$B64,Cleaned_Data[Status],"Opportunity",Cleaned_Data[Stage],"Won")</f>
        <v>40</v>
      </c>
      <c r="H64" s="14">
        <f>COUNTIFS(Cleaned_Data[Owner],$B64,Cleaned_Data[Status],"Opportunity",Cleaned_Data[Stage],"Lost")</f>
        <v>7</v>
      </c>
      <c r="I64" s="14">
        <f t="shared" si="6"/>
        <v>47</v>
      </c>
      <c r="J64" s="15">
        <f t="shared" si="7"/>
        <v>0.85106382978723405</v>
      </c>
      <c r="K64" s="28">
        <f>IF(I64&gt;=EDA_Pipeline!$C$20,J64-EDA_Pipeline!$C$12,"")</f>
        <v>-2.495243037536754E-2</v>
      </c>
      <c r="L64" s="15">
        <f>COUNTIFS(Cleaned_Data[Owner],$B64,Cleaned_Data[Status],"Disqualified")/C64</f>
        <v>7.7220077220077218E-2</v>
      </c>
    </row>
    <row r="65" spans="2:12" ht="14.5" x14ac:dyDescent="0.35">
      <c r="B65" t="s">
        <v>74</v>
      </c>
      <c r="C65" s="36">
        <v>240</v>
      </c>
      <c r="D65" s="41">
        <v>677011</v>
      </c>
      <c r="E65" s="41">
        <v>2820.8791666666666</v>
      </c>
      <c r="F65" s="16">
        <f>SUMIFS(Cleaned_Data[Deal Value],Cleaned_Data[Owner],$B65,Cleaned_Data[Status],"&lt;&gt;Disqualified",Cleaned_Data[Status],"&lt;&gt;Customer",Cleaned_Data[Status],"&lt;&gt;Churned Customer")-SUMIFS(Cleaned_Data[Deal Value],Cleaned_Data[Owner],$B65,Cleaned_Data[Status],"Opportunity",Cleaned_Data[Stage],"Lost")</f>
        <v>551892</v>
      </c>
      <c r="G65" s="14">
        <f>COUNTIFS(Cleaned_Data[Owner],$B65,Cleaned_Data[Status],"Customer")+COUNTIFS(Cleaned_Data[Owner],$B65,Cleaned_Data[Status],"Churned Customer")+COUNTIFS(Cleaned_Data[Owner],$B65,Cleaned_Data[Status],"Opportunity",Cleaned_Data[Stage],"Won")</f>
        <v>38</v>
      </c>
      <c r="H65" s="14">
        <f>COUNTIFS(Cleaned_Data[Owner],$B65,Cleaned_Data[Status],"Opportunity",Cleaned_Data[Stage],"Lost")</f>
        <v>4</v>
      </c>
      <c r="I65" s="14">
        <f t="shared" si="6"/>
        <v>42</v>
      </c>
      <c r="J65" s="15">
        <f t="shared" si="7"/>
        <v>0.90476190476190477</v>
      </c>
      <c r="K65" s="28">
        <f>IF(I65&gt;=EDA_Pipeline!$C$20,J65-EDA_Pipeline!$C$12,"")</f>
        <v>2.8745644599303177E-2</v>
      </c>
      <c r="L65" s="15">
        <f>COUNTIFS(Cleaned_Data[Owner],$B65,Cleaned_Data[Status],"Disqualified")/C65</f>
        <v>4.1666666666666664E-2</v>
      </c>
    </row>
    <row r="66" spans="2:12" ht="14.5" x14ac:dyDescent="0.35">
      <c r="B66" t="s">
        <v>48</v>
      </c>
      <c r="C66" s="36">
        <v>749</v>
      </c>
      <c r="D66" s="41">
        <v>2048333</v>
      </c>
      <c r="E66" s="41">
        <v>2734.7570093457944</v>
      </c>
      <c r="F66" s="16">
        <f>SUMIFS(Cleaned_Data[Deal Value],Cleaned_Data[Owner],$B66,Cleaned_Data[Status],"&lt;&gt;Disqualified",Cleaned_Data[Status],"&lt;&gt;Customer",Cleaned_Data[Status],"&lt;&gt;Churned Customer")-SUMIFS(Cleaned_Data[Deal Value],Cleaned_Data[Owner],$B66,Cleaned_Data[Status],"Opportunity",Cleaned_Data[Stage],"Lost")</f>
        <v>1656515</v>
      </c>
      <c r="G66" s="14">
        <f>COUNTIFS(Cleaned_Data[Owner],$B66,Cleaned_Data[Status],"Customer")+COUNTIFS(Cleaned_Data[Owner],$B66,Cleaned_Data[Status],"Churned Customer")+COUNTIFS(Cleaned_Data[Owner],$B66,Cleaned_Data[Status],"Opportunity",Cleaned_Data[Stage],"Won")</f>
        <v>114</v>
      </c>
      <c r="H66" s="14">
        <f>COUNTIFS(Cleaned_Data[Owner],$B66,Cleaned_Data[Status],"Opportunity",Cleaned_Data[Stage],"Lost")</f>
        <v>16</v>
      </c>
      <c r="I66" s="14">
        <f t="shared" si="6"/>
        <v>130</v>
      </c>
      <c r="J66" s="15">
        <f t="shared" si="7"/>
        <v>0.87692307692307692</v>
      </c>
      <c r="K66" s="28">
        <f>IF(I66&gt;=EDA_Pipeline!$C$20,J66-EDA_Pipeline!$C$12,"")</f>
        <v>9.0681676047532633E-4</v>
      </c>
      <c r="L66" s="15">
        <f>COUNTIFS(Cleaned_Data[Owner],$B66,Cleaned_Data[Status],"Disqualified")/C66</f>
        <v>4.5393858477970631E-2</v>
      </c>
    </row>
    <row r="67" spans="2:12" ht="14.5" x14ac:dyDescent="0.35">
      <c r="B67" t="s">
        <v>39</v>
      </c>
      <c r="C67" s="36">
        <v>483</v>
      </c>
      <c r="D67" s="41">
        <v>1379804</v>
      </c>
      <c r="E67" s="41">
        <v>2856.7370600414079</v>
      </c>
      <c r="F67" s="16">
        <f>SUMIFS(Cleaned_Data[Deal Value],Cleaned_Data[Owner],$B67,Cleaned_Data[Status],"&lt;&gt;Disqualified",Cleaned_Data[Status],"&lt;&gt;Customer",Cleaned_Data[Status],"&lt;&gt;Churned Customer")-SUMIFS(Cleaned_Data[Deal Value],Cleaned_Data[Owner],$B67,Cleaned_Data[Status],"Opportunity",Cleaned_Data[Stage],"Lost")</f>
        <v>1060281</v>
      </c>
      <c r="G67" s="14">
        <f>COUNTIFS(Cleaned_Data[Owner],$B67,Cleaned_Data[Status],"Customer")+COUNTIFS(Cleaned_Data[Owner],$B67,Cleaned_Data[Status],"Churned Customer")+COUNTIFS(Cleaned_Data[Owner],$B67,Cleaned_Data[Status],"Opportunity",Cleaned_Data[Stage],"Won")</f>
        <v>71</v>
      </c>
      <c r="H67" s="14">
        <f>COUNTIFS(Cleaned_Data[Owner],$B67,Cleaned_Data[Status],"Opportunity",Cleaned_Data[Stage],"Lost")</f>
        <v>10</v>
      </c>
      <c r="I67" s="14">
        <f t="shared" si="6"/>
        <v>81</v>
      </c>
      <c r="J67" s="15">
        <f t="shared" si="7"/>
        <v>0.87654320987654322</v>
      </c>
      <c r="K67" s="28">
        <f>IF(I67&gt;=EDA_Pipeline!$C$20,J67-EDA_Pipeline!$C$12,"")</f>
        <v>5.2694971394162682E-4</v>
      </c>
      <c r="L67" s="15">
        <f>COUNTIFS(Cleaned_Data[Owner],$B67,Cleaned_Data[Status],"Disqualified")/C67</f>
        <v>7.2463768115942032E-2</v>
      </c>
    </row>
    <row r="68" spans="2:12" ht="14.5" x14ac:dyDescent="0.35">
      <c r="B68" t="s">
        <v>85</v>
      </c>
      <c r="C68" s="36">
        <v>249</v>
      </c>
      <c r="D68" s="41">
        <v>622194</v>
      </c>
      <c r="E68" s="41">
        <v>2498.7710843373493</v>
      </c>
      <c r="F68" s="30">
        <f>SUMIFS(Cleaned_Data[Deal Value],Cleaned_Data[Owner],$B68,Cleaned_Data[Status],"&lt;&gt;Disqualified",Cleaned_Data[Status],"&lt;&gt;Customer",Cleaned_Data[Status],"&lt;&gt;Churned Customer")-SUMIFS(Cleaned_Data[Deal Value],Cleaned_Data[Owner],$B68,Cleaned_Data[Status],"Opportunity",Cleaned_Data[Stage],"Lost")</f>
        <v>502624</v>
      </c>
      <c r="G68" s="29">
        <f>COUNTIFS(Cleaned_Data[Owner],$B68,Cleaned_Data[Status],"Customer")+COUNTIFS(Cleaned_Data[Owner],$B68,Cleaned_Data[Status],"Churned Customer")+COUNTIFS(Cleaned_Data[Owner],$B68,Cleaned_Data[Status],"Opportunity",Cleaned_Data[Stage],"Won")</f>
        <v>35</v>
      </c>
      <c r="H68" s="29">
        <f>COUNTIFS(Cleaned_Data[Owner],$B68,Cleaned_Data[Status],"Opportunity",Cleaned_Data[Stage],"Lost")</f>
        <v>3</v>
      </c>
      <c r="I68" s="29">
        <f t="shared" si="6"/>
        <v>38</v>
      </c>
      <c r="J68" s="31">
        <f t="shared" si="7"/>
        <v>0.92105263157894735</v>
      </c>
      <c r="K68" s="32">
        <f>IF(I68&gt;=EDA_Pipeline!$C$20,J68-EDA_Pipeline!$C$12,"")</f>
        <v>4.5036371416345755E-2</v>
      </c>
      <c r="L68" s="31">
        <f>COUNTIFS(Cleaned_Data[Owner],$B68,Cleaned_Data[Status],"Disqualified")/C68</f>
        <v>6.4257028112449793E-2</v>
      </c>
    </row>
    <row r="69" spans="2:12" ht="14.5" x14ac:dyDescent="0.35">
      <c r="B69" t="s">
        <v>3159</v>
      </c>
      <c r="C69" s="36">
        <v>3000</v>
      </c>
      <c r="D69" s="41">
        <v>8275135</v>
      </c>
      <c r="E69" s="41">
        <v>2758.3783333333336</v>
      </c>
    </row>
    <row r="70" spans="2:12" ht="14.5" x14ac:dyDescent="0.35">
      <c r="B70"/>
      <c r="C70"/>
      <c r="D70"/>
    </row>
    <row r="71" spans="2:12" ht="25" customHeight="1" x14ac:dyDescent="0.3">
      <c r="B71" s="55" t="s">
        <v>3234</v>
      </c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2:12" ht="14.5" x14ac:dyDescent="0.35">
      <c r="B72"/>
      <c r="C72"/>
      <c r="D72"/>
    </row>
    <row r="73" spans="2:12" ht="14.5" x14ac:dyDescent="0.35">
      <c r="B73" s="9" t="s">
        <v>3169</v>
      </c>
      <c r="C73"/>
      <c r="D73"/>
    </row>
    <row r="74" spans="2:12" ht="13.5" customHeight="1" x14ac:dyDescent="0.3">
      <c r="B74" s="55" t="s">
        <v>3235</v>
      </c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2:12" ht="18" customHeight="1" x14ac:dyDescent="0.35">
      <c r="B75" s="11" t="s">
        <v>3170</v>
      </c>
      <c r="C75" s="12" t="s">
        <v>3171</v>
      </c>
      <c r="D75"/>
    </row>
    <row r="76" spans="2:12" ht="14.5" x14ac:dyDescent="0.35">
      <c r="B76" s="6" t="s">
        <v>3172</v>
      </c>
      <c r="C76" s="6" t="str">
        <f>EDA_Pipeline!$C$51&amp;" holds "&amp;TEXT(EDA_Pipeline!$D$51,"0.0%")&amp;" of open opportunities — the largest single stage."</f>
        <v>Initial contact holds 34.4% of open opportunities — the largest single stage.</v>
      </c>
      <c r="D76"/>
    </row>
    <row r="77" spans="2:12" ht="14.5" x14ac:dyDescent="0.35">
      <c r="B77" s="6" t="s">
        <v>3173</v>
      </c>
      <c r="C77" s="6" t="str">
        <f>IFERROR(INDEX($B$61:$B$68,MATCH(MIN($K$61:$K$68),$K$61:$K$68,0))&amp;" — Win Rate is "&amp;TEXT(-MIN($K$61:$K$68)*100,"0.0")&amp;" pp below the team benchmark ("&amp;TEXT(INDEX($J$61:$J$68,MATCH(MIN($K$61:$K$68),$K$61:$K$68,0)),"0.0%")&amp;" vs "&amp;TEXT(EDA_Pipeline!$C$12,"0.0%")&amp;", n = "&amp;INDEX($I$61:$I$68,MATCH(MIN($K$61:$K$68),$K$61:$K$68,0))&amp;").","No owner reaches n = 30 decided deals.")</f>
        <v>David Wilson — Win Rate is 14.3 pp below the team benchmark (73.3% vs 87.6%, n = 30).</v>
      </c>
      <c r="D77"/>
    </row>
    <row r="78" spans="2:12" x14ac:dyDescent="0.3">
      <c r="B78" s="18" t="s">
        <v>3174</v>
      </c>
      <c r="C78" s="18" t="str">
        <f>IFERROR(INDEX($B$20:$B$33,MATCH(MIN($K$20:$K$33),$K$20:$K$33,0))&amp;" has the lowest Win Rate of any segment meeting the reliability threshold ("&amp;TEXT(INDEX($J$20:$J$33,MATCH(MIN($K$20:$K$33),$K$20:$K$33,0)),"0.0%")&amp;", "&amp;TEXT(MIN($K$20:$K$33)*100,"0.0")&amp;" pp, n = "&amp;INDEX($H$20:$H$33,MATCH(MIN($K$20:$K$33),$K$20:$K$33,0))&amp;").","No industry reaches n = 30 decided deals.")</f>
        <v>Government Administration &amp; Healthcare has the lowest Win Rate of any segment meeting the reliability threshold (82.6%, -5.0 pp, n = 46).</v>
      </c>
    </row>
    <row r="80" spans="2:12" ht="25" customHeight="1" x14ac:dyDescent="0.3">
      <c r="B80" s="55" t="s">
        <v>3236</v>
      </c>
      <c r="C80" s="55"/>
      <c r="D80" s="55"/>
      <c r="E80" s="55"/>
      <c r="F80" s="55"/>
      <c r="G80" s="55"/>
      <c r="H80" s="55"/>
      <c r="I80" s="55"/>
      <c r="J80" s="55"/>
      <c r="K80" s="55"/>
      <c r="L80" s="55"/>
    </row>
  </sheetData>
  <mergeCells count="7">
    <mergeCell ref="B74:L74"/>
    <mergeCell ref="B80:L80"/>
    <mergeCell ref="B3:L3"/>
    <mergeCell ref="B4:L4"/>
    <mergeCell ref="B56:L56"/>
    <mergeCell ref="B59:L59"/>
    <mergeCell ref="B71:L7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B1:F197"/>
  <sheetViews>
    <sheetView showGridLines="0" tabSelected="1" zoomScaleNormal="100" workbookViewId="0">
      <selection activeCell="G9" sqref="G9"/>
    </sheetView>
  </sheetViews>
  <sheetFormatPr defaultColWidth="8.6328125" defaultRowHeight="13" x14ac:dyDescent="0.3"/>
  <cols>
    <col min="1" max="1" width="3.1796875" style="6" customWidth="1"/>
    <col min="2" max="2" width="4.6328125" style="6" customWidth="1"/>
    <col min="3" max="3" width="23.6328125" style="6" customWidth="1"/>
    <col min="4" max="4" width="48.6328125" style="6" customWidth="1"/>
    <col min="5" max="5" width="18.26953125" style="6" customWidth="1"/>
    <col min="6" max="6" width="34.6328125" style="6" customWidth="1"/>
    <col min="7" max="16384" width="8.6328125" style="6"/>
  </cols>
  <sheetData>
    <row r="1" spans="2:6" ht="13.25" customHeight="1" x14ac:dyDescent="0.3"/>
    <row r="2" spans="2:6" ht="13.25" customHeight="1" x14ac:dyDescent="0.45">
      <c r="B2" s="7" t="s">
        <v>3198</v>
      </c>
    </row>
    <row r="3" spans="2:6" ht="22.5" customHeight="1" x14ac:dyDescent="0.3">
      <c r="B3" s="66" t="s">
        <v>3237</v>
      </c>
      <c r="C3" s="66"/>
      <c r="D3" s="66"/>
      <c r="E3" s="66"/>
      <c r="F3" s="66"/>
    </row>
    <row r="4" spans="2:6" ht="13.25" customHeight="1" x14ac:dyDescent="0.3"/>
    <row r="5" spans="2:6" ht="18" customHeight="1" x14ac:dyDescent="0.3">
      <c r="B5" s="11" t="s">
        <v>3110</v>
      </c>
      <c r="C5" s="12" t="s">
        <v>3103</v>
      </c>
      <c r="D5" s="11" t="s">
        <v>3199</v>
      </c>
      <c r="E5" s="12" t="s">
        <v>3200</v>
      </c>
      <c r="F5" s="11" t="s">
        <v>3201</v>
      </c>
    </row>
    <row r="6" spans="2:6" ht="42" customHeight="1" x14ac:dyDescent="0.3">
      <c r="B6" s="44">
        <v>1</v>
      </c>
      <c r="C6" s="45" t="s">
        <v>3113</v>
      </c>
      <c r="D6" s="46" t="s">
        <v>3202</v>
      </c>
      <c r="E6" s="47">
        <f>EDA_Pipeline!$C$16</f>
        <v>6629409</v>
      </c>
      <c r="F6" s="69" t="s">
        <v>3203</v>
      </c>
    </row>
    <row r="7" spans="2:6" ht="42" customHeight="1" x14ac:dyDescent="0.3">
      <c r="B7" s="44">
        <v>2</v>
      </c>
      <c r="C7" s="45" t="s">
        <v>3107</v>
      </c>
      <c r="D7" s="46" t="s">
        <v>3204</v>
      </c>
      <c r="E7" s="47">
        <f>EDA_Pipeline!$C$17</f>
        <v>425393</v>
      </c>
      <c r="F7" s="69" t="s">
        <v>3205</v>
      </c>
    </row>
    <row r="8" spans="2:6" ht="42" customHeight="1" x14ac:dyDescent="0.3">
      <c r="B8" s="44">
        <v>3</v>
      </c>
      <c r="C8" s="45" t="s">
        <v>3108</v>
      </c>
      <c r="D8" s="46" t="s">
        <v>3114</v>
      </c>
      <c r="E8" s="48">
        <f>EDA_Pipeline!$C$13</f>
        <v>0.11600000000000001</v>
      </c>
      <c r="F8" s="69" t="s">
        <v>3206</v>
      </c>
    </row>
    <row r="9" spans="2:6" ht="42" customHeight="1" x14ac:dyDescent="0.3">
      <c r="B9" s="44">
        <v>4</v>
      </c>
      <c r="C9" s="45" t="s">
        <v>3109</v>
      </c>
      <c r="D9" s="46" t="s">
        <v>3207</v>
      </c>
      <c r="E9" s="48">
        <f>EDA_Pipeline!$C$12</f>
        <v>0.87601626016260159</v>
      </c>
      <c r="F9" s="69" t="s">
        <v>3208</v>
      </c>
    </row>
    <row r="10" spans="2:6" ht="42" customHeight="1" x14ac:dyDescent="0.3">
      <c r="B10" s="44">
        <v>5</v>
      </c>
      <c r="C10" s="45" t="s">
        <v>3105</v>
      </c>
      <c r="D10" s="46" t="s">
        <v>3116</v>
      </c>
      <c r="E10" s="48">
        <f>EDA_Pipeline!$C$14</f>
        <v>0.50862068965517238</v>
      </c>
      <c r="F10" s="69" t="s">
        <v>3209</v>
      </c>
    </row>
    <row r="11" spans="2:6" ht="42" customHeight="1" x14ac:dyDescent="0.3">
      <c r="B11" s="49">
        <v>6</v>
      </c>
      <c r="C11" s="50" t="s">
        <v>3111</v>
      </c>
      <c r="D11" s="51" t="s">
        <v>3115</v>
      </c>
      <c r="E11" s="52">
        <f>EDA_Pipeline!$C$15</f>
        <v>5.8999999999999997E-2</v>
      </c>
      <c r="F11" s="70" t="s">
        <v>3210</v>
      </c>
    </row>
    <row r="12" spans="2:6" ht="13.25" customHeight="1" x14ac:dyDescent="0.3"/>
    <row r="13" spans="2:6" ht="13.25" customHeight="1" x14ac:dyDescent="0.3"/>
    <row r="14" spans="2:6" ht="13.25" customHeight="1" x14ac:dyDescent="0.3"/>
    <row r="15" spans="2:6" ht="13.25" customHeight="1" x14ac:dyDescent="0.3"/>
    <row r="16" spans="2:6" ht="13.25" customHeight="1" x14ac:dyDescent="0.3"/>
    <row r="17" ht="13.25" customHeight="1" x14ac:dyDescent="0.3"/>
    <row r="18" ht="13.25" customHeight="1" x14ac:dyDescent="0.3"/>
    <row r="19" ht="13.25" customHeight="1" x14ac:dyDescent="0.3"/>
    <row r="20" ht="13.25" customHeight="1" x14ac:dyDescent="0.3"/>
    <row r="21" ht="13.25" customHeight="1" x14ac:dyDescent="0.3"/>
    <row r="22" ht="13.25" customHeight="1" x14ac:dyDescent="0.3"/>
    <row r="23" ht="13.25" customHeight="1" x14ac:dyDescent="0.3"/>
    <row r="24" ht="13.25" customHeight="1" x14ac:dyDescent="0.3"/>
    <row r="25" ht="13.25" customHeight="1" x14ac:dyDescent="0.3"/>
    <row r="26" ht="13.25" customHeight="1" x14ac:dyDescent="0.3"/>
    <row r="27" ht="13.25" customHeight="1" x14ac:dyDescent="0.3"/>
    <row r="28" ht="13.25" customHeight="1" x14ac:dyDescent="0.3"/>
    <row r="29" ht="13.25" customHeight="1" x14ac:dyDescent="0.3"/>
    <row r="30" ht="13.25" customHeight="1" x14ac:dyDescent="0.3"/>
    <row r="31" ht="13.25" customHeight="1" x14ac:dyDescent="0.3"/>
    <row r="32" ht="13.25" customHeight="1" x14ac:dyDescent="0.3"/>
    <row r="33" ht="13.25" customHeight="1" x14ac:dyDescent="0.3"/>
    <row r="34" ht="13.25" customHeight="1" x14ac:dyDescent="0.3"/>
    <row r="35" ht="13.25" customHeight="1" x14ac:dyDescent="0.3"/>
    <row r="36" ht="13.25" customHeight="1" x14ac:dyDescent="0.3"/>
    <row r="37" ht="13.25" customHeight="1" x14ac:dyDescent="0.3"/>
    <row r="38" ht="13.25" customHeight="1" x14ac:dyDescent="0.3"/>
    <row r="39" ht="13.25" customHeight="1" x14ac:dyDescent="0.3"/>
    <row r="40" ht="13.25" customHeight="1" x14ac:dyDescent="0.3"/>
    <row r="41" ht="13.25" customHeight="1" x14ac:dyDescent="0.3"/>
    <row r="42" ht="13.25" customHeight="1" x14ac:dyDescent="0.3"/>
    <row r="43" ht="13.25" customHeight="1" x14ac:dyDescent="0.3"/>
    <row r="44" ht="13.25" customHeight="1" x14ac:dyDescent="0.3"/>
    <row r="45" ht="13.25" customHeight="1" x14ac:dyDescent="0.3"/>
    <row r="46" ht="13.25" customHeight="1" x14ac:dyDescent="0.3"/>
    <row r="47" ht="13.25" customHeight="1" x14ac:dyDescent="0.3"/>
    <row r="48" ht="13.25" customHeight="1" x14ac:dyDescent="0.3"/>
    <row r="49" ht="13.25" customHeight="1" x14ac:dyDescent="0.3"/>
    <row r="50" ht="13.25" customHeight="1" x14ac:dyDescent="0.3"/>
    <row r="51" ht="13.25" customHeight="1" x14ac:dyDescent="0.3"/>
    <row r="52" ht="13.25" customHeight="1" x14ac:dyDescent="0.3"/>
    <row r="53" ht="13.25" customHeight="1" x14ac:dyDescent="0.3"/>
    <row r="54" ht="13.25" customHeight="1" x14ac:dyDescent="0.3"/>
    <row r="55" ht="13.25" customHeight="1" x14ac:dyDescent="0.3"/>
    <row r="56" ht="13.25" customHeight="1" x14ac:dyDescent="0.3"/>
    <row r="57" ht="13.25" customHeight="1" x14ac:dyDescent="0.3"/>
    <row r="58" ht="13.25" customHeight="1" x14ac:dyDescent="0.3"/>
    <row r="59" ht="13.25" customHeight="1" x14ac:dyDescent="0.3"/>
    <row r="60" ht="13.25" customHeight="1" x14ac:dyDescent="0.3"/>
    <row r="61" ht="13.25" customHeight="1" x14ac:dyDescent="0.3"/>
    <row r="62" ht="13.25" customHeight="1" x14ac:dyDescent="0.3"/>
    <row r="63" ht="13.25" customHeight="1" x14ac:dyDescent="0.3"/>
    <row r="64" ht="13.25" customHeight="1" x14ac:dyDescent="0.3"/>
    <row r="65" ht="13.25" customHeight="1" x14ac:dyDescent="0.3"/>
    <row r="66" ht="13.25" customHeight="1" x14ac:dyDescent="0.3"/>
    <row r="67" ht="13.25" customHeight="1" x14ac:dyDescent="0.3"/>
    <row r="68" ht="13.25" customHeight="1" x14ac:dyDescent="0.3"/>
    <row r="69" ht="13.25" customHeight="1" x14ac:dyDescent="0.3"/>
    <row r="70" ht="13.25" customHeight="1" x14ac:dyDescent="0.3"/>
    <row r="71" ht="13.25" customHeight="1" x14ac:dyDescent="0.3"/>
    <row r="72" ht="13.25" customHeight="1" x14ac:dyDescent="0.3"/>
    <row r="73" ht="13.25" customHeight="1" x14ac:dyDescent="0.3"/>
    <row r="74" ht="13.25" customHeight="1" x14ac:dyDescent="0.3"/>
    <row r="75" ht="13.25" customHeight="1" x14ac:dyDescent="0.3"/>
    <row r="76" ht="13.25" customHeight="1" x14ac:dyDescent="0.3"/>
    <row r="77" ht="13.25" customHeight="1" x14ac:dyDescent="0.3"/>
    <row r="78" ht="13.25" customHeight="1" x14ac:dyDescent="0.3"/>
    <row r="79" ht="13.25" customHeight="1" x14ac:dyDescent="0.3"/>
    <row r="80" ht="13.25" customHeight="1" x14ac:dyDescent="0.3"/>
    <row r="81" ht="13.25" customHeight="1" x14ac:dyDescent="0.3"/>
    <row r="82" ht="13.25" customHeight="1" x14ac:dyDescent="0.3"/>
    <row r="83" ht="13.25" customHeight="1" x14ac:dyDescent="0.3"/>
    <row r="84" ht="13.25" customHeight="1" x14ac:dyDescent="0.3"/>
    <row r="85" ht="13.25" customHeight="1" x14ac:dyDescent="0.3"/>
    <row r="86" ht="13.25" customHeight="1" x14ac:dyDescent="0.3"/>
    <row r="87" ht="13.25" customHeight="1" x14ac:dyDescent="0.3"/>
    <row r="88" ht="13.25" customHeight="1" x14ac:dyDescent="0.3"/>
    <row r="89" ht="13.25" customHeight="1" x14ac:dyDescent="0.3"/>
    <row r="90" ht="13.25" customHeight="1" x14ac:dyDescent="0.3"/>
    <row r="91" ht="13.25" customHeight="1" x14ac:dyDescent="0.3"/>
    <row r="92" ht="13.25" customHeight="1" x14ac:dyDescent="0.3"/>
    <row r="93" ht="13.25" customHeight="1" x14ac:dyDescent="0.3"/>
    <row r="94" ht="13.25" customHeight="1" x14ac:dyDescent="0.3"/>
    <row r="95" ht="13.25" customHeight="1" x14ac:dyDescent="0.3"/>
    <row r="96" ht="13.25" customHeight="1" x14ac:dyDescent="0.3"/>
    <row r="97" ht="13.25" customHeight="1" x14ac:dyDescent="0.3"/>
    <row r="98" ht="13.25" customHeight="1" x14ac:dyDescent="0.3"/>
    <row r="99" ht="13.25" customHeight="1" x14ac:dyDescent="0.3"/>
    <row r="100" ht="13.25" customHeight="1" x14ac:dyDescent="0.3"/>
    <row r="101" ht="13.25" customHeight="1" x14ac:dyDescent="0.3"/>
    <row r="102" ht="13.25" customHeight="1" x14ac:dyDescent="0.3"/>
    <row r="103" ht="13.25" customHeight="1" x14ac:dyDescent="0.3"/>
    <row r="104" ht="13.25" customHeight="1" x14ac:dyDescent="0.3"/>
    <row r="105" ht="13.25" customHeight="1" x14ac:dyDescent="0.3"/>
    <row r="106" ht="13.25" customHeight="1" x14ac:dyDescent="0.3"/>
    <row r="107" ht="13.25" customHeight="1" x14ac:dyDescent="0.3"/>
    <row r="108" ht="13.25" customHeight="1" x14ac:dyDescent="0.3"/>
    <row r="109" ht="13.25" customHeight="1" x14ac:dyDescent="0.3"/>
    <row r="110" ht="13.25" customHeight="1" x14ac:dyDescent="0.3"/>
    <row r="111" ht="13.25" customHeight="1" x14ac:dyDescent="0.3"/>
    <row r="112" ht="13.25" customHeight="1" x14ac:dyDescent="0.3"/>
    <row r="113" ht="13.25" customHeight="1" x14ac:dyDescent="0.3"/>
    <row r="114" ht="13.25" customHeight="1" x14ac:dyDescent="0.3"/>
    <row r="115" ht="13.25" customHeight="1" x14ac:dyDescent="0.3"/>
    <row r="116" ht="13.25" customHeight="1" x14ac:dyDescent="0.3"/>
    <row r="117" ht="13.25" customHeight="1" x14ac:dyDescent="0.3"/>
    <row r="118" ht="13.25" customHeight="1" x14ac:dyDescent="0.3"/>
    <row r="119" ht="13.25" customHeight="1" x14ac:dyDescent="0.3"/>
    <row r="120" ht="13.25" customHeight="1" x14ac:dyDescent="0.3"/>
    <row r="121" ht="13.25" customHeight="1" x14ac:dyDescent="0.3"/>
    <row r="122" ht="13.25" customHeight="1" x14ac:dyDescent="0.3"/>
    <row r="123" ht="13.25" customHeight="1" x14ac:dyDescent="0.3"/>
    <row r="124" ht="13.25" customHeight="1" x14ac:dyDescent="0.3"/>
    <row r="125" ht="13.25" customHeight="1" x14ac:dyDescent="0.3"/>
    <row r="126" ht="13.25" customHeight="1" x14ac:dyDescent="0.3"/>
    <row r="127" ht="13.25" customHeight="1" x14ac:dyDescent="0.3"/>
    <row r="128" ht="13.25" customHeight="1" x14ac:dyDescent="0.3"/>
    <row r="129" ht="13.25" customHeight="1" x14ac:dyDescent="0.3"/>
    <row r="130" ht="13.25" customHeight="1" x14ac:dyDescent="0.3"/>
    <row r="131" ht="13.25" customHeight="1" x14ac:dyDescent="0.3"/>
    <row r="132" ht="13.25" customHeight="1" x14ac:dyDescent="0.3"/>
    <row r="133" ht="13.25" customHeight="1" x14ac:dyDescent="0.3"/>
    <row r="134" ht="13.25" customHeight="1" x14ac:dyDescent="0.3"/>
    <row r="135" ht="13.25" customHeight="1" x14ac:dyDescent="0.3"/>
    <row r="136" ht="13.25" customHeight="1" x14ac:dyDescent="0.3"/>
    <row r="137" ht="13.25" customHeight="1" x14ac:dyDescent="0.3"/>
    <row r="138" ht="13.25" customHeight="1" x14ac:dyDescent="0.3"/>
    <row r="139" ht="13.25" customHeight="1" x14ac:dyDescent="0.3"/>
    <row r="140" ht="13.25" customHeight="1" x14ac:dyDescent="0.3"/>
    <row r="141" ht="13.25" customHeight="1" x14ac:dyDescent="0.3"/>
    <row r="142" ht="13.25" customHeight="1" x14ac:dyDescent="0.3"/>
    <row r="143" ht="13.25" customHeight="1" x14ac:dyDescent="0.3"/>
    <row r="144" ht="13.25" customHeight="1" x14ac:dyDescent="0.3"/>
    <row r="145" ht="13.25" customHeight="1" x14ac:dyDescent="0.3"/>
    <row r="146" ht="13.25" customHeight="1" x14ac:dyDescent="0.3"/>
    <row r="147" ht="13.25" customHeight="1" x14ac:dyDescent="0.3"/>
    <row r="148" ht="13.25" customHeight="1" x14ac:dyDescent="0.3"/>
    <row r="149" ht="13.25" customHeight="1" x14ac:dyDescent="0.3"/>
    <row r="150" ht="13.25" customHeight="1" x14ac:dyDescent="0.3"/>
    <row r="151" ht="13.25" customHeight="1" x14ac:dyDescent="0.3"/>
    <row r="152" ht="13.25" customHeight="1" x14ac:dyDescent="0.3"/>
    <row r="153" ht="13.25" customHeight="1" x14ac:dyDescent="0.3"/>
    <row r="154" ht="13.25" customHeight="1" x14ac:dyDescent="0.3"/>
    <row r="155" ht="13.25" customHeight="1" x14ac:dyDescent="0.3"/>
    <row r="156" ht="13.25" customHeight="1" x14ac:dyDescent="0.3"/>
    <row r="157" ht="13.25" customHeight="1" x14ac:dyDescent="0.3"/>
    <row r="158" ht="13.25" customHeight="1" x14ac:dyDescent="0.3"/>
    <row r="159" ht="13.25" customHeight="1" x14ac:dyDescent="0.3"/>
    <row r="160" ht="13.25" customHeight="1" x14ac:dyDescent="0.3"/>
    <row r="161" ht="13.25" customHeight="1" x14ac:dyDescent="0.3"/>
    <row r="162" ht="13.25" customHeight="1" x14ac:dyDescent="0.3"/>
    <row r="163" ht="13.25" customHeight="1" x14ac:dyDescent="0.3"/>
    <row r="164" ht="13.25" customHeight="1" x14ac:dyDescent="0.3"/>
    <row r="165" ht="13.25" customHeight="1" x14ac:dyDescent="0.3"/>
    <row r="166" ht="13.25" customHeight="1" x14ac:dyDescent="0.3"/>
    <row r="167" ht="13.25" customHeight="1" x14ac:dyDescent="0.3"/>
    <row r="168" ht="13.25" customHeight="1" x14ac:dyDescent="0.3"/>
    <row r="169" ht="13.25" customHeight="1" x14ac:dyDescent="0.3"/>
    <row r="170" ht="13.25" customHeight="1" x14ac:dyDescent="0.3"/>
    <row r="171" ht="13.25" customHeight="1" x14ac:dyDescent="0.3"/>
    <row r="172" ht="13.25" customHeight="1" x14ac:dyDescent="0.3"/>
    <row r="173" ht="13.25" customHeight="1" x14ac:dyDescent="0.3"/>
    <row r="174" ht="13.25" customHeight="1" x14ac:dyDescent="0.3"/>
    <row r="175" ht="13.25" customHeight="1" x14ac:dyDescent="0.3"/>
    <row r="176" ht="13.25" customHeight="1" x14ac:dyDescent="0.3"/>
    <row r="177" ht="13.25" customHeight="1" x14ac:dyDescent="0.3"/>
    <row r="178" ht="13.25" customHeight="1" x14ac:dyDescent="0.3"/>
    <row r="179" ht="13.25" customHeight="1" x14ac:dyDescent="0.3"/>
    <row r="180" ht="13.25" customHeight="1" x14ac:dyDescent="0.3"/>
    <row r="181" ht="13.25" customHeight="1" x14ac:dyDescent="0.3"/>
    <row r="182" ht="13.25" customHeight="1" x14ac:dyDescent="0.3"/>
    <row r="183" ht="13.25" customHeight="1" x14ac:dyDescent="0.3"/>
    <row r="184" ht="13.25" customHeight="1" x14ac:dyDescent="0.3"/>
    <row r="185" ht="13.25" customHeight="1" x14ac:dyDescent="0.3"/>
    <row r="186" ht="13.25" customHeight="1" x14ac:dyDescent="0.3"/>
    <row r="187" ht="13.25" customHeight="1" x14ac:dyDescent="0.3"/>
    <row r="188" ht="13.25" customHeight="1" x14ac:dyDescent="0.3"/>
    <row r="189" ht="13.25" customHeight="1" x14ac:dyDescent="0.3"/>
    <row r="190" ht="13.25" customHeight="1" x14ac:dyDescent="0.3"/>
    <row r="191" ht="13.25" customHeight="1" x14ac:dyDescent="0.3"/>
    <row r="192" ht="13.25" customHeight="1" x14ac:dyDescent="0.3"/>
    <row r="193" ht="13.25" customHeight="1" x14ac:dyDescent="0.3"/>
    <row r="194" ht="13.25" customHeight="1" x14ac:dyDescent="0.3"/>
    <row r="195" ht="13.25" customHeight="1" x14ac:dyDescent="0.3"/>
    <row r="196" ht="13.25" customHeight="1" x14ac:dyDescent="0.3"/>
    <row r="197" ht="13.25" customHeight="1" x14ac:dyDescent="0.3"/>
  </sheetData>
  <mergeCells count="1"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0576DC8-3337-43C6-9B02-8A3C5B4CADAD}">
  <ds:schemaRefs/>
</ds:datastoreItem>
</file>

<file path=customXml/itemProps2.xml><?xml version="1.0" encoding="utf-8"?>
<ds:datastoreItem xmlns:ds="http://schemas.openxmlformats.org/officeDocument/2006/customXml" ds:itemID="{00D0A99F-933F-4C59-926D-FEC415A45765}">
  <ds:schemaRefs/>
</ds:datastoreItem>
</file>

<file path=customXml/itemProps3.xml><?xml version="1.0" encoding="utf-8"?>
<ds:datastoreItem xmlns:ds="http://schemas.openxmlformats.org/officeDocument/2006/customXml" ds:itemID="{2B947ABF-31BF-4CF1-AFF8-2BF15C3E6189}">
  <ds:schemaRefs/>
</ds:datastoreItem>
</file>

<file path=customXml/itemProps4.xml><?xml version="1.0" encoding="utf-8"?>
<ds:datastoreItem xmlns:ds="http://schemas.openxmlformats.org/officeDocument/2006/customXml" ds:itemID="{66FF55BF-3FFD-474D-B921-C3213682BFF4}">
  <ds:schemaRefs/>
</ds:datastoreItem>
</file>

<file path=customXml/itemProps5.xml><?xml version="1.0" encoding="utf-8"?>
<ds:datastoreItem xmlns:ds="http://schemas.openxmlformats.org/officeDocument/2006/customXml" ds:itemID="{4CF9E65F-1CD4-4F07-9AD0-7752B52336E5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223C93D9-7590-4E83-86B5-864866F69A8D}">
  <ds:schemaRefs/>
</ds:datastoreItem>
</file>

<file path=customXml/itemProps7.xml><?xml version="1.0" encoding="utf-8"?>
<ds:datastoreItem xmlns:ds="http://schemas.openxmlformats.org/officeDocument/2006/customXml" ds:itemID="{AF67847E-EF6D-41FC-A02D-346992C4BC3A}">
  <ds:schemaRefs/>
</ds:datastoreItem>
</file>

<file path=customXml/itemProps8.xml><?xml version="1.0" encoding="utf-8"?>
<ds:datastoreItem xmlns:ds="http://schemas.openxmlformats.org/officeDocument/2006/customXml" ds:itemID="{D7928FAF-1ED6-4A0E-AD6B-112DAE95A266}">
  <ds:schemaRefs/>
</ds:datastoreItem>
</file>

<file path=customXml/itemProps9.xml><?xml version="1.0" encoding="utf-8"?>
<ds:datastoreItem xmlns:ds="http://schemas.openxmlformats.org/officeDocument/2006/customXml" ds:itemID="{CE3F06C2-4BDB-41FF-8964-5FEEEB255A99}">
  <ds:schemaRefs/>
</ds:datastoreItem>
</file>

<file path=customXml/itemProps10.xml><?xml version="1.0" encoding="utf-8"?>
<ds:datastoreItem xmlns:ds="http://schemas.openxmlformats.org/officeDocument/2006/customXml" ds:itemID="{D2DC5B11-2001-471C-B96A-408E27E77AD4}">
  <ds:schemaRefs/>
</ds:datastoreItem>
</file>

<file path=customXml/itemProps11.xml><?xml version="1.0" encoding="utf-8"?>
<ds:datastoreItem xmlns:ds="http://schemas.openxmlformats.org/officeDocument/2006/customXml" ds:itemID="{9C9FB47E-FB68-4B2B-8937-806DF1E95A33}">
  <ds:schemaRefs/>
</ds:datastoreItem>
</file>

<file path=customXml/itemProps12.xml><?xml version="1.0" encoding="utf-8"?>
<ds:datastoreItem xmlns:ds="http://schemas.openxmlformats.org/officeDocument/2006/customXml" ds:itemID="{24CB7FBA-151E-4E21-91ED-ADF3FEF2B3C4}">
  <ds:schemaRefs/>
</ds:datastoreItem>
</file>

<file path=customXml/itemProps13.xml><?xml version="1.0" encoding="utf-8"?>
<ds:datastoreItem xmlns:ds="http://schemas.openxmlformats.org/officeDocument/2006/customXml" ds:itemID="{EA1D6729-1C8B-40FF-9C58-53152EC6531D}">
  <ds:schemaRefs/>
</ds:datastoreItem>
</file>

<file path=customXml/itemProps14.xml><?xml version="1.0" encoding="utf-8"?>
<ds:datastoreItem xmlns:ds="http://schemas.openxmlformats.org/officeDocument/2006/customXml" ds:itemID="{C952CA5B-4763-4505-A8DF-B5D47B29479A}">
  <ds:schemaRefs/>
</ds:datastoreItem>
</file>

<file path=customXml/itemProps15.xml><?xml version="1.0" encoding="utf-8"?>
<ds:datastoreItem xmlns:ds="http://schemas.openxmlformats.org/officeDocument/2006/customXml" ds:itemID="{F3933252-58BC-4B2E-B3C1-562A61A60B13}">
  <ds:schemaRefs/>
</ds:datastoreItem>
</file>

<file path=customXml/itemProps16.xml><?xml version="1.0" encoding="utf-8"?>
<ds:datastoreItem xmlns:ds="http://schemas.openxmlformats.org/officeDocument/2006/customXml" ds:itemID="{64AC79C7-DF6F-4F41-B1FD-F0F6E3C3057D}">
  <ds:schemaRefs/>
</ds:datastoreItem>
</file>

<file path=customXml/itemProps17.xml><?xml version="1.0" encoding="utf-8"?>
<ds:datastoreItem xmlns:ds="http://schemas.openxmlformats.org/officeDocument/2006/customXml" ds:itemID="{71F60430-E906-4575-B627-382909AE91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Raw_Data</vt:lpstr>
      <vt:lpstr>Cleaned_Data</vt:lpstr>
      <vt:lpstr>EDA_Pipeline</vt:lpstr>
      <vt:lpstr>EDA_Segments</vt:lpstr>
      <vt:lpstr>KPI_Planning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Vy Nguyen</cp:lastModifiedBy>
  <cp:revision>1</cp:revision>
  <dcterms:created xsi:type="dcterms:W3CDTF">2026-07-27T11:10:04Z</dcterms:created>
  <dcterms:modified xsi:type="dcterms:W3CDTF">2026-08-05T04:31:55Z</dcterms:modified>
  <dc:language>en-US</dc:language>
</cp:coreProperties>
</file>