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Gibarac\Desktop\python-playground\nfl-game-scripts\wk1\"/>
    </mc:Choice>
  </mc:AlternateContent>
  <xr:revisionPtr revIDLastSave="0" documentId="13_ncr:1_{1D5E798F-438E-43BE-9F6D-3163D340CA81}" xr6:coauthVersionLast="47" xr6:coauthVersionMax="47" xr10:uidLastSave="{00000000-0000-0000-0000-000000000000}"/>
  <bookViews>
    <workbookView xWindow="-120" yWindow="-120" windowWidth="38640" windowHeight="21120" activeTab="2" xr2:uid="{810F9484-D599-4867-9BB5-FDE55755D821}"/>
  </bookViews>
  <sheets>
    <sheet name="Active - Players" sheetId="1" r:id="rId1"/>
    <sheet name="Scoring" sheetId="2" r:id="rId2"/>
    <sheet name="Week 1" sheetId="3" r:id="rId3"/>
  </sheets>
  <definedNames>
    <definedName name="_60_64">Scoring!$B$9</definedName>
    <definedName name="_65_69">Scoring!$B$10</definedName>
    <definedName name="_70_74">Scoring!$B$11</definedName>
    <definedName name="_75over">Scoring!$B$12</definedName>
    <definedName name="in_the_20">Scoring!$B$6</definedName>
    <definedName name="out_of_backfield">Scoring!$B$7</definedName>
    <definedName name="punt_blocked">Scoring!$B$4</definedName>
    <definedName name="punt_per_yard">Scoring!$B$3</definedName>
    <definedName name="punt_return_td">Scoring!$B$8</definedName>
    <definedName name="punt_score">Scoring!$B$2</definedName>
    <definedName name="touchback">Scoring!$B$5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" l="1"/>
  <c r="O8" i="3"/>
  <c r="O5" i="3"/>
  <c r="O10" i="3"/>
  <c r="O20" i="3"/>
  <c r="O3" i="3"/>
  <c r="O2" i="3"/>
  <c r="O29" i="3"/>
  <c r="O30" i="3"/>
  <c r="O12" i="3"/>
  <c r="O9" i="3"/>
  <c r="O27" i="3"/>
  <c r="O22" i="3"/>
  <c r="O17" i="3"/>
  <c r="O14" i="3"/>
  <c r="O24" i="3"/>
  <c r="O31" i="3"/>
  <c r="O32" i="3"/>
  <c r="O33" i="3"/>
  <c r="O19" i="3"/>
  <c r="O11" i="3"/>
  <c r="O18" i="3"/>
  <c r="O23" i="3"/>
  <c r="O26" i="3"/>
  <c r="O25" i="3"/>
  <c r="O16" i="3"/>
  <c r="O21" i="3"/>
  <c r="O6" i="3"/>
  <c r="O7" i="3"/>
  <c r="O28" i="3"/>
  <c r="O13" i="3"/>
  <c r="E12" i="3"/>
  <c r="E14" i="3"/>
  <c r="O15" i="3"/>
  <c r="A16" i="3"/>
  <c r="A21" i="3"/>
  <c r="A6" i="3"/>
  <c r="A7" i="3"/>
  <c r="A28" i="3"/>
  <c r="A13" i="3"/>
  <c r="A25" i="3"/>
  <c r="A4" i="3"/>
  <c r="A8" i="3"/>
  <c r="A5" i="3"/>
  <c r="A10" i="3"/>
  <c r="A20" i="3"/>
  <c r="A3" i="3"/>
  <c r="A2" i="3"/>
  <c r="A29" i="3"/>
  <c r="A30" i="3"/>
  <c r="A12" i="3"/>
  <c r="A9" i="3"/>
  <c r="A27" i="3"/>
  <c r="A22" i="3"/>
  <c r="A17" i="3"/>
  <c r="A14" i="3"/>
  <c r="A24" i="3"/>
  <c r="A31" i="3"/>
  <c r="A32" i="3"/>
  <c r="A33" i="3"/>
  <c r="A19" i="3"/>
  <c r="A11" i="3"/>
  <c r="A18" i="3"/>
  <c r="A23" i="3"/>
  <c r="A26" i="3"/>
  <c r="A15" i="3"/>
  <c r="P18" i="1"/>
  <c r="Q18" i="1" s="1"/>
  <c r="P27" i="1"/>
  <c r="Q27" i="1" s="1"/>
  <c r="P23" i="1"/>
  <c r="Q23" i="1" s="1"/>
  <c r="P16" i="1"/>
  <c r="Q16" i="1" s="1"/>
  <c r="P2" i="1"/>
  <c r="Q2" i="1" s="1"/>
  <c r="P24" i="1"/>
  <c r="Q24" i="1" s="1"/>
  <c r="P14" i="1"/>
  <c r="Q14" i="1" s="1"/>
  <c r="P15" i="1"/>
  <c r="Q15" i="1" s="1"/>
  <c r="P32" i="1"/>
  <c r="Q32" i="1" s="1"/>
  <c r="P30" i="1"/>
  <c r="Q30" i="1" s="1"/>
  <c r="P29" i="1"/>
  <c r="Q29" i="1" s="1"/>
  <c r="P28" i="1"/>
  <c r="Q28" i="1" s="1"/>
  <c r="P4" i="1"/>
  <c r="Q4" i="1" s="1"/>
  <c r="P20" i="1"/>
  <c r="Q20" i="1" s="1"/>
  <c r="P33" i="1"/>
  <c r="Q33" i="1" s="1"/>
  <c r="P6" i="1"/>
  <c r="Q6" i="1" s="1"/>
  <c r="P35" i="1"/>
  <c r="Q35" i="1" s="1"/>
  <c r="P22" i="1"/>
  <c r="Q22" i="1" s="1"/>
  <c r="P19" i="1"/>
  <c r="Q19" i="1" s="1"/>
  <c r="P25" i="1"/>
  <c r="Q25" i="1" s="1"/>
  <c r="P36" i="1"/>
  <c r="Q36" i="1" s="1"/>
  <c r="P10" i="1"/>
  <c r="Q10" i="1" s="1"/>
  <c r="P17" i="1"/>
  <c r="Q17" i="1" s="1"/>
  <c r="P8" i="1"/>
  <c r="Q8" i="1" s="1"/>
  <c r="P5" i="1"/>
  <c r="Q5" i="1" s="1"/>
  <c r="P11" i="1"/>
  <c r="Q11" i="1" s="1"/>
  <c r="P34" i="1"/>
  <c r="Q34" i="1" s="1"/>
  <c r="P26" i="1"/>
  <c r="Q26" i="1" s="1"/>
  <c r="P21" i="1"/>
  <c r="Q21" i="1" s="1"/>
  <c r="P12" i="1"/>
  <c r="Q12" i="1" s="1"/>
  <c r="P3" i="1"/>
  <c r="Q3" i="1" s="1"/>
  <c r="P31" i="1"/>
  <c r="Q31" i="1" s="1"/>
  <c r="P9" i="1"/>
  <c r="Q9" i="1" s="1"/>
  <c r="P13" i="1"/>
  <c r="Q13" i="1" s="1"/>
  <c r="P7" i="1"/>
  <c r="Q7" i="1" s="1"/>
</calcChain>
</file>

<file path=xl/sharedStrings.xml><?xml version="1.0" encoding="utf-8"?>
<sst xmlns="http://schemas.openxmlformats.org/spreadsheetml/2006/main" count="194" uniqueCount="147">
  <si>
    <t>First name</t>
  </si>
  <si>
    <t>Last name</t>
  </si>
  <si>
    <t>Current team</t>
  </si>
  <si>
    <t>Punts (2022)</t>
  </si>
  <si>
    <t>Net yards (2022)</t>
  </si>
  <si>
    <t>Punts blocked (2022)</t>
  </si>
  <si>
    <t>Touch backs (2022)</t>
  </si>
  <si>
    <t>Punts in the 20 (2022)</t>
  </si>
  <si>
    <t>Punts out of the backfield (2022)</t>
  </si>
  <si>
    <t>Punts returned for a touchdown (2022)</t>
  </si>
  <si>
    <t>Tommy</t>
  </si>
  <si>
    <t>Townsend</t>
  </si>
  <si>
    <t>Kansas City Chiefs</t>
  </si>
  <si>
    <t>75-plus yard punts (2022)</t>
  </si>
  <si>
    <t>Total points (2022)</t>
  </si>
  <si>
    <t>Average points (2022)</t>
  </si>
  <si>
    <t>Michael</t>
  </si>
  <si>
    <t>Dickson</t>
  </si>
  <si>
    <t>Seattle Seahawks</t>
  </si>
  <si>
    <t>Johnny</t>
  </si>
  <si>
    <t>Hekker</t>
  </si>
  <si>
    <t>Carolina Panthers</t>
  </si>
  <si>
    <t>Ryan</t>
  </si>
  <si>
    <t>Stonehouse</t>
  </si>
  <si>
    <t>Tennessee Titans</t>
  </si>
  <si>
    <t>A.J.</t>
  </si>
  <si>
    <t>Cole</t>
  </si>
  <si>
    <t>Las Vegas Raiders</t>
  </si>
  <si>
    <t>Scoring type</t>
  </si>
  <si>
    <t>Punt</t>
  </si>
  <si>
    <t>Net yards (per yard)</t>
  </si>
  <si>
    <t>Punt blocked</t>
  </si>
  <si>
    <t>Touch back</t>
  </si>
  <si>
    <t>In the 20</t>
  </si>
  <si>
    <t>Out of the backfield</t>
  </si>
  <si>
    <t>Punt return touchdown</t>
  </si>
  <si>
    <t>75-plus-yard punt</t>
  </si>
  <si>
    <t>Logan</t>
  </si>
  <si>
    <t>Cooke</t>
  </si>
  <si>
    <t>Jacksonville Jaguars</t>
  </si>
  <si>
    <t>Age (as of June 2023)</t>
  </si>
  <si>
    <t>Wright</t>
  </si>
  <si>
    <t>Minnesota Vikings</t>
  </si>
  <si>
    <t>Tress</t>
  </si>
  <si>
    <t>Way</t>
  </si>
  <si>
    <t>Washington Commanders</t>
  </si>
  <si>
    <t>Bryan</t>
  </si>
  <si>
    <t>Anger</t>
  </si>
  <si>
    <t>Dallas Cowboys</t>
  </si>
  <si>
    <t>Cameron</t>
  </si>
  <si>
    <t>Johnston</t>
  </si>
  <si>
    <t>Houston Texans</t>
  </si>
  <si>
    <t>Drue</t>
  </si>
  <si>
    <t>Chrisman</t>
  </si>
  <si>
    <t>Cincinatti Bengals</t>
  </si>
  <si>
    <t>Sam</t>
  </si>
  <si>
    <t>Martin</t>
  </si>
  <si>
    <t>Denver Broncos</t>
  </si>
  <si>
    <t>Buffalo Bills</t>
  </si>
  <si>
    <t>Riley</t>
  </si>
  <si>
    <t>Dixon</t>
  </si>
  <si>
    <t>Jake</t>
  </si>
  <si>
    <t>Camarda</t>
  </si>
  <si>
    <t>Tampa Bay Buccaneers</t>
  </si>
  <si>
    <t>New Orleans Saints</t>
  </si>
  <si>
    <t>Corliss</t>
  </si>
  <si>
    <t>Waitman</t>
  </si>
  <si>
    <t>New England Patriots</t>
  </si>
  <si>
    <t>J.K.</t>
  </si>
  <si>
    <t>Scott</t>
  </si>
  <si>
    <t>Las Angeles Chargers</t>
  </si>
  <si>
    <t>Jack</t>
  </si>
  <si>
    <t>Fox</t>
  </si>
  <si>
    <t>Detroit Lions</t>
  </si>
  <si>
    <t>Bradley</t>
  </si>
  <si>
    <t>Pinion</t>
  </si>
  <si>
    <t>Atlanta Falcons</t>
  </si>
  <si>
    <t>Arizona Cardinals</t>
  </si>
  <si>
    <t>Pressley</t>
  </si>
  <si>
    <t>Harvin III</t>
  </si>
  <si>
    <t>Pittsburgh Steelers</t>
  </si>
  <si>
    <t>Corey</t>
  </si>
  <si>
    <t>Bojorquez</t>
  </si>
  <si>
    <t>Cleveland Browns</t>
  </si>
  <si>
    <t>Andy</t>
  </si>
  <si>
    <t>Lee</t>
  </si>
  <si>
    <t>Trenton</t>
  </si>
  <si>
    <t>Gill</t>
  </si>
  <si>
    <t>60-64 yard punts</t>
  </si>
  <si>
    <t>65-69 yard punts (2022)</t>
  </si>
  <si>
    <t>70-74 yard punts (2022)</t>
  </si>
  <si>
    <t>60-64 yard punt</t>
  </si>
  <si>
    <t>65-69 yard punt</t>
  </si>
  <si>
    <t>70-74 yard punt</t>
  </si>
  <si>
    <t>Chicago Bears</t>
  </si>
  <si>
    <t>Jordan</t>
  </si>
  <si>
    <t>Stout</t>
  </si>
  <si>
    <t>Baltimore Ravens</t>
  </si>
  <si>
    <t>Jamie</t>
  </si>
  <si>
    <t>Gillan</t>
  </si>
  <si>
    <t>New York Giants</t>
  </si>
  <si>
    <t>Thomas</t>
  </si>
  <si>
    <t>Morstead</t>
  </si>
  <si>
    <t>New York Jets</t>
  </si>
  <si>
    <t>Arryn</t>
  </si>
  <si>
    <t>Siposs</t>
  </si>
  <si>
    <t>Philadelphia Eagles</t>
  </si>
  <si>
    <t>Green Bay Packers</t>
  </si>
  <si>
    <t>Mitch</t>
  </si>
  <si>
    <t>Wishnowsky</t>
  </si>
  <si>
    <t>San Francisco 49ers</t>
  </si>
  <si>
    <t>Kevin</t>
  </si>
  <si>
    <t>Huber</t>
  </si>
  <si>
    <t>FREE AGENT</t>
  </si>
  <si>
    <t>Palardy</t>
  </si>
  <si>
    <t>Bailey</t>
  </si>
  <si>
    <t>Miami Dolphins</t>
  </si>
  <si>
    <t>Cooney</t>
  </si>
  <si>
    <t>Daniel</t>
  </si>
  <si>
    <t>Whelan</t>
  </si>
  <si>
    <t>Ethan</t>
  </si>
  <si>
    <t>Evans</t>
  </si>
  <si>
    <t>Los Angeles Rams</t>
  </si>
  <si>
    <t>Lou</t>
  </si>
  <si>
    <t>Hedley</t>
  </si>
  <si>
    <t>Rigoberto</t>
  </si>
  <si>
    <t>Sanchez</t>
  </si>
  <si>
    <t>Indianapolis Colts</t>
  </si>
  <si>
    <t>2023</t>
  </si>
  <si>
    <t>Nolan</t>
  </si>
  <si>
    <t>Punter</t>
  </si>
  <si>
    <t>NFL Team</t>
  </si>
  <si>
    <t>XFL Team</t>
  </si>
  <si>
    <t>Punts</t>
  </si>
  <si>
    <t>Total Score</t>
  </si>
  <si>
    <t>Jonestown Red Dead Brigade</t>
  </si>
  <si>
    <t>Lima Limp-Dicks</t>
  </si>
  <si>
    <t>Arabia Alchemists</t>
  </si>
  <si>
    <t>The Gaza Strippers</t>
  </si>
  <si>
    <t>Ohanua Ironwoods</t>
  </si>
  <si>
    <t>Mecca Mongooses</t>
  </si>
  <si>
    <t>Maitland Bushrangers</t>
  </si>
  <si>
    <t>Samoa Scorchers</t>
  </si>
  <si>
    <t>Nirvana Archangels</t>
  </si>
  <si>
    <t>Barquisimeto Blastoise</t>
  </si>
  <si>
    <t>Hogsmeade Hippogriffs</t>
  </si>
  <si>
    <t>Celestial Seasonings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</si>
</sst>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1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7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0" fillId="1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13" fillId="15" borderId="0" xfId="0" applyFont="1" applyFill="1"/>
    <xf numFmtId="0" fontId="13" fillId="16" borderId="1" xfId="0" applyFont="1" applyFill="1" applyBorder="1"/>
    <xf numFmtId="0" fontId="13" fillId="15" borderId="1" xfId="0" applyFont="1" applyFill="1" applyBorder="1"/>
    <xf numFmtId="0" fontId="13" fillId="15" borderId="3" xfId="0" applyFont="1" applyFill="1" applyBorder="1"/>
    <xf numFmtId="43" fontId="0" fillId="0" borderId="0" xfId="1" applyFont="1"/>
    <xf numFmtId="166" fontId="0" fillId="0" borderId="0" xfId="1" applyNumberFormat="1" applyFont="1"/>
    <xf numFmtId="43" fontId="0" fillId="0" borderId="0" xfId="1" applyNumberFormat="1" applyFont="1"/>
    <xf numFmtId="0" fontId="3" fillId="10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720E75-BCEC-4CEA-B7D3-F648678C20E3}" name="Table1" displayName="Table1" ref="A1:Q36" totalsRowShown="0" dataDxfId="18">
  <autoFilter ref="A1:Q36" xr:uid="{E9720E75-BCEC-4CEA-B7D3-F648678C20E3}"/>
  <sortState xmlns:xlrd2="http://schemas.microsoft.com/office/spreadsheetml/2017/richdata2" ref="A2:Q36">
    <sortCondition ref="C1:C36"/>
  </sortState>
  <tableColumns count="17">
    <tableColumn id="1" xr3:uid="{30C3D6FF-AF82-404E-8B10-DDE849053451}" name="First name" dataDxfId="17"/>
    <tableColumn id="2" xr3:uid="{A8A598E4-D426-4FCE-A2FB-D0C7E50D1D09}" name="Last name" dataDxfId="16"/>
    <tableColumn id="3" xr3:uid="{A01BDDBC-3101-43F7-8D2E-1C2D264F330E}" name="Current team" dataDxfId="15"/>
    <tableColumn id="4" xr3:uid="{9304B8F3-B4CB-44C0-83EE-6B7ED70C3404}" name="Age (as of June 2023)" dataDxfId="14"/>
    <tableColumn id="5" xr3:uid="{7DC920EF-A118-41A7-A7FB-01466DEF930D}" name="Punts (2022)" dataDxfId="13"/>
    <tableColumn id="6" xr3:uid="{025236FC-4CED-425E-92C9-A502CF69AC19}" name="Net yards (2022)" dataDxfId="12"/>
    <tableColumn id="7" xr3:uid="{7F33DE77-6832-4626-A6F1-9B77FDEECF2B}" name="Punts blocked (2022)" dataDxfId="11"/>
    <tableColumn id="8" xr3:uid="{D56D29DF-46DB-4A78-A655-B936511836C3}" name="Touch backs (2022)" dataDxfId="10"/>
    <tableColumn id="9" xr3:uid="{46275B6D-558A-4D2A-AD60-660798D6F35C}" name="Punts in the 20 (2022)" dataDxfId="9"/>
    <tableColumn id="10" xr3:uid="{0AFBECF4-6A38-4633-9D70-6B4A7CE92513}" name="Punts out of the backfield (2022)" dataDxfId="8"/>
    <tableColumn id="11" xr3:uid="{3FA62FE6-12A9-4628-845A-E68B05FB7898}" name="Punts returned for a touchdown (2022)" dataDxfId="7"/>
    <tableColumn id="12" xr3:uid="{89BEFE8E-08DF-46A5-94B1-80326723BAF3}" name="60-64 yard punts" dataDxfId="6"/>
    <tableColumn id="13" xr3:uid="{A18322AC-B438-4E7E-BAAE-4CCEEC5BE231}" name="65-69 yard punts (2022)" dataDxfId="5"/>
    <tableColumn id="17" xr3:uid="{7D2F3E08-0257-4B48-8A9C-EAC3026BBA31}" name="70-74 yard punts (2022)" dataDxfId="4"/>
    <tableColumn id="16" xr3:uid="{12BD896C-081D-465B-9489-791F034428F8}" name="75-plus yard punts (2022)" dataDxfId="3"/>
    <tableColumn id="14" xr3:uid="{BE2821E9-B3DC-4716-8111-DDC47FF88BDD}" name="Total points (2022)" dataDxfId="2">
      <calculatedColumnFormula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calculatedColumnFormula>
    </tableColumn>
    <tableColumn id="15" xr3:uid="{907D5B02-D3F0-4222-9BDE-3566BDD7B080}" name="Average points (2022)" dataDxfId="1">
      <calculatedColumnFormula>P2/18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A06D61-8F2F-4667-A82C-C5AE05A2B36B}" name="Table2" displayName="Table2" ref="A1:B12" totalsRowShown="0" headerRowDxfId="0">
  <autoFilter ref="A1:B12" xr:uid="{EBA06D61-8F2F-4667-A82C-C5AE05A2B36B}"/>
  <tableColumns count="2">
    <tableColumn id="1" xr3:uid="{F3AFA434-849D-4845-B710-FC4CDEF124B3}" name="Scoring type"/>
    <tableColumn id="3" xr3:uid="{4D69C67A-5A95-4A95-9E55-1855B7ACFD06}" name="20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2A4A-10B6-4E90-B84F-F0E51B816EC4}">
  <dimension ref="A1:Q36"/>
  <sheetViews>
    <sheetView workbookViewId="0">
      <pane xSplit="1" topLeftCell="B1" activePane="topRight" state="frozen"/>
      <selection pane="topRight" activeCell="C39" sqref="C39"/>
    </sheetView>
  </sheetViews>
  <sheetFormatPr defaultRowHeight="15" x14ac:dyDescent="0.25"/>
  <cols>
    <col min="1" max="1" width="12.5703125" bestFit="1" customWidth="1"/>
    <col min="2" max="2" width="12.140625" bestFit="1" customWidth="1"/>
    <col min="3" max="3" width="24.140625" bestFit="1" customWidth="1"/>
    <col min="4" max="4" width="22" bestFit="1" customWidth="1"/>
    <col min="5" max="5" width="14.140625" bestFit="1" customWidth="1"/>
    <col min="6" max="6" width="17.7109375" bestFit="1" customWidth="1"/>
    <col min="7" max="7" width="21.85546875" bestFit="1" customWidth="1"/>
    <col min="8" max="8" width="20" bestFit="1" customWidth="1"/>
    <col min="9" max="9" width="22.42578125" bestFit="1" customWidth="1"/>
    <col min="10" max="10" width="32.5703125" bestFit="1" customWidth="1"/>
    <col min="11" max="11" width="38.140625" bestFit="1" customWidth="1"/>
    <col min="12" max="12" width="17.85546875" bestFit="1" customWidth="1"/>
    <col min="13" max="14" width="24" bestFit="1" customWidth="1"/>
    <col min="15" max="15" width="25.7109375" bestFit="1" customWidth="1"/>
    <col min="16" max="16" width="19.85546875" bestFit="1" customWidth="1"/>
    <col min="17" max="17" width="2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40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88</v>
      </c>
      <c r="M1" t="s">
        <v>89</v>
      </c>
      <c r="N1" t="s">
        <v>90</v>
      </c>
      <c r="O1" t="s">
        <v>13</v>
      </c>
      <c r="P1" t="s">
        <v>14</v>
      </c>
      <c r="Q1" t="s">
        <v>15</v>
      </c>
    </row>
    <row r="2" spans="1:17" x14ac:dyDescent="0.25">
      <c r="A2" s="2" t="s">
        <v>129</v>
      </c>
      <c r="B2" s="2" t="s">
        <v>117</v>
      </c>
      <c r="C2" s="3" t="s">
        <v>77</v>
      </c>
      <c r="D2" s="2">
        <v>26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0</v>
      </c>
      <c r="Q2" s="4">
        <f>P2/18</f>
        <v>0</v>
      </c>
    </row>
    <row r="3" spans="1:17" x14ac:dyDescent="0.25">
      <c r="A3" s="2" t="s">
        <v>74</v>
      </c>
      <c r="B3" s="2" t="s">
        <v>75</v>
      </c>
      <c r="C3" s="5" t="s">
        <v>76</v>
      </c>
      <c r="D3" s="2">
        <v>29</v>
      </c>
      <c r="E3" s="2">
        <v>62</v>
      </c>
      <c r="F3" s="2">
        <v>2555</v>
      </c>
      <c r="G3" s="2">
        <v>0</v>
      </c>
      <c r="H3" s="2">
        <v>2</v>
      </c>
      <c r="I3" s="2">
        <v>23</v>
      </c>
      <c r="J3" s="2">
        <v>6</v>
      </c>
      <c r="K3" s="2">
        <v>0</v>
      </c>
      <c r="L3" s="2">
        <v>3</v>
      </c>
      <c r="M3" s="2">
        <v>0</v>
      </c>
      <c r="N3" s="2">
        <v>1</v>
      </c>
      <c r="O3" s="2">
        <v>0</v>
      </c>
      <c r="P3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402</v>
      </c>
      <c r="Q3" s="4">
        <f>P3/18</f>
        <v>22.333333333333332</v>
      </c>
    </row>
    <row r="4" spans="1:17" x14ac:dyDescent="0.25">
      <c r="A4" s="2" t="s">
        <v>95</v>
      </c>
      <c r="B4" s="2" t="s">
        <v>96</v>
      </c>
      <c r="C4" s="6" t="s">
        <v>97</v>
      </c>
      <c r="D4" s="2">
        <v>24</v>
      </c>
      <c r="E4" s="2">
        <v>57</v>
      </c>
      <c r="F4" s="2">
        <v>2329</v>
      </c>
      <c r="G4" s="2">
        <v>0</v>
      </c>
      <c r="H4" s="2">
        <v>7</v>
      </c>
      <c r="I4" s="2">
        <v>26</v>
      </c>
      <c r="J4" s="2">
        <v>3</v>
      </c>
      <c r="K4" s="2">
        <v>0</v>
      </c>
      <c r="L4" s="2">
        <v>2</v>
      </c>
      <c r="M4" s="2">
        <v>2</v>
      </c>
      <c r="N4" s="2">
        <v>0</v>
      </c>
      <c r="O4" s="2">
        <v>0</v>
      </c>
      <c r="P4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377.15</v>
      </c>
      <c r="Q4" s="4">
        <f>P4/18</f>
        <v>20.952777777777776</v>
      </c>
    </row>
    <row r="5" spans="1:17" x14ac:dyDescent="0.25">
      <c r="A5" s="2" t="s">
        <v>55</v>
      </c>
      <c r="B5" s="2" t="s">
        <v>56</v>
      </c>
      <c r="C5" s="7" t="s">
        <v>58</v>
      </c>
      <c r="D5" s="2">
        <v>33</v>
      </c>
      <c r="E5" s="2">
        <v>46</v>
      </c>
      <c r="F5" s="2">
        <v>1901</v>
      </c>
      <c r="G5" s="2">
        <v>1</v>
      </c>
      <c r="H5" s="2">
        <v>5</v>
      </c>
      <c r="I5" s="2">
        <v>16</v>
      </c>
      <c r="J5" s="2">
        <v>6</v>
      </c>
      <c r="K5" s="2">
        <v>0</v>
      </c>
      <c r="L5" s="2">
        <v>4</v>
      </c>
      <c r="M5" s="2">
        <v>1</v>
      </c>
      <c r="N5" s="2">
        <v>0</v>
      </c>
      <c r="O5" s="2">
        <v>0</v>
      </c>
      <c r="P5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294.60000000000002</v>
      </c>
      <c r="Q5" s="4">
        <f>P5/18</f>
        <v>16.366666666666667</v>
      </c>
    </row>
    <row r="6" spans="1:17" x14ac:dyDescent="0.25">
      <c r="A6" s="2" t="s">
        <v>19</v>
      </c>
      <c r="B6" s="2" t="s">
        <v>20</v>
      </c>
      <c r="C6" s="8" t="s">
        <v>21</v>
      </c>
      <c r="D6" s="2">
        <v>33</v>
      </c>
      <c r="E6" s="2">
        <v>81</v>
      </c>
      <c r="F6" s="2">
        <v>3574</v>
      </c>
      <c r="G6" s="2">
        <v>0</v>
      </c>
      <c r="H6" s="2">
        <v>6</v>
      </c>
      <c r="I6" s="2">
        <v>39</v>
      </c>
      <c r="J6" s="2">
        <v>7</v>
      </c>
      <c r="K6" s="2">
        <v>0</v>
      </c>
      <c r="L6" s="2">
        <v>3</v>
      </c>
      <c r="M6" s="2">
        <v>3</v>
      </c>
      <c r="N6" s="2">
        <v>0</v>
      </c>
      <c r="O6" s="2">
        <v>0</v>
      </c>
      <c r="P6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580.65000000000009</v>
      </c>
      <c r="Q6" s="4">
        <f>P6/18</f>
        <v>32.25833333333334</v>
      </c>
    </row>
    <row r="7" spans="1:17" x14ac:dyDescent="0.25">
      <c r="A7" s="2" t="s">
        <v>86</v>
      </c>
      <c r="B7" s="2" t="s">
        <v>87</v>
      </c>
      <c r="C7" s="9" t="s">
        <v>94</v>
      </c>
      <c r="D7" s="2">
        <v>24</v>
      </c>
      <c r="E7" s="2">
        <v>67</v>
      </c>
      <c r="F7" s="2">
        <v>2697</v>
      </c>
      <c r="G7" s="2">
        <v>1</v>
      </c>
      <c r="H7" s="2">
        <v>3</v>
      </c>
      <c r="I7" s="2">
        <v>20</v>
      </c>
      <c r="J7" s="2">
        <v>4</v>
      </c>
      <c r="K7" s="2">
        <v>0</v>
      </c>
      <c r="L7" s="2">
        <v>4</v>
      </c>
      <c r="M7" s="2">
        <v>0</v>
      </c>
      <c r="N7" s="2">
        <v>0</v>
      </c>
      <c r="O7" s="2">
        <v>0</v>
      </c>
      <c r="P7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369.45</v>
      </c>
      <c r="Q7" s="4">
        <f>P7/18</f>
        <v>20.524999999999999</v>
      </c>
    </row>
    <row r="8" spans="1:17" x14ac:dyDescent="0.25">
      <c r="A8" s="2" t="s">
        <v>52</v>
      </c>
      <c r="B8" s="2" t="s">
        <v>53</v>
      </c>
      <c r="C8" s="10" t="s">
        <v>54</v>
      </c>
      <c r="D8" s="2">
        <v>25</v>
      </c>
      <c r="E8" s="2">
        <v>28</v>
      </c>
      <c r="F8" s="2">
        <v>1192</v>
      </c>
      <c r="G8" s="2">
        <v>0</v>
      </c>
      <c r="H8" s="2">
        <v>2</v>
      </c>
      <c r="I8" s="2">
        <v>13</v>
      </c>
      <c r="J8" s="2">
        <v>4</v>
      </c>
      <c r="K8" s="2">
        <v>0</v>
      </c>
      <c r="L8" s="2">
        <v>2</v>
      </c>
      <c r="M8" s="2">
        <v>1</v>
      </c>
      <c r="N8" s="2">
        <v>0</v>
      </c>
      <c r="O8" s="2">
        <v>0</v>
      </c>
      <c r="P8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207.2</v>
      </c>
      <c r="Q8" s="4">
        <f>P8/18</f>
        <v>11.511111111111111</v>
      </c>
    </row>
    <row r="9" spans="1:17" x14ac:dyDescent="0.25">
      <c r="A9" s="2" t="s">
        <v>81</v>
      </c>
      <c r="B9" s="2" t="s">
        <v>82</v>
      </c>
      <c r="C9" s="11" t="s">
        <v>83</v>
      </c>
      <c r="D9" s="2">
        <v>26</v>
      </c>
      <c r="E9" s="2">
        <v>61</v>
      </c>
      <c r="F9" s="2">
        <v>2500</v>
      </c>
      <c r="G9" s="2">
        <v>0</v>
      </c>
      <c r="H9" s="2">
        <v>7</v>
      </c>
      <c r="I9" s="2">
        <v>23</v>
      </c>
      <c r="J9" s="2">
        <v>8</v>
      </c>
      <c r="K9" s="2">
        <v>0</v>
      </c>
      <c r="L9" s="2">
        <v>5</v>
      </c>
      <c r="M9" s="2">
        <v>3</v>
      </c>
      <c r="N9" s="2">
        <v>1</v>
      </c>
      <c r="O9" s="2">
        <v>1</v>
      </c>
      <c r="P9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471.25</v>
      </c>
      <c r="Q9" s="4">
        <f>P9/18</f>
        <v>26.180555555555557</v>
      </c>
    </row>
    <row r="10" spans="1:17" x14ac:dyDescent="0.25">
      <c r="A10" s="2" t="s">
        <v>46</v>
      </c>
      <c r="B10" s="2" t="s">
        <v>47</v>
      </c>
      <c r="C10" s="12" t="s">
        <v>48</v>
      </c>
      <c r="D10" s="2">
        <v>34</v>
      </c>
      <c r="E10" s="2">
        <v>68</v>
      </c>
      <c r="F10" s="2">
        <v>2913</v>
      </c>
      <c r="G10" s="2">
        <v>0</v>
      </c>
      <c r="H10" s="2">
        <v>6</v>
      </c>
      <c r="I10" s="2">
        <v>27</v>
      </c>
      <c r="J10" s="2">
        <v>1</v>
      </c>
      <c r="K10" s="2">
        <v>0</v>
      </c>
      <c r="L10" s="2">
        <v>3</v>
      </c>
      <c r="M10" s="2">
        <v>1</v>
      </c>
      <c r="N10" s="2">
        <v>0</v>
      </c>
      <c r="O10" s="2">
        <v>1</v>
      </c>
      <c r="P10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445.3</v>
      </c>
      <c r="Q10" s="4">
        <f>P10/18</f>
        <v>24.738888888888891</v>
      </c>
    </row>
    <row r="11" spans="1:17" x14ac:dyDescent="0.25">
      <c r="A11" s="2" t="s">
        <v>59</v>
      </c>
      <c r="B11" s="2" t="s">
        <v>60</v>
      </c>
      <c r="C11" s="13" t="s">
        <v>57</v>
      </c>
      <c r="D11" s="2">
        <v>29</v>
      </c>
      <c r="E11" s="2">
        <v>73</v>
      </c>
      <c r="F11" s="2">
        <v>2982</v>
      </c>
      <c r="G11" s="2">
        <v>2</v>
      </c>
      <c r="H11" s="2">
        <v>4</v>
      </c>
      <c r="I11" s="2">
        <v>19</v>
      </c>
      <c r="J11" s="2">
        <v>11</v>
      </c>
      <c r="K11" s="2">
        <v>0</v>
      </c>
      <c r="L11" s="2">
        <v>6</v>
      </c>
      <c r="M11" s="2">
        <v>2</v>
      </c>
      <c r="N11" s="2">
        <v>0</v>
      </c>
      <c r="O11" s="2">
        <v>0</v>
      </c>
      <c r="P11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442.45</v>
      </c>
      <c r="Q11" s="4">
        <f>P11/18</f>
        <v>24.580555555555556</v>
      </c>
    </row>
    <row r="12" spans="1:17" x14ac:dyDescent="0.25">
      <c r="A12" s="2" t="s">
        <v>71</v>
      </c>
      <c r="B12" s="2" t="s">
        <v>72</v>
      </c>
      <c r="C12" s="14" t="s">
        <v>73</v>
      </c>
      <c r="D12" s="2">
        <v>26</v>
      </c>
      <c r="E12" s="2">
        <v>52</v>
      </c>
      <c r="F12" s="2">
        <v>2152</v>
      </c>
      <c r="G12" s="2">
        <v>0</v>
      </c>
      <c r="H12" s="2">
        <v>3</v>
      </c>
      <c r="I12" s="2">
        <v>14</v>
      </c>
      <c r="J12" s="2">
        <v>3</v>
      </c>
      <c r="K12" s="2">
        <v>0</v>
      </c>
      <c r="L12" s="2">
        <v>4</v>
      </c>
      <c r="M12" s="2">
        <v>1</v>
      </c>
      <c r="N12" s="2">
        <v>0</v>
      </c>
      <c r="O12" s="2">
        <v>0</v>
      </c>
      <c r="P12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318.20000000000005</v>
      </c>
      <c r="Q12" s="4">
        <f>P12/18</f>
        <v>17.677777777777781</v>
      </c>
    </row>
    <row r="13" spans="1:17" hidden="1" x14ac:dyDescent="0.25">
      <c r="A13" s="2" t="s">
        <v>84</v>
      </c>
      <c r="B13" s="2" t="s">
        <v>85</v>
      </c>
      <c r="C13" s="2" t="s">
        <v>113</v>
      </c>
      <c r="D13" s="2">
        <v>40</v>
      </c>
      <c r="E13" s="2">
        <v>68</v>
      </c>
      <c r="F13" s="2">
        <v>2740</v>
      </c>
      <c r="G13" s="2">
        <v>1</v>
      </c>
      <c r="H13" s="2">
        <v>4</v>
      </c>
      <c r="I13" s="2">
        <v>18</v>
      </c>
      <c r="J13" s="2">
        <v>4</v>
      </c>
      <c r="K13" s="2">
        <v>0</v>
      </c>
      <c r="L13" s="2">
        <v>2</v>
      </c>
      <c r="M13" s="2">
        <v>1</v>
      </c>
      <c r="N13" s="2">
        <v>0</v>
      </c>
      <c r="O13" s="2">
        <v>0</v>
      </c>
      <c r="P13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369</v>
      </c>
      <c r="Q13" s="4">
        <f>P13/18</f>
        <v>20.5</v>
      </c>
    </row>
    <row r="14" spans="1:17" hidden="1" x14ac:dyDescent="0.25">
      <c r="A14" s="2" t="s">
        <v>16</v>
      </c>
      <c r="B14" s="2" t="s">
        <v>114</v>
      </c>
      <c r="C14" s="2" t="s">
        <v>113</v>
      </c>
      <c r="D14" s="2">
        <v>30</v>
      </c>
      <c r="E14" s="2">
        <v>43</v>
      </c>
      <c r="F14" s="2">
        <v>1566</v>
      </c>
      <c r="G14" s="2">
        <v>1</v>
      </c>
      <c r="H14" s="2">
        <v>5</v>
      </c>
      <c r="I14" s="2">
        <v>10</v>
      </c>
      <c r="J14" s="2">
        <v>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207.35000000000002</v>
      </c>
      <c r="Q14" s="4">
        <f>P14/18</f>
        <v>11.519444444444446</v>
      </c>
    </row>
    <row r="15" spans="1:17" hidden="1" x14ac:dyDescent="0.25">
      <c r="A15" s="2" t="s">
        <v>111</v>
      </c>
      <c r="B15" s="2" t="s">
        <v>112</v>
      </c>
      <c r="C15" s="2" t="s">
        <v>113</v>
      </c>
      <c r="D15" s="2">
        <v>37</v>
      </c>
      <c r="E15" s="2">
        <v>31</v>
      </c>
      <c r="F15" s="2">
        <v>1160</v>
      </c>
      <c r="G15" s="2">
        <v>0</v>
      </c>
      <c r="H15" s="2">
        <v>1</v>
      </c>
      <c r="I15" s="2">
        <v>9</v>
      </c>
      <c r="J15" s="2">
        <v>3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171.75</v>
      </c>
      <c r="Q15" s="4">
        <f>P15/18</f>
        <v>9.5416666666666661</v>
      </c>
    </row>
    <row r="16" spans="1:17" x14ac:dyDescent="0.25">
      <c r="A16" s="2" t="s">
        <v>118</v>
      </c>
      <c r="B16" s="2" t="s">
        <v>119</v>
      </c>
      <c r="C16" s="15" t="s">
        <v>107</v>
      </c>
      <c r="D16" s="2">
        <v>24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0</v>
      </c>
      <c r="Q16" s="4">
        <f>P16/18</f>
        <v>0</v>
      </c>
    </row>
    <row r="17" spans="1:17" x14ac:dyDescent="0.25">
      <c r="A17" s="2" t="s">
        <v>49</v>
      </c>
      <c r="B17" s="2" t="s">
        <v>50</v>
      </c>
      <c r="C17" s="16" t="s">
        <v>51</v>
      </c>
      <c r="D17" s="2">
        <v>31</v>
      </c>
      <c r="E17" s="2">
        <v>88</v>
      </c>
      <c r="F17" s="2">
        <v>3748</v>
      </c>
      <c r="G17" s="2">
        <v>0</v>
      </c>
      <c r="H17" s="2">
        <v>4</v>
      </c>
      <c r="I17" s="2">
        <v>37</v>
      </c>
      <c r="J17" s="2">
        <v>6</v>
      </c>
      <c r="K17" s="2">
        <v>1</v>
      </c>
      <c r="L17" s="2">
        <v>4</v>
      </c>
      <c r="M17" s="2">
        <v>1</v>
      </c>
      <c r="N17" s="2">
        <v>0</v>
      </c>
      <c r="O17" s="2">
        <v>0</v>
      </c>
      <c r="P17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565.79999999999995</v>
      </c>
      <c r="Q17" s="4">
        <f>P17/18</f>
        <v>31.43333333333333</v>
      </c>
    </row>
    <row r="18" spans="1:17" x14ac:dyDescent="0.25">
      <c r="A18" s="2" t="s">
        <v>125</v>
      </c>
      <c r="B18" s="2" t="s">
        <v>126</v>
      </c>
      <c r="C18" s="12" t="s">
        <v>127</v>
      </c>
      <c r="D18" s="2">
        <v>28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0</v>
      </c>
      <c r="Q18" s="4">
        <f>P18/18</f>
        <v>0</v>
      </c>
    </row>
    <row r="19" spans="1:17" x14ac:dyDescent="0.25">
      <c r="A19" s="2" t="s">
        <v>37</v>
      </c>
      <c r="B19" s="2" t="s">
        <v>38</v>
      </c>
      <c r="C19" s="17" t="s">
        <v>39</v>
      </c>
      <c r="D19" s="2">
        <v>27</v>
      </c>
      <c r="E19" s="2">
        <v>70</v>
      </c>
      <c r="F19" s="2">
        <v>2539</v>
      </c>
      <c r="G19" s="2">
        <v>0</v>
      </c>
      <c r="H19" s="2">
        <v>6</v>
      </c>
      <c r="I19" s="2">
        <v>24</v>
      </c>
      <c r="J19" s="2">
        <v>4</v>
      </c>
      <c r="K19" s="2">
        <v>0</v>
      </c>
      <c r="L19" s="2">
        <v>8</v>
      </c>
      <c r="M19" s="2">
        <v>0</v>
      </c>
      <c r="N19" s="2">
        <v>1</v>
      </c>
      <c r="O19" s="2">
        <v>0</v>
      </c>
      <c r="P19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424.4</v>
      </c>
      <c r="Q19" s="4">
        <f>P19/18</f>
        <v>23.577777777777776</v>
      </c>
    </row>
    <row r="20" spans="1:17" x14ac:dyDescent="0.25">
      <c r="A20" s="2" t="s">
        <v>10</v>
      </c>
      <c r="B20" s="2" t="s">
        <v>11</v>
      </c>
      <c r="C20" s="18" t="s">
        <v>12</v>
      </c>
      <c r="D20" s="2">
        <v>26</v>
      </c>
      <c r="E20" s="2">
        <v>53</v>
      </c>
      <c r="F20" s="2">
        <v>2416</v>
      </c>
      <c r="G20" s="2">
        <v>0</v>
      </c>
      <c r="H20" s="2">
        <v>4</v>
      </c>
      <c r="I20" s="2">
        <v>22</v>
      </c>
      <c r="J20" s="2">
        <v>3</v>
      </c>
      <c r="K20" s="2">
        <v>0</v>
      </c>
      <c r="L20" s="2">
        <v>4</v>
      </c>
      <c r="M20" s="2">
        <v>1</v>
      </c>
      <c r="N20" s="2">
        <v>0</v>
      </c>
      <c r="O20" s="2">
        <v>1</v>
      </c>
      <c r="P20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389.85</v>
      </c>
      <c r="Q20" s="4">
        <f>P20/18</f>
        <v>21.658333333333335</v>
      </c>
    </row>
    <row r="21" spans="1:17" x14ac:dyDescent="0.25">
      <c r="A21" s="2" t="s">
        <v>68</v>
      </c>
      <c r="B21" s="2" t="s">
        <v>69</v>
      </c>
      <c r="C21" s="19" t="s">
        <v>70</v>
      </c>
      <c r="D21" s="2">
        <v>27</v>
      </c>
      <c r="E21" s="2">
        <v>73</v>
      </c>
      <c r="F21" s="2">
        <v>3028</v>
      </c>
      <c r="G21" s="2">
        <v>0</v>
      </c>
      <c r="H21" s="2">
        <v>5</v>
      </c>
      <c r="I21" s="2">
        <v>28</v>
      </c>
      <c r="J21" s="2">
        <v>6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445.05</v>
      </c>
      <c r="Q21" s="4">
        <f>P21/18</f>
        <v>24.725000000000001</v>
      </c>
    </row>
    <row r="22" spans="1:17" x14ac:dyDescent="0.25">
      <c r="A22" s="2" t="s">
        <v>25</v>
      </c>
      <c r="B22" s="2" t="s">
        <v>26</v>
      </c>
      <c r="C22" s="20" t="s">
        <v>27</v>
      </c>
      <c r="D22" s="2">
        <v>27</v>
      </c>
      <c r="E22" s="2">
        <v>59</v>
      </c>
      <c r="F22" s="2">
        <v>2590</v>
      </c>
      <c r="G22" s="2">
        <v>0</v>
      </c>
      <c r="H22" s="2">
        <v>1</v>
      </c>
      <c r="I22" s="2">
        <v>26</v>
      </c>
      <c r="J22" s="2">
        <v>8</v>
      </c>
      <c r="K22" s="2">
        <v>0</v>
      </c>
      <c r="L22" s="2">
        <v>6</v>
      </c>
      <c r="M22" s="2">
        <v>2</v>
      </c>
      <c r="N22" s="2">
        <v>0</v>
      </c>
      <c r="O22" s="2">
        <v>0</v>
      </c>
      <c r="P22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442.75</v>
      </c>
      <c r="Q22" s="4">
        <f>P22/18</f>
        <v>24.597222222222221</v>
      </c>
    </row>
    <row r="23" spans="1:17" x14ac:dyDescent="0.25">
      <c r="A23" s="2" t="s">
        <v>120</v>
      </c>
      <c r="B23" s="2" t="s">
        <v>121</v>
      </c>
      <c r="C23" s="21" t="s">
        <v>122</v>
      </c>
      <c r="D23" s="2">
        <v>21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0</v>
      </c>
      <c r="Q23" s="4">
        <f>P23/18</f>
        <v>0</v>
      </c>
    </row>
    <row r="24" spans="1:17" x14ac:dyDescent="0.25">
      <c r="A24" s="2" t="s">
        <v>61</v>
      </c>
      <c r="B24" s="2" t="s">
        <v>115</v>
      </c>
      <c r="C24" s="22" t="s">
        <v>116</v>
      </c>
      <c r="D24" s="2">
        <v>25</v>
      </c>
      <c r="E24" s="2">
        <v>37</v>
      </c>
      <c r="F24" s="2">
        <v>1305</v>
      </c>
      <c r="G24" s="2">
        <v>0</v>
      </c>
      <c r="H24" s="2">
        <v>5</v>
      </c>
      <c r="I24" s="2">
        <v>12</v>
      </c>
      <c r="J24" s="2">
        <v>5</v>
      </c>
      <c r="K24" s="2">
        <v>0</v>
      </c>
      <c r="L24" s="2">
        <v>2</v>
      </c>
      <c r="M24" s="2">
        <v>0</v>
      </c>
      <c r="N24" s="2">
        <v>0</v>
      </c>
      <c r="O24" s="2">
        <v>0</v>
      </c>
      <c r="P24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215.75</v>
      </c>
      <c r="Q24" s="4">
        <f>P24/18</f>
        <v>11.986111111111111</v>
      </c>
    </row>
    <row r="25" spans="1:17" x14ac:dyDescent="0.25">
      <c r="A25" s="2" t="s">
        <v>22</v>
      </c>
      <c r="B25" s="2" t="s">
        <v>41</v>
      </c>
      <c r="C25" s="23" t="s">
        <v>42</v>
      </c>
      <c r="D25" s="2">
        <v>23</v>
      </c>
      <c r="E25" s="2">
        <v>74</v>
      </c>
      <c r="F25" s="2">
        <v>3144</v>
      </c>
      <c r="G25" s="2">
        <v>1</v>
      </c>
      <c r="H25" s="2">
        <v>1</v>
      </c>
      <c r="I25" s="2">
        <v>32</v>
      </c>
      <c r="J25" s="2">
        <v>7</v>
      </c>
      <c r="K25" s="2">
        <v>0</v>
      </c>
      <c r="L25" s="2">
        <v>4</v>
      </c>
      <c r="M25" s="2">
        <v>0</v>
      </c>
      <c r="N25" s="2">
        <v>1</v>
      </c>
      <c r="O25" s="2">
        <v>0</v>
      </c>
      <c r="P25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479.90000000000003</v>
      </c>
      <c r="Q25" s="4">
        <f>P25/18</f>
        <v>26.661111111111111</v>
      </c>
    </row>
    <row r="26" spans="1:17" x14ac:dyDescent="0.25">
      <c r="A26" s="2" t="s">
        <v>65</v>
      </c>
      <c r="B26" s="2" t="s">
        <v>66</v>
      </c>
      <c r="C26" s="24" t="s">
        <v>67</v>
      </c>
      <c r="D26" s="2">
        <v>27</v>
      </c>
      <c r="E26" s="2">
        <v>96</v>
      </c>
      <c r="F26" s="2">
        <v>3988</v>
      </c>
      <c r="G26" s="2">
        <v>0</v>
      </c>
      <c r="H26" s="2">
        <v>6</v>
      </c>
      <c r="I26" s="2">
        <v>30</v>
      </c>
      <c r="J26" s="2">
        <v>3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533.79999999999995</v>
      </c>
      <c r="Q26" s="4">
        <f>P26/18</f>
        <v>29.655555555555551</v>
      </c>
    </row>
    <row r="27" spans="1:17" x14ac:dyDescent="0.25">
      <c r="A27" s="2" t="s">
        <v>123</v>
      </c>
      <c r="B27" s="2" t="s">
        <v>124</v>
      </c>
      <c r="C27" s="25" t="s">
        <v>64</v>
      </c>
      <c r="D27" s="2">
        <v>29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0</v>
      </c>
      <c r="Q27" s="4">
        <f>P27/18</f>
        <v>0</v>
      </c>
    </row>
    <row r="28" spans="1:17" x14ac:dyDescent="0.25">
      <c r="A28" s="2" t="s">
        <v>98</v>
      </c>
      <c r="B28" s="2" t="s">
        <v>99</v>
      </c>
      <c r="C28" s="26" t="s">
        <v>100</v>
      </c>
      <c r="D28" s="2">
        <v>25</v>
      </c>
      <c r="E28" s="2">
        <v>75</v>
      </c>
      <c r="F28" s="2">
        <v>3006</v>
      </c>
      <c r="G28" s="2">
        <v>1</v>
      </c>
      <c r="H28" s="2">
        <v>9</v>
      </c>
      <c r="I28" s="2">
        <v>26</v>
      </c>
      <c r="J28" s="2">
        <v>7</v>
      </c>
      <c r="K28" s="2">
        <v>0</v>
      </c>
      <c r="L28" s="2">
        <v>2</v>
      </c>
      <c r="M28" s="2">
        <v>3</v>
      </c>
      <c r="N28" s="2">
        <v>0</v>
      </c>
      <c r="O28" s="2">
        <v>0</v>
      </c>
      <c r="P28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461.35</v>
      </c>
      <c r="Q28" s="4">
        <f>P28/18</f>
        <v>25.630555555555556</v>
      </c>
    </row>
    <row r="29" spans="1:17" x14ac:dyDescent="0.25">
      <c r="A29" s="2" t="s">
        <v>101</v>
      </c>
      <c r="B29" s="2" t="s">
        <v>102</v>
      </c>
      <c r="C29" s="27" t="s">
        <v>103</v>
      </c>
      <c r="D29" s="2">
        <v>37</v>
      </c>
      <c r="E29" s="2">
        <v>61</v>
      </c>
      <c r="F29" s="2">
        <v>2476</v>
      </c>
      <c r="G29" s="2">
        <v>0</v>
      </c>
      <c r="H29" s="2">
        <v>2</v>
      </c>
      <c r="I29" s="2">
        <v>28</v>
      </c>
      <c r="J29" s="2">
        <v>3</v>
      </c>
      <c r="K29" s="2">
        <v>0</v>
      </c>
      <c r="L29" s="2">
        <v>3</v>
      </c>
      <c r="M29" s="2">
        <v>1</v>
      </c>
      <c r="N29" s="2">
        <v>0</v>
      </c>
      <c r="O29" s="2">
        <v>0</v>
      </c>
      <c r="P29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388.85</v>
      </c>
      <c r="Q29" s="4">
        <f>P29/18</f>
        <v>21.602777777777778</v>
      </c>
    </row>
    <row r="30" spans="1:17" x14ac:dyDescent="0.25">
      <c r="A30" s="2" t="s">
        <v>104</v>
      </c>
      <c r="B30" s="2" t="s">
        <v>105</v>
      </c>
      <c r="C30" s="28" t="s">
        <v>106</v>
      </c>
      <c r="D30" s="2">
        <v>30</v>
      </c>
      <c r="E30" s="2">
        <v>45</v>
      </c>
      <c r="F30" s="2">
        <v>1784</v>
      </c>
      <c r="G30" s="2">
        <v>1</v>
      </c>
      <c r="H30" s="2">
        <v>3</v>
      </c>
      <c r="I30" s="2">
        <v>16</v>
      </c>
      <c r="J30" s="2">
        <v>3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235.65</v>
      </c>
      <c r="Q30" s="4">
        <f>P30/18</f>
        <v>13.091666666666667</v>
      </c>
    </row>
    <row r="31" spans="1:17" x14ac:dyDescent="0.25">
      <c r="A31" s="2" t="s">
        <v>78</v>
      </c>
      <c r="B31" s="2" t="s">
        <v>79</v>
      </c>
      <c r="C31" s="29" t="s">
        <v>80</v>
      </c>
      <c r="D31" s="2">
        <v>24</v>
      </c>
      <c r="E31" s="2">
        <v>69</v>
      </c>
      <c r="F31" s="2">
        <v>2835</v>
      </c>
      <c r="G31" s="2">
        <v>0</v>
      </c>
      <c r="H31" s="2">
        <v>5</v>
      </c>
      <c r="I31" s="2">
        <v>20</v>
      </c>
      <c r="J31" s="2">
        <v>7</v>
      </c>
      <c r="K31" s="2">
        <v>0</v>
      </c>
      <c r="L31" s="2">
        <v>1</v>
      </c>
      <c r="M31" s="2">
        <v>2</v>
      </c>
      <c r="N31" s="2">
        <v>0</v>
      </c>
      <c r="O31" s="2">
        <v>0</v>
      </c>
      <c r="P31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425.75</v>
      </c>
      <c r="Q31" s="4">
        <f>P31/18</f>
        <v>23.652777777777779</v>
      </c>
    </row>
    <row r="32" spans="1:17" x14ac:dyDescent="0.25">
      <c r="A32" s="2" t="s">
        <v>108</v>
      </c>
      <c r="B32" s="2" t="s">
        <v>109</v>
      </c>
      <c r="C32" s="30" t="s">
        <v>110</v>
      </c>
      <c r="D32" s="2">
        <v>31</v>
      </c>
      <c r="E32" s="2">
        <v>61</v>
      </c>
      <c r="F32" s="2">
        <v>2423</v>
      </c>
      <c r="G32" s="2">
        <v>0</v>
      </c>
      <c r="H32" s="2">
        <v>5</v>
      </c>
      <c r="I32" s="2">
        <v>32</v>
      </c>
      <c r="J32" s="2">
        <v>6</v>
      </c>
      <c r="K32" s="2">
        <v>0</v>
      </c>
      <c r="L32" s="2">
        <v>2</v>
      </c>
      <c r="M32" s="2">
        <v>0</v>
      </c>
      <c r="N32" s="2">
        <v>1</v>
      </c>
      <c r="O32" s="2">
        <v>0</v>
      </c>
      <c r="P32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413.55</v>
      </c>
      <c r="Q32" s="4">
        <f>P32/18</f>
        <v>22.975000000000001</v>
      </c>
    </row>
    <row r="33" spans="1:17" x14ac:dyDescent="0.25">
      <c r="A33" s="2" t="s">
        <v>16</v>
      </c>
      <c r="B33" s="2" t="s">
        <v>17</v>
      </c>
      <c r="C33" s="31" t="s">
        <v>18</v>
      </c>
      <c r="D33" s="2">
        <v>27</v>
      </c>
      <c r="E33" s="2">
        <v>66</v>
      </c>
      <c r="F33" s="2">
        <v>2932</v>
      </c>
      <c r="G33" s="2">
        <v>0</v>
      </c>
      <c r="H33" s="2">
        <v>3</v>
      </c>
      <c r="I33" s="2">
        <v>22</v>
      </c>
      <c r="J33" s="2">
        <v>8</v>
      </c>
      <c r="K33" s="2">
        <v>0</v>
      </c>
      <c r="L33" s="2">
        <v>4</v>
      </c>
      <c r="M33" s="2">
        <v>1</v>
      </c>
      <c r="N33" s="2">
        <v>0</v>
      </c>
      <c r="O33" s="2">
        <v>0</v>
      </c>
      <c r="P33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448.7</v>
      </c>
      <c r="Q33" s="4">
        <f>P33/18</f>
        <v>24.927777777777777</v>
      </c>
    </row>
    <row r="34" spans="1:17" x14ac:dyDescent="0.25">
      <c r="A34" s="2" t="s">
        <v>61</v>
      </c>
      <c r="B34" s="2" t="s">
        <v>62</v>
      </c>
      <c r="C34" s="32" t="s">
        <v>63</v>
      </c>
      <c r="D34" s="2">
        <v>24</v>
      </c>
      <c r="E34" s="2">
        <v>79</v>
      </c>
      <c r="F34" s="2">
        <v>3285</v>
      </c>
      <c r="G34" s="2">
        <v>0</v>
      </c>
      <c r="H34" s="2">
        <v>10</v>
      </c>
      <c r="I34" s="2">
        <v>22</v>
      </c>
      <c r="J34" s="2">
        <v>9</v>
      </c>
      <c r="K34" s="2">
        <v>0</v>
      </c>
      <c r="L34" s="2">
        <v>6</v>
      </c>
      <c r="M34" s="2">
        <v>4</v>
      </c>
      <c r="N34" s="2">
        <v>1</v>
      </c>
      <c r="O34" s="2">
        <v>0</v>
      </c>
      <c r="P34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554.25</v>
      </c>
      <c r="Q34" s="4">
        <f>P34/18</f>
        <v>30.791666666666668</v>
      </c>
    </row>
    <row r="35" spans="1:17" x14ac:dyDescent="0.25">
      <c r="A35" s="2" t="s">
        <v>22</v>
      </c>
      <c r="B35" s="2" t="s">
        <v>23</v>
      </c>
      <c r="C35" s="33" t="s">
        <v>24</v>
      </c>
      <c r="D35" s="2">
        <v>24</v>
      </c>
      <c r="E35" s="2">
        <v>90</v>
      </c>
      <c r="F35" s="2">
        <v>3963</v>
      </c>
      <c r="G35" s="2">
        <v>0</v>
      </c>
      <c r="H35" s="2">
        <v>9</v>
      </c>
      <c r="I35" s="2">
        <v>30</v>
      </c>
      <c r="J35" s="2">
        <v>1</v>
      </c>
      <c r="K35" s="2">
        <v>0</v>
      </c>
      <c r="L35" s="2">
        <v>5</v>
      </c>
      <c r="M35" s="2">
        <v>3</v>
      </c>
      <c r="N35" s="2">
        <v>3</v>
      </c>
      <c r="O35" s="2">
        <v>0</v>
      </c>
      <c r="P35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622.79999999999995</v>
      </c>
      <c r="Q35" s="4">
        <f>P35/18</f>
        <v>34.599999999999994</v>
      </c>
    </row>
    <row r="36" spans="1:17" x14ac:dyDescent="0.25">
      <c r="A36" s="2" t="s">
        <v>43</v>
      </c>
      <c r="B36" s="2" t="s">
        <v>44</v>
      </c>
      <c r="C36" s="34" t="s">
        <v>45</v>
      </c>
      <c r="D36" s="2">
        <v>33</v>
      </c>
      <c r="E36" s="2">
        <v>83</v>
      </c>
      <c r="F36" s="2">
        <v>3566</v>
      </c>
      <c r="G36" s="2">
        <v>0</v>
      </c>
      <c r="H36" s="2">
        <v>5</v>
      </c>
      <c r="I36" s="2">
        <v>37</v>
      </c>
      <c r="J36" s="2">
        <v>5</v>
      </c>
      <c r="K36" s="2">
        <v>0</v>
      </c>
      <c r="L36" s="2">
        <v>2</v>
      </c>
      <c r="M36" s="2">
        <v>3</v>
      </c>
      <c r="N36" s="2">
        <v>0</v>
      </c>
      <c r="O36" s="2">
        <v>0</v>
      </c>
      <c r="P36" s="2">
        <f>(Table1[[#This Row],[Punts (2022)]]*0.25)+(Table1[[#This Row],[Net yards (2022)]]*0.1)+(Table1[[#This Row],[Punts blocked (2022)]]*-20)+(Table1[[#This Row],[Touch backs (2022)]]*1)+(Table1[[#This Row],[Punts in the 20 (2022)]]*3)+(Table1[[#This Row],[Punts out of the backfield (2022)]]*5)+(Table1[[#This Row],[Punts returned for a touchdown (2022)]]*-6)+(Table1[[#This Row],[60-64 yard punts]]*5)+(Table1[[#This Row],[65-69 yard punts (2022)]]*10)+(Table1[[#This Row],[70-74 yard punts (2022)]]*15)+(Table1[[#This Row],[75-plus yard punts (2022)]]*20)</f>
        <v>558.35</v>
      </c>
      <c r="Q36" s="4">
        <f>P36/18</f>
        <v>31.019444444444446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B529-4CF1-42B9-8525-103420654924}">
  <dimension ref="A1:B12"/>
  <sheetViews>
    <sheetView workbookViewId="0">
      <selection activeCell="A2" sqref="A2:A12"/>
    </sheetView>
  </sheetViews>
  <sheetFormatPr defaultRowHeight="15" x14ac:dyDescent="0.25"/>
  <cols>
    <col min="1" max="1" width="22" bestFit="1" customWidth="1"/>
    <col min="2" max="2" width="7.28515625" bestFit="1" customWidth="1"/>
    <col min="3" max="3" width="2.7109375" customWidth="1"/>
  </cols>
  <sheetData>
    <row r="1" spans="1:2" x14ac:dyDescent="0.25">
      <c r="A1" s="1" t="s">
        <v>28</v>
      </c>
      <c r="B1" s="1" t="s">
        <v>128</v>
      </c>
    </row>
    <row r="2" spans="1:2" x14ac:dyDescent="0.25">
      <c r="A2" t="s">
        <v>29</v>
      </c>
      <c r="B2">
        <v>0.25</v>
      </c>
    </row>
    <row r="3" spans="1:2" x14ac:dyDescent="0.25">
      <c r="A3" t="s">
        <v>30</v>
      </c>
      <c r="B3">
        <v>0.1</v>
      </c>
    </row>
    <row r="4" spans="1:2" x14ac:dyDescent="0.25">
      <c r="A4" t="s">
        <v>31</v>
      </c>
      <c r="B4">
        <v>-20</v>
      </c>
    </row>
    <row r="5" spans="1:2" x14ac:dyDescent="0.25">
      <c r="A5" t="s">
        <v>32</v>
      </c>
      <c r="B5">
        <v>1</v>
      </c>
    </row>
    <row r="6" spans="1:2" x14ac:dyDescent="0.25">
      <c r="A6" t="s">
        <v>33</v>
      </c>
      <c r="B6">
        <v>3</v>
      </c>
    </row>
    <row r="7" spans="1:2" x14ac:dyDescent="0.25">
      <c r="A7" t="s">
        <v>34</v>
      </c>
      <c r="B7">
        <v>5</v>
      </c>
    </row>
    <row r="8" spans="1:2" x14ac:dyDescent="0.25">
      <c r="A8" t="s">
        <v>35</v>
      </c>
      <c r="B8">
        <v>-6</v>
      </c>
    </row>
    <row r="9" spans="1:2" x14ac:dyDescent="0.25">
      <c r="A9" t="s">
        <v>91</v>
      </c>
      <c r="B9">
        <v>5</v>
      </c>
    </row>
    <row r="10" spans="1:2" x14ac:dyDescent="0.25">
      <c r="A10" t="s">
        <v>92</v>
      </c>
      <c r="B10">
        <v>10</v>
      </c>
    </row>
    <row r="11" spans="1:2" x14ac:dyDescent="0.25">
      <c r="A11" t="s">
        <v>93</v>
      </c>
      <c r="B11">
        <v>15</v>
      </c>
    </row>
    <row r="12" spans="1:2" x14ac:dyDescent="0.25">
      <c r="A12" t="s">
        <v>36</v>
      </c>
      <c r="B12">
        <v>20</v>
      </c>
    </row>
  </sheetData>
  <pageMargins left="0.7" right="0.7" top="0.75" bottom="0.75" header="0.3" footer="0.3"/>
  <pageSetup paperSize="135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19E7-D068-418F-8F53-6133E8EDE4C3}">
  <dimension ref="A1:O35"/>
  <sheetViews>
    <sheetView tabSelected="1" workbookViewId="0">
      <pane ySplit="1" topLeftCell="A2" activePane="bottomLeft" state="frozen"/>
      <selection activeCell="E1" sqref="E1"/>
      <selection pane="bottomLeft" activeCell="G13" sqref="G13"/>
    </sheetView>
  </sheetViews>
  <sheetFormatPr defaultRowHeight="15" x14ac:dyDescent="0.25"/>
  <cols>
    <col min="1" max="1" width="17.42578125" bestFit="1" customWidth="1"/>
    <col min="2" max="2" width="24.140625" bestFit="1" customWidth="1"/>
    <col min="3" max="3" width="28.85546875" customWidth="1"/>
    <col min="4" max="4" width="7" bestFit="1" customWidth="1"/>
    <col min="5" max="5" width="18.85546875" bestFit="1" customWidth="1"/>
    <col min="6" max="6" width="12.5703125" bestFit="1" customWidth="1"/>
    <col min="7" max="7" width="10.7109375" bestFit="1" customWidth="1"/>
    <col min="8" max="8" width="8.5703125" bestFit="1" customWidth="1"/>
    <col min="9" max="9" width="18.85546875" bestFit="1" customWidth="1"/>
    <col min="10" max="10" width="22" bestFit="1" customWidth="1"/>
    <col min="11" max="13" width="14.7109375" bestFit="1" customWidth="1"/>
    <col min="14" max="14" width="16.7109375" bestFit="1" customWidth="1"/>
    <col min="15" max="15" width="10.7109375" bestFit="1" customWidth="1"/>
  </cols>
  <sheetData>
    <row r="1" spans="1:15" x14ac:dyDescent="0.25">
      <c r="A1" s="35" t="s">
        <v>130</v>
      </c>
      <c r="B1" s="35" t="s">
        <v>131</v>
      </c>
      <c r="C1" s="35" t="s">
        <v>132</v>
      </c>
      <c r="D1" s="36" t="s">
        <v>133</v>
      </c>
      <c r="E1" s="37" t="s">
        <v>30</v>
      </c>
      <c r="F1" s="36" t="s">
        <v>31</v>
      </c>
      <c r="G1" s="37" t="s">
        <v>32</v>
      </c>
      <c r="H1" s="36" t="s">
        <v>33</v>
      </c>
      <c r="I1" s="37" t="s">
        <v>34</v>
      </c>
      <c r="J1" s="36" t="s">
        <v>35</v>
      </c>
      <c r="K1" s="37" t="s">
        <v>91</v>
      </c>
      <c r="L1" s="36" t="s">
        <v>92</v>
      </c>
      <c r="M1" s="37" t="s">
        <v>93</v>
      </c>
      <c r="N1" s="36" t="s">
        <v>36</v>
      </c>
      <c r="O1" s="38" t="s">
        <v>134</v>
      </c>
    </row>
    <row r="2" spans="1:15" x14ac:dyDescent="0.25">
      <c r="A2" t="str">
        <f>INDEX('Active - Players'!B:C,MATCH(B2,'Active - Players'!C:C,0),1)</f>
        <v>Bojorquez</v>
      </c>
      <c r="B2" s="49" t="s">
        <v>83</v>
      </c>
      <c r="D2" s="40">
        <v>7</v>
      </c>
      <c r="E2" s="40">
        <v>331</v>
      </c>
      <c r="F2" s="40">
        <v>0</v>
      </c>
      <c r="G2" s="40">
        <v>0</v>
      </c>
      <c r="H2" s="40">
        <v>3</v>
      </c>
      <c r="I2" s="40">
        <v>0</v>
      </c>
      <c r="J2" s="40">
        <v>0</v>
      </c>
      <c r="K2" s="40">
        <v>0</v>
      </c>
      <c r="L2" s="40">
        <v>1</v>
      </c>
      <c r="M2" s="40">
        <v>0</v>
      </c>
      <c r="N2" s="40">
        <v>0</v>
      </c>
      <c r="O2" s="39">
        <f>(D2*punt_score)+(E2*punt_per_yard)+(F2*punt_blocked)+(G2*touchback)+(H2*in_the_20)+(I2*out_of_backfield)+(J2*punt_return_td)+(K2*_60_64)+(L2*_65_69)+(M2*_70_74)+(N2*_75over)</f>
        <v>53.85</v>
      </c>
    </row>
    <row r="3" spans="1:15" x14ac:dyDescent="0.25">
      <c r="A3" t="str">
        <f>INDEX('Active - Players'!B:C,MATCH(B3,'Active - Players'!C:C,0),1)</f>
        <v>Chrisman</v>
      </c>
      <c r="B3" s="48" t="s">
        <v>54</v>
      </c>
      <c r="D3" s="40">
        <v>10</v>
      </c>
      <c r="E3" s="40">
        <v>409</v>
      </c>
      <c r="F3" s="40">
        <v>0</v>
      </c>
      <c r="G3" s="40">
        <v>1</v>
      </c>
      <c r="H3" s="40">
        <v>2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39">
        <f>(D3*punt_score)+(E3*punt_per_yard)+(F3*punt_blocked)+(G3*touchback)+(H3*in_the_20)+(I3*out_of_backfield)+(J3*punt_return_td)+(K3*_60_64)+(L3*_65_69)+(M3*_70_74)+(N3*_75over)</f>
        <v>50.400000000000006</v>
      </c>
    </row>
    <row r="4" spans="1:15" x14ac:dyDescent="0.25">
      <c r="A4" t="str">
        <f>INDEX('Active - Players'!B:C,MATCH(B4,'Active - Players'!C:C,0),1)</f>
        <v>Pinion</v>
      </c>
      <c r="B4" s="43" t="s">
        <v>76</v>
      </c>
      <c r="D4" s="40">
        <v>7</v>
      </c>
      <c r="E4" s="40">
        <v>337</v>
      </c>
      <c r="F4" s="40">
        <v>0</v>
      </c>
      <c r="G4" s="40">
        <v>0</v>
      </c>
      <c r="H4" s="40">
        <v>3</v>
      </c>
      <c r="I4" s="40">
        <v>0</v>
      </c>
      <c r="J4" s="40">
        <v>0</v>
      </c>
      <c r="K4" s="40">
        <v>1</v>
      </c>
      <c r="L4" s="40">
        <v>0</v>
      </c>
      <c r="M4" s="40">
        <v>0</v>
      </c>
      <c r="N4" s="40">
        <v>0</v>
      </c>
      <c r="O4" s="39">
        <f>(D4*punt_score)+(E4*punt_per_yard)+(F4*punt_blocked)+(G4*touchback)+(H4*in_the_20)+(I4*out_of_backfield)+(J4*punt_return_td)+(K4*_60_64)+(L4*_65_69)+(M4*_70_74)+(N4*_75over)</f>
        <v>49.45</v>
      </c>
    </row>
    <row r="5" spans="1:15" hidden="1" x14ac:dyDescent="0.25">
      <c r="A5" t="str">
        <f>INDEX('Active - Players'!B:C,MATCH(B5,'Active - Players'!C:C,0),1)</f>
        <v>Martin</v>
      </c>
      <c r="B5" s="45" t="s">
        <v>58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39">
        <f>(D5*punt_score)+(E5*punt_per_yard)+(F5*punt_blocked)+(G5*touchback)+(H5*in_the_20)+(I5*out_of_backfield)+(J5*punt_return_td)+(K5*_60_64)+(L5*_65_69)+(M5*_70_74)+(N5*_75over)</f>
        <v>0</v>
      </c>
    </row>
    <row r="6" spans="1:15" x14ac:dyDescent="0.25">
      <c r="A6" t="str">
        <f>INDEX('Active - Players'!B:C,MATCH(B6,'Active - Players'!C:C,0),1)</f>
        <v>Dickson</v>
      </c>
      <c r="B6" s="69" t="s">
        <v>18</v>
      </c>
      <c r="C6" t="s">
        <v>145</v>
      </c>
      <c r="D6" s="40">
        <v>4</v>
      </c>
      <c r="E6" s="40">
        <v>236</v>
      </c>
      <c r="F6" s="40">
        <v>0</v>
      </c>
      <c r="G6" s="40">
        <v>2</v>
      </c>
      <c r="H6" s="40">
        <v>0</v>
      </c>
      <c r="I6" s="40">
        <v>0</v>
      </c>
      <c r="J6" s="40">
        <v>0</v>
      </c>
      <c r="K6" s="40">
        <v>1</v>
      </c>
      <c r="L6" s="40">
        <v>0</v>
      </c>
      <c r="M6" s="40">
        <v>1</v>
      </c>
      <c r="N6" s="40">
        <v>0</v>
      </c>
      <c r="O6" s="39">
        <f>(D6*punt_score)+(E6*punt_per_yard)+(F6*punt_blocked)+(G6*touchback)+(H6*in_the_20)+(I6*out_of_backfield)+(J6*punt_return_td)+(K6*_60_64)+(L6*_65_69)+(M6*_70_74)+(N6*_75over)</f>
        <v>46.6</v>
      </c>
    </row>
    <row r="7" spans="1:15" x14ac:dyDescent="0.25">
      <c r="A7" t="str">
        <f>INDEX('Active - Players'!B:C,MATCH(B7,'Active - Players'!C:C,0),1)</f>
        <v>Camarda</v>
      </c>
      <c r="B7" s="70" t="s">
        <v>63</v>
      </c>
      <c r="C7" t="s">
        <v>139</v>
      </c>
      <c r="D7" s="40">
        <v>6</v>
      </c>
      <c r="E7" s="40">
        <v>327</v>
      </c>
      <c r="F7" s="40">
        <v>0</v>
      </c>
      <c r="G7" s="40">
        <v>1</v>
      </c>
      <c r="H7" s="40">
        <v>2</v>
      </c>
      <c r="I7" s="40">
        <v>0</v>
      </c>
      <c r="J7" s="40">
        <v>0</v>
      </c>
      <c r="K7" s="40">
        <v>1</v>
      </c>
      <c r="L7" s="40">
        <v>0</v>
      </c>
      <c r="M7" s="40">
        <v>0</v>
      </c>
      <c r="N7" s="40">
        <v>0</v>
      </c>
      <c r="O7" s="39">
        <f>(D7*punt_score)+(E7*punt_per_yard)+(F7*punt_blocked)+(G7*touchback)+(H7*in_the_20)+(I7*out_of_backfield)+(J7*punt_return_td)+(K7*_60_64)+(L7*_65_69)+(M7*_70_74)+(N7*_75over)</f>
        <v>46.2</v>
      </c>
    </row>
    <row r="8" spans="1:15" x14ac:dyDescent="0.25">
      <c r="A8" t="str">
        <f>INDEX('Active - Players'!B:C,MATCH(B8,'Active - Players'!C:C,0),1)</f>
        <v>Stout</v>
      </c>
      <c r="B8" s="44" t="s">
        <v>97</v>
      </c>
      <c r="D8" s="40">
        <v>5</v>
      </c>
      <c r="E8" s="40">
        <v>249</v>
      </c>
      <c r="F8" s="40">
        <v>0</v>
      </c>
      <c r="G8" s="40">
        <v>0</v>
      </c>
      <c r="H8" s="40">
        <v>3</v>
      </c>
      <c r="I8" s="40">
        <v>0</v>
      </c>
      <c r="J8" s="40">
        <v>0</v>
      </c>
      <c r="K8" s="40">
        <v>0</v>
      </c>
      <c r="L8" s="40">
        <v>1</v>
      </c>
      <c r="M8" s="40">
        <v>0</v>
      </c>
      <c r="N8" s="40">
        <v>0</v>
      </c>
      <c r="O8" s="39">
        <f>(D8*punt_score)+(E8*punt_per_yard)+(F8*punt_blocked)+(G8*touchback)+(H8*in_the_20)+(I8*out_of_backfield)+(J8*punt_return_td)+(K8*_60_64)+(L8*_65_69)+(M8*_70_74)+(N8*_75over)</f>
        <v>45.150000000000006</v>
      </c>
    </row>
    <row r="9" spans="1:15" x14ac:dyDescent="0.25">
      <c r="A9" t="str">
        <f>INDEX('Active - Players'!B:C,MATCH(B9,'Active - Players'!C:C,0),1)</f>
        <v>Whelan</v>
      </c>
      <c r="B9" s="53" t="s">
        <v>107</v>
      </c>
      <c r="D9" s="40">
        <v>5</v>
      </c>
      <c r="E9" s="40">
        <v>249</v>
      </c>
      <c r="F9" s="40">
        <v>0</v>
      </c>
      <c r="G9" s="40">
        <v>2</v>
      </c>
      <c r="H9" s="40">
        <v>1</v>
      </c>
      <c r="I9" s="40">
        <v>0</v>
      </c>
      <c r="J9" s="40">
        <v>0</v>
      </c>
      <c r="K9" s="40">
        <v>0</v>
      </c>
      <c r="L9" s="40">
        <v>1</v>
      </c>
      <c r="M9" s="40">
        <v>0</v>
      </c>
      <c r="N9" s="40">
        <v>0</v>
      </c>
      <c r="O9" s="39">
        <f>(D9*punt_score)+(E9*punt_per_yard)+(F9*punt_blocked)+(G9*touchback)+(H9*in_the_20)+(I9*out_of_backfield)+(J9*punt_return_td)+(K9*_60_64)+(L9*_65_69)+(M9*_70_74)+(N9*_75over)</f>
        <v>41.150000000000006</v>
      </c>
    </row>
    <row r="10" spans="1:15" x14ac:dyDescent="0.25">
      <c r="A10" t="str">
        <f>INDEX('Active - Players'!B:C,MATCH(B10,'Active - Players'!C:C,0),1)</f>
        <v>Hekker</v>
      </c>
      <c r="B10" s="46" t="s">
        <v>21</v>
      </c>
      <c r="C10" t="s">
        <v>146</v>
      </c>
      <c r="D10" s="40">
        <v>5</v>
      </c>
      <c r="E10" s="40">
        <v>266</v>
      </c>
      <c r="F10" s="40">
        <v>0</v>
      </c>
      <c r="G10" s="40">
        <v>0</v>
      </c>
      <c r="H10" s="40">
        <v>1</v>
      </c>
      <c r="I10" s="40">
        <v>0</v>
      </c>
      <c r="J10" s="40">
        <v>0</v>
      </c>
      <c r="K10" s="40">
        <v>0</v>
      </c>
      <c r="L10" s="40">
        <v>1</v>
      </c>
      <c r="M10" s="40">
        <v>0</v>
      </c>
      <c r="N10" s="40">
        <v>0</v>
      </c>
      <c r="O10" s="39">
        <f>(D10*punt_score)+(E10*punt_per_yard)+(F10*punt_blocked)+(G10*touchback)+(H10*in_the_20)+(I10*out_of_backfield)+(J10*punt_return_td)+(K10*_60_64)+(L10*_65_69)+(M10*_70_74)+(N10*_75over)</f>
        <v>40.85</v>
      </c>
    </row>
    <row r="11" spans="1:15" x14ac:dyDescent="0.25">
      <c r="A11" t="str">
        <f>INDEX('Active - Players'!B:C,MATCH(B11,'Active - Players'!C:C,0),1)</f>
        <v>Waitman</v>
      </c>
      <c r="B11" s="62" t="s">
        <v>67</v>
      </c>
      <c r="C11" t="s">
        <v>135</v>
      </c>
      <c r="D11" s="40">
        <v>5</v>
      </c>
      <c r="E11" s="40">
        <v>226</v>
      </c>
      <c r="F11" s="40">
        <v>0</v>
      </c>
      <c r="G11" s="40">
        <v>1</v>
      </c>
      <c r="H11" s="40">
        <v>3</v>
      </c>
      <c r="I11" s="40">
        <v>0</v>
      </c>
      <c r="J11" s="40">
        <v>0</v>
      </c>
      <c r="K11" s="40">
        <v>1</v>
      </c>
      <c r="L11" s="40">
        <v>0</v>
      </c>
      <c r="M11" s="40">
        <v>0</v>
      </c>
      <c r="N11" s="40">
        <v>0</v>
      </c>
      <c r="O11" s="39">
        <f>(D11*punt_score)+(E11*punt_per_yard)+(F11*punt_blocked)+(G11*touchback)+(H11*in_the_20)+(I11*out_of_backfield)+(J11*punt_return_td)+(K11*_60_64)+(L11*_65_69)+(M11*_70_74)+(N11*_75over)</f>
        <v>38.85</v>
      </c>
    </row>
    <row r="12" spans="1:15" x14ac:dyDescent="0.25">
      <c r="A12" t="str">
        <f>INDEX('Active - Players'!B:C,MATCH(B12,'Active - Players'!C:C,0),1)</f>
        <v>Fox</v>
      </c>
      <c r="B12" s="52" t="s">
        <v>73</v>
      </c>
      <c r="D12" s="40">
        <v>5</v>
      </c>
      <c r="E12" s="40">
        <f>61+40+47+30+44</f>
        <v>222</v>
      </c>
      <c r="F12" s="40">
        <v>0</v>
      </c>
      <c r="G12" s="40">
        <v>0</v>
      </c>
      <c r="H12" s="40">
        <v>3</v>
      </c>
      <c r="I12" s="40">
        <v>0</v>
      </c>
      <c r="J12" s="40">
        <v>0</v>
      </c>
      <c r="K12" s="40">
        <v>1</v>
      </c>
      <c r="L12" s="40">
        <v>0</v>
      </c>
      <c r="M12" s="40">
        <v>0</v>
      </c>
      <c r="N12" s="40">
        <v>0</v>
      </c>
      <c r="O12" s="39">
        <f>(D12*punt_score)+(E12*punt_per_yard)+(F12*punt_blocked)+(G12*touchback)+(H12*in_the_20)+(I12*out_of_backfield)+(J12*punt_return_td)+(K12*_60_64)+(L12*_65_69)+(M12*_70_74)+(N12*_75over)</f>
        <v>37.450000000000003</v>
      </c>
    </row>
    <row r="13" spans="1:15" x14ac:dyDescent="0.25">
      <c r="A13" t="str">
        <f>INDEX('Active - Players'!B:C,MATCH(B13,'Active - Players'!C:C,0),1)</f>
        <v>Way</v>
      </c>
      <c r="B13" s="72" t="s">
        <v>45</v>
      </c>
      <c r="C13" t="s">
        <v>143</v>
      </c>
      <c r="D13" s="40">
        <v>6</v>
      </c>
      <c r="E13" s="40">
        <v>266</v>
      </c>
      <c r="F13" s="40">
        <v>0</v>
      </c>
      <c r="G13" s="40">
        <v>0</v>
      </c>
      <c r="H13" s="40">
        <v>3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39">
        <f>(D13*punt_score)+(E13*punt_per_yard)+(F13*punt_blocked)+(G13*touchback)+(H13*in_the_20)+(I13*out_of_backfield)+(J13*punt_return_td)+(K13*_60_64)+(L13*_65_69)+(M13*_70_74)+(N13*_75over)</f>
        <v>37.1</v>
      </c>
    </row>
    <row r="14" spans="1:15" x14ac:dyDescent="0.25">
      <c r="A14" t="str">
        <f>INDEX('Active - Players'!B:C,MATCH(B14,'Active - Players'!C:C,0),1)</f>
        <v>Townsend</v>
      </c>
      <c r="B14" s="56" t="s">
        <v>12</v>
      </c>
      <c r="D14" s="40">
        <v>5</v>
      </c>
      <c r="E14" s="40">
        <f>53+47+54+58+35</f>
        <v>247</v>
      </c>
      <c r="F14" s="40">
        <v>0</v>
      </c>
      <c r="G14" s="40">
        <v>0</v>
      </c>
      <c r="H14" s="40">
        <v>3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39">
        <f>(D14*punt_score)+(E14*punt_per_yard)+(F14*punt_blocked)+(G14*touchback)+(H14*in_the_20)+(I14*out_of_backfield)+(J14*punt_return_td)+(K14*_60_64)+(L14*_65_69)+(M14*_70_74)+(N14*_75over)</f>
        <v>34.950000000000003</v>
      </c>
    </row>
    <row r="15" spans="1:15" x14ac:dyDescent="0.25">
      <c r="A15" t="str">
        <f>INDEX('Active - Players'!B:C,MATCH(B15,'Active - Players'!C:C,0),1)</f>
        <v>Cooney</v>
      </c>
      <c r="B15" s="42" t="s">
        <v>77</v>
      </c>
      <c r="C15" t="s">
        <v>138</v>
      </c>
      <c r="D15" s="40">
        <v>5</v>
      </c>
      <c r="E15" s="40">
        <v>235</v>
      </c>
      <c r="F15" s="40">
        <v>0</v>
      </c>
      <c r="G15" s="40">
        <v>0</v>
      </c>
      <c r="H15" s="40">
        <v>2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39">
        <f>(D15*punt_score)+(E15*punt_per_yard)+(F15*punt_blocked)+(G15*touchback)+(H15*in_the_20)+(I15*out_of_backfield)+(J15*punt_return_td)+(K15*_60_64)+(L15*_65_69)+(M15*_70_74)+(N15*_75over)</f>
        <v>30.75</v>
      </c>
    </row>
    <row r="16" spans="1:15" x14ac:dyDescent="0.25">
      <c r="A16" t="str">
        <f>INDEX('Active - Players'!B:C,MATCH(B16,'Active - Players'!C:C,0),1)</f>
        <v>Harvin III</v>
      </c>
      <c r="B16" s="67" t="s">
        <v>80</v>
      </c>
      <c r="C16" t="s">
        <v>141</v>
      </c>
      <c r="D16" s="40">
        <v>6</v>
      </c>
      <c r="E16" s="40">
        <v>254</v>
      </c>
      <c r="F16" s="40">
        <v>0</v>
      </c>
      <c r="G16" s="40">
        <v>0</v>
      </c>
      <c r="H16" s="40">
        <v>1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39">
        <f>(D16*punt_score)+(E16*punt_per_yard)+(F16*punt_blocked)+(G16*touchback)+(H16*in_the_20)+(I16*out_of_backfield)+(J16*punt_return_td)+(K16*_60_64)+(L16*_65_69)+(M16*_70_74)+(N16*_75over)</f>
        <v>29.900000000000002</v>
      </c>
    </row>
    <row r="17" spans="1:15" x14ac:dyDescent="0.25">
      <c r="A17" t="str">
        <f>INDEX('Active - Players'!B:C,MATCH(B17,'Active - Players'!C:C,0),1)</f>
        <v>Cooke</v>
      </c>
      <c r="B17" s="55" t="s">
        <v>39</v>
      </c>
      <c r="D17" s="40">
        <v>5</v>
      </c>
      <c r="E17" s="40">
        <v>223</v>
      </c>
      <c r="F17" s="40">
        <v>0</v>
      </c>
      <c r="G17" s="40">
        <v>0</v>
      </c>
      <c r="H17" s="40">
        <v>2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39">
        <f>(D17*punt_score)+(E17*punt_per_yard)+(F17*punt_blocked)+(G17*touchback)+(H17*in_the_20)+(I17*out_of_backfield)+(J17*punt_return_td)+(K17*_60_64)+(L17*_65_69)+(M17*_70_74)+(N17*_75over)</f>
        <v>29.55</v>
      </c>
    </row>
    <row r="18" spans="1:15" x14ac:dyDescent="0.25">
      <c r="A18" t="str">
        <f>INDEX('Active - Players'!B:C,MATCH(B18,'Active - Players'!C:C,0),1)</f>
        <v>Hedley</v>
      </c>
      <c r="B18" s="63" t="s">
        <v>64</v>
      </c>
      <c r="C18" t="s">
        <v>140</v>
      </c>
      <c r="D18" s="40">
        <v>5</v>
      </c>
      <c r="E18" s="40">
        <v>241</v>
      </c>
      <c r="F18" s="40">
        <v>0</v>
      </c>
      <c r="G18" s="40">
        <v>0</v>
      </c>
      <c r="H18" s="40">
        <v>1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39">
        <f>(D18*punt_score)+(E18*punt_per_yard)+(F18*punt_blocked)+(G18*touchback)+(H18*in_the_20)+(I18*out_of_backfield)+(J18*punt_return_td)+(K18*_60_64)+(L18*_65_69)+(M18*_70_74)+(N18*_75over)</f>
        <v>28.35</v>
      </c>
    </row>
    <row r="19" spans="1:15" x14ac:dyDescent="0.25">
      <c r="A19" t="str">
        <f>INDEX('Active - Players'!B:C,MATCH(B19,'Active - Players'!C:C,0),1)</f>
        <v>Wright</v>
      </c>
      <c r="B19" s="61" t="s">
        <v>42</v>
      </c>
      <c r="D19" s="40">
        <v>5</v>
      </c>
      <c r="E19" s="40">
        <v>257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39">
        <f>(D19*punt_score)+(E19*punt_per_yard)+(F19*punt_blocked)+(G19*touchback)+(H19*in_the_20)+(I19*out_of_backfield)+(J19*punt_return_td)+(K19*_60_64)+(L19*_65_69)+(M19*_70_74)+(N19*_75over)</f>
        <v>26.950000000000003</v>
      </c>
    </row>
    <row r="20" spans="1:15" x14ac:dyDescent="0.25">
      <c r="A20" t="str">
        <f>INDEX('Active - Players'!B:C,MATCH(B20,'Active - Players'!C:C,0),1)</f>
        <v>Gill</v>
      </c>
      <c r="B20" s="47" t="s">
        <v>94</v>
      </c>
      <c r="D20" s="40">
        <v>4</v>
      </c>
      <c r="E20" s="40">
        <v>212</v>
      </c>
      <c r="F20" s="40">
        <v>0</v>
      </c>
      <c r="G20" s="40">
        <v>0</v>
      </c>
      <c r="H20" s="40">
        <v>1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39">
        <f>(D20*punt_score)+(E20*punt_per_yard)+(F20*punt_blocked)+(G20*touchback)+(H20*in_the_20)+(I20*out_of_backfield)+(J20*punt_return_td)+(K20*_60_64)+(L20*_65_69)+(M20*_70_74)+(N20*_75over)</f>
        <v>25.200000000000003</v>
      </c>
    </row>
    <row r="21" spans="1:15" x14ac:dyDescent="0.25">
      <c r="A21" t="str">
        <f>INDEX('Active - Players'!B:C,MATCH(B21,'Active - Players'!C:C,0),1)</f>
        <v>Wishnowsky</v>
      </c>
      <c r="B21" s="68" t="s">
        <v>110</v>
      </c>
      <c r="D21" s="40">
        <v>3</v>
      </c>
      <c r="E21" s="40">
        <v>134</v>
      </c>
      <c r="F21" s="40">
        <v>0</v>
      </c>
      <c r="G21" s="40">
        <v>0</v>
      </c>
      <c r="H21" s="40">
        <v>3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39">
        <f>(D21*punt_score)+(E21*punt_per_yard)+(F21*punt_blocked)+(G21*touchback)+(H21*in_the_20)+(I21*out_of_backfield)+(J21*punt_return_td)+(K21*_60_64)+(L21*_65_69)+(M21*_70_74)+(N21*_75over)</f>
        <v>23.15</v>
      </c>
    </row>
    <row r="22" spans="1:15" x14ac:dyDescent="0.25">
      <c r="A22" t="str">
        <f>INDEX('Active - Players'!B:C,MATCH(B22,'Active - Players'!C:C,0),1)</f>
        <v>Sanchez</v>
      </c>
      <c r="B22" s="50" t="s">
        <v>127</v>
      </c>
      <c r="D22" s="40">
        <v>5</v>
      </c>
      <c r="E22" s="40">
        <v>208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39">
        <f>(D22*punt_score)+(E22*punt_per_yard)+(F22*punt_blocked)+(G22*touchback)+(H22*in_the_20)+(I22*out_of_backfield)+(J22*punt_return_td)+(K22*_60_64)+(L22*_65_69)+(M22*_70_74)+(N22*_75over)</f>
        <v>22.05</v>
      </c>
    </row>
    <row r="23" spans="1:15" x14ac:dyDescent="0.25">
      <c r="A23" t="str">
        <f>INDEX('Active - Players'!B:C,MATCH(B23,'Active - Players'!C:C,0),1)</f>
        <v>Gillan</v>
      </c>
      <c r="B23" s="64" t="s">
        <v>100</v>
      </c>
      <c r="D23" s="40">
        <v>3</v>
      </c>
      <c r="E23" s="40">
        <v>160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1</v>
      </c>
      <c r="L23" s="40">
        <v>0</v>
      </c>
      <c r="M23" s="40">
        <v>0</v>
      </c>
      <c r="N23" s="40">
        <v>0</v>
      </c>
      <c r="O23" s="39">
        <f>(D23*punt_score)+(E23*punt_per_yard)+(F23*punt_blocked)+(G23*touchback)+(H23*in_the_20)+(I23*out_of_backfield)+(J23*punt_return_td)+(K23*_60_64)+(L23*_65_69)+(M23*_70_74)+(N23*_75over)</f>
        <v>21.75</v>
      </c>
    </row>
    <row r="24" spans="1:15" x14ac:dyDescent="0.25">
      <c r="A24" t="str">
        <f>INDEX('Active - Players'!B:C,MATCH(B24,'Active - Players'!C:C,0),1)</f>
        <v>Scott</v>
      </c>
      <c r="B24" s="57" t="s">
        <v>70</v>
      </c>
      <c r="D24" s="40">
        <v>3</v>
      </c>
      <c r="E24" s="40">
        <v>145</v>
      </c>
      <c r="F24" s="40">
        <v>0</v>
      </c>
      <c r="G24" s="40">
        <v>1</v>
      </c>
      <c r="H24" s="40">
        <v>0</v>
      </c>
      <c r="I24" s="40">
        <v>0</v>
      </c>
      <c r="J24" s="40">
        <v>0</v>
      </c>
      <c r="K24" s="40">
        <v>1</v>
      </c>
      <c r="L24" s="40">
        <v>0</v>
      </c>
      <c r="M24" s="40">
        <v>0</v>
      </c>
      <c r="N24" s="40">
        <v>0</v>
      </c>
      <c r="O24" s="39">
        <f>(D24*punt_score)+(E24*punt_per_yard)+(F24*punt_blocked)+(G24*touchback)+(H24*in_the_20)+(I24*out_of_backfield)+(J24*punt_return_td)+(K24*_60_64)+(L24*_65_69)+(M24*_70_74)+(N24*_75over)</f>
        <v>21.25</v>
      </c>
    </row>
    <row r="25" spans="1:15" x14ac:dyDescent="0.25">
      <c r="A25" t="str">
        <f>INDEX('Active - Players'!B:C,MATCH(B25,'Active - Players'!C:C,0),1)</f>
        <v>Siposs</v>
      </c>
      <c r="B25" s="66" t="s">
        <v>106</v>
      </c>
      <c r="D25" s="40">
        <v>4</v>
      </c>
      <c r="E25" s="40">
        <v>197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39">
        <f>(D25*punt_score)+(E25*punt_per_yard)+(F25*punt_blocked)+(G25*touchback)+(H25*in_the_20)+(I25*out_of_backfield)+(J25*punt_return_td)+(K25*_60_64)+(L25*_65_69)+(M25*_70_74)+(N25*_75over)</f>
        <v>20.700000000000003</v>
      </c>
    </row>
    <row r="26" spans="1:15" hidden="1" x14ac:dyDescent="0.25">
      <c r="A26" t="str">
        <f>INDEX('Active - Players'!B:C,MATCH(B26,'Active - Players'!C:C,0),1)</f>
        <v>Morstead</v>
      </c>
      <c r="B26" s="65" t="s">
        <v>103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39">
        <f>(D26*punt_score)+(E26*punt_per_yard)+(F26*punt_blocked)+(G26*touchback)+(H26*in_the_20)+(I26*out_of_backfield)+(J26*punt_return_td)+(K26*_60_64)+(L26*_65_69)+(M26*_70_74)+(N26*_75over)</f>
        <v>0</v>
      </c>
    </row>
    <row r="27" spans="1:15" x14ac:dyDescent="0.25">
      <c r="A27" t="str">
        <f>INDEX('Active - Players'!B:C,MATCH(B27,'Active - Players'!C:C,0),1)</f>
        <v>Johnston</v>
      </c>
      <c r="B27" s="54" t="s">
        <v>51</v>
      </c>
      <c r="C27" t="s">
        <v>144</v>
      </c>
      <c r="D27" s="40">
        <v>4</v>
      </c>
      <c r="E27" s="40">
        <v>176</v>
      </c>
      <c r="F27" s="40">
        <v>0</v>
      </c>
      <c r="G27" s="40">
        <v>1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39">
        <f>(D27*punt_score)+(E27*punt_per_yard)+(F27*punt_blocked)+(G27*touchback)+(H27*in_the_20)+(I27*out_of_backfield)+(J27*punt_return_td)+(K27*_60_64)+(L27*_65_69)+(M27*_70_74)+(N27*_75over)</f>
        <v>19.600000000000001</v>
      </c>
    </row>
    <row r="28" spans="1:15" x14ac:dyDescent="0.25">
      <c r="A28" t="str">
        <f>INDEX('Active - Players'!B:C,MATCH(B28,'Active - Players'!C:C,0),1)</f>
        <v>Stonehouse</v>
      </c>
      <c r="B28" s="71" t="s">
        <v>24</v>
      </c>
      <c r="C28" t="s">
        <v>137</v>
      </c>
      <c r="D28" s="40">
        <v>3</v>
      </c>
      <c r="E28" s="40">
        <v>107</v>
      </c>
      <c r="F28" s="40">
        <v>0</v>
      </c>
      <c r="G28" s="40">
        <v>0</v>
      </c>
      <c r="H28" s="40">
        <v>1</v>
      </c>
      <c r="I28" s="40">
        <v>0</v>
      </c>
      <c r="J28" s="40">
        <v>0</v>
      </c>
      <c r="K28" s="40">
        <v>1</v>
      </c>
      <c r="L28" s="40">
        <v>0</v>
      </c>
      <c r="M28" s="40">
        <v>0</v>
      </c>
      <c r="N28" s="40">
        <v>0</v>
      </c>
      <c r="O28" s="39">
        <f>(D28*punt_score)+(E28*punt_per_yard)+(F28*punt_blocked)+(G28*touchback)+(H28*in_the_20)+(I28*out_of_backfield)+(J28*punt_return_td)+(K28*_60_64)+(L28*_65_69)+(M28*_70_74)+(N28*_75over)</f>
        <v>19.450000000000003</v>
      </c>
    </row>
    <row r="29" spans="1:15" x14ac:dyDescent="0.25">
      <c r="A29" t="str">
        <f>INDEX('Active - Players'!B:C,MATCH(B29,'Active - Players'!C:C,0),1)</f>
        <v>Anger</v>
      </c>
      <c r="B29" s="50" t="s">
        <v>48</v>
      </c>
      <c r="C29" t="s">
        <v>142</v>
      </c>
      <c r="D29" s="40">
        <v>3</v>
      </c>
      <c r="E29" s="40">
        <v>146</v>
      </c>
      <c r="F29" s="40">
        <v>0</v>
      </c>
      <c r="G29" s="40">
        <v>1</v>
      </c>
      <c r="H29" s="40">
        <v>1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39">
        <f>(D29*punt_score)+(E29*punt_per_yard)+(F29*punt_blocked)+(G29*touchback)+(H29*in_the_20)+(I29*out_of_backfield)+(J29*punt_return_td)+(K29*_60_64)+(L29*_65_69)+(M29*_70_74)+(N29*_75over)</f>
        <v>19.350000000000001</v>
      </c>
    </row>
    <row r="30" spans="1:15" x14ac:dyDescent="0.25">
      <c r="A30" t="str">
        <f>INDEX('Active - Players'!B:C,MATCH(B30,'Active - Players'!C:C,0),1)</f>
        <v>Dixon</v>
      </c>
      <c r="B30" s="51" t="s">
        <v>57</v>
      </c>
      <c r="D30" s="40">
        <v>2</v>
      </c>
      <c r="E30" s="40">
        <v>80</v>
      </c>
      <c r="F30" s="40">
        <v>0</v>
      </c>
      <c r="G30" s="40">
        <v>0</v>
      </c>
      <c r="H30" s="40">
        <v>1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39">
        <f>(D30*punt_score)+(E30*punt_per_yard)+(F30*punt_blocked)+(G30*touchback)+(H30*in_the_20)+(I30*out_of_backfield)+(J30*punt_return_td)+(K30*_60_64)+(L30*_65_69)+(M30*_70_74)+(N30*_75over)</f>
        <v>11.5</v>
      </c>
    </row>
    <row r="31" spans="1:15" x14ac:dyDescent="0.25">
      <c r="A31" t="str">
        <f>INDEX('Active - Players'!B:C,MATCH(B31,'Active - Players'!C:C,0),1)</f>
        <v>Cole</v>
      </c>
      <c r="B31" s="58" t="s">
        <v>27</v>
      </c>
      <c r="C31" t="s">
        <v>136</v>
      </c>
      <c r="D31" s="40">
        <v>1</v>
      </c>
      <c r="E31" s="40">
        <v>49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39">
        <f>(D31*punt_score)+(E31*punt_per_yard)+(F31*punt_blocked)+(G31*touchback)+(H31*in_the_20)+(I31*out_of_backfield)+(J31*punt_return_td)+(K31*_60_64)+(L31*_65_69)+(M31*_70_74)+(N31*_75over)</f>
        <v>5.15</v>
      </c>
    </row>
    <row r="32" spans="1:15" x14ac:dyDescent="0.25">
      <c r="A32" t="str">
        <f>INDEX('Active - Players'!B:C,MATCH(B32,'Active - Players'!C:C,0),1)</f>
        <v>Evans</v>
      </c>
      <c r="B32" s="59" t="s">
        <v>122</v>
      </c>
      <c r="D32" s="40">
        <v>1</v>
      </c>
      <c r="E32" s="40">
        <v>45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39">
        <f>(D32*punt_score)+(E32*punt_per_yard)+(F32*punt_blocked)+(G32*touchback)+(H32*in_the_20)+(I32*out_of_backfield)+(J32*punt_return_td)+(K32*_60_64)+(L32*_65_69)+(M32*_70_74)+(N32*_75over)</f>
        <v>4.75</v>
      </c>
    </row>
    <row r="33" spans="1:15" x14ac:dyDescent="0.25">
      <c r="A33" t="str">
        <f>INDEX('Active - Players'!B:C,MATCH(B33,'Active - Players'!C:C,0),1)</f>
        <v>Bailey</v>
      </c>
      <c r="B33" s="60" t="s">
        <v>116</v>
      </c>
      <c r="D33" s="40">
        <v>1</v>
      </c>
      <c r="E33" s="40">
        <v>38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39">
        <f>(D33*punt_score)+(E33*punt_per_yard)+(F33*punt_blocked)+(G33*touchback)+(H33*in_the_20)+(I33*out_of_backfield)+(J33*punt_return_td)+(K33*_60_64)+(L33*_65_69)+(M33*_70_74)+(N33*_75over)</f>
        <v>4.0500000000000007</v>
      </c>
    </row>
    <row r="34" spans="1:15" x14ac:dyDescent="0.25">
      <c r="O34" s="41"/>
    </row>
    <row r="35" spans="1:15" x14ac:dyDescent="0.25">
      <c r="O35" s="41"/>
    </row>
  </sheetData>
  <sortState xmlns:xlrd2="http://schemas.microsoft.com/office/spreadsheetml/2017/richdata2" ref="A2:O33">
    <sortCondition descending="1" ref="O1:O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Active - Players</vt:lpstr>
      <vt:lpstr>Scoring</vt:lpstr>
      <vt:lpstr>Week 1</vt:lpstr>
      <vt:lpstr>_60_64</vt:lpstr>
      <vt:lpstr>_65_69</vt:lpstr>
      <vt:lpstr>_70_74</vt:lpstr>
      <vt:lpstr>_75over</vt:lpstr>
      <vt:lpstr>in_the_20</vt:lpstr>
      <vt:lpstr>out_of_backfield</vt:lpstr>
      <vt:lpstr>punt_blocked</vt:lpstr>
      <vt:lpstr>punt_per_yard</vt:lpstr>
      <vt:lpstr>punt_return_td</vt:lpstr>
      <vt:lpstr>punt_score</vt:lpstr>
      <vt:lpstr>touchback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Williams</dc:creator>
  <cp:lastModifiedBy>Filip Gibarac</cp:lastModifiedBy>
  <dcterms:created xsi:type="dcterms:W3CDTF">2023-06-06T17:45:06Z</dcterms:created>
  <dcterms:modified xsi:type="dcterms:W3CDTF">2023-09-11T04:57:42Z</dcterms:modified>
</cp:coreProperties>
</file>