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aximum-Flow-Algorithm\"/>
    </mc:Choice>
  </mc:AlternateContent>
  <xr:revisionPtr revIDLastSave="0" documentId="13_ncr:1_{067959E3-AB62-4167-A457-652CC00B24FB}" xr6:coauthVersionLast="36" xr6:coauthVersionMax="36" xr10:uidLastSave="{00000000-0000-0000-0000-000000000000}"/>
  <bookViews>
    <workbookView xWindow="0" yWindow="0" windowWidth="17256" windowHeight="5640" xr2:uid="{C8CBCAC3-70B2-44D4-A8A3-2DDD91A981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9" i="1"/>
  <c r="Q8" i="1"/>
  <c r="X5" i="1"/>
  <c r="X8" i="1"/>
  <c r="X9" i="1" s="1"/>
  <c r="N7" i="1"/>
  <c r="N8" i="1"/>
  <c r="N9" i="1"/>
  <c r="N10" i="1"/>
  <c r="N11" i="1"/>
  <c r="N12" i="1"/>
  <c r="N13" i="1"/>
  <c r="N14" i="1"/>
  <c r="N6" i="1"/>
  <c r="M7" i="1"/>
  <c r="M8" i="1"/>
  <c r="M9" i="1"/>
  <c r="M10" i="1"/>
  <c r="M11" i="1"/>
  <c r="M12" i="1"/>
  <c r="M13" i="1"/>
  <c r="M14" i="1"/>
  <c r="M6" i="1"/>
  <c r="U7" i="1"/>
  <c r="U8" i="1"/>
  <c r="U9" i="1"/>
  <c r="U10" i="1"/>
  <c r="U11" i="1"/>
  <c r="U12" i="1"/>
  <c r="U13" i="1"/>
  <c r="U14" i="1"/>
  <c r="U6" i="1"/>
  <c r="T14" i="1"/>
  <c r="T13" i="1"/>
  <c r="T7" i="1"/>
  <c r="T8" i="1"/>
  <c r="T9" i="1"/>
  <c r="T10" i="1"/>
  <c r="T11" i="1"/>
  <c r="T12" i="1"/>
  <c r="T6" i="1"/>
  <c r="I22" i="1" l="1"/>
  <c r="J16" i="1"/>
  <c r="I16" i="1"/>
  <c r="I17" i="1"/>
  <c r="J17" i="1" s="1"/>
  <c r="I18" i="1"/>
  <c r="J18" i="1" s="1"/>
  <c r="I19" i="1"/>
  <c r="J19" i="1" s="1"/>
  <c r="I20" i="1"/>
  <c r="J20" i="1" s="1"/>
  <c r="J6" i="1"/>
  <c r="I6" i="1"/>
  <c r="I7" i="1"/>
  <c r="J7" i="1" s="1"/>
  <c r="I8" i="1"/>
  <c r="J8" i="1" s="1"/>
  <c r="I9" i="1"/>
  <c r="J9" i="1" s="1"/>
  <c r="I10" i="1"/>
  <c r="J10" i="1" s="1"/>
  <c r="D28" i="1" l="1"/>
  <c r="I4" i="1" l="1"/>
  <c r="J4" i="1" s="1"/>
  <c r="I5" i="1"/>
  <c r="J5" i="1" s="1"/>
  <c r="I11" i="1"/>
  <c r="J11" i="1" s="1"/>
  <c r="I12" i="1"/>
  <c r="J12" i="1" s="1"/>
  <c r="I14" i="1"/>
  <c r="J14" i="1" s="1"/>
  <c r="I15" i="1"/>
  <c r="J15" i="1" s="1"/>
  <c r="I21" i="1"/>
  <c r="J21" i="1" s="1"/>
  <c r="J22" i="1"/>
</calcChain>
</file>

<file path=xl/sharedStrings.xml><?xml version="1.0" encoding="utf-8"?>
<sst xmlns="http://schemas.openxmlformats.org/spreadsheetml/2006/main" count="46" uniqueCount="41">
  <si>
    <t>Maximum Flow Algorithm {Ford-Fulkerson}</t>
  </si>
  <si>
    <t>Input Size</t>
  </si>
  <si>
    <t>Trial 1</t>
  </si>
  <si>
    <t>Trial 2</t>
  </si>
  <si>
    <t>Trial 3</t>
  </si>
  <si>
    <t>Trial 4</t>
  </si>
  <si>
    <t>Trial 5</t>
  </si>
  <si>
    <t>Nodes</t>
  </si>
  <si>
    <t>Edges</t>
  </si>
  <si>
    <t>File Name</t>
  </si>
  <si>
    <t>bridge_1</t>
  </si>
  <si>
    <t>bridge_2</t>
  </si>
  <si>
    <t>bridge_8</t>
  </si>
  <si>
    <t>bridge_9</t>
  </si>
  <si>
    <t>ladder_1</t>
  </si>
  <si>
    <t>ladder_2</t>
  </si>
  <si>
    <t>ladder_8</t>
  </si>
  <si>
    <t>ladder_9</t>
  </si>
  <si>
    <t>Average Time (Nanosecs)</t>
  </si>
  <si>
    <t>Average Time (Seconds)</t>
  </si>
  <si>
    <t>bridge_3</t>
  </si>
  <si>
    <t>bridge_4</t>
  </si>
  <si>
    <t>bridge_5</t>
  </si>
  <si>
    <t>bridge_6</t>
  </si>
  <si>
    <t>bridge_7</t>
  </si>
  <si>
    <t>ladder_3</t>
  </si>
  <si>
    <t>ladder_4</t>
  </si>
  <si>
    <t>ladder_5</t>
  </si>
  <si>
    <t>ladder_6</t>
  </si>
  <si>
    <t>ladder_7</t>
  </si>
  <si>
    <t>Ladder</t>
  </si>
  <si>
    <t>x</t>
  </si>
  <si>
    <t>y</t>
  </si>
  <si>
    <t>Bridge</t>
  </si>
  <si>
    <t>m  = b =</t>
  </si>
  <si>
    <t>c =</t>
  </si>
  <si>
    <t xml:space="preserve">a = </t>
  </si>
  <si>
    <t>T(N)</t>
  </si>
  <si>
    <t>~1</t>
  </si>
  <si>
    <t>~3</t>
  </si>
  <si>
    <t>T(N) = N^3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</si>
</sst>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4FD1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4C8"/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Flow Algorithm</a:t>
            </a:r>
          </a:p>
          <a:p>
            <a:pPr>
              <a:defRPr/>
            </a:pPr>
            <a:r>
              <a:rPr lang="en-US"/>
              <a:t> {Ford-Fulkerson} </a:t>
            </a:r>
          </a:p>
          <a:p>
            <a:pPr>
              <a:defRPr/>
            </a:pPr>
            <a:r>
              <a:rPr lang="en-US"/>
              <a:t>Bridge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Maximum Flow Algorithm {Ford-Fulkerson}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Sheet1!$B$4:$B$12</c:f>
              <c:numCache>
                <c:formatCode>General</c:formatCode>
                <c:ptCount val="9"/>
                <c:pt idx="0">
                  <c:v>6</c:v>
                </c:pt>
                <c:pt idx="1">
                  <c:v>10</c:v>
                </c:pt>
                <c:pt idx="2">
                  <c:v>18</c:v>
                </c:pt>
                <c:pt idx="3">
                  <c:v>34</c:v>
                </c:pt>
                <c:pt idx="4">
                  <c:v>66</c:v>
                </c:pt>
                <c:pt idx="5">
                  <c:v>130</c:v>
                </c:pt>
                <c:pt idx="6">
                  <c:v>258</c:v>
                </c:pt>
                <c:pt idx="7">
                  <c:v>514</c:v>
                </c:pt>
                <c:pt idx="8">
                  <c:v>1026</c:v>
                </c:pt>
              </c:numCache>
            </c:numRef>
          </c:xVal>
          <c:yVal>
            <c:numRef>
              <c:f>Sheet1!$I$4:$I$12</c:f>
              <c:numCache>
                <c:formatCode>General</c:formatCode>
                <c:ptCount val="9"/>
                <c:pt idx="0">
                  <c:v>769600</c:v>
                </c:pt>
                <c:pt idx="1">
                  <c:v>681560</c:v>
                </c:pt>
                <c:pt idx="2">
                  <c:v>941700</c:v>
                </c:pt>
                <c:pt idx="3">
                  <c:v>1104060</c:v>
                </c:pt>
                <c:pt idx="4">
                  <c:v>1347220</c:v>
                </c:pt>
                <c:pt idx="5">
                  <c:v>2464880</c:v>
                </c:pt>
                <c:pt idx="6">
                  <c:v>7444600</c:v>
                </c:pt>
                <c:pt idx="7">
                  <c:v>12611280.199999999</c:v>
                </c:pt>
                <c:pt idx="8">
                  <c:v>21809119.600000001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D-4C6C-9690-D7B5B2CE3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39288"/>
        <c:axId val="564676720"/>
      </c:scatterChart>
      <c:valAx>
        <c:axId val="69113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76720"/>
        <c:crosses val="autoZero"/>
        <c:crossBetween val="midCat"/>
      </c:valAx>
      <c:valAx>
        <c:axId val="5646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Flow Algorithm</a:t>
            </a:r>
          </a:p>
          <a:p>
            <a:pPr>
              <a:defRPr/>
            </a:pPr>
            <a:r>
              <a:rPr lang="en-US"/>
              <a:t> {Ford-Fulkerson} </a:t>
            </a:r>
          </a:p>
          <a:p>
            <a:pPr>
              <a:defRPr/>
            </a:pPr>
            <a:r>
              <a:rPr lang="en-US"/>
              <a:t>Ladder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Maximum Flow Algorithm {Ford-Fulkerson}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Sheet1!$B$14:$B$22</c:f>
              <c:numCache>
                <c:formatCode>General</c:formatCode>
                <c:ptCount val="9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  <c:pt idx="4">
                  <c:v>96</c:v>
                </c:pt>
                <c:pt idx="5">
                  <c:v>192</c:v>
                </c:pt>
                <c:pt idx="6">
                  <c:v>384</c:v>
                </c:pt>
                <c:pt idx="7">
                  <c:v>768</c:v>
                </c:pt>
                <c:pt idx="8">
                  <c:v>1536</c:v>
                </c:pt>
              </c:numCache>
            </c:numRef>
          </c:xVal>
          <c:yVal>
            <c:numRef>
              <c:f>Sheet1!$I$14:$I$22</c:f>
              <c:numCache>
                <c:formatCode>General</c:formatCode>
                <c:ptCount val="9"/>
                <c:pt idx="0">
                  <c:v>1083999.8</c:v>
                </c:pt>
                <c:pt idx="1">
                  <c:v>818360.4</c:v>
                </c:pt>
                <c:pt idx="2">
                  <c:v>1660800</c:v>
                </c:pt>
                <c:pt idx="3">
                  <c:v>2196340</c:v>
                </c:pt>
                <c:pt idx="4">
                  <c:v>5797060</c:v>
                </c:pt>
                <c:pt idx="5">
                  <c:v>23391860</c:v>
                </c:pt>
                <c:pt idx="6">
                  <c:v>42419080</c:v>
                </c:pt>
                <c:pt idx="7">
                  <c:v>253275260.40000001</c:v>
                </c:pt>
                <c:pt idx="8">
                  <c:v>1620257319.2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C-4E2F-9425-796BE2A2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85648"/>
        <c:axId val="539782696"/>
      </c:scatterChart>
      <c:valAx>
        <c:axId val="53978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82696"/>
        <c:crosses val="autoZero"/>
        <c:crossBetween val="midCat"/>
      </c:valAx>
      <c:valAx>
        <c:axId val="539782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447021</xdr:colOff>
      <xdr:row>1</xdr:row>
      <xdr:rowOff>239485</xdr:rowOff>
    </xdr:from>
    <xdr:to>
      <xdr:col>22</xdr:col>
      <xdr:colOff>423903</xdr:colOff>
      <xdr:row>28</xdr:row>
      <xdr:rowOff>12357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BFFC6E-8B21-448D-8567-E54444CB1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322757</xdr:colOff>
      <xdr:row>21</xdr:row>
      <xdr:rowOff>169564</xdr:rowOff>
    </xdr:from>
    <xdr:to>
      <xdr:col>17</xdr:col>
      <xdr:colOff>208311</xdr:colOff>
      <xdr:row>49</xdr:row>
      <xdr:rowOff>87668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646AE-5E9C-41D2-8D20-FD6E0FDF2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16B-EC40-46A3-93C6-B57F047E01EF}">
  <dimension ref="A1:X30"/>
  <sheetViews>
    <sheetView tabSelected="1" zoomScale="70" zoomScaleNormal="70" workbookViewId="0">
      <selection activeCell="R18" sqref="R18"/>
    </sheetView>
  </sheetViews>
  <sheetFormatPr defaultRowHeight="14.4" x14ac:dyDescent="0.3"/>
  <cols>
    <col min="1" max="1" width="10.5546875" customWidth="1"/>
    <col min="3" max="3" width="8.88671875" customWidth="1"/>
    <col min="4" max="8" width="12.5546875" customWidth="1"/>
    <col min="9" max="9" width="14.88671875" customWidth="1"/>
    <col min="10" max="10" width="15.6640625" customWidth="1"/>
    <col min="17" max="17" width="12.44140625" bestFit="1" customWidth="1"/>
    <col min="24" max="24" width="8.88671875" customWidth="1"/>
  </cols>
  <sheetData>
    <row r="1" spans="1:24" ht="51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24" ht="28.8" x14ac:dyDescent="0.3">
      <c r="A2" s="8" t="s">
        <v>9</v>
      </c>
      <c r="B2" s="13" t="s">
        <v>1</v>
      </c>
      <c r="C2" s="13"/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18</v>
      </c>
      <c r="J2" s="9" t="s">
        <v>19</v>
      </c>
    </row>
    <row r="3" spans="1:24" x14ac:dyDescent="0.3">
      <c r="A3" s="6"/>
      <c r="B3" s="12" t="s">
        <v>7</v>
      </c>
      <c r="C3" s="12" t="s">
        <v>8</v>
      </c>
      <c r="D3" s="6"/>
      <c r="E3" s="6"/>
      <c r="F3" s="6"/>
      <c r="G3" s="6"/>
      <c r="H3" s="6"/>
      <c r="I3" s="6"/>
      <c r="J3" s="7"/>
    </row>
    <row r="4" spans="1:24" ht="18" x14ac:dyDescent="0.3">
      <c r="A4" s="3" t="s">
        <v>10</v>
      </c>
      <c r="B4" s="4">
        <v>6</v>
      </c>
      <c r="C4" s="4">
        <v>9</v>
      </c>
      <c r="D4" s="4">
        <v>837300</v>
      </c>
      <c r="E4" s="4">
        <v>824100</v>
      </c>
      <c r="F4" s="4">
        <v>849400</v>
      </c>
      <c r="G4" s="4">
        <v>737100</v>
      </c>
      <c r="H4" s="4">
        <v>600100</v>
      </c>
      <c r="I4" s="4">
        <f>AVERAGE(D4:H4)</f>
        <v>769600</v>
      </c>
      <c r="J4" s="4">
        <f>(I4/1000000000)</f>
        <v>7.6959999999999995E-4</v>
      </c>
      <c r="M4" s="17" t="s">
        <v>33</v>
      </c>
      <c r="N4" s="17"/>
      <c r="T4" s="17" t="s">
        <v>30</v>
      </c>
      <c r="U4" s="17"/>
    </row>
    <row r="5" spans="1:24" ht="18" x14ac:dyDescent="0.3">
      <c r="A5" s="3" t="s">
        <v>11</v>
      </c>
      <c r="B5" s="4">
        <v>10</v>
      </c>
      <c r="C5" s="4">
        <v>17</v>
      </c>
      <c r="D5" s="4">
        <v>656100</v>
      </c>
      <c r="E5" s="4">
        <v>644500</v>
      </c>
      <c r="F5" s="4">
        <v>779400</v>
      </c>
      <c r="G5" s="4">
        <v>532700</v>
      </c>
      <c r="H5" s="4">
        <v>795100</v>
      </c>
      <c r="I5" s="4">
        <f>AVERAGE(D5:H5)</f>
        <v>681560</v>
      </c>
      <c r="J5" s="4">
        <f>(I5/1000000000)</f>
        <v>6.8156E-4</v>
      </c>
      <c r="M5" s="19" t="s">
        <v>31</v>
      </c>
      <c r="N5" s="19" t="s">
        <v>32</v>
      </c>
      <c r="P5" t="s">
        <v>34</v>
      </c>
      <c r="Q5">
        <f>(N14-N13)/(M14-M13)</f>
        <v>0.72100944282412915</v>
      </c>
      <c r="T5" s="19" t="s">
        <v>31</v>
      </c>
      <c r="U5" s="19" t="s">
        <v>32</v>
      </c>
      <c r="W5" t="s">
        <v>34</v>
      </c>
      <c r="X5">
        <f>(U13-U14)/(T13-T14)</f>
        <v>2.6926325363037655</v>
      </c>
    </row>
    <row r="6" spans="1:24" x14ac:dyDescent="0.3">
      <c r="A6" s="3" t="s">
        <v>20</v>
      </c>
      <c r="B6" s="4">
        <v>18</v>
      </c>
      <c r="C6" s="4">
        <v>33</v>
      </c>
      <c r="D6" s="4">
        <v>1704900</v>
      </c>
      <c r="E6" s="4">
        <v>911200</v>
      </c>
      <c r="F6" s="4">
        <v>747400</v>
      </c>
      <c r="G6" s="4">
        <v>662900</v>
      </c>
      <c r="H6" s="4">
        <v>682100</v>
      </c>
      <c r="I6" s="4">
        <f t="shared" ref="I6:I10" si="0">AVERAGE(D6:H6)</f>
        <v>941700</v>
      </c>
      <c r="J6" s="4">
        <f t="shared" ref="J6:J10" si="1">(I6/1000000000)</f>
        <v>9.4169999999999996E-4</v>
      </c>
      <c r="M6" s="4">
        <f>LOG(B4,2)</f>
        <v>2.5849625007211561</v>
      </c>
      <c r="N6" s="4">
        <f>LOG(D4,2)</f>
        <v>19.675385099561947</v>
      </c>
      <c r="Q6" s="2" t="s">
        <v>38</v>
      </c>
      <c r="T6" s="4">
        <f>LOG(B14,2)</f>
        <v>2.5849625007211561</v>
      </c>
      <c r="U6" s="4">
        <f>LOG(D14,2)</f>
        <v>20.553093012995632</v>
      </c>
      <c r="X6" s="2" t="s">
        <v>39</v>
      </c>
    </row>
    <row r="7" spans="1:24" x14ac:dyDescent="0.3">
      <c r="A7" s="3" t="s">
        <v>21</v>
      </c>
      <c r="B7" s="4">
        <v>34</v>
      </c>
      <c r="C7" s="4">
        <v>65</v>
      </c>
      <c r="D7" s="4">
        <v>1771900</v>
      </c>
      <c r="E7" s="4">
        <v>1018500</v>
      </c>
      <c r="F7" s="4">
        <v>946000</v>
      </c>
      <c r="G7" s="4">
        <v>963300</v>
      </c>
      <c r="H7" s="4">
        <v>820600</v>
      </c>
      <c r="I7" s="4">
        <f t="shared" si="0"/>
        <v>1104060</v>
      </c>
      <c r="J7" s="4">
        <f t="shared" si="1"/>
        <v>1.10406E-3</v>
      </c>
      <c r="M7" s="4">
        <f t="shared" ref="M7:M14" si="2">LOG(B5,2)</f>
        <v>3.3219280948873626</v>
      </c>
      <c r="N7" s="4">
        <f t="shared" ref="N7:N14" si="3">LOG(D5,2)</f>
        <v>19.323556195543976</v>
      </c>
      <c r="T7" s="4">
        <f>LOG(B15,2)</f>
        <v>3.5849625007211565</v>
      </c>
      <c r="U7" s="4">
        <f>LOG(D15,2)</f>
        <v>19.586005943326022</v>
      </c>
    </row>
    <row r="8" spans="1:24" x14ac:dyDescent="0.3">
      <c r="A8" s="3" t="s">
        <v>22</v>
      </c>
      <c r="B8" s="4">
        <v>66</v>
      </c>
      <c r="C8" s="4">
        <v>129</v>
      </c>
      <c r="D8" s="4">
        <v>1649100</v>
      </c>
      <c r="E8" s="4">
        <v>1171600</v>
      </c>
      <c r="F8" s="4">
        <v>1249200</v>
      </c>
      <c r="G8" s="4">
        <v>1145500</v>
      </c>
      <c r="H8" s="4">
        <v>1520700</v>
      </c>
      <c r="I8" s="4">
        <f t="shared" si="0"/>
        <v>1347220</v>
      </c>
      <c r="J8" s="4">
        <f t="shared" si="1"/>
        <v>1.3472200000000001E-3</v>
      </c>
      <c r="M8" s="4">
        <f t="shared" si="2"/>
        <v>4.1699250014423122</v>
      </c>
      <c r="N8" s="4">
        <f t="shared" si="3"/>
        <v>20.70125569054721</v>
      </c>
      <c r="P8" t="s">
        <v>35</v>
      </c>
      <c r="Q8">
        <f>(N14-(Q5*M14))</f>
        <v>16.943569678874894</v>
      </c>
      <c r="T8" s="4">
        <f>LOG(B16,2)</f>
        <v>4.584962500721157</v>
      </c>
      <c r="U8" s="4">
        <f>LOG(D16,2)</f>
        <v>20.235495405804869</v>
      </c>
      <c r="W8" t="s">
        <v>35</v>
      </c>
      <c r="X8">
        <f>(U14-(X5*T14))</f>
        <v>1.7905269800426709</v>
      </c>
    </row>
    <row r="9" spans="1:24" x14ac:dyDescent="0.3">
      <c r="A9" s="3" t="s">
        <v>23</v>
      </c>
      <c r="B9" s="4">
        <v>130</v>
      </c>
      <c r="C9" s="4">
        <v>257</v>
      </c>
      <c r="D9" s="4">
        <v>3766700</v>
      </c>
      <c r="E9" s="4">
        <v>2109800</v>
      </c>
      <c r="F9" s="4">
        <v>2099100</v>
      </c>
      <c r="G9" s="4">
        <v>2114000</v>
      </c>
      <c r="H9" s="4">
        <v>2234800</v>
      </c>
      <c r="I9" s="4">
        <f t="shared" si="0"/>
        <v>2464880</v>
      </c>
      <c r="J9" s="4">
        <f t="shared" si="1"/>
        <v>2.46488E-3</v>
      </c>
      <c r="M9" s="4">
        <f t="shared" si="2"/>
        <v>5.08746284125034</v>
      </c>
      <c r="N9" s="4">
        <f t="shared" si="3"/>
        <v>20.756865754721026</v>
      </c>
      <c r="P9" t="s">
        <v>36</v>
      </c>
      <c r="Q9">
        <f>POWER(2, Q8)</f>
        <v>126044.15380007106</v>
      </c>
      <c r="T9" s="4">
        <f>LOG(B17,2)</f>
        <v>5.584962500721157</v>
      </c>
      <c r="U9" s="4">
        <f>LOG(D17,2)</f>
        <v>21.130439848841995</v>
      </c>
      <c r="W9" t="s">
        <v>36</v>
      </c>
      <c r="X9">
        <f>POWER(2, X8)</f>
        <v>3.4594123303800921</v>
      </c>
    </row>
    <row r="10" spans="1:24" x14ac:dyDescent="0.3">
      <c r="A10" s="3" t="s">
        <v>24</v>
      </c>
      <c r="B10" s="4">
        <v>258</v>
      </c>
      <c r="C10" s="4">
        <v>513</v>
      </c>
      <c r="D10" s="4">
        <v>6266400</v>
      </c>
      <c r="E10" s="4">
        <v>9301300</v>
      </c>
      <c r="F10" s="4">
        <v>5689000</v>
      </c>
      <c r="G10" s="4">
        <v>9066200</v>
      </c>
      <c r="H10" s="4">
        <v>6900100</v>
      </c>
      <c r="I10" s="4">
        <f t="shared" si="0"/>
        <v>7444600</v>
      </c>
      <c r="J10" s="4">
        <f t="shared" si="1"/>
        <v>7.4446E-3</v>
      </c>
      <c r="M10" s="4">
        <f t="shared" si="2"/>
        <v>6.0443941193584534</v>
      </c>
      <c r="N10" s="4">
        <f t="shared" si="3"/>
        <v>20.653247454533645</v>
      </c>
      <c r="T10" s="4">
        <f>LOG(B18,2)</f>
        <v>6.5849625007211561</v>
      </c>
      <c r="U10" s="4">
        <f>LOG(D18,2)</f>
        <v>22.183317954421362</v>
      </c>
    </row>
    <row r="11" spans="1:24" x14ac:dyDescent="0.3">
      <c r="A11" s="3" t="s">
        <v>12</v>
      </c>
      <c r="B11" s="4">
        <v>514</v>
      </c>
      <c r="C11" s="4">
        <v>1025</v>
      </c>
      <c r="D11" s="4">
        <v>11354100</v>
      </c>
      <c r="E11" s="4">
        <v>12457601</v>
      </c>
      <c r="F11" s="4">
        <v>13381700</v>
      </c>
      <c r="G11" s="4">
        <v>12524900</v>
      </c>
      <c r="H11" s="4">
        <v>13338100</v>
      </c>
      <c r="I11" s="4">
        <f>AVERAGE(D11:H11)</f>
        <v>12611280.199999999</v>
      </c>
      <c r="J11" s="4">
        <f>(I11/1000000000)</f>
        <v>1.26112802E-2</v>
      </c>
      <c r="M11" s="4">
        <f t="shared" si="2"/>
        <v>7.0223678130284544</v>
      </c>
      <c r="N11" s="4">
        <f t="shared" si="3"/>
        <v>21.844869703287102</v>
      </c>
      <c r="T11" s="4">
        <f>LOG(B19,2)</f>
        <v>7.5849625007211561</v>
      </c>
      <c r="U11" s="4">
        <f>LOG(D19,2)</f>
        <v>24.148558816331704</v>
      </c>
    </row>
    <row r="12" spans="1:24" x14ac:dyDescent="0.3">
      <c r="A12" s="3" t="s">
        <v>13</v>
      </c>
      <c r="B12" s="4">
        <v>1026</v>
      </c>
      <c r="C12" s="4">
        <v>2049</v>
      </c>
      <c r="D12" s="4">
        <v>18689100</v>
      </c>
      <c r="E12" s="4">
        <v>22020800</v>
      </c>
      <c r="F12" s="4">
        <v>22690300</v>
      </c>
      <c r="G12" s="4">
        <v>22822699</v>
      </c>
      <c r="H12" s="4">
        <v>22822699</v>
      </c>
      <c r="I12" s="4">
        <f>AVERAGE(D12:H12)</f>
        <v>21809119.600000001</v>
      </c>
      <c r="J12" s="4">
        <f>(I12/1000000000)</f>
        <v>2.1809119600000003E-2</v>
      </c>
      <c r="M12" s="4">
        <f t="shared" si="2"/>
        <v>8.011227255423254</v>
      </c>
      <c r="N12" s="4">
        <f t="shared" si="3"/>
        <v>22.579205432808724</v>
      </c>
      <c r="T12" s="4">
        <f>LOG(B20,2)</f>
        <v>8.5849625007211561</v>
      </c>
      <c r="U12" s="4">
        <f>LOG(D20,2)</f>
        <v>25.396011397614618</v>
      </c>
    </row>
    <row r="13" spans="1:24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M13" s="4">
        <f t="shared" si="2"/>
        <v>9.0056245491938789</v>
      </c>
      <c r="N13" s="4">
        <f t="shared" si="3"/>
        <v>23.436710017372473</v>
      </c>
      <c r="P13" t="s">
        <v>37</v>
      </c>
      <c r="T13" s="4">
        <f>LOG(B21,2)</f>
        <v>9.5849625007211561</v>
      </c>
      <c r="U13" s="4">
        <f>LOG(D21,2)</f>
        <v>27.59930886873596</v>
      </c>
    </row>
    <row r="14" spans="1:24" x14ac:dyDescent="0.3">
      <c r="A14" s="3" t="s">
        <v>14</v>
      </c>
      <c r="B14" s="4">
        <v>6</v>
      </c>
      <c r="C14" s="4">
        <v>9</v>
      </c>
      <c r="D14" s="4">
        <v>1538500</v>
      </c>
      <c r="E14" s="4">
        <v>954699</v>
      </c>
      <c r="F14" s="4">
        <v>873100</v>
      </c>
      <c r="G14" s="4">
        <v>961600</v>
      </c>
      <c r="H14" s="4">
        <v>1092100</v>
      </c>
      <c r="I14" s="4">
        <f>AVERAGE(D14:H14)</f>
        <v>1083999.8</v>
      </c>
      <c r="J14" s="4">
        <f>(I14/1000000000)</f>
        <v>1.0839998E-3</v>
      </c>
      <c r="M14" s="4">
        <f t="shared" si="2"/>
        <v>10.002815015607053</v>
      </c>
      <c r="N14" s="4">
        <f t="shared" si="3"/>
        <v>24.155693759950569</v>
      </c>
      <c r="T14" s="4">
        <f>LOG(B22,2)</f>
        <v>10.584962500721156</v>
      </c>
      <c r="U14" s="4">
        <f>LOG(D22,2)</f>
        <v>30.291941405039726</v>
      </c>
    </row>
    <row r="15" spans="1:24" x14ac:dyDescent="0.3">
      <c r="A15" s="3" t="s">
        <v>15</v>
      </c>
      <c r="B15" s="4">
        <v>12</v>
      </c>
      <c r="C15" s="4">
        <v>21</v>
      </c>
      <c r="D15" s="4">
        <v>787001</v>
      </c>
      <c r="E15" s="4">
        <v>775500</v>
      </c>
      <c r="F15" s="4">
        <v>839800</v>
      </c>
      <c r="G15" s="4">
        <v>840100</v>
      </c>
      <c r="H15" s="4">
        <v>849401</v>
      </c>
      <c r="I15" s="4">
        <f>AVERAGE(D15:H15)</f>
        <v>818360.4</v>
      </c>
      <c r="J15" s="4">
        <f>(I15/1000000000)</f>
        <v>8.1836039999999999E-4</v>
      </c>
    </row>
    <row r="16" spans="1:24" x14ac:dyDescent="0.3">
      <c r="A16" s="3" t="s">
        <v>25</v>
      </c>
      <c r="B16" s="4">
        <v>24</v>
      </c>
      <c r="C16" s="4">
        <v>45</v>
      </c>
      <c r="D16" s="4">
        <v>1234500</v>
      </c>
      <c r="E16" s="4">
        <v>1628400</v>
      </c>
      <c r="F16" s="4">
        <v>1478800</v>
      </c>
      <c r="G16" s="4">
        <v>2407700</v>
      </c>
      <c r="H16" s="4">
        <v>1554600</v>
      </c>
      <c r="I16" s="4">
        <f t="shared" ref="I16:I20" si="4">AVERAGE(D16:H16)</f>
        <v>1660800</v>
      </c>
      <c r="J16" s="4">
        <f t="shared" ref="J16:J20" si="5">(I16/1000000000)</f>
        <v>1.6608E-3</v>
      </c>
    </row>
    <row r="17" spans="1:24" x14ac:dyDescent="0.3">
      <c r="A17" s="3" t="s">
        <v>26</v>
      </c>
      <c r="B17" s="4">
        <v>48</v>
      </c>
      <c r="C17" s="4">
        <v>93</v>
      </c>
      <c r="D17" s="4">
        <v>2295600</v>
      </c>
      <c r="E17" s="4">
        <v>2180400</v>
      </c>
      <c r="F17" s="4">
        <v>2148800</v>
      </c>
      <c r="G17" s="4">
        <v>2007400</v>
      </c>
      <c r="H17" s="4">
        <v>2349500</v>
      </c>
      <c r="I17" s="4">
        <f t="shared" si="4"/>
        <v>2196340</v>
      </c>
      <c r="J17" s="4">
        <f t="shared" si="5"/>
        <v>2.1963400000000002E-3</v>
      </c>
      <c r="X17" t="s">
        <v>40</v>
      </c>
    </row>
    <row r="18" spans="1:24" x14ac:dyDescent="0.3">
      <c r="A18" s="3" t="s">
        <v>27</v>
      </c>
      <c r="B18" s="4">
        <v>96</v>
      </c>
      <c r="C18" s="4">
        <v>189</v>
      </c>
      <c r="D18" s="4">
        <v>4762600</v>
      </c>
      <c r="E18" s="4">
        <v>7851300</v>
      </c>
      <c r="F18" s="4">
        <v>4823800</v>
      </c>
      <c r="G18" s="4">
        <v>4956500</v>
      </c>
      <c r="H18" s="4">
        <v>6591100</v>
      </c>
      <c r="I18" s="4">
        <f t="shared" si="4"/>
        <v>5797060</v>
      </c>
      <c r="J18" s="4">
        <f t="shared" si="5"/>
        <v>5.7970599999999997E-3</v>
      </c>
    </row>
    <row r="19" spans="1:24" x14ac:dyDescent="0.3">
      <c r="A19" s="3" t="s">
        <v>28</v>
      </c>
      <c r="B19" s="4">
        <v>192</v>
      </c>
      <c r="C19" s="4">
        <v>381</v>
      </c>
      <c r="D19" s="4">
        <v>18596900</v>
      </c>
      <c r="E19" s="4">
        <v>18004200</v>
      </c>
      <c r="F19" s="4">
        <v>33316800</v>
      </c>
      <c r="G19" s="4">
        <v>24331900</v>
      </c>
      <c r="H19" s="4">
        <v>22709500</v>
      </c>
      <c r="I19" s="4">
        <f t="shared" si="4"/>
        <v>23391860</v>
      </c>
      <c r="J19" s="4">
        <f t="shared" si="5"/>
        <v>2.339186E-2</v>
      </c>
    </row>
    <row r="20" spans="1:24" x14ac:dyDescent="0.3">
      <c r="A20" s="3" t="s">
        <v>29</v>
      </c>
      <c r="B20" s="4">
        <v>384</v>
      </c>
      <c r="C20" s="4">
        <v>765</v>
      </c>
      <c r="D20" s="4">
        <v>44153100</v>
      </c>
      <c r="E20" s="4">
        <v>41522400</v>
      </c>
      <c r="F20" s="4">
        <v>39683400</v>
      </c>
      <c r="G20" s="4">
        <v>44777400</v>
      </c>
      <c r="H20" s="4">
        <v>41959100</v>
      </c>
      <c r="I20" s="4">
        <f t="shared" si="4"/>
        <v>42419080</v>
      </c>
      <c r="J20" s="4">
        <f t="shared" si="5"/>
        <v>4.2419079999999998E-2</v>
      </c>
    </row>
    <row r="21" spans="1:24" x14ac:dyDescent="0.3">
      <c r="A21" s="3" t="s">
        <v>16</v>
      </c>
      <c r="B21" s="4">
        <v>768</v>
      </c>
      <c r="C21" s="4">
        <v>1533</v>
      </c>
      <c r="D21" s="4">
        <v>203338600</v>
      </c>
      <c r="E21" s="4">
        <v>234119300</v>
      </c>
      <c r="F21" s="4">
        <v>236900501</v>
      </c>
      <c r="G21" s="4">
        <v>352924300</v>
      </c>
      <c r="H21" s="4">
        <v>239093601</v>
      </c>
      <c r="I21" s="4">
        <f>AVERAGE(D21:H21)</f>
        <v>253275260.40000001</v>
      </c>
      <c r="J21" s="4">
        <f>(I21/1000000000)</f>
        <v>0.25327526039999998</v>
      </c>
    </row>
    <row r="22" spans="1:24" x14ac:dyDescent="0.3">
      <c r="A22" s="3" t="s">
        <v>17</v>
      </c>
      <c r="B22" s="4">
        <v>1536</v>
      </c>
      <c r="C22" s="4">
        <v>3069</v>
      </c>
      <c r="D22" s="4">
        <v>1314567799</v>
      </c>
      <c r="E22" s="4">
        <v>1699555999</v>
      </c>
      <c r="F22" s="4">
        <v>1707691699</v>
      </c>
      <c r="G22" s="4">
        <v>1695853399</v>
      </c>
      <c r="H22" s="4">
        <v>1683617700</v>
      </c>
      <c r="I22" s="4">
        <f>AVERAGE(D22:H22)</f>
        <v>1620257319.2</v>
      </c>
      <c r="J22" s="4">
        <f>(I22/1000000000)</f>
        <v>1.6202573192</v>
      </c>
    </row>
    <row r="23" spans="1:24" x14ac:dyDescent="0.3">
      <c r="B23" s="2"/>
      <c r="C23" s="2"/>
      <c r="J23" s="2"/>
    </row>
    <row r="25" spans="1:24" x14ac:dyDescent="0.3">
      <c r="A25" s="11"/>
      <c r="B25" s="10"/>
    </row>
    <row r="26" spans="1:24" x14ac:dyDescent="0.3">
      <c r="A26" s="5"/>
      <c r="B26" s="1"/>
    </row>
    <row r="27" spans="1:24" x14ac:dyDescent="0.3">
      <c r="A27" s="5"/>
      <c r="B27" s="1"/>
    </row>
    <row r="28" spans="1:24" x14ac:dyDescent="0.3">
      <c r="A28" s="5"/>
      <c r="B28" s="1">
        <v>1945930800</v>
      </c>
      <c r="C28">
        <v>21809119.600000001</v>
      </c>
      <c r="D28">
        <f>B28-C28</f>
        <v>1924121680.4000001</v>
      </c>
    </row>
    <row r="29" spans="1:24" ht="18" x14ac:dyDescent="0.3">
      <c r="E29" s="18"/>
      <c r="F29" s="18"/>
    </row>
    <row r="30" spans="1:24" x14ac:dyDescent="0.3">
      <c r="E30" s="11"/>
      <c r="F30" s="11"/>
    </row>
  </sheetData>
  <mergeCells count="4">
    <mergeCell ref="B2:C2"/>
    <mergeCell ref="A1:J1"/>
    <mergeCell ref="T4:U4"/>
    <mergeCell ref="M4:N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E2A00E07-0F79-4A86-B19E-601218F656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Sheet1!J3:J3</xm:f>
              <xm:sqref>K3</xm:sqref>
            </x14:sparkline>
            <x14:sparkline>
              <xm:f>Sheet1!J4:J4</xm:f>
              <xm:sqref>K4</xm:sqref>
            </x14:sparkline>
            <x14:sparkline>
              <xm:f>Sheet1!J5:J5</xm:f>
              <xm:sqref>K5</xm:sqref>
            </x14:sparkline>
            <x14:sparkline>
              <xm:f>Sheet1!J6:J6</xm:f>
              <xm:sqref>K6</xm:sqref>
            </x14:sparkline>
            <x14:sparkline>
              <xm:f>Sheet1!J7:J7</xm:f>
              <xm:sqref>K7</xm:sqref>
            </x14:sparkline>
            <x14:sparkline>
              <xm:f>Sheet1!J8:J8</xm:f>
              <xm:sqref>K8</xm:sqref>
            </x14:sparkline>
            <x14:sparkline>
              <xm:f>Sheet1!J9:J9</xm:f>
              <xm:sqref>K9</xm:sqref>
            </x14:sparkline>
            <x14:sparkline>
              <xm:f>Sheet1!J10:J10</xm:f>
              <xm:sqref>K10</xm:sqref>
            </x14:sparkline>
            <x14:sparkline>
              <xm:f>Sheet1!J11:J11</xm:f>
              <xm:sqref>K11</xm:sqref>
            </x14:sparkline>
            <x14:sparkline>
              <xm:f>Sheet1!J12:J12</xm:f>
              <xm:sqref>K12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24ADAAA76C24086318E2213935189" ma:contentTypeVersion="4" ma:contentTypeDescription="Create a new document." ma:contentTypeScope="" ma:versionID="98480c2a5ea3f6971cee195b33bf0533">
  <xsd:schema xmlns:xsd="http://www.w3.org/2001/XMLSchema" xmlns:xs="http://www.w3.org/2001/XMLSchema" xmlns:p="http://schemas.microsoft.com/office/2006/metadata/properties" xmlns:ns3="e555b152-19e3-4faf-a022-c0cb6a9a7abe" targetNamespace="http://schemas.microsoft.com/office/2006/metadata/properties" ma:root="true" ma:fieldsID="0af9b9821d5e6fa0efb2df04688a4f72" ns3:_="">
    <xsd:import namespace="e555b152-19e3-4faf-a022-c0cb6a9a7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5b152-19e3-4faf-a022-c0cb6a9a7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0362A-FBE8-4BCF-AD59-EC7D77F3AE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555b152-19e3-4faf-a022-c0cb6a9a7a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8B86E-EE2A-4BE3-BE59-C4547F14E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AFD12-5C06-45D0-8D29-40BC29B69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5b152-19e3-4faf-a022-c0cb6a9a7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2021-03-27T09:40:57Z</dcterms:created>
  <dcterms:modified xsi:type="dcterms:W3CDTF">2021-03-28T19:41:44Z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0x0101005C324ADAAA76C24086318E2213935189</vt:lpwstr>
  </property>
</Properties>
</file>